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901"/>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Export Options" sheetId="8" r:id="rId8"/>
    <sheet name="Words" sheetId="9" r:id="rId9"/>
    <sheet name="Word Pairs" sheetId="10" r:id="rId10"/>
    <sheet name="Group Edges" sheetId="11" r:id="rId11"/>
    <sheet name="Top Items" sheetId="12" r:id="rId12"/>
    <sheet name="Network Top Items" sheetId="13" r:id="rId13"/>
    <sheet name="Time Series Edges" sheetId="26" state="hidden" r:id="rId14"/>
    <sheet name="Time Series" sheetId="27" r:id="rId15"/>
  </sheets>
  <definedNames>
    <definedName name="BinDivisor">'Overall Metrics'!$X$2</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Language">#N/A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7" r:id="rId16"/>
  </pivotCaches>
  <extLst>
    <ext xmlns:x14="http://schemas.microsoft.com/office/spreadsheetml/2009/9/main" uri="{BBE1A952-AA13-448e-AADC-164F8A28A991}">
      <x14:slicerCaches>
        <x14:slicerCache r:id="rId20"/>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<sst xmlns="http://schemas.openxmlformats.org/spreadsheetml/2006/main" count="19971" uniqueCount="3829">
  <si>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</si>
  <si>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</si>
  <si>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</si>
  <si>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</si>
  <si>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</si>
  <si>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</si>
  <si>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</si>
  <si>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</si>
  <si>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</si>
  <si>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</si>
  <si>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</si>
  <si>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</si>
  <si>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</si>
  <si>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</si>
  <si>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</si>
  <si>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</si>
  <si>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</si>
  <si>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</si>
  <si>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</si>
  <si>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</si>
  <si>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</si>
  <si>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</si>
  <si>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</si>
  <si>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</si>
  <si>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</si>
  <si>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</si>
  <si>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</si>
  <si>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</si>
  <si>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</si>
  <si>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</si>
  <si>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</si>
  <si>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</si>
  <si>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</si>
  <si>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</si>
  <si>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</si>
  <si>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</si>
  <si>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</si>
  <si>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</si>
  <si>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</si>
  <si>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</si>
  <si>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</si>
  <si>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</si>
  <si>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</si>
  <si>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</si>
  <si>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</si>
  <si>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</si>
  <si>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</si>
  <si>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</si>
  <si>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</si>
  <si>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</si>
  <si>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</si>
  <si>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</si>
  <si>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</si>
  <si>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</si>
  <si>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</si>
  <si>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</si>
  <si>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</si>
  <si>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</si>
  <si>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</si>
  <si>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</si>
  <si>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</si>
  <si>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</si>
  <si>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</si>
  <si>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</si>
  <si>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</si>
  <si>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</si>
  <si>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</si>
  <si>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</si>
  <si>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</si>
  <si>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</si>
  <si>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</si>
  <si>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</si>
  <si>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</si>
  <si>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</si>
  <si>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</si>
  <si>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</si>
  <si>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</si>
  <si>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</si>
  <si>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</si>
  <si>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</si>
  <si>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</si>
  <si>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</si>
  <si>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</si>
  <si>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</si>
  <si>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</si>
  <si>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</si>
  <si>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</si>
  <si>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</si>
  <si>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</si>
  <si>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</si>
  <si>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</si>
  <si>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</si>
  <si>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</si>
  <si>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</si>
  <si>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</si>
  <si>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</si>
  <si>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</si>
  <si>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</si>
  <si>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</si>
  <si>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</si>
  <si>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</si>
  <si>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</si>
  <si>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</si>
  <si>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</si>
  <si>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</si>
  <si>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</si>
  <si>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</si>
  <si>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</si>
  <si>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</si>
  <si>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</si>
  <si>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</si>
  <si>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</si>
  <si>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</si>
  <si>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</si>
  <si>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</si>
  <si>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</si>
  <si>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</si>
  <si>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</si>
  <si>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</si>
  <si>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</si>
  <si>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</si>
  <si>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</si>
  <si>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</si>
  <si>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</si>
  <si>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</si>
  <si>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</si>
  <si>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</si>
  <si>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</si>
  <si>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</si>
  <si>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</si>
  <si>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</si>
  <si>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</si>
  <si>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</si>
  <si>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</si>
  <si>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</si>
  <si>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</si>
  <si>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</si>
  <si>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</si>
  <si>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</si>
  <si>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</si>
  <si>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</si>
  <si>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</si>
  <si>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</si>
  <si>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</si>
  <si>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</si>
  <si>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</si>
  <si>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</si>
  <si>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</si>
  <si>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</si>
  <si>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</si>
  <si>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</si>
  <si>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</si>
  <si>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</si>
  <si>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</si>
  <si>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</si>
  <si>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</si>
  <si>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</si>
  <si>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</si>
  <si>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</si>
  <si>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</si>
  <si>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</si>
  <si>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</si>
  <si>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</si>
  <si>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</si>
  <si>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</si>
  <si>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</si>
  <si>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</si>
  <si>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</si>
  <si>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</si>
  <si>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</si>
  <si>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</si>
  <si>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</si>
  <si>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</si>
  <si>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</si>
  <si>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</si>
  <si>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</si>
  <si>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</si>
  <si>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</si>
  <si>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</si>
  <si>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</si>
  <si>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</si>
  <si>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</si>
  <si>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</si>
  <si>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</si>
  <si>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</si>
  <si>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</si>
  <si>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</si>
  <si>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</si>
  <si>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</si>
  <si>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</si>
  <si>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eAs="String"&gt;
        &lt;value&gt;True&lt;/value&gt;
      &lt;/setting&gt;
      &lt;setting name="LabelUserSettings" serializeAs="String"&gt;
        &lt;value&gt;Microsoft Sans Serif, 24pt White BottomCenter 30 2147483647 Black True 550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&lt;value&gt;0.6&lt;/value&gt;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</si>
  <si>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</si>
  <si>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</si>
  <si>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&lt;value&gt;http://bit.ly/NodeXL&lt;/value&gt;
      &lt;/setting&gt;
      &lt;setting name="Hashtag" serializeAs="String"&gt;
        &lt;value&gt;#NodeXL&lt;/value&gt;
      &lt;/setting&gt;
      &lt;setting name="BrandURL" serializeAs="String"&gt;
        &lt;value&gt;https://www.connectedaction.net/&lt;/value&gt;
      &lt;/setting&gt;
      &lt;setting name="ActionLabel" serializeAs="String"&gt;
        &lt;value&gt; Connected Action Your Link to Social Network Insights&lt;/value&gt;
      &lt;/setting&gt;
      &lt;setting name="ActionURL" serializeAs="String"&gt;
        &lt;value&gt;http://bit.ly/NodeXLMaps&lt;/value&gt;
      &lt;/setting&gt;
      &lt;setting name="BrandLogo" serializeAs="String"&gt;
        &lt;value&gt;D:\NodeXL\_options\Connected Action\CALogo-Plain_header.jpg&lt;/value&gt;
      &lt;/setting&gt;
    &lt;/ExportDataUserSettings&gt;
    &lt;PlugInUserSettings&gt;
      &lt;setting name="PlugInFolderPath" serializeAs="String"&gt;
        &lt;value&gt;C:\Pro</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</si>
  <si>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</si>
  <si>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</si>
  <si>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</si>
  <si>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</si>
  <si>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</si>
  <si>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</si>
  <si>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</si>
  <si>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</si>
  <si>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</si>
  <si>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</si>
  <si>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</si>
  <si>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</si>
  <si>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</si>
  <si>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</si>
  <si>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</si>
  <si>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</si>
  <si>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</si>
  <si>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</si>
  <si>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</si>
  <si>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</si>
  <si>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</si>
  <si>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</si>
  <si>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</si>
  <si>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</si>
  <si>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</si>
  <si>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</si>
  <si>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</si>
  <si>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</si>
  <si>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</si>
  <si>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</si>
  <si>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</si>
  <si>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</si>
  <si>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</si>
  <si>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</si>
  <si>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</si>
  <si>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</si>
  <si>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</si>
  <si>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</si>
  <si>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</si>
  <si>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</si>
  <si>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</si>
  <si>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</si>
  <si>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ey_uki</t>
  </si>
  <si>
    <t>ey_nederland</t>
  </si>
  <si>
    <t>ey_mena</t>
  </si>
  <si>
    <t>mckinsey_de</t>
  </si>
  <si>
    <t>kpmguk</t>
  </si>
  <si>
    <t>kpmgfinland</t>
  </si>
  <si>
    <t>kpmg_nl</t>
  </si>
  <si>
    <t>kpmg_france</t>
  </si>
  <si>
    <t>kpmg_de</t>
  </si>
  <si>
    <t>kpmg_ch</t>
  </si>
  <si>
    <t>ibmch</t>
  </si>
  <si>
    <t>ibm_uk_news</t>
  </si>
  <si>
    <t>ibm_france</t>
  </si>
  <si>
    <t>eyfrance</t>
  </si>
  <si>
    <t>ey_switzerland</t>
  </si>
  <si>
    <t>ey_suomi</t>
  </si>
  <si>
    <t>ey_norge</t>
  </si>
  <si>
    <t>ey_germany</t>
  </si>
  <si>
    <t>ey_africa</t>
  </si>
  <si>
    <t>deloitteuk</t>
  </si>
  <si>
    <t>deloittesa</t>
  </si>
  <si>
    <t>deloittenl</t>
  </si>
  <si>
    <t>deloitteme</t>
  </si>
  <si>
    <t>deloittefrance</t>
  </si>
  <si>
    <t>deloittefinland</t>
  </si>
  <si>
    <t>deloittede</t>
  </si>
  <si>
    <t>deloittech</t>
  </si>
  <si>
    <t>accentureuk</t>
  </si>
  <si>
    <t>accenturenl</t>
  </si>
  <si>
    <t>accenturefrance</t>
  </si>
  <si>
    <t>accenture_me</t>
  </si>
  <si>
    <t>pwc_za</t>
  </si>
  <si>
    <t>pwc_uk</t>
  </si>
  <si>
    <t>pwc_switzerland</t>
  </si>
  <si>
    <t>pwc_suomi</t>
  </si>
  <si>
    <t>pwc_nederland</t>
  </si>
  <si>
    <t>pwc_middle_east</t>
  </si>
  <si>
    <t>pwc_france</t>
  </si>
  <si>
    <t>pwc_de</t>
  </si>
  <si>
    <t>tijd</t>
  </si>
  <si>
    <t>raadcyber</t>
  </si>
  <si>
    <t>eymena</t>
  </si>
  <si>
    <t>ituarcc</t>
  </si>
  <si>
    <t>sourabh_rs</t>
  </si>
  <si>
    <t>osherin</t>
  </si>
  <si>
    <t>firthclinton</t>
  </si>
  <si>
    <t>omancert</t>
  </si>
  <si>
    <t>challenges</t>
  </si>
  <si>
    <t>business</t>
  </si>
  <si>
    <t>mark</t>
  </si>
  <si>
    <t>kpmg</t>
  </si>
  <si>
    <t>computing</t>
  </si>
  <si>
    <t>ibm</t>
  </si>
  <si>
    <t>change</t>
  </si>
  <si>
    <t>digital</t>
  </si>
  <si>
    <t>ey_cybersec</t>
  </si>
  <si>
    <t>ey</t>
  </si>
  <si>
    <t>peterkatko1</t>
  </si>
  <si>
    <t>ey_emergingmkts</t>
  </si>
  <si>
    <t>deloitte</t>
  </si>
  <si>
    <t>cfo</t>
  </si>
  <si>
    <t>bnpparibas</t>
  </si>
  <si>
    <t>vttfinland</t>
  </si>
  <si>
    <t>fsecure</t>
  </si>
  <si>
    <t>accenture</t>
  </si>
  <si>
    <t>nixutigerteam</t>
  </si>
  <si>
    <t>technology</t>
  </si>
  <si>
    <t>ons</t>
  </si>
  <si>
    <t>impact</t>
  </si>
  <si>
    <t>pwc</t>
  </si>
  <si>
    <t>zebox_</t>
  </si>
  <si>
    <t>centrimex</t>
  </si>
  <si>
    <t>time</t>
  </si>
  <si>
    <t>richard</t>
  </si>
  <si>
    <t>Mentions</t>
  </si>
  <si>
    <t>Retweet</t>
  </si>
  <si>
    <t>Mooi initiatief https://t.co/yl56ju1tHg van de #bigfour en @RaadCyber: de ontwikkeling van de #cybersecurity health check voor o.a. het #MKB.  
@DeloitteNL, @PwC_Nederland, @KPMG_NL, @EY_Nederland</t>
  </si>
  <si>
    <t>Our Cybersecurity Leader @FirthClinton will be discussing cyber vulnerability and the landscape in #MENA in his keynote speech at tomorrow's 7th Regional Cybersecurity Summit @omancert @ITUARCC. Join us there at 9:50 a.m.@ey_cybersec https://t.co/4ayKF4DWoH https://t.co/mYGsTg2sOA</t>
  </si>
  <si>
    <t>#EYMENA's @osherin and @SOURABH_RS discussing Industrial Controls Security and Critical National Infrastructure at the 7th Regional Cybersecurity Summit in Kuwait this week. @omancert @ITUARCC @EY_EmergingMkts https://t.co/kP9xZeqfIm</t>
  </si>
  <si>
    <t>Trotz starken Wachstums spielt #Cybersecurity beim Thema #IoT noch immer eine erstaunlich untergeordnete Rolle. https://t.co/umHDTJ3G6i #FiveFifty</t>
  </si>
  <si>
    <t>Daten Lecks sind nur eine von zahlreichen #CyberRisk Spielarten. Ein 4-stufiger holistischer Ansatz hilft, die Bedrohungen konstant im Blick zu behalten. #CyberSecurity #cyber
https://t.co/3be6AryULz</t>
  </si>
  <si>
    <t>Aus (Science) Fiction wird Realität: Wenn die Cyberangriffe ausgefeilter werden, muss das Cyber Risk Management einen 360-Grad-Blick einnehmen ▶️ https://t.co/bgpv2HoQ1d #cybersecurity #security #risk https://t.co/gsPZvAqzoj</t>
  </si>
  <si>
    <t>Die Zeiten, in denen Cyberrisiken ignoriert wurden, sind vorbei. Aber wir sind noch nicht da…https://t.co/bgpv2HoQ1d #cybersecurity #risk https://t.co/8tueN2P3C5</t>
  </si>
  <si>
    <t>Das Cyberrisiko steigt mit dem Internet der Dinge exponentiell. Unser neuester Report zeigt, wie Sie sich schützen können. ▶️ https://t.co/bgpv2HoQ1d #cybersecurity #security #risk https://t.co/eljg4lXbZI</t>
  </si>
  <si>
    <t>Cyberrisiken spielen mittlerweile in der gleichen Liga wie rechtliche oder finanzielle Risiken. Aber wie behält man sie im Überblick? https://t.co/bgpv2HoQ1d  #cybersecurity #risk https://t.co/8GXDGDAjbg</t>
  </si>
  <si>
    <t>Zum #Datenschutztag etwas Evergreen Content in Format des Podcasts "Data privacy: What every manager needs to know" https://t.co/0fhKcDC6so #data</t>
  </si>
  <si>
    <t>@KPMGFinland keynote speaker #DavidFerbrache from @kpmguk on the 2019 Cyber Security Trends at #cybersecurityexe #CyberSecurity #KPMGFinland https://t.co/FtNCQELtmp</t>
  </si>
  <si>
    <t>Hoewel de meeste Nederlanders op dit moment wel bekend zijn met de #AVG, is een meerderheid van de Nederlanders niet op de hoogte van deze nieuwe #privacyrechten blijkt uit het onderzoek: "Een beetje privacy graag"  https://t.co/TOVZG012mG https://t.co/l7tPvkSh35</t>
  </si>
  <si>
    <t>Sinds de invoering van de #AVG zijn consumenten en bedrijven zich bewuster van hun #privacy dan ooit tevoren. Dat betekent dat een bedrijf zich positief in de kijker kan spelen wanneer de privacy goed op orde is. Lees onze drie tips! #DagVanDePrivacy #DataProtectionDay</t>
  </si>
  <si>
    <t>Het ontwikkelen van nieuwe #geneesmiddelen komt ernstig onder druk te staan als de bedrijven in de keten er niet in slagen om de genetische gegevens beter te beschermen en de kwaliteit ervan te waarborgen #Privacy #LifeSciences #Genotype #Genotyping</t>
  </si>
  <si>
    <t>De #AVG geeft burgers het recht om inzage te vragen in opgeslagen #persoonsgegevens. Lees hoe u zich in 4 stappen goed voorbereidt #DataPrivacy</t>
  </si>
  <si>
    <t>De Autoriteit Persoonsgegevens gaat meer boetes opleggen bij overtredingen van de #AVG. Lees de boetebeleidsregels, de hoogte van de boetes en de mogelijke risico’s voor u. #Privacy #Persoonsgegevens</t>
  </si>
  <si>
    <t>Ondanks de waarschuwingen onderschatten veel bedrijven de omvang en het gevaar van digitale #spionage. Het onderwerp #CyberSecurity moet dan ook meer besproken worden in de bestuurskamer.</t>
  </si>
  <si>
    <t>#WhatsApp heeft bevestigd een lek te hebben gedicht waarmee smartphones konden worden gehackt. #Privacy bewustwording in uw organisatie en onder uw medewerkers is dan ook essentieel. Vermoedt u een #datalek? Volg dan deze 6 stappen.</t>
  </si>
  <si>
    <t>#Banken mogen niet zomaar gepersonaliseerde reclame aanbieden op basis van betaalgegevens van klanten. Aanleiding hiervoor is de e-mail die #ING begin vorige maand naar haar klanten stuurde. Lees meer in de blog! #DataPrivacy</t>
  </si>
  <si>
    <t>Volles Haus am #DiFe18 Lab von KPMG zum Thema Cyber-Resilienz. Einblicke in vier aktuelle #CyberSecurity-Bereiche: https://t.co/DtXBfaeCdg #hellooptimism 
Mehr zum Thema: https://t.co/hRZvp5HP8y https://t.co/VSCuOi92EL</t>
  </si>
  <si>
    <t>Do you want to know more about KPMG‘s #digitaltransformation and #cybersecurity services? Visit our booth at #dife18 or have a look at our Clarity on Cyber Security: https://t.co/hRZvp5HP8y https://t.co/To81H3ltAw</t>
  </si>
  <si>
    <t>To all #students in #Switzerland that are interested in developing your #cyber skills, our free Digital Cyber Academy is now available to you thanks to sponsorship from @KPMG_CH #hackzurich #cybersecurity https://t.co/ts6etc67vc</t>
  </si>
  <si>
    <t>Are you ready for the #SwissDigitalDay? #Digitalization comes alive tomorrow! Follow the real-time conversation on https://t.co/hBX9LO8NOc. If you want to find out why Swiss companies must rethink cyber resilience, visit https://t.co/hRZvp5HP8y #CyberSecurity #DataProtection https://t.co/8Pqrd9ZJub</t>
  </si>
  <si>
    <t>With Cyber Security high on the agenda at #WEF we take a look at four critical success factors to ensure #CyberSecurity and build resilience in our digital #economy: https://t.co/hRZvp5HP8y #WEF19 #WEFLIVE https://t.co/zzeijKUyeZ</t>
  </si>
  <si>
    <t>#AI, #IoT and #blockchain bring immense opportunity. And greater #cyber risk. KPMG’s survey shows Swiss companies struggle to take concrete action. #CyberSecurity
https://t.co/bj9t8jr6Ol</t>
  </si>
  <si>
    <t>Achilles heel: Swiss companies lack systematic approach to mitigating third-party #CyberSecurity risks. Discover why:
https://t.co/bj9t8jr6Ol</t>
  </si>
  <si>
    <t>Emerging technologies hold a great potential but also increase the scope for cyber-attacks. Which challenge is your company tackling proactively? Find out where you stand in comparison to other companies: https://t.co/9vQNMDLQEP #CyberSecurity https://t.co/tFmVEr7t3p</t>
  </si>
  <si>
    <t>#CyberSecurity is missing from the vast majority of due diligence approaches when investing in companies or planning a #merger. Which challenge is your company tackling proactively? Find out where you stand in comparison to other companies: https://t.co/9vQNMDufgf https://t.co/FMZTSvHg0I</t>
  </si>
  <si>
    <t>Cryptomining is rendering companies unable to operate for days and weeks at a time. 
Join IBM Networking Specialist, Sinéad Röisin Wachlarz on 6th November at 3pm to find out how enterprises can use #NGFW to offset the most modern #cybersecurity risks. https://t.co/fASSTZlZde https://t.co/WP3iX1vRV1</t>
  </si>
  <si>
    <t>Cryptomining is rendering companies unable to operate for days and weeks at a time. 
Join IBM Networking Specialist, Sinéad Röisin Wachlarz tomorrow at 3pm to find out how enterprises can use #NGFW to offset the most modern #cybersecurity risks. https://t.co/Cfqw0W5nl0 https://t.co/3EtdZpRpeM</t>
  </si>
  <si>
    <t>#IBM inventors received a record 9,100 patents in 2018. This crossed the 110,000 patent milestone and included advancements in #AI, #Cybersecurity, #Quantum, #Cloud and #Blockchain. This is just 1 of 40 amazing stories, found here: https://t.co/Wc9VqOUMjo https://t.co/vOfcxpODwK</t>
  </si>
  <si>
    <t>In 2018 #IBM received a record 9,100 patents, nearly half of which were pioneering advancements in #AI, #cloud computing, #cybersecurity, #blockchain and #quantum computing. #ThisIsIBMUKI Checkout this and other amazing stories at https://t.co/95FcLwViK1 https://t.co/f0wZCImUQM</t>
  </si>
  <si>
    <t>Most organisations still lack incident response plans. #cybersecurity https://t.co/s3CtcaEjJN</t>
  </si>
  <si>
    <t>IBM's #securitysummitLDN for CISOs and #Security leaders takes place this Wednesday, offering a vision that shakes up the status quo to bring you ideas that help break through #cybersecurity complexity. 
Are you joining us? _xD83D__xDD10_ https://t.co/Ak6P9QsXBY https://t.co/d0ZKxP6PER</t>
  </si>
  <si>
    <t>Today we are attending the London IBM Security Summit.
#SecuritySummitLDN 
We will hear from IBM security teams and leaders at NHS, BT, Aviva, and UK Power Networks. 
Let us know if you are here!
#cyberintelligence #AI #InfoSec #readytosecure #whennotif
#IBM #cybersecurity https://t.co/X2VPlrV9j9</t>
  </si>
  <si>
    <t>Vandaag opent EY groei- en innovatiecentrum wavespace! Een plek in Amsterdam om digitale innovatie te beleven. Lees hier meer over: https://t.co/LSU8kS946j #innovatie #blockchain #cybersecurity #DataAnalytics #RPA #DigitaleTransformatie https://t.co/U2f330TK5c</t>
  </si>
  <si>
    <t>NBA komt met Cybersecurity Health Check voor middelgrote bedrijven https://t.co/ve8dmaIFkL #cybersecurity #mkb</t>
  </si>
  <si>
    <t>Wat zien de specialisten van EY in 2019 gebeuren op het gebied van cybersecurity, data-analytics en digital M&amp;amp;A? Luister naar deze serie #podcasts ‘EY Trends 2019’. https://t.co/raPEhNmmbV https://t.co/81L6RiN8ch</t>
  </si>
  <si>
    <t>RTL publiceerde vorige week een onderzoek waaruit blijkt dat er een levendige handel in inloggegevens van bedrijven plaatsvindt op het dark web. Wat kun je als bedrijf doen om #cyberveilig te zijn? Cybersecurity-specialist Jeroen van der Meer geeft een paar tips. https://t.co/MJj9rxGn2E</t>
  </si>
  <si>
    <t>Veranstaltung "Privacy - Raising the Standard" am 25. Juni 2019 in London:  Peter Katko, EY Global Digital Law Leader, wird die Diskussion leiten, wie sich die Datenschutzgesetzverordnung (DSGVO) auf globale Unternehmen auswirkt. @EY_Germany @peterkatko1 https://t.co/FujgjTXjoj https://t.co/EohJFc0NOj</t>
  </si>
  <si>
    <t>Attitudes to the privacy and ownership of data are changing. Only those that master the role of #data can work with consumers to create value. Discover insights from our hackathon. #BetterQuestions https://t.co/e2hRLEInrW https://t.co/DVV3qSnWNR</t>
  </si>
  <si>
    <t>With consumers sharing all of their #data for the greater good of society, is data privacy being regarded as selfish? https://t.co/7i0qaveyEd #BetterQuestions #BetterWorkingWorld https://t.co/ufPDqhBOsK</t>
  </si>
  <si>
    <t>How can your business #transform its approach to #data privacy? https://t.co/X6KlO8qUzh #BetterWorkingWorld</t>
  </si>
  <si>
    <t>A cybersecurity strategy is only as strong as its weakest link. What should leaders be doing differently? https://t.co/MN8ibbmkl8 #BetterQuestions #Cybersecurity</t>
  </si>
  <si>
    <t>This is why cybersecurity is one of the most important things to get right by design in order to secure long-term success. #EYCyber https://t.co/n9IEh7vMr2 https://t.co/09WcvqNItI</t>
  </si>
  <si>
    <t>Every internet-connected business is a target for cybercrime. How knowledgeable is your board on the topic of cyber security and privacy? Discover EY’s multi-tiered approach to cybersecurity: https://t.co/2ujGxQYebE</t>
  </si>
  <si>
    <t>How mature is your threat intelligence programme if it cannot warn you of attacks that may be impending or have already occurred? #EYCyber takes cybersecurity and translates it into your business language, ensuring alignment with your business strategy: https://t.co/LnuvXIn3MP</t>
  </si>
  <si>
    <t>To enable #growth, your business needs to implement a #cybersecurity strategy from 'the ground up.'' Learn more here: https://t.co/QoJlCgNcP1</t>
  </si>
  <si>
    <t>Just as automotive companies consider safety from the very beginning of each design cycle, all companies must now begin to consider #cybersecurity issues strategically from the ground up to truly enable enterprise growth: https://t.co/V7xsb9i3Z9</t>
  </si>
  <si>
    <t>There are 3 categories of #cyber attacks which have been identified. Would your business be able to withstand them? #BetterQuestions #Cyber #Cybersecurity https://t.co/Lrskgb9Skn</t>
  </si>
  <si>
    <t>When last did your organisation assess its cyber security programme? #EYCyber solutions provide insights into the maturity of its programs and approaches, consistently transforming areas of concern: https://t.co/fKw5lr5E5F #Cybersecurity</t>
  </si>
  <si>
    <t>With consumers sharing all of their #data for the greater good of society, is data privacy being regarded as selfish? https://t.co/h6Amparcv7 #BetterQuestions #BetterWorkingWorld https://t.co/PaknTPbI3d</t>
  </si>
  <si>
    <t>Cybersecurity must be at the forefront of any new business initiative, just as the importance of safety is for vehicle, airplane, building and appliance designs: https://t.co/dJUhJ1GYhM #BetterWorkingWorld https://t.co/N57rKEr2OR</t>
  </si>
  <si>
    <t>There are 3 categories of #cyber attacks which have been identified. Would your business be able to withstand them? #BetterQuestions #Cyber #Cybersecurity https://t.co/0Vh7lnxsGq</t>
  </si>
  <si>
    <t>Security and privacy are top issues preventing internet of things (#IoT) adoption. https://t.co/7hU4X9NbFa Join the conversation about digital transformation this #WEF19 #BetterWorkingWorld</t>
  </si>
  <si>
    <t>Find out where #cybersecurity ranked in our latest Top 10 #mining &amp;amp; #metals business risks report, and discover how adopting three key principles across culture, governance and capabilities can help businesses mitigate the risk: https://t.co/hOttFtX3Bz</t>
  </si>
  <si>
    <t>The EY/IIF Annual Global Bank Risk Management survey shows that for the 2nd consecutive year, #cybersecurity is firmly at top of board and CRO risk agendas, but we are seeing emerging risks around #data and #disruption from technologies starting to rise up that agenda.'</t>
  </si>
  <si>
    <t>#Cybersecurity should not be an afterthought. It must be built into new systems, and retro-fitted into existing ones: https://t.co/VXAC1jTB1l #BetterWorkingWorld</t>
  </si>
  <si>
    <t>Job loss due to #technology and #cybersecurity are the top issues threatening business #growth, according to CEOs. Find out more in our #CEO Imperative Study. https://t.co/slLKSOht4R #CEOimperative https://t.co/wpnXiBbDB6</t>
  </si>
  <si>
    <t>In the Nordics and globally #InformationSecurity is still lagging in terms of influencing business strategy and plans; over 50% of respondents stating that it influences business strategy in a limited matter or not at all. #GISS2019 #cybersecurity https://t.co/WWb7KbPFBr</t>
  </si>
  <si>
    <t>While fraudsters and criminals become ever more sophisticated more than 60% of Nordic and global organizations spend less than US$ 1 million in information security. #GISS2019 #cybersecurity https://t.co/1ZxdFPKt6H</t>
  </si>
  <si>
    <t>I sommer jobbet flere av EYs cybersecurity-team på nærmere 40 med teknisk sikkerhetstesting og rådgivning pro bono for Nabobil. https://t.co/5681ypgpG6</t>
  </si>
  <si>
    <t>As connected cars plug into various networks, they become more vulnerable to hackers. How can automakers protect these high-tech vehicles against cyber threats? #mobility #automotive #cybersecurity https://t.co/T3B1Fpa6Rg</t>
  </si>
  <si>
    <t>Wil je meer weten over de menselijke maat van #CyberSecurity? En hoe je Cyber Security menselijker kan maken? Lees hier de #tips van Jelle Niemantsverdriet: https://t.co/oBJIar3f83 #Deloitte https://t.co/fY0cINBLvV</t>
  </si>
  <si>
    <t>Get a glimpse of the first privacy response initiative for our clients! We would like to thank all participants for their active participation, we had great fun and a successful afternoon. https://t.co/Y64LKXfVlR https://t.co/am18mkSiQz</t>
  </si>
  <si>
    <t>Op Deloitte Forward vind je alles wat je moet weten over #CyberSecurity, #ArtificialIntelligence, #Digital, #DataAnalytics en #Blockchain. Heb jij ons nieuwe platform al gecheckt? https://t.co/EjyhZGiagN https://t.co/xMeiNmO2Fw</t>
  </si>
  <si>
    <t>Giving privacy a face! What are new challenges and next steps towards becoming privacy excellent? With our international Privacy Team we are here to serve our clients in the Privacy &amp;amp; Data Protection field, with additional services and ever so passionate https://t.co/CkIgqNvxhK https://t.co/FhqTZ6e39C</t>
  </si>
  <si>
    <t>"De vraag is niet of maar wanneer je gehackt wordt. Je hoeft geen doelwit te zijn om enorme schade op te lopen", aldus Inge Philips-Bryan tijdens de Ketelaarlezing #Ketelaar18 #cybersecurity #security https://t.co/5RW5lUNpEu</t>
  </si>
  <si>
    <t>Do you share your data for perks? Did you become more cautious following #GDPR? 60% of consumers are still willing to share their data. Join us as we discuss whether attitudes to privacy have changed in the last 6 months https://t.co/V1KEcc650x https://t.co/GbKEBv9a5R</t>
  </si>
  <si>
    <t>Lekker op zondag luisteren naar een #Podcast die de diepte ingaat? Kan gewoon! Beluister onze Podcasts hier: https://t.co/1CN1uHh5Ne #technologie #internet #cybersecurity</t>
  </si>
  <si>
    <t>Hoe duidelijk is de grens tussen goed en kwaad bij #hacken? We praten erover in onze nieuwste #Podcast aflevering. Beluister 'm hier: https://t.co/o4DfyXFn1g #cybersecurity</t>
  </si>
  <si>
    <t>Tijd over, maar geen zin om te lezen? Ga dan de verdieping in met onze #Podcasts over hoe #technologie en #internet onze levens veranderen: https://t.co/sbFs19DYjE #podcast #cybersecurity https://t.co/8HeDTqs1Vy</t>
  </si>
  <si>
    <t>Op zoek naar verdiepende artikelen over o.a. #Blockchain, #ArtificialIntelligence en #CyberSecurity? Die vind je op Deloitte Forward: https://t.co/tSyHsYmQMb https://t.co/7F9rEYMvdC</t>
  </si>
  <si>
    <t>Heb jij al een keer op Deloitte Forward gekeken? Hier vind je verdiepende artikelen over o.a. #ArtificialIntelligence,  #Blockchain en 
#CyberSecurity: https://t.co/2k7mUtOasT https://t.co/3514L5ImMp</t>
  </si>
  <si>
    <t>“No one is interested in targeting us. Why would anyone want to #hack our #factory?” Read more about remarks on #cybersecurity we hear on industrial sites: https://t.co/qcpEVgqMSR #cyberattack</t>
  </si>
  <si>
    <t>This week in the Real Estate Predictions; our double issue on cybersecurity. Read the first issue here: https://t.co/2PbgN8qvmq https://t.co/tZYeEWGrTh</t>
  </si>
  <si>
    <t>What can we learn from the #QuadrigaCX fiasco? Read about the importance of proper key management and recovery: https://t.co/eRxd7ZyuNG #blockchain #cryptocurrency #cybersecurity</t>
  </si>
  <si>
    <t>The #RealEstate #Predictions 2019: 10 predictions that will impact your business. Read here about #cybersecurity and smarter #buildings: https://t.co/2PbgN8qvmq #Deloitte #REP19 https://t.co/mKYYHphLkz</t>
  </si>
  <si>
    <t>Het aantal cyberaanvallen neemt de laatste jaren sterk toe en financiële instellingen blijken steeds vaker het doelwit te zijn. Lees meer: https://t.co/JBP8P2ywmO #cybersecurity #ransomware #financial</t>
  </si>
  <si>
    <t>Why you cannot get away with ‘our factory is not connected to the Internet’ anymore. Read Colin Schappin’s blog: https://t.co/IlCoVcAKII #cybersecurity</t>
  </si>
  <si>
    <t>“Waarom zou iemand onze #fabriek willen #hacken? We hoeven ons geen zorgen te maken." Lees meer over #CyberSecurity in de industriële sector: https://t.co/yb3WPxbTWe</t>
  </si>
  <si>
    <t>_xD83D__xDE4B_‍♀️_xD83D__xDE4B_‍♀️_xD83D__xDE4B_‍♀️ Yes! @DeloitteNL's Cyberteam heeft gisteren het Roze Slot in ontvangst genomen, de award voor het bedrijf dat gemiddeld genomen de meeste vrouwelijke #cybersecurity specialisten in dienst heeft. #rozeslot</t>
  </si>
  <si>
    <t>"Onze kerntaak is om ervoor te zorgen dat de ene mens de andere beschermt". Lees meer over deze visie op #cybersecurity: https://t.co/PSiVy5roJd https://t.co/MZIMdSuOs7</t>
  </si>
  <si>
    <t>[KPMG - #Cybersécurité] Avec un réseau de près de 2500 spécialistes #Cyber et Privacy dans 30 pays, KPMG aide les entreprises à maîtriser leurs risques en intervenant à tous les niveaux de l'organisation. Pour en savoir plus sur cette offre &amp;gt;&amp;gt; https://t.co/BkQrQj7s6U #AssisesSI https://t.co/s8WHPIdPDm</t>
  </si>
  <si>
    <t>How to found a better future for #humans with #IA and #Robots? Protect privacy, give both ethical and legal frameworks, focus on the sense and train IA with the best example. Inspiring talk at #ROY2018 supported by @KPMG_France https://t.co/B1UYymXoW2</t>
  </si>
  <si>
    <t>Buzz on the floor going crazy _xD83E__xDD29_ #cybersecurityexe @FSecure @DeloitteFinland @NixuTigerTeam @VTTFinland @VincitOy @KPMGFinland https://t.co/JQbD3rcIC4</t>
  </si>
  <si>
    <t>Der #Cyber-Krieg ist Realität. Falsche Wahrheiten auch.
Die digitale Welt braucht mehr Schutz. #CyberSecurity
https://t.co/AxYnqd1MQR</t>
  </si>
  <si>
    <t>Unter #CyberSecurity versteht jeder etwas anderes. Und die Gefahren nehmen zu.
Wie sieht Ihre #Strategie aus?
https://t.co/Xd65IQXBz0</t>
  </si>
  <si>
    <t>Computer regeln inzwischen auch Ihr Leben – glauben Sie nicht? Ist aber so.
#CyberSecurity betrifft uns alle.
https://t.co/0sPSPdPSLO</t>
  </si>
  <si>
    <t>Die meisten Vorfälle von #Datenverlust haben mit dem Missbrauch von Berechtigungen zu tun, so unser #CyberSecurity-Experte Hans-Peter Fischer. Ein optimierter Aufbau des #Berechtigungsmanagement|s hilft, Missbrauch vorzubeugen. https://t.co/nmw9wjhS4a #rp19 https://t.co/2uoEO6l3ty</t>
  </si>
  <si>
    <t>Zur #Sicherheit: Wie reagiert man bestmöglich auf eine #CyberAttacke? Unser Experte Dr. Michael Falk kennt die Antwort. Jetzt reinhören. #CyberSecurity
https://t.co/2VXrs3hbkf https://t.co/oXwu6X4PA4</t>
  </si>
  <si>
    <t>#Cryptojacking und #Ransomware – um sich vor solchen und anderen Cyberangriffen zu schützen, sollten Unternehmen diese drei Lektionen beachten. #Cybersecurity https://t.co/6fiipnlb3e</t>
  </si>
  <si>
    <t>Im #Darknet werden nicht nur Waffen und Drogen verkauft, sondern auch gestohlene #Daten. Unser Experte Michael Sauermann erklärt, was Unternehmen zur Sicherheit tun können. #CyberSecurity #ITForensik #CIR #CyberResponse https://t.co/hLUvCyA4zT https://t.co/FNwUzAIgUI</t>
  </si>
  <si>
    <t>Wie statte ich ein vernetztes und zugleich sicheres #Fahrzeug aus? Finden Sie es auf unserer Veranstaltung Meet the Future: #CyberSecurity-Start-up-Day heraus. Hier geht es zur Anmeldung: https://t.co/DIAr1oQvzi https://t.co/4BWjw4bksF</t>
  </si>
  <si>
    <t>Unser #CEOoutlook bündelt die Einschätzungen von 1.300 Chefs weltweit. Was sie über #KünstlicheIntelligenz, #Protektionismus und #CyberSecurity denken, haben wir hier zusammengefasst. https://t.co/qjryx0jqea</t>
  </si>
  <si>
    <t>Kraftwerke oder Krankenhäuser: Kritische #Infrastrukturen sind immer wieder Ziel von Cyberangriffen. Um sich zu schützen, müssen multinationale Betreiber in der #EU eine Vielzahl von Regulationen beachten. Unser Whitepaper zeigt ihnen, wie. #CyberSecurity https://t.co/xWjQVdOROF</t>
  </si>
  <si>
    <t>Komplexe Regulationen meistern: Multinationale Betreiber von kritischen #Infrastrukturen müssen in der #EU eine Vielzahl von #CyberSecurity-Regulationen beachten. Unser Whitepaper beschreibt, wie sich die Situation meistern lässt. https://t.co/UfLu7C4MXl</t>
  </si>
  <si>
    <t>The Swiss #CIO 2018 will be awarded on 19 September 2018. Join us and get the chance to listen to Reto Aeberhardt, Associate Partner #Cybersecurity at EY. https://t.co/adpJOXQtLc https://t.co/f0lcA3ijLi</t>
  </si>
  <si>
    <t>EY am Schweizerischen Stromkongress 2019. Roman Haltinner präsentiert: "Die Angst vor einem Blackout – Umgang mit Cyber Risiken" #cybersecurity #EYEnergy https://t.co/TlmflM0Qk4 https://t.co/uU6gMuqLSu https://t.co/LEBmXlinQT</t>
  </si>
  <si>
    <t>At this year's Global Information Security Survey #GISS breakfasts we explored the most important Cybersecurity issues organizations are facing today. Read the full survey here: https://t.co/ED5e96i2UN
#CyberSecurity #EY https://t.co/B5DVz2OPTj</t>
  </si>
  <si>
    <t>#MondialTech Thomas Hutin, Deloitte Cyber Security Services Partner, discusses how, #Safety, #Automatization &amp;amp; #Cybersecurity come as a critical need for #AutonomousVehicles deployment https://t.co/CATbodVDPr https://t.co/uv2X2EAvZd</t>
  </si>
  <si>
    <t>Prof. Dr. Solange Ghernaouti speaks about her journey to #CyberSecurity and the importance of building a secure digital world for future generations. How can the Swiss education system contribute? #WomeninCyber https://t.co/Tpi6QSIsTc https://t.co/JJ3gq0Ldot</t>
  </si>
  <si>
    <t>It’s been an amazing ride! Stephanie Barry from our internal security team tells us about her #cybersecurity journey. #WomeninCyber https://t.co/rBDacXVRyX https://t.co/NOKZz91ahW</t>
  </si>
  <si>
    <t>Women are still underrepresented in the global #CyberSecurity workforce. What can organisations do to bridge this gap? https://t.co/tLTWHL4kVt</t>
  </si>
  <si>
    <t>#Cybersecurity seems have more unknown unknowns than any other field. Learn about Karin D’Amico’s strategy to tackling this challenge. #WomenInCyber https://t.co/kXduA8SOto https://t.co/YjS3eSoLMT</t>
  </si>
  <si>
    <t>Karin D’Amico believed that effective #Cybersecurity in an organisation is every employee’s responsibility. Read how stakeholder involvement helped her make her organisation more secure. #WomenInCyber https://t.co/nAldPbeoTW https://t.co/5XfWy0m2K6</t>
  </si>
  <si>
    <t>Hacker finden stets neue Angriffspunkte: «Unternehmen können niemals alle #Cyber-Angriffe verhindern», so Deloitte #CyberRisk Partner Florian Widmer. Mehr zur Abwehr von Cybergefahren und Massnahmen für den Schadenfall im Interview. #CyberSecurity https://t.co/nSxyqe9gSm</t>
  </si>
  <si>
    <t>New devices &amp;amp; technologies – yes, love it!_xD83E__xDD29__xD83D__xDC4D__xD83C__xDFFD_ But so do the bad guys… Don’t want to be ripped off by them? Listen to our #TechnologyDecoded episode about #CyberSecurity and stay #cyber secure _xD83C__xDF99_️ https://t.co/aoRLZMhb7R https://t.co/ZsvZaVE1Sd</t>
  </si>
  <si>
    <t>"In den 70er Jahren waren wir weiter als heute", so IBM-Managerin Angelika Steinacker. Sie ärgerts, dass sich das Rad in ihrer Branche zurückbewegt hat &amp;amp; will junge Frauen für die Computerbranche begeistern._xD83D__xDCAA__xD83D__xDCBB_ #WomenInCyber #CyberSecurity  https://t.co/O0PlF7di0g</t>
  </si>
  <si>
    <t>You probably don't need to ask twice... 
Learn more on #data privacy in our #mobile uk findings https://t.co/6KCeQM7nIz https://t.co/vhcq90t7uK</t>
  </si>
  <si>
    <t>Viewing humans as the weakest link in #cybersecurity is outdated. Got a cyber solution that can empower employees to deter threats? Apply for Deloitte supported #LORCA cohort 2 today! https://t.co/VQbOXi9aZJ</t>
  </si>
  <si>
    <t>#Dataprivacy has become a hot topic, and with #data availability increasing, what are the #ethical implications of using #analytics? Hear what our panel think at #ExperienceAnalytics https://t.co/OUqAJJAZt6 https://t.co/vzm7ZyW6Yy</t>
  </si>
  <si>
    <t>Do you share your personal data for perks? Did you become more cautious following #GDPR? 
60% of consumers are still willing to share their data. Join our webinar tomorrow, where we discuss whether attitudes to privacy have changed in the last 6 months https://t.co/caRZnboarf https://t.co/14RJkKInYW</t>
  </si>
  <si>
    <t>Have attitudes towards #dataprotection and privacy changed the way we search online since #GDPR? In support of Data Protection Day we reflect on what’s changed since GDPR came into force https://t.co/D4b0CYTrAS</t>
  </si>
  <si>
    <t>LORCA's programmes are designed to scale #cybersecurity solutions that industry needs most. 
And did we mention we don’t take any equity or ownership over the IP of our members? 
Applications for our third cohort are open now until 15 April: Learn more: https://t.co/7wnlpDf82D https://t.co/CtWvsVudZO</t>
  </si>
  <si>
    <t>Have Financial Services companies found it easier to comply with #GDPR than companies in other sectors because of their history of meeting strict privacy and data protection requirements? Read the findings of our latest #GDPR report https://t.co/GtrhcGOcqL report:5eng:6risk:fsgd3</t>
  </si>
  <si>
    <t>Now the dust has settled we know more about the compliance burden #GDPR has placed on Financial Services firms. But what are the long-term benefits and how will technology play a part in ensuring privacy designs are fit for future? Download #GDPR report. https://t.co/oCiPyr6PBg</t>
  </si>
  <si>
    <t>Investment in #ThirdPartyRisk management focuses on #InformationSecurity #DataPrivacy &amp;amp; #CyberRisk. Read the latest trends in third party #RiskManagement   https://t.co/DyYkXR6WJJ https://t.co/HV8KZbLpcq</t>
  </si>
  <si>
    <t>#Autonomous vehicles will mean dramatic change for the insurance industry. As the balance shifts from personal to commercial premiums and new risks such as #cybersecurity emerge, insurers could see a 30% increase in profitability by 2040. Find out more: https://t.co/TJakOKqrnZ https://t.co/PH3lkxVoUP</t>
  </si>
  <si>
    <t>In a #MobilityEcosystem, data will need to be shared to offer customers the right services at the right time. How will customer privacy and permissions for use of their data be managed? Find out more: https://t.co/zw3S88Ze1p #Mobility2030 https://t.co/WId67YT4lp</t>
  </si>
  <si>
    <t>The 25th May #GDPR deadline has passed. The dust has settled…but now what? Introducing our new #KPMGPrivacyApps at #AppianEurope on October 8th. Register now: https://t.co/dkHyFakfVE https://t.co/vAMLpQMq6c</t>
  </si>
  <si>
    <t>GDPR is here to stay, but how can your business mitigate the operational challenges that come with it? Mark Thompson, Global Privacy Lead, shares some insight: https://t.co/r8n1JMAjKH https://t.co/9icGcOT8An</t>
  </si>
  <si>
    <t>In our recent #RiskInsights article, we explore what a smart data privacy spending programme looks like to prepare you for what the future holds: https://t.co/4XzXqwCpls https://t.co/IJuFDk0hOM</t>
  </si>
  <si>
    <t>Today at #wef19 we're talking #CyberSecurity and Digital Transformation - see the latest trends from Davos with a UK perspective at  https://t.co/LmmdyGygGi #WEFLIVE https://t.co/Pre5B02W6F</t>
  </si>
  <si>
    <t>With #CyberSecurity high on the agenda at #wef19 we take a look at the top ten trends driving cyber security in 2019 at https://t.co/3Il289bQRH
#WEFLIVE https://t.co/WTsPOpRvG4</t>
  </si>
  <si>
    <t>Kevin Williams, Head of the i-4, analyses the Government’s new FTSE 350 Cyber Governance Health Check &amp;amp; highlights 5 things UK businesses can do to help prevent #cybersecurity incidents https://t.co/LI05iZ7F1H https://t.co/yEWCWDgBtM</t>
  </si>
  <si>
    <t>Caroline Rivett discusses the importance of trust and data privacy in the life science industry, even more so when it comes to peoples genomics data 
https://t.co/wFCN6SsXDP https://t.co/Y15HvkLsG0</t>
  </si>
  <si>
    <t>Join us on August 7 for our webinar, ‘The Evolution of Privacy’. With the heightened interest in privacy following recent action from the ICO, we look at the importance of a secure growth-focused privacy strategy. Sign-up here: https://t.co/U0aQyoiGoL https://t.co/cerDJ53ScQ</t>
  </si>
  <si>
    <t>How effective is your organisation’s privacy strategy? Register to our upcoming #privacy webinar to discover the current state of play in the world of customer privacy. Sign up here: https://t.co/Z8biSwKq2W https://t.co/wWwad8sHop</t>
  </si>
  <si>
    <t>Privacy is at the top of the agenda again. Join our privacy experts Mark Thompson, Martin Tyley and Paul Taylor for our webinar, 'The Evolution of Privacy' as we discuss the changing privacy landscape. Register here: https://t.co/J3JxogIM5n https://t.co/Qw6k71u902</t>
  </si>
  <si>
    <t>Privacy needs to be taken seriously. Find out the need-to-know in our upcoming privacy webinar. Register here: https://t.co/9X5GKjMjll https://t.co/mFGIzhAwmy</t>
  </si>
  <si>
    <t>What separates a good privacy strategy from a great one? Register to our upcoming #privacy webinar to discover the current state of play in the world of customer privacy. Sign up here: https://t.co/C0iSf7X6Du https://t.co/BhNi60wpkk</t>
  </si>
  <si>
    <t>Cybersecurity and spending are must-haves for energy and infrastructure firms to meet evolving threats and regulation. Read our thoughts: https://t.co/UlK3CeC02w https://t.co/wLoxPE5HvY</t>
  </si>
  <si>
    <t>Find out how cybersecurity could help provide your organisation with a competitive advantage: https://t.co/7tw05FQQbO #EYCyber</t>
  </si>
  <si>
    <t>#Cybersecurity can be a #privateequity value driver. Find out our top tips from the EY Private Equity Portfolio Forum: https://t.co/qz6WrgTisK #EYCyber</t>
  </si>
  <si>
    <t>#Cybersecurity is rising up the due diligence agenda.  Find out our key takeaways for  CEOs and CFOs from the EY Private Equity Portfolio Forum: https://t.co/qz6WrgTisK #EYCyber</t>
  </si>
  <si>
    <t>“Global companies spent almost $600 billion building their brands, whilst only allocating about one-tenth of that amount on cybersecurity.” #EYCyber Partner Ryan Rubin provides his insights on why you should never let #cybersecurity be an after-thought. https://t.co/Wt8ALhetTi</t>
  </si>
  <si>
    <t>How do Data Protection Officer see 2019 panning out? The EY IAPP survey, based on interviews with over 500 global data privacy professionals, provides some fascinating insights: https://t.co/NFKwSecP9Z #EYCyber #Advisory https://t.co/MpxORYMN4I</t>
  </si>
  <si>
    <t>Increasing recognition of #dataprivacy issues at C-suite level will prove crucial in helping organisations win and maintain public trust. Read our blog to find out more: https://t.co/NFKwSecP9Z #EYCyber #Advisory https://t.co/ePivHTaSSf</t>
  </si>
  <si>
    <t>#Robotics and #cybersecurity remain some of the prominent technologies in the #government and #publicsector. See the full results of the EY Disruption Index™ to find out more: https://t.co/jWaLtZZBug</t>
  </si>
  <si>
    <t>Come meet the brightest stars of UK Cyber who will compete for the title of the UK’s most innovative small #cybersecurity company on Monday 8 April. Register your place at this EY hosted Pitchfest  https://t.co/ALFwe9EKch #EYCyber https://t.co/vZDVyJfNDg</t>
  </si>
  <si>
    <t>61% of businesses surveyed feel increasing their reliance on #technology could make their business more vulnerable to disruption. Read our latest report on organisational resilience: https://t.co/DtzADsxHy4 #OrganisationalResilience #Talent #Cybersecurity</t>
  </si>
  <si>
    <t>Is your organisation resilient in the current #Transformative Age? Without the right staff, #culture, #training and #leadership, it is almost impossible to create a resilient organisation. Read latest study: https://t.co/jBxtUTCltz #OrganisationalResilience #Talent #Cybersecurity</t>
  </si>
  <si>
    <t>39% of businesses surveyed are able to achieve the right balance of staff to meet their future needs. Read our latest report on organisational resilience: https://t.co/suKfWFZ67a #OrganisationalResilience #Talent #Cybersecurity</t>
  </si>
  <si>
    <t>AI inspires new ways of operating a business. #Robotics and #cybersecurity, powered by #AI are prominent technologies for businesses working for the government and in the #publicsector. Read more in the latest EY Disruption Index™: https://t.co/DoX3cZfZor</t>
  </si>
  <si>
    <t>Learn how to overcome barriers and develop a truly cyber-committed organisation. #cybersecurity https://t.co/FnREQkGWJN https://t.co/dqDwLFaVRf</t>
  </si>
  <si>
    <t>#Cybersecurity is no longer an individual company effort. It needs cooperation with ecosystem partners. #TechVision2019 https://t.co/xBIXrWTqUP https://t.co/ioRYD406nR</t>
  </si>
  <si>
    <t>No matter how good your #cybersecurity is, if your ecosystem partners are vulnerable, so are you #TechVision2019 https://t.co/HdZcHwJZBc https://t.co/1yfvYRCSOO</t>
  </si>
  <si>
    <t>Explore how the UK is gearing up for new laws on #IoT security. #cybersecurity https://t.co/NlNXBxsGeh</t>
  </si>
  <si>
    <t>#LT Merci à nos partenaires @Accenture @BNPParibas @EYFrance @centrimex engagés avec nous pour faire de @ZeBox_ le lieu incontournable de l’#innovation à #Marseille #IoT #Robotique #Startup #AI #cybersecurity #VR https://t.co/OAjoa7MGOX</t>
  </si>
  <si>
    <t>#IBMSecurity vous invite le 9 avril pour une journée dédiée à la gestion de crise Cyber : l'IBM #SecuritySummitFR. Agenda et Inscription : https://t.co/EY5BAYOkJx #Sécurité #Cybersécurité #SOC #DataPrivacy #NIS #SOCExchange #Sécuritéindustrielle #Conformité https://t.co/lnKkMwjbxa</t>
  </si>
  <si>
    <t>Vous voulez rencontrer des experts de la gestion de crise ? Participez à l'IBM #SecuritySummitFR le 9 avril ! Agenda et inscription https://t.co/EY5BAYOkJx #Cybersécurité #SOC #DataPrivacy #NIS #SOCExchange #Sécuritéindustrielle #Conformité https://t.co/W1POmzlKZH</t>
  </si>
  <si>
    <t>Pas encore inscrit au #SecuritySummitFR ? Ne manquez l'occasion unique de rencontrer Bruce Schneier et d'échanger avec d'autres clients &amp;amp; experts lors d'ateliers sur la #DataPrivacy, le #SOC, #NIS et la #Cybersécuritéindustrielle _xD83D__xDC49_ https://t.co/EY5BAYOkJx #cybersecurite https://t.co/n946nWmWrA</t>
  </si>
  <si>
    <t>J-8 : pas encore inscrit au #SecuritySummitFR ? #CISO ne manquez pas l'EVENEMENT #IBM Security dédié à la gestion de crise Cyber ! https://t.co/WoCTP8Fr4I  Agenda et Inscription : https://t.co/EY5BAYOkJx #Cybersécurité #CybersécuritéIndustrielle, #SOC, #NIS #Dataprivacy #Xforce</t>
  </si>
  <si>
    <t>Vous voulez apprendre de l'expérience de profils ayant su gérer des crises Cyber ? Participez à l'IBM #SecuritySummitFR le 9 avril ! Agenda et inscription https://t.co/EY5BAYOkJx #Cybersécurité #SOC #DataPrivacy #Xforce #SOCExchange #Sécuritéindustrielle #Conformité https://t.co/DQc6W4cQbC</t>
  </si>
  <si>
    <t>RDV demain au #SecuritySummitFR pour une journée sur la gestion de crise Cyber qui s'annonce passionnante ! https://t.co/WoCTP8Fr4I Agenda : https://t.co/h5oK2LWjzj #IBMSecurity #Cybersécurité #SOC #DataPrivacy #Xforce #SOCExchange #Sécuritéindustrielle #Conformité</t>
  </si>
  <si>
    <t>Le #SecuritySumitFR a démarré avec un agenda et des intervenants passionnants et passionnés ! #Sécurité #Cybersécurité #SOC #DataPrivacy #NIS #SOCExchange #Sécuritéindustrielle #Conformité https://t.co/a7KOHPMFq7</t>
  </si>
  <si>
    <t>Malgré la hausse des cyber-attaques, presque 90% de ces attaques ont été évitées cette année. Good job ! ​
#cybersecurite #CyberSecurity 
https://t.co/B0Q8w2shd3</t>
  </si>
  <si>
    <t>_xD83D__xDCA1_ Découvrez un des articles les plus partagés en #cybersecurite la semaine passée _xD83D__xDC49_ Cybersécurité : 87 % des attaques ciblées ont été évitées en 2018 https://t.co/tCi97SZhsW #cybersécurité #piratage #sécurité #infosec #CyberSecurity via @FIC_fr</t>
  </si>
  <si>
    <t>As we generate more data, our identities become more complicated. Traditional identity management systems simply can’t keep up with our evolving needs.
Read how blockchain provides a decentralized, secure solution on:
https://t.co/P4SMRem2yr
#blockchain  #cybersecurity</t>
  </si>
  <si>
    <t>The NIS Directive will undoubtedly impact your organization. How can you prepare for it? Learn everything about EU cybersecurity on https://t.co/rdpyzKa4xa #cybersecurity https://t.co/yrBBec9W1m</t>
  </si>
  <si>
    <t>Cybersecurity risks and threats arise every day and are constantly evolving. How can your business stay ahead and prevent them? Read our trends on https://t.co/5Ax7EtjB9S</t>
  </si>
  <si>
    <t>We have entered an era where cybersecurity – or lack thereof – concerns us all. This is what you must focus on: https://t.co/XV7R5Dg7Ng #CyberSecurity</t>
  </si>
  <si>
    <t>Interested in cybersecurity? Unlock your potential and sign up for the Accenture Secure Generation Contest! Registrations are open: https://t.co/kZkzZJ6xcU https://t.co/2nxCt7m7ol</t>
  </si>
  <si>
    <t>We have entered an era where #cybersecurity – or lack thereof – concerns us all. Check out our seven key steps to NIS readiness: https://t.co/dGUDODqk9A
#GDPR #NISdirective #security https://t.co/G55I0Cfl84</t>
  </si>
  <si>
    <t>Applications are open for the Accenture Secure Generation Contest! Are you passionate about #CyberSecurity? Are you up for a challenge? Sign up now: https://t.co/cJ6vIwks0G
#Security #Careers #Opportunity https://t.co/JVd55qG5Bn</t>
  </si>
  <si>
    <t>On Thursday March 28th, our Accenture Office in Heerlen is opening the doors for young talented #graduates with an interest in #Digital #Security! Register now: https://t.co/ITdGFb3xjz
#Brightlands #Talent4DigitalSecurity #CyberSecurity https://t.co/TbIPimlqx2</t>
  </si>
  <si>
    <t>The internet was not designed for digital #identityManagement. As a result, organizations have had to find creative means to track and authenticate users. Read more on why SMI is the future of digital identity management https://t.co/8aFBCg5Eai
#IDM #CyberSecurity #Blockchain https://t.co/QG3P3cI8d7</t>
  </si>
  <si>
    <t>What's it like inside Accenture Labs? Join Rachel for a look around our cybersecurity-focused D.C. #Cyber Fusion Center: https://t.co/Kmj9jHzQLm https://t.co/cD2sCcpOgm</t>
  </si>
  <si>
    <t>The EU NIS Directive identifies two primary obligations. Regardless of how your organization is categorized, your responsibilities remain the same. Read the article to know the 7 key steps to NIS readiness https://t.co/fJ3oy4s3rb 
#NISDirective #cybersecurity https://t.co/mbwJgEjgfg</t>
  </si>
  <si>
    <t>Deloitte Data Privacy experts look at the #GDPR from an African perspective. https://t.co/5uQO4X3zPb</t>
  </si>
  <si>
    <t>How can you turn privacy compliance exercise into a real business enabler? Read our recommendations in the GDPR Benchmarking Survey. https://t.co/DyQo793L6g</t>
  </si>
  <si>
    <t>Is the #mining sector ready to combat evolving #cyberthreats? @DeloitteSA explores this in our latest report. https://t.co/ni6ZMxtNnA #intelligentmining #CyberMining #Cybersecurity</t>
  </si>
  <si>
    <t>How are #cyberthreats impacting the #mining value chain? Click the link to find out. https://t.co/ni6ZMxtNnA #cybermining #intelligentmining #Cybersecurity</t>
  </si>
  <si>
    <t>In order to assist companies to detect potential #cyber attacks earlier, we’ll be launching a new #Operational Technology cybersecurity competency next week.  Read more on how to stay cyber safe https://t.co/xc4y4SGbAR https://t.co/nhsqv5pHHT</t>
  </si>
  <si>
    <t>Oktober ist #CyberSecurityMonth in der EU. Besuchen Sie die #itsa18 in Nürnberg und entdecken Sie die neuen Sicherheiten. https://t.co/QdtFZOAQwf #IBMSecurity #ITSecurity https://t.co/0xav6JMRnm</t>
  </si>
  <si>
    <t>#IBM Security Connect: neue Cloud-basierte Community-Plattform für #CyberSecurity-Anwendungen. Sie ermöglicht offene standardbasierte Zusammenarbeit auf #AI-Plattform, die von mehr als einem Dutzend Unternehmen unterstützt wird https://t.co/11jRb6iWfB https://t.co/8WPccY0jJV</t>
  </si>
  <si>
    <t>Neu im #IBM #THINKBlogDACH: Türen auf für einen neuen Blick auf Sicherheit https://t.co/dvaM9dT83Y #Security #CyberSecurity</t>
  </si>
  <si>
    <t>Cyberkriminelle: Auf leisen Sohlen. Neuer Beitrag auf dem #IBM #THINKBlogDACH https://t.co/P2c2vnYyrn #Cybercrime #Cybersecurity</t>
  </si>
  <si>
    <t>Die #Security Events am 5. und 6. Juni auf der #ThinkatIBM in Berlin gaben Antworten auf wichtige Fragen rund um CyberSecurity und deren Bedrohungen. Und auf die Frage, welchen Anteil #KI und #Cloud an einem modernen Sicherheitskonzept haben. Zum Blog: https://t.co/NWNqyoT0B6 https://t.co/ca5Lf8SlLL</t>
  </si>
  <si>
    <t>KPMG today at Cyber Security Executive 2018 -event. If you’re also here, come to say hi! #KPMGFinland #cybersecurityexe https://t.co/AMOZtce0VK</t>
  </si>
  <si>
    <t>Lähde kanssamme elokuun lopussa #CyberCruise'lle. Pelastetaan yhdessä menomatkalla laiva seikkailupelin avulla ja kuunnellaan maissa näkemyksiä mm. identiteetin hallinnasta. Katso ohjelma ja varaa paikka ystäväsi kanssa: https://t.co/vImf0HuPRO #cybersecurity https://t.co/32y4SKl0XX</t>
  </si>
  <si>
    <t>Lähde kanssamme elokuun lopussa #CyberCruise'lle. Pelastetaan yhdessä menomatkalla laiva seikkailupelin avulla ja kuunnellaan maissa näkemyksiä mm. identiteetin hallinnasta. Katso ohjelma ja varaa paikat ystäväsi kanssa: https://t.co/hjR6JU8kXr #cybersecurity https://t.co/1qlHC8wSvn</t>
  </si>
  <si>
    <t>Would you like to join us as #CyberSecurityManager or #ManagedSecurityServicesManager? Check more information and apply via link, no later than 2.12.2018: https://t.co/cSnclve4D6 #cybersecurity #rekry https://t.co/vo4K4JdyQ3</t>
  </si>
  <si>
    <t>What are the most likely sources of cyber attack in Russia? Timo Valonen &amp;amp; Maxim Markin from EY are providing the answers #RussiaSummit18 #CyberSecurity https://t.co/wvQDF2N7n5</t>
  </si>
  <si>
    <t>We are currently looking for recent graduates to join our #cybersecurity team as #consultants in August 2019. Read more and apply by 17.3.19! #EY #rekry #EYcareer https://t.co/pvk4shU6nb https://t.co/uYGHcLwOy2</t>
  </si>
  <si>
    <t>#GISS -tutkimuksemme mukaan 68 % vastaajista arvioi yrityksensä olleen jo kyberhyökkäyksen kohteena, mutta vain puolet uskoo, että hyökkäys pystyttäisiin havaitsemaan. #cybersecurity #EY #tietoturva https://t.co/4hEgvY8tTR https://t.co/OzUYOIp9Ol</t>
  </si>
  <si>
    <t>Ensimmäinen Cyber-tiimin #hackathon on saatu onnistuneesti päätökseen Jyväskylässä! Lisää hackathon-päivän kulusta EY:n blogissa! #cybersecurity #cybergames #EY #kyberturvallisuus https://t.co/oTQxoLbXES https://t.co/tw8lcisXl4</t>
  </si>
  <si>
    <t>Oletko Messarissa tänään tai huomenna? Pistäydy ständillämme! #kyberturvallisuus #CyberSecurityNordic2018 https://t.co/dNFSUhkGJY</t>
  </si>
  <si>
    <t>Täällä ollaan, #CyberSecurityNordic2018-messuilla nimittäin! Jos olet Messarissa tänään, tule piipahtamaan ständillämme! Messuohjelmaan voit tutustua täällä: https://t.co/N8k8FQJpAC #kyberturvallisuus https://t.co/P2RHizvDmS</t>
  </si>
  <si>
    <t>Huomenta! Jos olet #CyberSecurityNordic2018-messuilla tänään, tule moikkaamaan! #kyberturvallisuus https://t.co/6RmNH1GtNw</t>
  </si>
  <si>
    <t>De #bigfour hebben samen een #cybersecurity healthcheck ontwikkeld. Het doel: #cyberkennis en ervaringen met een breder publiek delen. https://t.co/PH1WlnqFRR</t>
  </si>
  <si>
    <t>Terwijl we garanties eisen tegen ongewenste #personalisatie, willen we wel dat #Netflix de film voor ons kiest die we anders gemist zouden hebben. Een kritische noot over onze ambivalentie tegen #dataprivacy: https://t.co/79Ye9Pytti</t>
  </si>
  <si>
    <t>Alles weten over de laatste trends binnen #cybersecurity? Houd dan onze #website in de gaten. Volgende week publiceren wij namelijk de nieuwe #Inzake met oa een #interview met cybersecurity-expert Christopher Painter. Volg de link voor de oktober-Inzake: https://t.co/vhqcktUHG4</t>
  </si>
  <si>
    <t>Vervelende overlevings- en hersteltrajecten en een hogere compliancedruk. Bedrijven die slachtoffer worden van #cybercrime hebben het zwaar te verduren. Wat kunnen zij doen om hun #cybersecurity te verhogen? https://t.co/sMAjbZLrF1</t>
  </si>
  <si>
    <t>Dat we huiverig zijn voor de macht van #data-giganten is logisch, maar onze ambivalentie richting #dataprivacy kan er ook wat van: https://t.co/79Ye9Pytti</t>
  </si>
  <si>
    <t>Het tegengaan van #cyberbedreigingen vraagt om samenwerking tussen landen onderling en met bedrijven stelt Christopher Painter, gerenommeerde expert op het gebied van #cybersecurity. Lees het vollledige #interview in de #Inzake van december: https://t.co/3Rq8tRWHVa</t>
  </si>
  <si>
    <t>De groeiende marktmacht van grote dataverzamelaars vinden we maar wat eng, maar onze ambivalentie richting onze #privacy kan er ook wat van: https://t.co/tXXn4oXTg4</t>
  </si>
  <si>
    <t>Een mix van #technologie, wetgeving en nieuwe toetreders zorgt voor een versnelde verandering in de financiële sector. Hoe houden #banken dit tempo bij én blijven #privacy, veiligheid en gemak gewaarborgd? Daarvoor hebben wij de #Briqbank ontwikkeld  https://t.co/0eF9THNIky</t>
  </si>
  <si>
    <t>#Cybersecurity is een noodzaak, maar kan ook gezien worden als zakelijk middel: https://t.co/ewbtX0zVJp</t>
  </si>
  <si>
    <t>Als organisaties over goede #cybersecurity beschikken, kunnen zij die gebruiken als zakelijk vehikel https://t.co/ewbtX0zVJp</t>
  </si>
  <si>
    <t>Luister naar #Cybersecurity in de praktijk, een podcastserie van #PwC. Experts vertellen over hun ervaringen en geven bruikbare tips. https://t.co/ercOXk5kBm https://t.co/Zy7d36nFTf</t>
  </si>
  <si>
    <t>Na de #AVG meldt de volgende #privacy regelgeving zich al. De huidige Europese ePrivacy Richtlijn wordt herzien. En opnieuw is het zaak dat bedrijven zich op tijd voorbereiden. #PwC https://t.co/c61vBr3kaN</t>
  </si>
  <si>
    <t>#TechThursday: Hoe zit het met #GDPR en #Cybersecurity? Luister naar onze #podcast om daar meer over te weten: https://t.co/Wb0ga2ksTy</t>
  </si>
  <si>
    <t>Het jaarlijkse Privacy Governance Onderzoek van PwC gaat weer van start! Deze editie richt zich op de status van implementatie van de #AVG binnen verschillende organisaties. Meedoen kan via: https://t.co/C9Ss7IdbOP</t>
  </si>
  <si>
    <t>Meer weten wat PwC doet op het gebied van #ethicalhacking, #cybersecurity en #digital in het algemeen? Luister dan naar onze podcasts https://t.co/yeoWKt187l</t>
  </si>
  <si>
    <t>In een #digitaal tijdperk hebben banken steeds meer te maken met de #digitalidentity van hun klanten. Hoe zorg je ervoor dat #privacy gewaarborgd blijft? Daarvoor hebben wij #Briqbank ontwikkeld. Je kunt ons vandaag vinden op #TNW2019 om meer te weten te komen over deze oplossing https://t.co/a9OVq6pjo1</t>
  </si>
  <si>
    <t>Geen #bedrijf of organisatie ongeacht de sector is het afgelopen jaar niet druk geweest met de #AVG. Wat kun je met deze nieuwe wetgeving doen op het gebied van #digital en specifieker #cybersecurity?  https://t.co/KAzQWhudUC</t>
  </si>
  <si>
    <t>As businesses face the risks of cybersecurity, data privacy and the disruption of business models, how does intelligent automation and data visualization change the future of #internalaudit? Read our insights: https://t.co/xSHVo4Dyeb https://t.co/4BJXGS9ZPb</t>
  </si>
  <si>
    <t>Check out the proud #EYMENA team at the 7th Regional Cybersecurity Summit. Make sure to stop by at our EY booth to learn more about our latest cybersecurity insights. https://t.co/GEPXPvTiEx</t>
  </si>
  <si>
    <t>Cybersecurity is one of the top three risks across all industries and government entities in MENA https://t.co/4VgAJhgJwC</t>
  </si>
  <si>
    <t>Our experts spoke in The Society of Petroleum Engineers' (SPE) event on "Transforming Oil and Gas Towards Digital Intelligence”. The discussion revolved around #CyberSecurity and how it can securely enable disruptive technologies within the #Oil and #Gas industry. https://t.co/vr8XM4M3B8</t>
  </si>
  <si>
    <t>#TechVision2019 - Trend 4 : Secure US to Secure ME 
#Cybersecurity is no longer an individual company effort. It needs cooperation with ecosystem partners. https://t.co/EsL2L1QPGJ #DesignandTechTalks https://t.co/0tpwWBfWta</t>
  </si>
  <si>
    <t>How can you protect your data from one of the internet’s biggest weaknesses?
https://t.co/1gbB0BHai1 #Cybersecurity</t>
  </si>
  <si>
    <t>How can a cyber attacker give away their identity by what they type? Our R&amp;amp;D Lead, Matt Wixey, will be presenting his work on case linkage analysis at #Defcon in #Vegas on 12th August. Find out more about his talk here: https://t.co/VyFE8HauyL #IntelligentDigital #cybersecurity</t>
  </si>
  <si>
    <t>How can a cyber attacker give away their identity by what they type? Our Vulnerability R&amp;amp;D Lead, Matt Wixey, is in #Vegas today to present his work on case linkage analysis at #Defcon. Find out more about his talk here: https://t.co/4qooiKG0f7 #IntelligentDigital #cybersecurity</t>
  </si>
  <si>
    <t>Michael Roberts explains how banks can use the Identify and Detect functions of the #NIST framework to navigate the #cybersecurity challenges of #OpenBanking: https://t.co/mGHkAF1oS5 https://t.co/VMuJHLWfqq</t>
  </si>
  <si>
    <t>Hear from our people about their careers in Cyber Security at PwC. If you'd like to work in #CyberSecurity at PwC view our latest opportunities here: https://t.co/nqVDS9B5c0 #CyberCrime #IntelligentDigital https://t.co/elF2GbA75g https://t.co/zpXrG61lBU</t>
  </si>
  <si>
    <t>Companies should talk about their #CyberSecurity - discover why Richard Horne believes #transparency in the digital age is crucial in his latest whitepaper: https://t.co/M3RFnFpuFG #IntelligentDigital https://t.co/reCIoTsbZC</t>
  </si>
  <si>
    <t>10 opportunities to improve security and privacy and build #consumertrust. Read our #DigitalTrustInsights survey here: https://t.co/vfG0AKBDIN https://t.co/fR5hYSEzob</t>
  </si>
  <si>
    <t>Companies should talk about their #cybersecurity - discover why Richard Horne believes transparency in the #digital age is crucial. Find out more: https://t.co/M3RFnFpuFG #IntelligentDigital</t>
  </si>
  <si>
    <t>We've distilled insights from 3,000 business leaders to identify 10 opportunities to improve security and privacy and build #consumertrust. Read the full #DigitalTrustInsights survey here: https://t.co/vfG0AKBDIN https://t.co/rZiRrN7Mai</t>
  </si>
  <si>
    <t>Organisations face increasing challenges in managing #cyberrisk. What role can #Treasurers play in #cybercrime prevention? Find out in our blog: https://t.co/JmqkPpU34F #cybersecurity https://t.co/W8XKMdPliG</t>
  </si>
  <si>
    <t>What steps should #privatebusiness owners take when it comes to #cybersecurity? Find out in James Hampshire's latest blog: https://t.co/AfrnNefxRx #IntelligentDigital https://t.co/x9GABKmy8n</t>
  </si>
  <si>
    <t>As #smartdevices become more prevalent in our everyday lives, what #dataprivacy considerations need to be made in their design? We explore the issue of #IoT and #dataethics: https://t.co/enPSZgS3jA https://t.co/HuuDIBLFKv</t>
  </si>
  <si>
    <t>As #smartdevices become more prevalent in our everyday lives, what #dataprivacy considerations need to be made in their design? We explore the issue of #IoT and #dataethics: https://t.co/OTsBVBVAKj https://t.co/ji3rgtownG</t>
  </si>
  <si>
    <t>Our second 'A-Z of Tech' podcast episode is out now! Listen to B for #Blockchain on iTunes, Soundcloud, Acast or Spotify - and subscribe to get episode three (C for #Cybersecurity) as soon as it's live: https://t.co/w8P49lusQL #IntelligentDigital #Tech https://t.co/nhXe6ddBMS</t>
  </si>
  <si>
    <t>Want some top tips for staying safe online? Have a listen to the latest episode in our A-Z of Tech podcast series, C for #CyberSecurity, to find out more: https://t.co/nanoIi0van #IntelligentDigital https://t.co/U8rdBB7F0X</t>
  </si>
  <si>
    <t>Our #scaleup programmes brings the latest global disruptive technologies together to create opportunities for #growth. Corporates can now register to attend the Scale | Cyber Executive Evening on 12 June - just contact Jeevan Sunner or Prashil Shah for more info #cybersecurity https://t.co/NCwuSXj1je</t>
  </si>
  <si>
    <t>UK #dataprivacy fines increased by £2.5m in 2018. Explore the main reasons why fines were imposed and understand the industry sectors most impacted with our latest Privacy &amp;amp; Security Enforcement Tracker: https://t.co/ZnNhItSae5 https://t.co/R7zo8bIYdq</t>
  </si>
  <si>
    <t>One week to go until IDM London 2019. We are proud to be sponsoring this event and showcasing our #cybersecurity expertise. Come and meet our team at stand 15 on 18 June and find out why we're much more than accountants: https://t.co/k2q1ebw6zV #WMIDM https://t.co/tYWn8ZhjvQ</t>
  </si>
  <si>
    <t>Me on the panel at the Middle East Wealth Management Forum this week in Dubai... talking next gen, asset protection, privacy and answering rather a lot of questions about tax! https://t.co/bLnp4Hxbtz</t>
  </si>
  <si>
    <t>Last week saw the #PwC #DataPrivacy team come together with ADGM to present on the region's evolving data protection landscape. With governments across the #MiddleEast planning and implementing data protection laws of their own, the field is gaining momentum and importance. https://t.co/TUCPvB7Bsx</t>
  </si>
  <si>
    <t>The #UAE's Health Data Law is the country's first piece of federal legislation that directly addresses data protection principles. Read our report to find out more on who it affects and what you need to do. #dataprivacy #UAE https://t.co/TbDDtPJTmk</t>
  </si>
  <si>
    <t>New data privacy legislation is coming to the UAE and elsewhere in the #GCC. Do you know what this means to you? Join us and DIFC for an informative seminar to learn more. #dataprivacy https://t.co/bTzsavf2Tc</t>
  </si>
  <si>
    <t>How are your #data strategy leaders using #data to create value? Let us know: https://t.co/wqHULmstUH #digitalresilience #cybersecurity</t>
  </si>
  <si>
    <t>Are you implementing #digitalresilience by design? Provide your insights: https://t.co/3WDi6Bbp9R #cybersecurity</t>
  </si>
  <si>
    <t>Is #digitalresilience top of mind for your organisation? Let us know: https://t.co/wqHULmaSw7 #cybersecurity</t>
  </si>
  <si>
    <t>What are your biggest obstacles to #digitalresilience? Provide your insights: https://t.co/wqHULmstUH #cybersecurity</t>
  </si>
  <si>
    <t>_xD83D__xDDD3_️RDV le 11 octobre - Nos experts aborderont des thèmes tels que "Privacy Impact Assessment (PIA)" et la gestion des incidents de sécurité &amp;lt;&amp;lt; https://t.co/e48pJ4GxC1  #PwCevents https://t.co/16GffNoIBm</t>
  </si>
  <si>
    <t>Nos experts aborderont des thèmes tels que "Privacy Impact Assessment (PIA)" et la gestion des incidents de sécurité &amp;lt;&amp;lt; https://t.co/e48pJ4GxC1 https://t.co/b7Gmd56iHy</t>
  </si>
  <si>
    <t>Retrouvez nos équipes sur le Stand monégasque de la "Monaco Cybersecurity Initiative" le 10 et le 12 octobre prochain. Merci à l'Agence Monégasque de Sécurité Numérique pour l'invitation _xD83D__xDE00_ Au programme &amp;lt; présentation de nos offres en #cybersécurité #PwCevents https://t.co/utS8wCYS3O</t>
  </si>
  <si>
    <t>_xD83D__xDCC5_ RDV le 11 octobre - Nos experts aborderont des thèmes tels que "Privacy Impact Assessment (PIA)" et la gestion des incidents de sécurité &amp;gt;&amp;gt; https://t.co/WBNUo4PfI2   
#PwCevents https://t.co/ZFeokev1u1</t>
  </si>
  <si>
    <t>_xD83D__xDCC6_ Nos experts aborderont des thèmes tels que "Privacy Impact Assessment (PIA)" et la gestion des incidents de sécurité dès demain à 8h30 ! 
_xD83D__xDC49_ https://t.co/JtFe9HzJ48
#PwCevents https://t.co/4p3WsUkbAb</t>
  </si>
  <si>
    <t>Session Serious game sur le thème de la #cybersecurity dans la Delta room de @PwC_France https://t.co/PT2vyaBVUq</t>
  </si>
  <si>
    <t>#CyberSecurity, #Blockchain, #ProcessMining – die Themen des CFO Forums. In der #DigitalFactory wurden Anwendungsfälle greifbar gemacht und Denkanstöße zu Digitalisierung &amp;amp; Unternehmenskultur geliefert.
#Digitalisierung #CFO #PrivateEquity https://t.co/SVX7PizyBF https://t.co/lBkxvrYQji</t>
  </si>
  <si>
    <t>Den Blickwinkel erweitern: Beim Deloitte CFO Forum in der #DeloitteDigitalFactory ging es dieses Mal um #blockchain, #processmining und #cybersecurity. Sie möchten mehr über unsere Private Equity Portfolio Services erfahren? https://t.co/Tomi0Jr5If #cfoforum #peportfolioservices https://t.co/dlcFeBBV2p</t>
  </si>
  <si>
    <t>Nachholbedarf bei #CyberSecurity? Deloitte hat dazu #Wirtschaft und #Politik befragt. Dieser Artikel erläutert die Ergebnisse der neuen #Studie: https://t.co/chXTCttIVp https://t.co/EXXoKPLN59</t>
  </si>
  <si>
    <t>#IoT revolution and the need to have security by design principles at the top of our minds. Read more: https://t.co/Ris3N7zNjJ #cybersecurity https://t.co/DB9rwQnmVW</t>
  </si>
  <si>
    <t>Nachholbedarf bei #CyberSecurity? Deloitte hat dazu auch die Situation in #Unternehmen beleuchtet. Dieser Artikel erläutert die Ergebnisse der neuen Studie. https://t.co/5T8ewQ7a46 https://t.co/EVQIy32kvQ</t>
  </si>
  <si>
    <t>Sinkt das #Risikobewusstsein in #Unternehmen? Der #Deloitte #CyberSecurity Report hat dazu Entscheider befragt. Die Ergebnisse der neuen Studie: https://t.co/Q2u4RhyvQy https://t.co/f9wDpRAHVM</t>
  </si>
  <si>
    <t>#Cybersecurity muss Chefsache sein! Wie sich Unternehmen schützen können, erfahren Sie im Interview mit #EY-Partner Matthias Bandemer. https://t.co/D0UYHPmgqa https://t.co/LVxgZgIP8v</t>
  </si>
  <si>
    <t>Ist die Cyber-Sicherheitsstrategie Ihres Unternehmens zukunftsfähig?
Tauschen Sie sich persönlich mit dem EY #Cybersecurity Team auf der Command Control an Stand ICM.207 aus. #CMDCTRL18 https://t.co/L0pkQGvQt5  https://t.co/X9sGLiQD8Y https://t.co/wisQBcFTIV</t>
  </si>
  <si>
    <t>EY Cybersecurity Leader @matban beim Workshop "An In-Depth Defense Strategy – EY’s Best Practice for Industrial Control Systems Designed for Production Environments and Critical Infrastructure". Heute von 13:00-14:30 Uhr, Raum Pilsensee #CMDCTRL18 https://t.co/ImlnCVht2u https://t.co/Mw9QschNWF</t>
  </si>
  <si>
    <t>#IT-Sicherheit: Was ist die richtige Lösung für Sie? Besuchen Sie uns auf der #itsa2018, vom 9. - 11. Oktober in Nürnberg. Anmeldung hier. https://t.co/TGzB6OlttI #Cybersecurity https://t.co/WeYUAZ5FTW</t>
  </si>
  <si>
    <t>Ideas to change the world: Unsere Kolleginnen vom EY #Cybersecurity-Team auf dem #AdaLovelaceFestival 2018 in Berlin. #ada18 https://t.co/PxiGqkDmMH https://t.co/SDLvDeZxVc</t>
  </si>
  <si>
    <t>Datenklaustudie: Virtuelle Gefahren - echte Schäden https://t.co/ruPivfeM2u
#Cybermonday #Cybersecurity https://t.co/ftHPqAuxAY</t>
  </si>
  <si>
    <t>Datenklaustudie: Virtuelle Gefahren - echte Schäden #Cybermonday #Cybersecurity
https://t.co/ZVWSWSOZxz https://t.co/8KZc5nlePs</t>
  </si>
  <si>
    <t>Datenklaustudie: Virtuelle Gefahren - echte Schäden #Cybermonday #Cybersecurity
https://t.co/Okil6RLEe0 https://t.co/N2JRWsbIo1</t>
  </si>
  <si>
    <t>Datensicherheit ist seit dem jüngsten Hacker-Angriff auch für das digitale Business gefragter denn je. EY Cyber unterstützt Unternehmen und Institutionen bei ganzheitlichen Sicherheitskonzepten, um digitale Angriffe abzuwehren. #Cybersecurity
https://t.co/NlcHy0jVh9 https://t.co/WsGOPWms69</t>
  </si>
  <si>
    <t>Einmal in die Rolle eines Hackers schlüpfen? Dann sollten Sie sich unseren Arbeitskreis Compliance Berlin zum Thema Cyber Awareness für Nicht-ITler im Gamification Format am 26.8. vormerken. Registrierung hier. #CyberSecurity #Hacking #vulnerability https://t.co/8uoRhuBsYX https://t.co/09ny0rfWJY</t>
  </si>
  <si>
    <t>Swiss #ICT minimum standard goes live! The Federal Office for National Economic Supply has published the new standard that will protect information &amp;amp; communication technology (ICT) systems and data. Here’s what you need to know: https://t.co/AW1Z5vkzuE #PwCDigital #Cybersecurity https://t.co/pemKdgLe48</t>
  </si>
  <si>
    <t>With the increasing relevance of ensuring #cybersecurity, establishing the right process requires a paradigm shift at board level. Urs P. Küderli and Lorenz Neher explain why: https://t.co/VI0MJqH7mF #Disclose29
#CorporateGovernance #BoD #Cyber #CyberRisk https://t.co/Tr30tqXRMh</t>
  </si>
  <si>
    <t>33% der Schweizer #Familienunternehmen fühlen sich durch die #Digitalisierung bedroht. Welche weiteren Herausforderungen prägen Schweizer Familienunternehmen? Finden Sie es heraus in unserer #FamilyBusiness Studie: https://t.co/uFhfYspp1T #pwcforfamilybusinesses #cybersecurity https://t.co/Mo9oishf4H</t>
  </si>
  <si>
    <t>#Cybersecurity, #Blockchain, #AI – These are just a few of the topics that challenge the way we do business now &amp;amp; in the future. How to make sure #digitaltransformation projects keep you in business? #IntelligentDigital is your answer. https://t.co/pNrr9XnoFA https://t.co/ZZRrCRcl0Y</t>
  </si>
  <si>
    <t>#Fachkräftemangel, #Digitalisierung, #CyberSecurity: Die CEOs im Handel und in der Konsumgüterindustrie haben gleich mehrere akute Baustellen. Alle Fakten im 21. #CEOSurvey von PwC: https://t.co/8tXOgos5ct https://t.co/oplm60OAw2</t>
  </si>
  <si>
    <t>#CyberSecurity: Das Risikopotenzial der Cyber-Bedrohung wächst kontinuierlich. Bislang verfügen nur die Hälfte der europäischen Unternehmen über eine umfassende Cyber-Sicherheitsstrategie und liegen damit im Vergleich auf dem vorletzten Platz. https://t.co/cMK67Rt1wD https://t.co/wwG9PgBCbl</t>
  </si>
  <si>
    <t>Building a secure digital society: Über 250 Cyber-Experten von PwC aus ganz Europa kamen in Köln zum ersten PwC Europe ONE #Cybersecurity and #Privacy Day 2018 zusammen. https://t.co/BtUGbeTgPw</t>
  </si>
  <si>
    <t>Wie wirkt sich #eprivacy-Verordnung aus? Dr.  Christian Dressel @pwc_de meint, dass werbebasierte Geschäftsmodelle weiterhin möglich sind, wenn sie transparent gemacht werden. #mtm18 https://t.co/wph6NirXtk</t>
  </si>
  <si>
    <t>Mehr #PaidContent und digitale Angebote in der deutschen #Medienbranche. Das ergab der jährliche ‘German Entertainment &amp;amp; Media Outlook‘ von @PwC_de. Die Highlight-Themen sind #DSGVO, #ePrivacy und KI. https://t.co/AEmKhzzyCU #DigitalDienstag</t>
  </si>
  <si>
    <t>#CyberSecurity: In einer zunehmend technologiegetriebenen Geschäftswelt sind Vertrauen und Sicherheit wichtiger denn je. Bislang ist lediglich jedes zweite Unternehmen angemessen gegen digitale Bedrohungen gewappnet. Zu allen Ergebnissen der Studie: https://t.co/mJGEv3MLsn https://t.co/EFKY4q7Qhs</t>
  </si>
  <si>
    <t>Wirtschaftskriminalität im Netz: Fast jedes Unternehmen war bereits Opfer eines Cyber-Angriffs. Datenströme benötigen Sicherheit. Stärken Sie Ihre #CyberSecurity und erkennen Sie Bedrohungslagen frühzeitig. Wie? Erfahren Sie es hier auf einen Blick: https://t.co/SLjSOgyUxk</t>
  </si>
  <si>
    <t>#CyberSecurity: Die digitale Transformation verlangt ein hohes Maß an Präzision in Sachen Prävention. Die Lösung: Ideal aufeinander abgestimmte Geschäftseinheiten. Wie das geht? Unsere Cyber-Experten begleiten Sie auf dem Weg zur Spitze: https://t.co/f3SNeajuvh https://t.co/9bUBSxomcS</t>
  </si>
  <si>
    <t>#CyberSecurity: Millionenschwere Sicherheitslücken im Unternehmen? Die Lösung: Ein individueller Präventionsplan. Unsere Experten entwickeln spezifische Maßnahmen für Ihr Unternehmen und Ihre Systeme. https://t.co/SLjSOgyUxk</t>
  </si>
  <si>
    <t>71 % der Nutzer nehmen #Werbung im Internet bewusst wahr. Durch personalisierte Werbebotschaften sind etwa ein Drittel bereits auf ein für sie interessantes Produkt gestoßen. Alle Ergebnisse zu Online-Werbung und #ePrivacy: https://t.co/xl22odBtJA https://t.co/MIUkUqRfXO</t>
  </si>
  <si>
    <t>Personalisierte Werbung im Internet erreicht die Nutzer. Obwohl sich ein Großteil um die eigenen Daten sorgt, ist die Verordnung zu #ePrivacy nur wenigen Nutzern bekannt. Alle Ergebnisse zu #OnlineWerbung: https://t.co/xl22odBtJA https://t.co/q5ldxqMqS1</t>
  </si>
  <si>
    <t>#Cybersecurity in der Schifffahrt: Während die Mehrheit der großen #Reedereien bereits eigene IT-Experten beschäftigt, ist ein Viertel der kleineren Unternehmen noch weitgehend unvorbereitet. Welchen Risiken sie sich aussetzen? Jetzt mehr erfahren: https://t.co/FFyqdlvx5e https://t.co/lJMqxXryfs</t>
  </si>
  <si>
    <t>https://fd.nl/ondernemen/1269417/meer-druk-accountants-op-cyberveiligheid-bij-bedrijven</t>
  </si>
  <si>
    <t>https://www.ey.com/em/en/newsroom/news-releases/news-ey-companies-across-the-globe-highly-vulnerable-to-cyber-attacks</t>
  </si>
  <si>
    <t>https://www.mckinsey.com/business-functions/organization/our-insights/five-fifty-unprotected</t>
  </si>
  <si>
    <t>https://www.mckinsey.com/business-functions/risk/our-insights/cyber-risk-measurement-and-the-holistic-cybersecurity-approach</t>
  </si>
  <si>
    <t>https://www.mckinsey.com/business-functions/risk/our-insights/data-privacy-what-every-manager-needs-to-know</t>
  </si>
  <si>
    <t>https://home.kpmg.com/nl/nl/home/media/press-releases/2018/10/kpmg-nederlander-nauwelijks-bekend-met-nieuwe-privacyrechten.html</t>
  </si>
  <si>
    <t>https://home.kpmg/ch/en/home/insights/2018/05/clarity-on-cyber-security.html</t>
  </si>
  <si>
    <t>https://digitalfestival.ch/labs https://home.kpmg/ch/en/home/insights/2018/05/clarity-on-cyber-security.html</t>
  </si>
  <si>
    <t>http://www.digitaltag.live https://home.kpmg/ch/en/home/insights/2018/05/clarity-on-cyber-security.html</t>
  </si>
  <si>
    <t>https://home.kpmg/ch/en/home/insights/2018/05/clarity-on-cyber-security.html#scrollNav-2</t>
  </si>
  <si>
    <t>https://ibm.webex.com/ibm/onstage/g.php?MTID=e3c8d72f71b28538e8d2a1c9f593cc643</t>
  </si>
  <si>
    <t>http://www.ibm.com/this-is-ibm</t>
  </si>
  <si>
    <t>http://www.ibm.com/this-is-ibm#029</t>
  </si>
  <si>
    <t>https://www.computerweekly.com/news/252461474/Most-organisations-still-lack-incident-response-plans?linkId=66121359</t>
  </si>
  <si>
    <t>http://ibm.biz/Bd2ChS?2277470206&amp;linkId=66692896</t>
  </si>
  <si>
    <t>https://www-01.ibm.com/events/wwe/grp/grp309.nsf/Agenda.xsp?openform&amp;seminar=ZFAM2HES&amp;locale=fr_FR&amp;auth=anonymous&amp;cm_mmc=OSocial_Twitter-_-Security_Detect+threats+-+QRadar-_-IFR_IFR-_-Twitter+Promo+IBM+Security+Summit+9+avril+&amp;cm_mmca1=000032ZH&amp;cm_mmca2=10000108</t>
  </si>
  <si>
    <t>https://www.youtube.com/watch?v=9SAh307OmU8&amp;feature=youtu.be https://www-01.ibm.com/events/wwe/grp/grp309.nsf/Agenda.xsp?openform&amp;seminar=ZFAM2HES&amp;locale=fr_FR&amp;auth=anonymous&amp;cm_mmc=OSocial_Twitter-_-Security_Detect+threats+-+QRadar-_-IFR_IFR-_-Twitter+Promo+IBM+Security+Summit+9+avril+&amp;cm_mmca1=000032ZH&amp;cm_mmca2=10000108</t>
  </si>
  <si>
    <t>https://www.uktech.news/guest-posts/growth-strategy/cybersecurity-growth-strategy/dont-let-your-organisation-fall-down-the-black-hole-of-cybercrime-20180924</t>
  </si>
  <si>
    <t>https://www.ey.com/nl/nl/newsroom/news-ey-digitale-transformatie-beleven-in-ey-nieuwe-groei-en-innovatiecentrum-in-amsterdam</t>
  </si>
  <si>
    <t>https://www.accountant.nl/nieuws/2018/9/nba-komt-met-cybersecurity-health-check-voor-middelgrote-bedrijven/</t>
  </si>
  <si>
    <t>https://www.ey.nl/podcast</t>
  </si>
  <si>
    <t>https://bit.ly/2QrLOzM</t>
  </si>
  <si>
    <t>https://www.ey.com/en_gl/growth/will-consumers-share-their-data-without-a-share-in-its-value</t>
  </si>
  <si>
    <t>https://www.ey.com/en_gl/mining-metals/10-business-risks-facing-mining-and-metals</t>
  </si>
  <si>
    <t>https://www.ey.com/za/en/services/advisory/ey-cybersecurity</t>
  </si>
  <si>
    <t>https://betterworkingworld.ey.com/growth/how-would-you-sell-to-people-who-never-buy-anything</t>
  </si>
  <si>
    <t>https://www.ey.com/Publication/vwLUAssets/ey-data-privacy-service-offering/$FILE/ey-data-privacy-service-offering.pdf</t>
  </si>
  <si>
    <t>https://betterworkingworld.ey.com/digital/cybercrime_challenges_21st_century</t>
  </si>
  <si>
    <t>https://www.linkedin.com/pulse/cybersecurity-from-ground-up-helps-enable-growth-matthew-randolph/</t>
  </si>
  <si>
    <t>http://www.ey.com/gl/en/services/advisory/ey-cybersecurity</t>
  </si>
  <si>
    <t>https://www.ey.com/en_gl/advisory/how-the-iot-and-data-monetization-are-changing-business-models</t>
  </si>
  <si>
    <t>https://www.linkedin.com/pulse/cybercrime-national-security-imperative-george-atalla/</t>
  </si>
  <si>
    <t>https://www.ey.com/en_gl/growth/ceo-imperative-global-challenges/?WT.mc_id=14627009&amp;AA.tsrc=social-media</t>
  </si>
  <si>
    <t>http://ey.smh.re/_08</t>
  </si>
  <si>
    <t>http://ey.smh.re/_0B</t>
  </si>
  <si>
    <t>http://ey.smh.re/00Xq</t>
  </si>
  <si>
    <t>https://ey.smh.re/0BR6</t>
  </si>
  <si>
    <t>https://home.kpmg/xx/en/home/insights/2019/01/driving-value-from-genomics.html?utm_campaign=uk_marketing</t>
  </si>
  <si>
    <t>https://www.deloitteforward.nl/podcasts/podcastserie-cases-seizoen-1-over-cyber-security/</t>
  </si>
  <si>
    <t>https://www2.deloitte.com/nl/nl/pages/risk/articles/cybersecurity-de-mens-is-niet-het-probleem-maar-de-oplossing.html</t>
  </si>
  <si>
    <t>http://www.deloitte.nl/privacy?id=nl:2sm:3tw:4privacy::6risk:20181029161300:&amp;utm_source=tw&amp;utm_campaign=privacy&amp;utm_content=risk&amp;utm_medium=social&amp;linkId=58871490</t>
  </si>
  <si>
    <t>https://www.deloitteforward.nl/?linkId=58660333</t>
  </si>
  <si>
    <t>http://www.deloitte.nl/privacy?id=nl:2sm:3tw:4Private_corp::6oth:20181031110000:&amp;utm_source=tw&amp;utm_campaign=Private_corp&amp;utm_content=oth&amp;utm_medium=social&amp;linkId=58964899</t>
  </si>
  <si>
    <t>https://event.on24.com/eventRegistration/EventLobbyServlet?target=reg20.jsp&amp;referrer=&amp;eventid=1869175&amp;sessionid=1&amp;key=A66C45B6AAC9D16B3032F11D00C9772B&amp;regTag=&amp;sourcepage=register</t>
  </si>
  <si>
    <t>https://www.deloitteforward.nl/podcasts/podcast-cases-1-3-rickey-gevers-hackers-en-de-grens-tussen-goed-en-fout/</t>
  </si>
  <si>
    <t>https://www.deloitteforward.nl/podcasts/podcastserie-cases-seizoen-1-over-cyber-security/?linkId=61323492</t>
  </si>
  <si>
    <t>https://www2.deloitte.com/nl/nl/pages/real-estate/articles/real-estate-predictions-2019.html</t>
  </si>
  <si>
    <t>https://www.deloitteforward.nl/?linkId=62435753</t>
  </si>
  <si>
    <t>https://www.deloitteforward.nl/?linkId=62436094</t>
  </si>
  <si>
    <t>https://www2.deloitte.com/nl/nl/pages/risk/articles/part-1-why-would-anyone-want-hack-our-factory.html</t>
  </si>
  <si>
    <t>https://www2.deloitte.com/nl/nl/pages/risk/articles/what-can-we-learn-from-the-quadrigacx-fiasco.html</t>
  </si>
  <si>
    <t>https://www.deloitteforward.nl/cyber-security/cybersecurity-volgens-risk-managers-in-top-3-grootste-risicos/</t>
  </si>
  <si>
    <t>https://www2.deloitte.com/nl/nl/pages/risk/articles/part-2-why-would-anyone-want-hack-our-factory.html</t>
  </si>
  <si>
    <t>https://www.deloitteforward.nl/cyber-security/waarom-zou-iemand-onze-fabriek-willen-hacken/</t>
  </si>
  <si>
    <t>https://www.deloitteforward.nl/cyber-security/cyber-security-de-mens-is-niet-de-zwakste-schakel-maar-juist-de-oplossing/?utm_source=tw&amp;utm_medium=org&amp;utm_campaign=corp_cs&amp;linkId=66558963</t>
  </si>
  <si>
    <t>https://deloi.tt/2Wzmuub</t>
  </si>
  <si>
    <t>https://home.kpmg.com/fr/fr/home/insights/2018/10/offre-cybersecurite-kpmg-boardroom-datacenter.html</t>
  </si>
  <si>
    <t>https://klardenker.kpmg.de/cyber-security-2019-was-kommt-da-auf-uns-zu/?utm_content=83192244&amp;utm_medium=social&amp;utm_source=twitter&amp;hss_channel=tw-37637110</t>
  </si>
  <si>
    <t>https://klardenker.kpmg.de/cyber-security-2019-was-kommt-da-auf-uns-zu/?utm_content=83192245&amp;utm_medium=social&amp;utm_source=twitter&amp;hss_channel=tw-37637110</t>
  </si>
  <si>
    <t>https://klardenker.kpmg.de/cyber-security-2019-was-kommt-da-auf-uns-zu/?utm_content=83192246&amp;utm_medium=social&amp;utm_source=twitter&amp;hss_channel=tw-37637110</t>
  </si>
  <si>
    <t>https://hub.kpmg.de/was-sie-ueber-ihr-berechtigungsmanagement-wissen-sollten?utm_campaign=Was%20Sie%20%C3%BCber%20Ihr%20Berechtigungsmanagement%20wissen%20sollten&amp;utm_content=90998370&amp;utm_medium=social&amp;utm_source=twitter&amp;hss_channel=tw-37637110</t>
  </si>
  <si>
    <t>https://klardenker.kpmg.de/klardenker-on-air-cyber-security/?utm_campaign=Klardenker%20on%20air&amp;utm_content=90940370&amp;utm_medium=social&amp;utm_source=twitter&amp;hss_channel=tw-37637110</t>
  </si>
  <si>
    <t>https://klardenker.kpmg.de/it-sicherheit-das-undenkbare-denken/?utm_content=91565459&amp;utm_medium=social&amp;utm_source=twitter&amp;hss_channel=tw-37637110</t>
  </si>
  <si>
    <t>https://klardenker.kpmg.de/darknet-marktplatz-firmendaten/?utm_content=91783604&amp;utm_medium=social&amp;utm_source=twitter&amp;hss_channel=tw-37637110</t>
  </si>
  <si>
    <t>https://home.kpmg/de/de/home/events/2019/07/meet-the-future.html?utm_content=92423855&amp;utm_medium=social&amp;utm_source=twitter&amp;hss_channel=tw-37637110</t>
  </si>
  <si>
    <t>https://hub.kpmg.de/global-ceo-outlook-2019?utm_campaign=CEO%20Outlook%202019&amp;utm_content=92785972&amp;utm_medium=social&amp;utm_source=twitter&amp;hss_channel=tw-37637110</t>
  </si>
  <si>
    <t>https://hub.kpmg.de/kritische-infrastrukturen-vor-cyberangriffen-schuetzen?utm_campaign=NIS-Richtlinie%20&amp;utm_content=96730682&amp;utm_medium=social&amp;utm_source=twitter&amp;hss_channel=tw-37637110</t>
  </si>
  <si>
    <t>https://home.kpmg/de/de/home/themen/2019/07/nis-richtlinie.html?utm_campaign=NIS-Richtlinie%20&amp;utm_content=96730733&amp;utm_medium=social&amp;utm_source=twitter&amp;hss_channel=tw-37637110</t>
  </si>
  <si>
    <t>http://confare.at/swiss-cio-manager-summit/#anmeldung</t>
  </si>
  <si>
    <t>https://bit.ly/2Sqf1P6 https://youtu.be/rFff_LRiJtk</t>
  </si>
  <si>
    <t>https://www.eycom.ch/en/Publications/20181219-Is-Cybersecurity-about-more-than-protection/download</t>
  </si>
  <si>
    <t>https://youtu.be/mrMUUxe3LtA?t=5m22s</t>
  </si>
  <si>
    <t>https://deloi.tt/2PaHMtE</t>
  </si>
  <si>
    <t>https://deloi.tt/2OJ7ipS</t>
  </si>
  <si>
    <t>https://deloi.tt/2yX0f6v</t>
  </si>
  <si>
    <t>https://deloi.tt/2Hed17X</t>
  </si>
  <si>
    <t>https://deloi.tt/2AP1V3T</t>
  </si>
  <si>
    <t>https://deloi.tt/2CMeSwf</t>
  </si>
  <si>
    <t>https://deloi.tt/2JGtr8F</t>
  </si>
  <si>
    <t>https://deloi.tt/2XPhPaS</t>
  </si>
  <si>
    <t>https://deloi.tt/2OGuSDM</t>
  </si>
  <si>
    <t>https://deloi.tt/2DdgZLw</t>
  </si>
  <si>
    <t>https://deloi.tt/2NJfzJr</t>
  </si>
  <si>
    <t>https://deloi.tt/2E1NCMx</t>
  </si>
  <si>
    <t>https://deloi.tt/2MozX3p</t>
  </si>
  <si>
    <t>https://deloi.tt/2wjQa2s</t>
  </si>
  <si>
    <t>https://deloi.tt/2wi4jNW</t>
  </si>
  <si>
    <t>https://deloi.tt/2wGkAMJ</t>
  </si>
  <si>
    <t>https://home.kpmg.com/uk/en/home/insights/2018/08/mobility-2030-a-shake-up-for-insurance.html?hootPostID=65e6de8749391bf155976fd9672ed624</t>
  </si>
  <si>
    <t>https://bit.ly/2okgtBT?hootPostID=5bc1666cb19200bffe24088b88fa8d61</t>
  </si>
  <si>
    <t>https://r.online-reg.com/Appian_KPMG_GDPR_London_Event/site/pg/summary?utm_source=socialmedia&amp;utm_medium=LinkedIn&amp;utm_campaign=Appian</t>
  </si>
  <si>
    <t>https://home.kpmg.com/uk/en/home/services/advisory/risk-consulting/regulatory-transformation-privacy-services.html?utm_source=socialmedia&amp;utm_medium=Twitter&amp;utm_campaign=GDPR</t>
  </si>
  <si>
    <t>https://home.kpmg/uk/en/home/insights/2018/12/investing-in-data-privacy.html?hootPostID=45ec005b030401af8abe889bf8e29e15</t>
  </si>
  <si>
    <t>https://social.kpmg/WEFLIVEUK_TW?utm_source=socialmedia&amp;utm_medium=&amp;utm_content=&amp;utm_campaign=wef19</t>
  </si>
  <si>
    <t>https://home.kpmg/uk/en/home/media/press-releases/2019/01/ten-trends-driving-cyber-security-in-2019.html?utm_source=socialmedia&amp;utm_medium=&amp;utm_content=&amp;utm_campaign=wef19</t>
  </si>
  <si>
    <t>https://www.linkedin.com/pulse/5-things-every-uk-company-should-doing-prevent-cyber-kevin-williams/ https://www.computerweekly.com/news/252458797/Cyber-awareness-of-UK-boards-found-wanting</t>
  </si>
  <si>
    <t>https://event.on24.com/wcc/r/2010329-1/FBA433E61485F3E0E1475DBA6CA61DAD</t>
  </si>
  <si>
    <t>https://wp.me/p8qlMy-4m</t>
  </si>
  <si>
    <t>https://www.ey.com/uk/en/services/specialty-services/ey-can-cybersecurity-be-your-best-competitive-advantage-instead-of-your-worst-setback-</t>
  </si>
  <si>
    <t>https://transformationblog.ey.com/2018/09/12/four-tips-to-make-cybersecurity-a-private-equity-value-driver/</t>
  </si>
  <si>
    <t>https://transformationblog.ey.com/2019/01/14/a-year-in-the-life-of-a-data-protection-officer-ey-iapp-annual-privacy-governance-report/</t>
  </si>
  <si>
    <t>https://www.ey.com/uk/en/issues/ey-disruption?utm_campaign=Disruption+Index+Q1+2019&amp;utm_medium=bitly&amp;utm_source=SMA</t>
  </si>
  <si>
    <t>https://bit.ly/2H9pfOy</t>
  </si>
  <si>
    <t>https://go.ey.com/2HN0rtn</t>
  </si>
  <si>
    <t>https://go.ey.com/Disr_Index</t>
  </si>
  <si>
    <t>http://r.socialstudio.radian6.com/44c46c41-8a04-4c02-84d0-333e1fe865f4</t>
  </si>
  <si>
    <t>http://r.socialstudio.radian6.com/c270ea8e-9096-4bf1-b373-5d39bc8b15d0</t>
  </si>
  <si>
    <t>http://r.socialstudio.radian6.com/8d77bfbc-8b92-46f8-a556-818bb10f347d</t>
  </si>
  <si>
    <t>http://r.socialstudio.radian6.com/f300fecc-00e0-4624-8c16-03f23d96c1b7</t>
  </si>
  <si>
    <t>https://www.youtube.com/watch?v=9SAh307OmU8&amp;feature=youtu.be https://www-01.ibm.com/events/wwe/grp/grp309.nsf/Agenda.xsp?openform&amp;seminar=ZFAM2HES&amp;locale=fr_FR&amp;auth=anonymous&amp;cm_mmc=OSocial_Linkedin-_-Security_Detect+threats+-+QRadar-_-EP_EP-_-LinkedIn+Security+Summit+Promotion&amp;cm_mmca1=000032ZH&amp;cm_mmca2=10000108</t>
  </si>
  <si>
    <t>http://r.socialstudio.radian6.com/2719531f-6811-476b-b2d1-5e8dd9bbc4a2</t>
  </si>
  <si>
    <t>https://www.accenture-insights.nl/en-us/articles/unlocking-the-value-of-the-eu-nis-directive-for-your-organization?utm_source=twitter&amp;utm_medium=social</t>
  </si>
  <si>
    <t>http://r.socialstudio.radian6.com/49095f72-d45c-4021-baf1-75e32df9b40e</t>
  </si>
  <si>
    <t>http://r.socialstudio.radian6.com/070cbb47-4cf7-496e-876c-66c3302501df</t>
  </si>
  <si>
    <t>http://r.socialstudio.radian6.com/1d715a10-9d59-440e-b7aa-41db85650f28</t>
  </si>
  <si>
    <t>http://r.socialstudio.radian6.com/8fce9612-f178-48de-a842-86a368957ece</t>
  </si>
  <si>
    <t>https://www.accenture.com/nl-en/careers/asgc-event?src=OSMC</t>
  </si>
  <si>
    <t>http://r.socialstudio.radian6.com/b3820231-c623-46c3-9fb4-c15a827c3901</t>
  </si>
  <si>
    <t>https://www.accenture-insights.nl/en-us/articles/identity-management-on-blockchain</t>
  </si>
  <si>
    <t>http://r.socialstudio.radian6.com/58dcac27-7e1c-481a-9724-3149484be065</t>
  </si>
  <si>
    <t>http://r.socialstudio.radian6.com/04e66a4b-85f2-4339-b835-817785ae24db</t>
  </si>
  <si>
    <t>https://deloi.tt/2wS0fo9</t>
  </si>
  <si>
    <t>https://www.pwc.co.za/en/press-room/cybersecurity.html</t>
  </si>
  <si>
    <t>https://pwc.blogs.com/cyber_security_updates/2018/11/private-businesses-dont-be-low-hanging-fruit-for-cyber-criminals.html</t>
  </si>
  <si>
    <t>https://www.it-sa.de/</t>
  </si>
  <si>
    <t>https://newsroom.ibm.com/2018-10-15-IBM-Announces-Cloud-Based-Community-Platform-for-Cyber-Security-Applications</t>
  </si>
  <si>
    <t>https://www.ibm.com/de-de/blogs/think/2019/02/25/sicherheit/</t>
  </si>
  <si>
    <t>https://www.ibm.com/de-de/blogs/think/2019/03/15/cyberkriminelle/</t>
  </si>
  <si>
    <t>https://think-livestudio.com/2019/06/06/23-tonnen-fuer-mehr-sicherheit-der-ibm-x-force-cyber-truck-und-security-summit/?linkId=68950984</t>
  </si>
  <si>
    <t>https://insight.kpmg.fi/cyber-cruise-2019</t>
  </si>
  <si>
    <t>https://deloitte_fi.recman.fi/</t>
  </si>
  <si>
    <t>https://go.ey.com/2DpGzKK</t>
  </si>
  <si>
    <t>https://eygbl.referrals.selectminds.com/student-opportunities/jobs/cybersecurity-consultants-71033?et=xUWgqgRR</t>
  </si>
  <si>
    <t>https://yrityselaman360blog.ey.com/2019/03/04/eyn-hackathon-jyvaskylassa-oli-menestys/</t>
  </si>
  <si>
    <t>https://twitter.com/NinaKinnunen/status/1049910004944424960</t>
  </si>
  <si>
    <t>https://cybersecuritynordic.messukeskus.com/?utm_campaign=Kyberturvallisuus&amp;utm_content=78229657&amp;utm_medium=social&amp;utm_source=twitter</t>
  </si>
  <si>
    <t>https://www.pwc.nl/nl/themas/inzake/inzake-oktober-2018.html</t>
  </si>
  <si>
    <t>https://www.pwc.nl/nl/themas/digital/cybersecurity-privacy/podcast-cybersecurity-in-de-praktijk.html</t>
  </si>
  <si>
    <t>https://twitter.com/FD_Nieuws/status/1039410671853752320</t>
  </si>
  <si>
    <t>https://www.pwc.nl/nl/themas/blogs/grootste-gevaar-voor-dataprivacy-is-onze-ambivalentie.html</t>
  </si>
  <si>
    <t>https://www.pwc.nl/nl/actueel-en-publicaties/diensten-en-sectoren/financiele-sector/digitaal-vertrouwen-begint-voor-financials-bij-medewerkers.html</t>
  </si>
  <si>
    <t>https://www.pwc.nl/nl/themas/inzake/inzake-december-2018/voor-cybersecurity-hoef-je-niet-bang-te-zijn.html</t>
  </si>
  <si>
    <t>https://www.emerce.nl/achtergrond/briqbank-digitale-identiteit-vereist-flexibiliteit</t>
  </si>
  <si>
    <t>https://www.pwc.nl/nl/actueel-en-publicaties/diensten-en-sectoren/financiele-sector/processen-zijn-cruciaal-bij-werken-aan-cybersecurity.html</t>
  </si>
  <si>
    <t>https://www.bnr.nl/podcast/pwcdigital?utm_source=twitter&amp;utm_medium=text&amp;utm_campaign=generiek&amp;WT.mc_id=twit.su.gen</t>
  </si>
  <si>
    <t>https://www.pwc.nl/nl/actueel-en-publicaties/themas/digitalisering/avg-ingevoerd-tijd-voor-herziening-van-eprivacy-richtlijn.html?utm_source=twitter&amp;utm_medium=text&amp;utm_campaign=generiek&amp;WT.mc_id=twit.su.gen</t>
  </si>
  <si>
    <t>https://www.bnr.nl/cookiewall?target=/podcast/pwcdigital/10370981/cybersecurity-in-de-praktijk-gdpr</t>
  </si>
  <si>
    <t>https://pwc.qualtrics.com/jfe/form/SV_1RNSTuc42ZdtZVX</t>
  </si>
  <si>
    <t>https://www.pwc.nl/nl/the-academy/open-trainingen/trainingsaanbod/vertrouwen-creeeren-door-avg-compliance.html</t>
  </si>
  <si>
    <t>https://www.ey.com/em/FutureIA</t>
  </si>
  <si>
    <t>http://r.socialstudio.radian6.com/cdee4414-a9c7-45d9-8c2d-3660ca6af014</t>
  </si>
  <si>
    <t>http://r.socialstudio.radian6.com/c71eaac2-3d58-42ad-a860-07b099a54134</t>
  </si>
  <si>
    <t>http://r.socialstudio.radian6.com/e9038ee8-6f40-4c5c-8aa3-ca9b157b7ab7</t>
  </si>
  <si>
    <t>http://r.socialstudio.radian6.com/a936ab9d-e895-461c-a16d-705549ce199d</t>
  </si>
  <si>
    <t>http://r.socialstudio.radian6.com/31842ae8-01d4-4405-9615-857764c4c402</t>
  </si>
  <si>
    <t>https://www.applytracking.com/PO0Qf https://www.youtube.com/watch?v=aDazRK4nd8s&amp;feature=youtu.be</t>
  </si>
  <si>
    <t>https://www.pwc.co.uk/issues/cyber-security-data-privacy/insights/Transparency-in-the-digital-age.html</t>
  </si>
  <si>
    <t>https://www.pwc.co.uk/issues/cyber-security-data-privacy/insights/digital-trust-insights-survey.html</t>
  </si>
  <si>
    <t>https://pwc.blogs.com/finance_and_treasury/2018/11/knowing-the-rules-versus-playing-the-game-the-treasurers-role-in-cybercrime-prevention.html</t>
  </si>
  <si>
    <t>http://r.socialstudio.radian6.com/39af0061-34d2-42cf-bf57-7a29773a4a15</t>
  </si>
  <si>
    <t>http://r.socialstudio.radian6.com/c405a1cd-266a-469a-aa2d-480a782a1c3f</t>
  </si>
  <si>
    <t>http://r.socialstudio.radian6.com/65f3095b-9280-458f-9bf9-162bc9a31754</t>
  </si>
  <si>
    <t>http://r.socialstudio.radian6.com/604d4219-222f-4486-b34f-05a22a6c4d65</t>
  </si>
  <si>
    <t>http://r.socialstudio.radian6.com/1cbe20d0-ff5d-49d5-ab2d-383a25dbd66a</t>
  </si>
  <si>
    <t>https://whitehallmedia.co.uk/programme-details/</t>
  </si>
  <si>
    <t>https://www.pwc.com/m1/en/publications/healthcare-data-protection-in-the-uae.html</t>
  </si>
  <si>
    <t>https://www.eventbrite.com/e/beyond-gdpr-data-privacy-in-the-gcc-registration-62246231153</t>
  </si>
  <si>
    <t>http://www.kadenceresearch.com/digitaltrust2019/wave3</t>
  </si>
  <si>
    <t>https://www.pwcavocats.com/fr/evenements/2018/petit-dejeuner-debat-les-actualites-juridiques-de-la-rentree-2018-a-l-ere-de-l-industrie-4-0.html</t>
  </si>
  <si>
    <t>https://deloi.tt/2MIVB0H</t>
  </si>
  <si>
    <t>https://deloi.tt/2OUJa42</t>
  </si>
  <si>
    <t>https://deloi.tt/2SfzJgO</t>
  </si>
  <si>
    <t>https://deloi.tt/2E5chil</t>
  </si>
  <si>
    <t>https://deloi.tt/2EqeDJy</t>
  </si>
  <si>
    <t>https://deloi.tt/2skwlX4</t>
  </si>
  <si>
    <t>https://www.de.ey.com/de/de/services/specialty-services/sme-business-services/ey-interviews-matthias-bandemer-cyber-security-muss-chefsache-sein</t>
  </si>
  <si>
    <t>https://www.ey.com/de/de/services/specialty-services/sme-business-services/ey-interviews-matthias-bandemer-cyber-security-muss-chefsache-sein https://exhibitors.cmdctrl.com/de/</t>
  </si>
  <si>
    <t>https://cmdctrl.com/index.html</t>
  </si>
  <si>
    <t>https://www.it-sa.de/de/besucher/tickets</t>
  </si>
  <si>
    <t>http://wiwo.konferenz.de/ada/</t>
  </si>
  <si>
    <t>https://www.de.ey.com/Publication/vwLUAssets/ey-datenklau-virtuelle-gefahr-echte-schaeden-2/$FILE/ey-datenklau-virtuelle-gefahr-echte-schaeden-2.pdf</t>
  </si>
  <si>
    <t>https://www.ey.com/de/de/services/advisory/advisory---cybersecurity</t>
  </si>
  <si>
    <t>https://bit.ly/31NxRS1</t>
  </si>
  <si>
    <t>https://www.pwc.ch/en/insights/digital/swiss-government-introduces-ict-minimum-standard-for-protection-against-cyber-risks.html?utm_medium=social&amp;utm_source=twitter&amp;utm_campaign=ictstandard&amp;utm_content=organic</t>
  </si>
  <si>
    <t>https://www.pwc.ch/de/insights/familienunternehmen-und-kmu/survey-2019.html?utm_medium=social&amp;utm_source=linkedin&amp;utm_campaign=familybusiness&amp;utm_content=organic</t>
  </si>
  <si>
    <t>https://www.pwc.ch/en/insights/disclose/29/cybersecurity-risks-a-matter-for-the-board.html?utm_medium=social&amp;utm_source=twitter&amp;utm_campaign=disclose29&amp;utm_content=organic</t>
  </si>
  <si>
    <t>https://www.pwc.ch/intelligentdigital?utm_medium=social&amp;utm_source=linkedin&amp;utm_campaign=intelligentdigital&amp;utm_content=organic</t>
  </si>
  <si>
    <t>https://www.pwc.de/cybersecurity</t>
  </si>
  <si>
    <t>http://www.pwc.de/CEO-Survey-2018-Handel</t>
  </si>
  <si>
    <t>https://www.pwc.de/de/pressemitteilungen/2018/europaeische-unternehmen-sind-schlechter-auf-cyber-angriffe-vorbereitet-als-asiaten-und-amerikaner.html</t>
  </si>
  <si>
    <t>https://www.youtube.com/watch?v=I7NFFb0je1I&amp;feature=youtu.be</t>
  </si>
  <si>
    <t>https://www.pwc.de/de/strategie-organisation-prozesse-systeme/cyber-security/globale-pwc-umfrage-unternehmen-zu-nachlaessig-im-umgang-mit-digitalen-risiken.html</t>
  </si>
  <si>
    <t>https://www.pwc.de/de/strategie-organisation-prozesse-systeme/cyber-security.html</t>
  </si>
  <si>
    <t>https://www.pwc.de/personalisiertewerbung</t>
  </si>
  <si>
    <t>http://www.pwc.de/reedereien2019</t>
  </si>
  <si>
    <t>ey.com</t>
  </si>
  <si>
    <t>co.uk</t>
  </si>
  <si>
    <t>bit.ly</t>
  </si>
  <si>
    <t>linkedin.com</t>
  </si>
  <si>
    <t>on24.com</t>
  </si>
  <si>
    <t>twitter.com</t>
  </si>
  <si>
    <t>youtube.com</t>
  </si>
  <si>
    <t>uktech.news</t>
  </si>
  <si>
    <t>youtu.be</t>
  </si>
  <si>
    <t>smh.re</t>
  </si>
  <si>
    <t>fd.nl</t>
  </si>
  <si>
    <t>ey.nl</t>
  </si>
  <si>
    <t>bnr.nl</t>
  </si>
  <si>
    <t>computerweekly.com</t>
  </si>
  <si>
    <t>mckinsey.com</t>
  </si>
  <si>
    <t>eventbrite.com</t>
  </si>
  <si>
    <t>kpmg.com</t>
  </si>
  <si>
    <t>social.kpmg</t>
  </si>
  <si>
    <t>home.kpmg</t>
  </si>
  <si>
    <t>kpmg.fi</t>
  </si>
  <si>
    <t>co.za</t>
  </si>
  <si>
    <t>accountant.nl</t>
  </si>
  <si>
    <t>kpmg.de</t>
  </si>
  <si>
    <t>qualtrics.com</t>
  </si>
  <si>
    <t>emerce.nl</t>
  </si>
  <si>
    <t>digitalfestival.ch home.kpmg</t>
  </si>
  <si>
    <t>ibm.com</t>
  </si>
  <si>
    <t>digitaltag.live home.kpmg</t>
  </si>
  <si>
    <t>ibm.biz</t>
  </si>
  <si>
    <t>think-livestudio.com</t>
  </si>
  <si>
    <t>radian6.com</t>
  </si>
  <si>
    <t>ibm.com youtube.com</t>
  </si>
  <si>
    <t>youtube.com ibm.com</t>
  </si>
  <si>
    <t>webex.com</t>
  </si>
  <si>
    <t>selectminds.com</t>
  </si>
  <si>
    <t>eycom.ch</t>
  </si>
  <si>
    <t>deloi.tt</t>
  </si>
  <si>
    <t>deloitte.com</t>
  </si>
  <si>
    <t>deloitte.nl</t>
  </si>
  <si>
    <t>deloitteforward.nl</t>
  </si>
  <si>
    <t>confare.at</t>
  </si>
  <si>
    <t>bit.ly youtu.be</t>
  </si>
  <si>
    <t>accenture.com</t>
  </si>
  <si>
    <t>online-reg.com</t>
  </si>
  <si>
    <t>linkedin.com computerweekly.com</t>
  </si>
  <si>
    <t>wp.me</t>
  </si>
  <si>
    <t>accenture-insights.nl</t>
  </si>
  <si>
    <t>blogs.com</t>
  </si>
  <si>
    <t>pwc.com</t>
  </si>
  <si>
    <t>pwc.ch</t>
  </si>
  <si>
    <t>it-sa.de</t>
  </si>
  <si>
    <t>recman.fi</t>
  </si>
  <si>
    <t>messukeskus.com</t>
  </si>
  <si>
    <t>pwc.nl</t>
  </si>
  <si>
    <t>applytracking.com youtube.com</t>
  </si>
  <si>
    <t>kadenceresearch.com</t>
  </si>
  <si>
    <t>pwcavocats.com</t>
  </si>
  <si>
    <t>pwc.de</t>
  </si>
  <si>
    <t>ey.com cmdctrl.com</t>
  </si>
  <si>
    <t>cmdctrl.com</t>
  </si>
  <si>
    <t>konferenz.de</t>
  </si>
  <si>
    <t>blockchain</t>
  </si>
  <si>
    <t>law</t>
  </si>
  <si>
    <t>betterworkingworld</t>
  </si>
  <si>
    <t>disruption</t>
  </si>
  <si>
    <t>london</t>
  </si>
  <si>
    <t>cybersecurity</t>
  </si>
  <si>
    <t>data</t>
  </si>
  <si>
    <t>customer</t>
  </si>
  <si>
    <t>wef19</t>
  </si>
  <si>
    <t>uk</t>
  </si>
  <si>
    <t>security</t>
  </si>
  <si>
    <t>cyber</t>
  </si>
  <si>
    <t>blog</t>
  </si>
  <si>
    <t>avg</t>
  </si>
  <si>
    <t>bigfour cybersecurity</t>
  </si>
  <si>
    <t>gdpr</t>
  </si>
  <si>
    <t>infrastructure</t>
  </si>
  <si>
    <t>mena</t>
  </si>
  <si>
    <t>resilience</t>
  </si>
  <si>
    <t>eycyber</t>
  </si>
  <si>
    <t>leaders</t>
  </si>
  <si>
    <t>event</t>
  </si>
  <si>
    <t>financial</t>
  </si>
  <si>
    <t>design</t>
  </si>
  <si>
    <t>risk</t>
  </si>
  <si>
    <t>berlin</t>
  </si>
  <si>
    <t>live</t>
  </si>
  <si>
    <t>handel</t>
  </si>
  <si>
    <t>digitale</t>
  </si>
  <si>
    <t>transformation</t>
  </si>
  <si>
    <t>cybersecurity risk</t>
  </si>
  <si>
    <t>iot cybersecurity</t>
  </si>
  <si>
    <t>tech</t>
  </si>
  <si>
    <t>keynote</t>
  </si>
  <si>
    <t>studie</t>
  </si>
  <si>
    <t>cybersecurity iot fivefifty</t>
  </si>
  <si>
    <t>cyberrisk cybersecurity cyber</t>
  </si>
  <si>
    <t>cybersecurity security risk</t>
  </si>
  <si>
    <t>datenschutztag data</t>
  </si>
  <si>
    <t>future</t>
  </si>
  <si>
    <t>growth</t>
  </si>
  <si>
    <t>cybercruise</t>
  </si>
  <si>
    <t>webinar</t>
  </si>
  <si>
    <t>privacy</t>
  </si>
  <si>
    <t>davidferbrache cybersecurityexe</t>
  </si>
  <si>
    <t>strategy</t>
  </si>
  <si>
    <t>podcast</t>
  </si>
  <si>
    <t>governance</t>
  </si>
  <si>
    <t>internalaudit</t>
  </si>
  <si>
    <t>technologie</t>
  </si>
  <si>
    <t>partner</t>
  </si>
  <si>
    <t>cybersecurite</t>
  </si>
  <si>
    <t>compliance</t>
  </si>
  <si>
    <t>daten</t>
  </si>
  <si>
    <t>personal</t>
  </si>
  <si>
    <t>hackathon</t>
  </si>
  <si>
    <t>hacker</t>
  </si>
  <si>
    <t>weflive</t>
  </si>
  <si>
    <t>interview</t>
  </si>
  <si>
    <t>cyber cybersecurity</t>
  </si>
  <si>
    <t>artificialintelligence</t>
  </si>
  <si>
    <t>ceos</t>
  </si>
  <si>
    <t>gehackt</t>
  </si>
  <si>
    <t>dataprivacy</t>
  </si>
  <si>
    <t>avg privacyrechten</t>
  </si>
  <si>
    <t>avg privacy dagvandeprivacy dataprotectionday</t>
  </si>
  <si>
    <t>geneesmiddelen privacy lifesciences genotype genotyping</t>
  </si>
  <si>
    <t>avg persoonsgegevens dataprivacy</t>
  </si>
  <si>
    <t>avg privacy persoonsgegevens</t>
  </si>
  <si>
    <t>spionage cybersecurity</t>
  </si>
  <si>
    <t>whatsapp privacy datalek</t>
  </si>
  <si>
    <t>banken ing dataprivacy</t>
  </si>
  <si>
    <t>job</t>
  </si>
  <si>
    <t>eu</t>
  </si>
  <si>
    <t>report</t>
  </si>
  <si>
    <t>survey</t>
  </si>
  <si>
    <t>consumers</t>
  </si>
  <si>
    <t>dife18 cybersecurity hellooptimism</t>
  </si>
  <si>
    <t>digitaltransformation cybersecurity dife18</t>
  </si>
  <si>
    <t>students switzerland cyber</t>
  </si>
  <si>
    <t>start</t>
  </si>
  <si>
    <t>swissdigitalday digitalization cybersecurity dataprotection</t>
  </si>
  <si>
    <t>wef cybersecurity economy wef19 weflive</t>
  </si>
  <si>
    <t>ai iot blockchain cyber cybersecurity</t>
  </si>
  <si>
    <t>cybersecurity merger</t>
  </si>
  <si>
    <t>securitysummitldn</t>
  </si>
  <si>
    <t>government</t>
  </si>
  <si>
    <t>services</t>
  </si>
  <si>
    <t>industry</t>
  </si>
  <si>
    <t>ngfw cybersecurity</t>
  </si>
  <si>
    <t>ibm ai cybersecurity quantum cloud blockchain</t>
  </si>
  <si>
    <t>ibm ai cloud cybersecurity blockchain quantum thisisibmuki</t>
  </si>
  <si>
    <t>securitysummitldn security cybersecurity</t>
  </si>
  <si>
    <t>gdpr gdpr</t>
  </si>
  <si>
    <t>technologies</t>
  </si>
  <si>
    <t>sécurité</t>
  </si>
  <si>
    <t>crise</t>
  </si>
  <si>
    <t>disruptive</t>
  </si>
  <si>
    <t>cybersecurity eycyber</t>
  </si>
  <si>
    <t>patents</t>
  </si>
  <si>
    <t>cybersecurity ey</t>
  </si>
  <si>
    <t>trends</t>
  </si>
  <si>
    <t>health</t>
  </si>
  <si>
    <t>innovatie blockchain cybersecurity dataanalytics rpa digitaletransformatie</t>
  </si>
  <si>
    <t>cybersecurity mkb</t>
  </si>
  <si>
    <t>podcasts</t>
  </si>
  <si>
    <t>cyberveilig</t>
  </si>
  <si>
    <t>trust</t>
  </si>
  <si>
    <t>data betterquestions</t>
  </si>
  <si>
    <t>data betterquestions betterworkingworld</t>
  </si>
  <si>
    <t>transform data betterworkingworld</t>
  </si>
  <si>
    <t>betterquestions cybersecurity</t>
  </si>
  <si>
    <t>growth cybersecurity</t>
  </si>
  <si>
    <t>cyber betterquestions cyber cybersecurity</t>
  </si>
  <si>
    <t>eycyber cybersecurity</t>
  </si>
  <si>
    <t>iot wef19 betterworkingworld</t>
  </si>
  <si>
    <t>cybersecurity mining metals</t>
  </si>
  <si>
    <t>cybersecurity data disruption</t>
  </si>
  <si>
    <t>cybersecurity betterworkingworld</t>
  </si>
  <si>
    <t>technology cybersecurity growth ceo ceoimperative</t>
  </si>
  <si>
    <t>success</t>
  </si>
  <si>
    <t>informationsecurity giss2019 cybersecurity</t>
  </si>
  <si>
    <t>giss2019 cybersecurity</t>
  </si>
  <si>
    <t>tips</t>
  </si>
  <si>
    <t>mobility automotive cybersecurity</t>
  </si>
  <si>
    <t>hackers</t>
  </si>
  <si>
    <t>bedrijven</t>
  </si>
  <si>
    <t>cybercrime cybersecurity</t>
  </si>
  <si>
    <t>cybersecurity tips deloitte</t>
  </si>
  <si>
    <t>cybersecurity artificialintelligence digital dataanalytics blockchain</t>
  </si>
  <si>
    <t>podcast technologie internet cybersecurity</t>
  </si>
  <si>
    <t>hacken podcast cybersecurity</t>
  </si>
  <si>
    <t>podcasts technologie internet podcast cybersecurity</t>
  </si>
  <si>
    <t>blockchain artificialintelligence cybersecurity</t>
  </si>
  <si>
    <t>artificialintelligence blockchain cybersecurity</t>
  </si>
  <si>
    <t>hack factory cybersecurity cyberattack</t>
  </si>
  <si>
    <t>quadrigacx blockchain cryptocurrency cybersecurity</t>
  </si>
  <si>
    <t>realestate predictions cybersecurity buildings deloitte rep19</t>
  </si>
  <si>
    <t>cybersecurity ransomware financial</t>
  </si>
  <si>
    <t>fabriek hacken cybersecurity</t>
  </si>
  <si>
    <t>cybersecurity rozeslot</t>
  </si>
  <si>
    <t>management</t>
  </si>
  <si>
    <t>agenda</t>
  </si>
  <si>
    <t>cybersécurité cyber assisessi</t>
  </si>
  <si>
    <t>humans ia robots</t>
  </si>
  <si>
    <t>nis</t>
  </si>
  <si>
    <t>global</t>
  </si>
  <si>
    <t>cybersecurityexe</t>
  </si>
  <si>
    <t>top</t>
  </si>
  <si>
    <t>cybersecurity strategie</t>
  </si>
  <si>
    <t>datenverlust cybersecurity berechtigungsmanagement rp19</t>
  </si>
  <si>
    <t>sicherheit cyberattacke cybersecurity</t>
  </si>
  <si>
    <t>cryptojacking ransomware cybersecurity</t>
  </si>
  <si>
    <t>darknet daten cybersecurity itforensik cir cyberresponse</t>
  </si>
  <si>
    <t>fahrzeug cybersecurity</t>
  </si>
  <si>
    <t>ceooutlook künstlicheintelligenz protektionismus cybersecurity</t>
  </si>
  <si>
    <t>infrastrukturen eu cybersecurity</t>
  </si>
  <si>
    <t>leader</t>
  </si>
  <si>
    <t>systems</t>
  </si>
  <si>
    <t>cio cybersecurity</t>
  </si>
  <si>
    <t>cybersecurity eyenergy</t>
  </si>
  <si>
    <t>giss cybersecurity ey</t>
  </si>
  <si>
    <t>cybersecurity womenincyber</t>
  </si>
  <si>
    <t>mondialtech safety automatization cybersecurity autonomousvehicles</t>
  </si>
  <si>
    <t>board</t>
  </si>
  <si>
    <t>swiss</t>
  </si>
  <si>
    <t>risks</t>
  </si>
  <si>
    <t>online</t>
  </si>
  <si>
    <t>ecosystem</t>
  </si>
  <si>
    <t>cyber cyberrisk cybersecurity</t>
  </si>
  <si>
    <t>technologydecoded cybersecurity cyber</t>
  </si>
  <si>
    <t>womenincyber cybersecurity</t>
  </si>
  <si>
    <t>equity</t>
  </si>
  <si>
    <t>opportunities</t>
  </si>
  <si>
    <t>data mobile</t>
  </si>
  <si>
    <t>cybersecurity lorca</t>
  </si>
  <si>
    <t>dataprivacy data ethical analytics experienceanalytics</t>
  </si>
  <si>
    <t>dataprotection gdpr</t>
  </si>
  <si>
    <t>thirdpartyrisk informationsecurity dataprivacy cyberrisk riskmanagement</t>
  </si>
  <si>
    <t>increase</t>
  </si>
  <si>
    <t>autonomous cybersecurity</t>
  </si>
  <si>
    <t>mobilityecosystem mobility2030</t>
  </si>
  <si>
    <t>gdpr kpmgprivacyapps appianeurope</t>
  </si>
  <si>
    <t>riskinsights</t>
  </si>
  <si>
    <t>wef19 cybersecurity weflive</t>
  </si>
  <si>
    <t>cybersecurity wef19 weflive</t>
  </si>
  <si>
    <t>cybersecurity privateequity eycyber</t>
  </si>
  <si>
    <t>eycyber advisory</t>
  </si>
  <si>
    <t>dataprivacy eycyber advisory</t>
  </si>
  <si>
    <t>robotics cybersecurity government publicsector</t>
  </si>
  <si>
    <t>technology organisationalresilience talent cybersecurity</t>
  </si>
  <si>
    <t>transformative culture training leadership organisationalresilience talent cybersecurity</t>
  </si>
  <si>
    <t>organisationalresilience talent cybersecurity</t>
  </si>
  <si>
    <t>robotics cybersecurity ai publicsector</t>
  </si>
  <si>
    <t>intelligence</t>
  </si>
  <si>
    <t>cybersecurity techvision2019</t>
  </si>
  <si>
    <t>proud</t>
  </si>
  <si>
    <t>lt</t>
  </si>
  <si>
    <t>internet</t>
  </si>
  <si>
    <t>summit</t>
  </si>
  <si>
    <t>ibmsecurity securitysummitfr sécurité cybersécurité soc dataprivacy nis socexchange sécuritéindustrielle conformité</t>
  </si>
  <si>
    <t>securitysummitfr cybersécurité soc dataprivacy nis socexchange sécuritéindustrielle conformité</t>
  </si>
  <si>
    <t>securitysummitfr dataprivacy soc nis cybersécuritéindustrielle cybersecurite</t>
  </si>
  <si>
    <t>securitysummitfr ciso ibm cybersécurité cybersécuritéindustrielle soc nis dataprivacy xforce</t>
  </si>
  <si>
    <t>securitysummitfr cybersécurité soc dataprivacy xforce socexchange sécuritéindustrielle conformité</t>
  </si>
  <si>
    <t>securitysummitfr ibmsecurity cybersécurité soc dataprivacy xforce socexchange sécuritéindustrielle conformité</t>
  </si>
  <si>
    <t>securitysumitfr sécurité cybersécurité soc dataprivacy nis socexchange sécuritéindustrielle conformité</t>
  </si>
  <si>
    <t>industrial</t>
  </si>
  <si>
    <t>blockchain cybersecurity</t>
  </si>
  <si>
    <t>cybersecurity gdpr nisdirective security</t>
  </si>
  <si>
    <t>cybersecurity security careers opportunity</t>
  </si>
  <si>
    <t>graduates digital security brightlands talent4digitalsecurity cybersecurity</t>
  </si>
  <si>
    <t>identitymanagement idm cybersecurity blockchain</t>
  </si>
  <si>
    <t>nisdirective cybersecurity</t>
  </si>
  <si>
    <t>forum</t>
  </si>
  <si>
    <t>mining cyberthreats intelligentmining cybermining cybersecurity</t>
  </si>
  <si>
    <t>cyberthreats mining cybermining intelligentmining cybersecurity</t>
  </si>
  <si>
    <t>cyber operational</t>
  </si>
  <si>
    <t>intelligentdigital</t>
  </si>
  <si>
    <t>privatebusiness cybersecurity intelligentdigital</t>
  </si>
  <si>
    <t>cybersecurity intelligentdigital</t>
  </si>
  <si>
    <t>cybersecurity wmidm</t>
  </si>
  <si>
    <t>cybersecuritymonth itsa18 ibmsecurity itsecurity</t>
  </si>
  <si>
    <t>ibm cybersecurity ai</t>
  </si>
  <si>
    <t>ibm thinkblogdach security cybersecurity</t>
  </si>
  <si>
    <t>ibm thinkblogdach cybercrime cybersecurity</t>
  </si>
  <si>
    <t>security thinkatibm ki cloud</t>
  </si>
  <si>
    <t>identity</t>
  </si>
  <si>
    <t>kpmgfinland cybersecurityexe</t>
  </si>
  <si>
    <t>cybercruise cybersecurity</t>
  </si>
  <si>
    <t>cybersecuritymanager managedsecurityservicesmanager cybersecurity rekry</t>
  </si>
  <si>
    <t>russiasummit18 cybersecurity</t>
  </si>
  <si>
    <t>cybersecurity consultants ey rekry eycareer</t>
  </si>
  <si>
    <t>giss cybersecurity ey tietoturva</t>
  </si>
  <si>
    <t>hackathon cybersecurity cybergames ey kyberturvallisuus</t>
  </si>
  <si>
    <t>kyberturvallisuus cybersecuritynordic2018</t>
  </si>
  <si>
    <t>cybersecuritynordic2018 kyberturvallisuus</t>
  </si>
  <si>
    <t>cybersecurity pwc</t>
  </si>
  <si>
    <t>avg privacy pwc</t>
  </si>
  <si>
    <t>bigfour cybersecurity cyberkennis</t>
  </si>
  <si>
    <t>personalisatie netflix dataprivacy</t>
  </si>
  <si>
    <t>cybersecurity website inzake interview</t>
  </si>
  <si>
    <t>data dataprivacy</t>
  </si>
  <si>
    <t>cyberbedreigingen cybersecurity interview inzake</t>
  </si>
  <si>
    <t>technologie banken privacy briqbank</t>
  </si>
  <si>
    <t>techthursday gdpr cybersecurity podcast</t>
  </si>
  <si>
    <t>ethicalhacking cybersecurity digital</t>
  </si>
  <si>
    <t>digitaal digitalidentity privacy briqbank tnw2019</t>
  </si>
  <si>
    <t>bedrijf avg digital cybersecurity</t>
  </si>
  <si>
    <t>cybersecurity oil gas</t>
  </si>
  <si>
    <t>techvision2019 cybersecurity designandtechtalks</t>
  </si>
  <si>
    <t>defcon vegas intelligentdigital cybersecurity</t>
  </si>
  <si>
    <t>vegas defcon intelligentdigital cybersecurity</t>
  </si>
  <si>
    <t>nist cybersecurity openbanking</t>
  </si>
  <si>
    <t>cybersecurity cybercrime intelligentdigital</t>
  </si>
  <si>
    <t>cybersecurity transparency intelligentdigital</t>
  </si>
  <si>
    <t>consumertrust digitaltrustinsights</t>
  </si>
  <si>
    <t>cybersecurity digital intelligentdigital</t>
  </si>
  <si>
    <t>cyberrisk treasurers cybercrime cybersecurity</t>
  </si>
  <si>
    <t>smartdevices dataprivacy iot dataethics</t>
  </si>
  <si>
    <t>blockchain cybersecurity intelligentdigital tech</t>
  </si>
  <si>
    <t>scaleup growth cybersecurity</t>
  </si>
  <si>
    <t>age</t>
  </si>
  <si>
    <t>pwc dataprivacy middleeast</t>
  </si>
  <si>
    <t>uae dataprivacy uae</t>
  </si>
  <si>
    <t>gcc dataprivacy</t>
  </si>
  <si>
    <t>data data digitalresilience cybersecurity</t>
  </si>
  <si>
    <t>digitalresilience cybersecurity</t>
  </si>
  <si>
    <t>pwcevents</t>
  </si>
  <si>
    <t>cybersécurité pwcevents</t>
  </si>
  <si>
    <t>unternehmen</t>
  </si>
  <si>
    <t>cybersecurity blockchain processmining digitalfactory digitalisierung cfo privateequity</t>
  </si>
  <si>
    <t>deloittedigitalfactory blockchain processmining cybersecurity cfoforum peportfolioservices</t>
  </si>
  <si>
    <t>panel</t>
  </si>
  <si>
    <t>cybersecurity wirtschaft politik studie</t>
  </si>
  <si>
    <t>cybersecurity unternehmen</t>
  </si>
  <si>
    <t>risikobewusstsein unternehmen deloitte cybersecurity</t>
  </si>
  <si>
    <t>cybersecurity cmdctrl18</t>
  </si>
  <si>
    <t>cmdctrl18</t>
  </si>
  <si>
    <t>it itsa2018 cybersecurity</t>
  </si>
  <si>
    <t>cybersecurity adalovelacefestival ada18</t>
  </si>
  <si>
    <t>cybermonday cybersecurity</t>
  </si>
  <si>
    <t>cybersecurity hacking vulnerability</t>
  </si>
  <si>
    <t>cybersecurity privacy</t>
  </si>
  <si>
    <t>ict pwcdigital cybersecurity</t>
  </si>
  <si>
    <t>cybersecurity disclose29 corporategovernance bod cyber cyberrisk</t>
  </si>
  <si>
    <t>familienunternehmen digitalisierung familybusiness pwcforfamilybusinesses cybersecurity</t>
  </si>
  <si>
    <t>cybersecurity blockchain ai digitaltransformation intelligentdigital</t>
  </si>
  <si>
    <t>fachkräftemangel digitalisierung cybersecurity ceosurvey</t>
  </si>
  <si>
    <t>eprivacy</t>
  </si>
  <si>
    <t>paidcontent medienbranche</t>
  </si>
  <si>
    <t>werbung eprivacy</t>
  </si>
  <si>
    <t>eprivacy onlinewerbung</t>
  </si>
  <si>
    <t>cybersecurity reedereien</t>
  </si>
  <si>
    <t>https://pbs.twimg.com/ext_tw_video_thumb/1067410861566902278/pu/img/gVsZvNr4op17Mx4c.jpg</t>
  </si>
  <si>
    <t>https://pbs.twimg.com/media/DtBC3t6XcAAU062.png</t>
  </si>
  <si>
    <t>https://pbs.twimg.com/media/DtBRucUXcAA0l3e.png</t>
  </si>
  <si>
    <t>https://pbs.twimg.com/media/DtFXyF-XcAEOocX.png</t>
  </si>
  <si>
    <t>https://pbs.twimg.com/media/DpnPzz9X4AE9GGi.png</t>
  </si>
  <si>
    <t>https://pbs.twimg.com/media/Dm-rPEZXsAI3Tpr.jpg</t>
  </si>
  <si>
    <t>https://pbs.twimg.com/media/DnC4xTCWsAEFv0S.jpg</t>
  </si>
  <si>
    <t>https://pbs.twimg.com/ext_tw_video_thumb/1055016490141917189/pu/img/qxlINx3ekw7HCzqQ.jpg</t>
  </si>
  <si>
    <t>https://pbs.twimg.com/ext_tw_video_thumb/1088027312510169088/pu/img/3InR2i7nusXk02eh.jpg</t>
  </si>
  <si>
    <t>https://pbs.twimg.com/media/D2uSjyUWkAAW7QE.jpg</t>
  </si>
  <si>
    <t>https://pbs.twimg.com/media/D372F21U0AEf-V6.jpg</t>
  </si>
  <si>
    <t>https://pbs.twimg.com/media/DqrTwY9WoAARgPS.jpg</t>
  </si>
  <si>
    <t>https://pbs.twimg.com/media/DrOmIh9WsAEyYq5.jpg</t>
  </si>
  <si>
    <t>https://pbs.twimg.com/media/DzImhHkX0AAhcu7.jpg</t>
  </si>
  <si>
    <t>https://pbs.twimg.com/media/D1ill0XXQAAUEkA.jpg</t>
  </si>
  <si>
    <t>https://pbs.twimg.com/media/D5Tx419X4AAUNnt.jpg</t>
  </si>
  <si>
    <t>https://pbs.twimg.com/media/DmvdE15XoAA1cw9.jpg</t>
  </si>
  <si>
    <t>https://pbs.twimg.com/media/Du1_jZzXgAA2RUV.jpg</t>
  </si>
  <si>
    <t>https://pbs.twimg.com/ext_tw_video_thumb/1097411154622758912/pu/img/U_kuaAzRh3EcrgM8.jpg</t>
  </si>
  <si>
    <t>https://pbs.twimg.com/media/D9QWC3fWsAA-Zbg.jpg</t>
  </si>
  <si>
    <t>https://pbs.twimg.com/ext_tw_video_thumb/1072842256263069698/pu/img/27d8m7QJvXxDIIfJ.jpg</t>
  </si>
  <si>
    <t>https://pbs.twimg.com/media/DuxMUJtXcAA-SXL.jpg</t>
  </si>
  <si>
    <t>https://pbs.twimg.com/media/DvApFWUWsAIRs83.jpg</t>
  </si>
  <si>
    <t>https://pbs.twimg.com/media/DvrE_4CWoAEFSsI.jpg</t>
  </si>
  <si>
    <t>https://pbs.twimg.com/media/Dv5KymkX0AAlprC.jpg</t>
  </si>
  <si>
    <t>https://pbs.twimg.com/media/D_7WJYBWkAIKqJ8.jpg</t>
  </si>
  <si>
    <t>https://pbs.twimg.com/ext_tw_video_thumb/1047861403946635264/pu/img/3dAPGKLsRC4zp2XC.jpg</t>
  </si>
  <si>
    <t>https://pbs.twimg.com/media/DqsDIw0XcAEGYG2.jpg</t>
  </si>
  <si>
    <t>https://pbs.twimg.com/ext_tw_video_thumb/1057535898626220032/pu/img/nWuJYVPsfiMJ7Kvj.jpg</t>
  </si>
  <si>
    <t>https://pbs.twimg.com/ext_tw_video_thumb/1057587996910931968/pu/img/J2T5elGf4xFH0Wi8.jpg</t>
  </si>
  <si>
    <t>https://pbs.twimg.com/media/DtAo1BxXoAA1x93.jpg</t>
  </si>
  <si>
    <t>https://pbs.twimg.com/media/Dvgx0dSXcAAfumC.jpg</t>
  </si>
  <si>
    <t>https://pbs.twimg.com/media/DxclBYVWoAEOQQn.jpg</t>
  </si>
  <si>
    <t>https://pbs.twimg.com/media/DyD5zfIWoAE_K_2.jpg</t>
  </si>
  <si>
    <t>https://pbs.twimg.com/media/DzIr47NWoAAindQ.jpg</t>
  </si>
  <si>
    <t>https://pbs.twimg.com/media/DzX-IedWoAAOeQm.jpg</t>
  </si>
  <si>
    <t>https://pbs.twimg.com/media/D5dNoSlXsAAOoyi.jpg</t>
  </si>
  <si>
    <t>https://pbs.twimg.com/ext_tw_video_thumb/1050375619085774848/pu/img/QOTlzP2bHUlqj-RT.jpg</t>
  </si>
  <si>
    <t>https://pbs.twimg.com/media/D59Zj6NXkAA_Ml0.jpg</t>
  </si>
  <si>
    <t>https://pbs.twimg.com/media/D59ps7aX4AArGYD.jpg</t>
  </si>
  <si>
    <t>https://pbs.twimg.com/media/D6mM6hJWsAA6OkN.jpg</t>
  </si>
  <si>
    <t>https://pbs.twimg.com/media/D7VMq2TW4AAjqVG.jpg</t>
  </si>
  <si>
    <t>https://pbs.twimg.com/media/Dm5bsowX0AAiWHC.jpg</t>
  </si>
  <si>
    <t>https://pbs.twimg.com/media/DzI76P2X4AAy7zE.jpg</t>
  </si>
  <si>
    <t>https://pbs.twimg.com/media/D2Qcp_HX0AAUt-E.jpg</t>
  </si>
  <si>
    <t>https://pbs.twimg.com/media/DoghqHvW0AEgEae.jpg</t>
  </si>
  <si>
    <t>https://pbs.twimg.com/media/Dm5So4SW0AAebZV.jpg</t>
  </si>
  <si>
    <t>https://pbs.twimg.com/media/DndrUEAWwAAw5wr.jpg</t>
  </si>
  <si>
    <t>https://pbs.twimg.com/media/DxMSDbrXgAEvvfY.jpg</t>
  </si>
  <si>
    <t>https://pbs.twimg.com/media/DxmPt3sW0AI08oc.jpg</t>
  </si>
  <si>
    <t>https://pbs.twimg.com/media/D6rU3WkWkAEZpBH.jpg</t>
  </si>
  <si>
    <t>https://pbs.twimg.com/media/DoqLv7BXoAEUM3l.jpg</t>
  </si>
  <si>
    <t>https://pbs.twimg.com/media/DrZfilTWoAAU44t.jpg</t>
  </si>
  <si>
    <t>https://pbs.twimg.com/media/DtfLI3DWwAAj4Kf.jpg</t>
  </si>
  <si>
    <t>https://pbs.twimg.com/media/D8xbegyX4AUCXhD.jpg</t>
  </si>
  <si>
    <t>https://pbs.twimg.com/media/DmfWxMqXgAQBdnh.jpg</t>
  </si>
  <si>
    <t>https://pbs.twimg.com/media/Dmy4Yt8WwAAbuXp.jpg</t>
  </si>
  <si>
    <t>https://pbs.twimg.com/media/DoGmnvzX0AEy6YO.jpg</t>
  </si>
  <si>
    <t>https://pbs.twimg.com/media/DrZnZX5WoAAgdxQ.jpg</t>
  </si>
  <si>
    <t>https://pbs.twimg.com/media/Dw2oJKJXgAA7vRn.jpg</t>
  </si>
  <si>
    <t>https://pbs.twimg.com/media/DxgoEN1WsAAXp1U.jpg</t>
  </si>
  <si>
    <t>https://pbs.twimg.com/ext_tw_video_thumb/1087732902924902400/pu/img/g_fxJy_o_xvcdPSC.jpg</t>
  </si>
  <si>
    <t>https://pbs.twimg.com/ext_tw_video_thumb/1143071363722371072/pu/img/lhFkYzqpK3Sv2Niv.jpg</t>
  </si>
  <si>
    <t>https://pbs.twimg.com/media/EAE6ar-WwAAV1Jn.jpg</t>
  </si>
  <si>
    <t>https://pbs.twimg.com/media/EATbrdxXYAExmC2.jpg</t>
  </si>
  <si>
    <t>https://pbs.twimg.com/media/EApA-mnXoAEos1A.jpg</t>
  </si>
  <si>
    <t>https://pbs.twimg.com/media/EA5KYnUXUAIp3Gv.jpg</t>
  </si>
  <si>
    <t>https://pbs.twimg.com/media/EBRex6eXYAQCH4r.jpg</t>
  </si>
  <si>
    <t>https://pbs.twimg.com/media/DkI2hgUUYAEsReU.jpg</t>
  </si>
  <si>
    <t>https://pbs.twimg.com/media/Dw5E8QTX0AA6qzo.jpg</t>
  </si>
  <si>
    <t>https://pbs.twimg.com/media/Dw8LWUVWoAAuXuz.jpg</t>
  </si>
  <si>
    <t>https://pbs.twimg.com/media/D3Ua54PWkAMdGbZ.jpg</t>
  </si>
  <si>
    <t>https://pbs.twimg.com/media/DjgEXYSUYAAVf8N.jpg</t>
  </si>
  <si>
    <t>https://pbs.twimg.com/tweet_video_thumb/Dz8j1Z4XcAA5L1h.jpg</t>
  </si>
  <si>
    <t>https://pbs.twimg.com/media/D1YEuKLW0AAh7JO.jpg</t>
  </si>
  <si>
    <t>https://pbs.twimg.com/media/DyVA5hgX4AABn_t.jpg</t>
  </si>
  <si>
    <t>https://pbs.twimg.com/media/DypYO0sWoAEC_Qg.jpg</t>
  </si>
  <si>
    <t>https://pbs.twimg.com/media/D2P-GU_W0AAEGzx.jpg</t>
  </si>
  <si>
    <t>https://pbs.twimg.com/media/D3Tj8p6XoAEUtwe.jpg</t>
  </si>
  <si>
    <t>https://pbs.twimg.com/media/D3syZvEXkAA5lLd.jpg</t>
  </si>
  <si>
    <t>https://pbs.twimg.com/ext_tw_video_thumb/1064921058938159106/pu/img/pBtNUIoO_HhCtVBq.jpg</t>
  </si>
  <si>
    <t>https://pbs.twimg.com/tweet_video_thumb/Dw3XQZeWoAUlK0V.jpg</t>
  </si>
  <si>
    <t>https://pbs.twimg.com/media/DzdHRTRVAAY49_Q.png</t>
  </si>
  <si>
    <t>https://pbs.twimg.com/tweet_video_thumb/D0zeIIBXQAI15Md.jpg</t>
  </si>
  <si>
    <t>https://pbs.twimg.com/ext_tw_video_thumb/1106113532918149120/pu/img/EiUZPcr_nZ3egFVk.jpg</t>
  </si>
  <si>
    <t>https://pbs.twimg.com/ext_tw_video_thumb/1128981090100756481/pu/img/Lvvn42fNgRueJqeo.jpg</t>
  </si>
  <si>
    <t>https://pbs.twimg.com/ext_tw_video_thumb/1136173470872743937/pu/img/zvdMJWOuL9QVr0Ys.jpg</t>
  </si>
  <si>
    <t>https://pbs.twimg.com/ext_tw_video_thumb/1151085841776861185/pu/img/mLs64iQdtDLBG6qn.jpg</t>
  </si>
  <si>
    <t>https://pbs.twimg.com/media/DlME-geXsAAWqQE.jpg</t>
  </si>
  <si>
    <t>https://pbs.twimg.com/media/DlcAQKOX4AAHMmX.jpg</t>
  </si>
  <si>
    <t>https://pbs.twimg.com/media/DokY9eiWwAAbCNj.jpg</t>
  </si>
  <si>
    <t>https://pbs.twimg.com/media/DpxozttXgAA97Ly.jpg</t>
  </si>
  <si>
    <t>https://pbs.twimg.com/media/D9AqhJ5WwAA79FL.jpg</t>
  </si>
  <si>
    <t>https://pbs.twimg.com/media/EAD251bXUAEp1s5.jpg</t>
  </si>
  <si>
    <t>https://pbs.twimg.com/media/EBL9KUkWsAAdrNn.jpg</t>
  </si>
  <si>
    <t>https://pbs.twimg.com/media/DtE8s8PXQAEfRPf.jpg</t>
  </si>
  <si>
    <t>https://pbs.twimg.com/media/DopyFrrXkAAOZRW.jpg</t>
  </si>
  <si>
    <t>https://pbs.twimg.com/media/DzNb8e8X4AI02Vp.jpg</t>
  </si>
  <si>
    <t>https://pbs.twimg.com/media/DzRPfJtWwAAVvLG.jpg</t>
  </si>
  <si>
    <t>https://pbs.twimg.com/media/D0zSfuMWkAAr8lG.jpg</t>
  </si>
  <si>
    <t>https://pbs.twimg.com/media/DpIp0rDU0AA7Mer.jpg</t>
  </si>
  <si>
    <t>https://pbs.twimg.com/media/DpNDWI4WkAElIG4.jpg</t>
  </si>
  <si>
    <t>https://pbs.twimg.com/media/D1YpUGMXQAEyiOV.jpg</t>
  </si>
  <si>
    <t>https://pbs.twimg.com/media/D6H5RyyW0AEDUrM.jpg</t>
  </si>
  <si>
    <t>https://pbs.twimg.com/media/DoXKyJ9UcAE9eJ9.jpg</t>
  </si>
  <si>
    <t>https://pbs.twimg.com/media/DqK_IqgWkAI-qcU.jpg</t>
  </si>
  <si>
    <t>https://pbs.twimg.com/media/D5pA8LIX4AACUdY.jpg</t>
  </si>
  <si>
    <t>https://pbs.twimg.com/tweet_video_thumb/D4vHvPLWwAET364.jpg</t>
  </si>
  <si>
    <t>https://pbs.twimg.com/media/DmetYSFU0AA50Nz.jpg</t>
  </si>
  <si>
    <t>https://pbs.twimg.com/media/DqGWC6ZVYAAKpCB.jpg</t>
  </si>
  <si>
    <t>https://pbs.twimg.com/media/DqGjxvYWkAEaVJc.jpg</t>
  </si>
  <si>
    <t>https://pbs.twimg.com/media/DrAmj6sUcEAIytZ.jpg</t>
  </si>
  <si>
    <t>https://pbs.twimg.com/media/DrZK9cLUcAA78cv.jpg</t>
  </si>
  <si>
    <t>https://pbs.twimg.com/media/DtP8H54VsAELsIf.jpg</t>
  </si>
  <si>
    <t>https://pbs.twimg.com/media/DtQzEoUWwAAYgnC.jpg</t>
  </si>
  <si>
    <t>https://pbs.twimg.com/media/DuxrfU3VYAELQMR.jpg</t>
  </si>
  <si>
    <t>https://pbs.twimg.com/media/DvvlaKiW0AETQHb.jpg</t>
  </si>
  <si>
    <t>https://pbs.twimg.com/media/D2QL2mtX4AAlYyZ.jpg</t>
  </si>
  <si>
    <t>https://pbs.twimg.com/media/D5KAj33W4AAO64Q.jpg</t>
  </si>
  <si>
    <t>https://pbs.twimg.com/media/D5qhHn0WsAI9Zsm.jpg</t>
  </si>
  <si>
    <t>https://pbs.twimg.com/media/D75NepIWsAEQsHO.jpg</t>
  </si>
  <si>
    <t>https://pbs.twimg.com/media/D8ygy1hXUAI6x-L.jpg</t>
  </si>
  <si>
    <t>https://pbs.twimg.com/media/D2Gk69CXQAA3uvW.jpg</t>
  </si>
  <si>
    <t>https://pbs.twimg.com/media/Dok0f2IXgAE2Zy2.jpg</t>
  </si>
  <si>
    <t>https://pbs.twimg.com/media/Do-P2HWUwAEZCHy.jpg</t>
  </si>
  <si>
    <t>https://pbs.twimg.com/media/DpAHV8gXUAE-8ac.jpg</t>
  </si>
  <si>
    <t>https://pbs.twimg.com/media/DpDo5UVXUAAn4-9.jpg</t>
  </si>
  <si>
    <t>https://pbs.twimg.com/media/DpJUOgXX4AAQaxG.jpg</t>
  </si>
  <si>
    <t>https://pbs.twimg.com/media/DpPTkaMXgAAxlBJ.jpg</t>
  </si>
  <si>
    <t>https://pbs.twimg.com/media/DndXXv0X4AAMk0t.jpg</t>
  </si>
  <si>
    <t>https://pbs.twimg.com/media/DoGkGLGXoAACzft.jpg</t>
  </si>
  <si>
    <t>https://pbs.twimg.com/media/DtAtEOGW0AAMb41.jpg</t>
  </si>
  <si>
    <t>https://pbs.twimg.com/media/Dtzxf9WWkAAO2T0.jpg</t>
  </si>
  <si>
    <t>https://pbs.twimg.com/media/DuXgBzIXQAAFdzA.jpg</t>
  </si>
  <si>
    <t>https://pbs.twimg.com/media/Dwj8OCwX0AEeym5.jpg</t>
  </si>
  <si>
    <t>https://pbs.twimg.com/media/Dmvf9cyXgAI8p5p.jpg</t>
  </si>
  <si>
    <t>https://pbs.twimg.com/media/DncwF_aWsAAqb75.jpg</t>
  </si>
  <si>
    <t>https://pbs.twimg.com/media/DnhQvIEXsAAu9il.jpg</t>
  </si>
  <si>
    <t>https://pbs.twimg.com/media/Doq1hwVUwAA3bF8.jpg</t>
  </si>
  <si>
    <t>https://pbs.twimg.com/media/DpODc5pUcAAGHWU.jpg</t>
  </si>
  <si>
    <t>https://pbs.twimg.com/media/Ds6Z4wqW0AAhsxO.jpg</t>
  </si>
  <si>
    <t>https://pbs.twimg.com/media/Ds7D5AbW0AA6ILl.jpg</t>
  </si>
  <si>
    <t>https://pbs.twimg.com/media/Ds7oaFZWoAAAXlO.jpg</t>
  </si>
  <si>
    <t>https://pbs.twimg.com/ext_tw_video_thumb/1087643505034432513/pu/img/Kq-BHwPR29Tq_xBV.jpg</t>
  </si>
  <si>
    <t>https://pbs.twimg.com/media/D9-YqoXXkAAjs4A.jpg</t>
  </si>
  <si>
    <t>https://pbs.twimg.com/media/DlrIqcLW0AAB6nC.jpg</t>
  </si>
  <si>
    <t>https://pbs.twimg.com/media/D4XMBBPW4AAj8Uq.jpg</t>
  </si>
  <si>
    <t>https://pbs.twimg.com/media/D456qvZWkAAbYA8.jpg</t>
  </si>
  <si>
    <t>https://pbs.twimg.com/ext_tw_video_thumb/1127893730193813505/pu/img/xnwwJPglUI_0tpHo.jpg</t>
  </si>
  <si>
    <t>https://pbs.twimg.com/media/Dn15FNqW0AE1zlE.jpg</t>
  </si>
  <si>
    <t>https://pbs.twimg.com/media/DpyoJh7WsAQY39J.jpg</t>
  </si>
  <si>
    <t>https://pbs.twimg.com/media/DtGRGaFXcAEB8oM.jpg</t>
  </si>
  <si>
    <t>https://pbs.twimg.com/media/D1jYtnVWoAEwz-m.png</t>
  </si>
  <si>
    <t>https://pbs.twimg.com/media/D20TUPpWkAAd6jx.jpg</t>
  </si>
  <si>
    <t>https://pbs.twimg.com/media/D3x0-zkX4AAPgka.png</t>
  </si>
  <si>
    <t>https://pbs.twimg.com/ext_tw_video_thumb/1158756177884434432/pu/img/sxGbBMlfQJFHyQCu.jpg</t>
  </si>
  <si>
    <t>http://pbs.twimg.com/profile_images/1138798912767008768/tPrJBtD7_normal.png</t>
  </si>
  <si>
    <t>http://pbs.twimg.com/profile_images/1154744384623132674/G6uMdidF_normal.jpg</t>
  </si>
  <si>
    <t>http://pbs.twimg.com/profile_images/876353644374917121/km4URMzb_normal.jpg</t>
  </si>
  <si>
    <t>http://pbs.twimg.com/profile_images/1145688684269903872/DPZHwGe3_normal.png</t>
  </si>
  <si>
    <t>http://pbs.twimg.com/profile_images/1148873289353355265/WUBsGNtH_normal.png</t>
  </si>
  <si>
    <t>http://pbs.twimg.com/profile_images/1148475315846623232/56RP4ffY_normal.jpg</t>
  </si>
  <si>
    <t>http://pbs.twimg.com/profile_images/1153259110609170432/01_0lYvQ_normal.jpg</t>
  </si>
  <si>
    <t>http://pbs.twimg.com/profile_images/1151068310328500225/P-4RV5pd_normal.png</t>
  </si>
  <si>
    <t>http://pbs.twimg.com/profile_images/1106210518648401923/ZBJQT0p__normal.png</t>
  </si>
  <si>
    <t>http://pbs.twimg.com/profile_images/1145591225472495616/RHxdJTXI_normal.png</t>
  </si>
  <si>
    <t>http://pbs.twimg.com/profile_images/1155822474023571456/PnnuForu_normal.png</t>
  </si>
  <si>
    <t>http://pbs.twimg.com/profile_images/750011675714158592/3VjJ03DB_normal.jpg</t>
  </si>
  <si>
    <t>http://pbs.twimg.com/profile_images/875694725768130561/Oc8Wpi3w_normal.jpg</t>
  </si>
  <si>
    <t>http://pbs.twimg.com/profile_images/1148589096698286081/9vBEoRrC_normal.png</t>
  </si>
  <si>
    <t>http://pbs.twimg.com/profile_images/895176361425469445/PsiHOhJ__normal.jpg</t>
  </si>
  <si>
    <t>http://pbs.twimg.com/profile_images/1145584917167783936/tgL3Q40z_normal.png</t>
  </si>
  <si>
    <t>http://pbs.twimg.com/profile_images/898086940175724544/Eyvn0m9H_normal.jpg</t>
  </si>
  <si>
    <t>http://pbs.twimg.com/profile_images/876787872736702464/FuPAwqjE_normal.jpg</t>
  </si>
  <si>
    <t>http://pbs.twimg.com/profile_images/1138840900086296578/MU3gVTEI_normal.png</t>
  </si>
  <si>
    <t>http://pbs.twimg.com/profile_images/1148152470876622848/GbBIxSkV_normal.jpg</t>
  </si>
  <si>
    <t>http://pbs.twimg.com/profile_images/742807818370179072/a_6HcZ6A_normal.jpg</t>
  </si>
  <si>
    <t>http://pbs.twimg.com/profile_images/1143081438436298752/HU5ASmjY_normal.png</t>
  </si>
  <si>
    <t>http://pbs.twimg.com/profile_images/742984436661276673/2NW6eZiW_normal.jpg</t>
  </si>
  <si>
    <t>http://pbs.twimg.com/profile_images/1145719086271410181/kF3-96yz_normal.png</t>
  </si>
  <si>
    <t>http://pbs.twimg.com/profile_images/1145589090525601792/syau7rKB_normal.png</t>
  </si>
  <si>
    <t>http://pbs.twimg.com/profile_images/1141242250988531712/PmCxmws4_normal.png</t>
  </si>
  <si>
    <t>http://pbs.twimg.com/profile_images/1114089182643806208/vW-NJnCo_normal.png</t>
  </si>
  <si>
    <t>http://pbs.twimg.com/profile_images/1149602376455602176/jzoeLmV2_normal.png</t>
  </si>
  <si>
    <t>http://pbs.twimg.com/profile_images/1138375664199974913/TwH6Brgj_normal.png</t>
  </si>
  <si>
    <t>http://pbs.twimg.com/profile_images/1136211202219085824/sDBtSHc3_normal.png</t>
  </si>
  <si>
    <t>http://pbs.twimg.com/profile_images/1045235248001404928/HZYhQ2U8_normal.jpg</t>
  </si>
  <si>
    <t>http://pbs.twimg.com/profile_images/524966376843116544/O8BEAmWL_normal.png</t>
  </si>
  <si>
    <t>http://pbs.twimg.com/profile_images/1148862822211817472/R88AdU_V_normal.png</t>
  </si>
  <si>
    <t>http://pbs.twimg.com/profile_images/1147796980946604032/k8Xnw5Do_normal.jpg</t>
  </si>
  <si>
    <t>http://pbs.twimg.com/profile_images/1145930189337223168/C5hbojU8_normal.png</t>
  </si>
  <si>
    <t>http://pbs.twimg.com/profile_images/1158421727564697601/RLc5oFmh_normal.jpg</t>
  </si>
  <si>
    <t>http://pbs.twimg.com/profile_images/478896554044956675/tkiIL38-_normal.jpeg</t>
  </si>
  <si>
    <t>http://pbs.twimg.com/profile_images/1011976888724738048/KyRP07NK_normal.jpg</t>
  </si>
  <si>
    <t>http://pbs.twimg.com/profile_images/1145612612912238594/o-13-eJt_normal.png</t>
  </si>
  <si>
    <t>09:20:00</t>
  </si>
  <si>
    <t>14:30:00</t>
  </si>
  <si>
    <t>16:00:01</t>
  </si>
  <si>
    <t>15:38:01</t>
  </si>
  <si>
    <t>09:13:01</t>
  </si>
  <si>
    <t>16:13:04</t>
  </si>
  <si>
    <t>12:20:00</t>
  </si>
  <si>
    <t>14:00:01</t>
  </si>
  <si>
    <t>09:30:01</t>
  </si>
  <si>
    <t>13:00:09</t>
  </si>
  <si>
    <t>09:30:00</t>
  </si>
  <si>
    <t>08:00:08</t>
  </si>
  <si>
    <t>09:30:07</t>
  </si>
  <si>
    <t>11:05:00</t>
  </si>
  <si>
    <t>15:00:01</t>
  </si>
  <si>
    <t>16:56:01</t>
  </si>
  <si>
    <t>13:00:01</t>
  </si>
  <si>
    <t>10:00:00</t>
  </si>
  <si>
    <t>08:30:00</t>
  </si>
  <si>
    <t>11:00:01</t>
  </si>
  <si>
    <t>11:00:00</t>
  </si>
  <si>
    <t>09:45:00</t>
  </si>
  <si>
    <t>13:15:00</t>
  </si>
  <si>
    <t>10:00:01</t>
  </si>
  <si>
    <t>13:32:36</t>
  </si>
  <si>
    <t>12:00:08</t>
  </si>
  <si>
    <t>11:23:00</t>
  </si>
  <si>
    <t>15:15:00</t>
  </si>
  <si>
    <t>12:00:01</t>
  </si>
  <si>
    <t>11:30:00</t>
  </si>
  <si>
    <t>15:00:00</t>
  </si>
  <si>
    <t>15:15:01</t>
  </si>
  <si>
    <t>08:00:00</t>
  </si>
  <si>
    <t>06:00:00</t>
  </si>
  <si>
    <t>09:00:02</t>
  </si>
  <si>
    <t>14:10:00</t>
  </si>
  <si>
    <t>08:00:01</t>
  </si>
  <si>
    <t>18:23:01</t>
  </si>
  <si>
    <t>17:12:30</t>
  </si>
  <si>
    <t>10:02:47</t>
  </si>
  <si>
    <t>07:15:05</t>
  </si>
  <si>
    <t>13:00:02</t>
  </si>
  <si>
    <t>09:00:01</t>
  </si>
  <si>
    <t>19:48:08</t>
  </si>
  <si>
    <t>05:00:01</t>
  </si>
  <si>
    <t>14:40:05</t>
  </si>
  <si>
    <t>06:37:01</t>
  </si>
  <si>
    <t>14:40:00</t>
  </si>
  <si>
    <t>10:01:33</t>
  </si>
  <si>
    <t>16:00:00</t>
  </si>
  <si>
    <t>13:32:48</t>
  </si>
  <si>
    <t>01:47:55</t>
  </si>
  <si>
    <t>09:30:18</t>
  </si>
  <si>
    <t>15:30:02</t>
  </si>
  <si>
    <t>12:17:52</t>
  </si>
  <si>
    <t>06:40:06</t>
  </si>
  <si>
    <t>08:25:05</t>
  </si>
  <si>
    <t>07:05:05</t>
  </si>
  <si>
    <t>06:53:50</t>
  </si>
  <si>
    <t>14:57:33</t>
  </si>
  <si>
    <t>09:07:09</t>
  </si>
  <si>
    <t>14:59:05</t>
  </si>
  <si>
    <t>11:30:09</t>
  </si>
  <si>
    <t>08:00:09</t>
  </si>
  <si>
    <t>11:35:04</t>
  </si>
  <si>
    <t>12:45:36</t>
  </si>
  <si>
    <t>15:57:01</t>
  </si>
  <si>
    <t>07:45:00</t>
  </si>
  <si>
    <t>07:02:42</t>
  </si>
  <si>
    <t>14:50:08</t>
  </si>
  <si>
    <t>10:45:07</t>
  </si>
  <si>
    <t>06:50:37</t>
  </si>
  <si>
    <t>14:05:50</t>
  </si>
  <si>
    <t>08:38:45</t>
  </si>
  <si>
    <t>14:35:17</t>
  </si>
  <si>
    <t>15:40:11</t>
  </si>
  <si>
    <t>12:00:14</t>
  </si>
  <si>
    <t>10:19:39</t>
  </si>
  <si>
    <t>08:40:34</t>
  </si>
  <si>
    <t>15:10:15</t>
  </si>
  <si>
    <t>11:30:15</t>
  </si>
  <si>
    <t>12:10:00</t>
  </si>
  <si>
    <t>09:00:10</t>
  </si>
  <si>
    <t>15:05:10</t>
  </si>
  <si>
    <t>12:00:02</t>
  </si>
  <si>
    <t>13:00:03</t>
  </si>
  <si>
    <t>08:01:00</t>
  </si>
  <si>
    <t>15:32:02</t>
  </si>
  <si>
    <t>11:13:00</t>
  </si>
  <si>
    <t>09:09:10</t>
  </si>
  <si>
    <t>16:39:38</t>
  </si>
  <si>
    <t>08:57:01</t>
  </si>
  <si>
    <t>09:30:04</t>
  </si>
  <si>
    <t>10:26:00</t>
  </si>
  <si>
    <t>12:53:02</t>
  </si>
  <si>
    <t>15:30:04</t>
  </si>
  <si>
    <t>08:42:00</t>
  </si>
  <si>
    <t>08:46:49</t>
  </si>
  <si>
    <t>15:46:01</t>
  </si>
  <si>
    <t>14:41:07</t>
  </si>
  <si>
    <t>10:08:00</t>
  </si>
  <si>
    <t>08:10:00</t>
  </si>
  <si>
    <t>15:50:09</t>
  </si>
  <si>
    <t>09:47:14</t>
  </si>
  <si>
    <t>13:59:52</t>
  </si>
  <si>
    <t>10:31:02</t>
  </si>
  <si>
    <t>09:14:00</t>
  </si>
  <si>
    <t>16:00:13</t>
  </si>
  <si>
    <t>08:33:06</t>
  </si>
  <si>
    <t>08:30:05</t>
  </si>
  <si>
    <t>08:19:34</t>
  </si>
  <si>
    <t>10:01:14</t>
  </si>
  <si>
    <t>15:30:27</t>
  </si>
  <si>
    <t>10:45:18</t>
  </si>
  <si>
    <t>10:10:06</t>
  </si>
  <si>
    <t>16:21:00</t>
  </si>
  <si>
    <t>12:41:30</t>
  </si>
  <si>
    <t>12:00:06</t>
  </si>
  <si>
    <t>13:00:10</t>
  </si>
  <si>
    <t>07:34:44</t>
  </si>
  <si>
    <t>07:56:54</t>
  </si>
  <si>
    <t>08:05:57</t>
  </si>
  <si>
    <t>13:08:16</t>
  </si>
  <si>
    <t>11:03:10</t>
  </si>
  <si>
    <t>10:32:42</t>
  </si>
  <si>
    <t>12:39:54</t>
  </si>
  <si>
    <t>10:01:23</t>
  </si>
  <si>
    <t>11:50:04</t>
  </si>
  <si>
    <t>13:11:14</t>
  </si>
  <si>
    <t>08:50:07</t>
  </si>
  <si>
    <t>09:36:16</t>
  </si>
  <si>
    <t>15:22:48</t>
  </si>
  <si>
    <t>10:55:05</t>
  </si>
  <si>
    <t>18:21:01</t>
  </si>
  <si>
    <t>05:48:00</t>
  </si>
  <si>
    <t>07:14:01</t>
  </si>
  <si>
    <t>13:38:00</t>
  </si>
  <si>
    <t>10:56:00</t>
  </si>
  <si>
    <t>08:33:05</t>
  </si>
  <si>
    <t>14:02:33</t>
  </si>
  <si>
    <t>10:48:00</t>
  </si>
  <si>
    <t>14:39:45</t>
  </si>
  <si>
    <t>17:02:57</t>
  </si>
  <si>
    <t>12:46:01</t>
  </si>
  <si>
    <t>15:22:33</t>
  </si>
  <si>
    <t>09:02:14</t>
  </si>
  <si>
    <t>08:33:42</t>
  </si>
  <si>
    <t>13:03:00</t>
  </si>
  <si>
    <t>16:05:32</t>
  </si>
  <si>
    <t>14:58:04</t>
  </si>
  <si>
    <t>13:15:12</t>
  </si>
  <si>
    <t>09:49:05</t>
  </si>
  <si>
    <t>07:00:44</t>
  </si>
  <si>
    <t>10:42:01</t>
  </si>
  <si>
    <t>10:30:30</t>
  </si>
  <si>
    <t>14:27:10</t>
  </si>
  <si>
    <t>12:02:01</t>
  </si>
  <si>
    <t>07:13:01</t>
  </si>
  <si>
    <t>06:52:00</t>
  </si>
  <si>
    <t>07:02:57</t>
  </si>
  <si>
    <t>07:36:39</t>
  </si>
  <si>
    <t>08:23:33</t>
  </si>
  <si>
    <t>10:04:30</t>
  </si>
  <si>
    <t>09:03:36</t>
  </si>
  <si>
    <t>12:10:15</t>
  </si>
  <si>
    <t>07:22:00</t>
  </si>
  <si>
    <t>08:40:00</t>
  </si>
  <si>
    <t>06:10:00</t>
  </si>
  <si>
    <t>09:57:02</t>
  </si>
  <si>
    <t>09:02:00</t>
  </si>
  <si>
    <t>12:00:13</t>
  </si>
  <si>
    <t>12:59:00</t>
  </si>
  <si>
    <t>13:43:09</t>
  </si>
  <si>
    <t>12:00:23</t>
  </si>
  <si>
    <t>04:00:00</t>
  </si>
  <si>
    <t>19:00:14</t>
  </si>
  <si>
    <t>13:28:29</t>
  </si>
  <si>
    <t>11:54:48</t>
  </si>
  <si>
    <t>15:55:00</t>
  </si>
  <si>
    <t>05:30:00</t>
  </si>
  <si>
    <t>10:51:56</t>
  </si>
  <si>
    <t>07:18:44</t>
  </si>
  <si>
    <t>13:33:24</t>
  </si>
  <si>
    <t>11:11:07</t>
  </si>
  <si>
    <t>10:48:48</t>
  </si>
  <si>
    <t>13:06:05</t>
  </si>
  <si>
    <t>07:54:53</t>
  </si>
  <si>
    <t>11:10:19</t>
  </si>
  <si>
    <t>13:06:59</t>
  </si>
  <si>
    <t>06:08:06</t>
  </si>
  <si>
    <t>14:12:51</t>
  </si>
  <si>
    <t>15:02:53</t>
  </si>
  <si>
    <t>19:58:13</t>
  </si>
  <si>
    <t>16:34:00</t>
  </si>
  <si>
    <t>07:33:11</t>
  </si>
  <si>
    <t>11:00:34</t>
  </si>
  <si>
    <t>15:02:46</t>
  </si>
  <si>
    <t>16:13:00</t>
  </si>
  <si>
    <t>16:12:00</t>
  </si>
  <si>
    <t>16:29:52</t>
  </si>
  <si>
    <t>15:05:05</t>
  </si>
  <si>
    <t>09:59:30</t>
  </si>
  <si>
    <t>16:07:04</t>
  </si>
  <si>
    <t>11:07:25</t>
  </si>
  <si>
    <t>07:34:40</t>
  </si>
  <si>
    <t>10:07:03</t>
  </si>
  <si>
    <t>15:06:24</t>
  </si>
  <si>
    <t>15:48:16</t>
  </si>
  <si>
    <t>12:10:31</t>
  </si>
  <si>
    <t>07:38:30</t>
  </si>
  <si>
    <t>08:30:19</t>
  </si>
  <si>
    <t>10:43:31</t>
  </si>
  <si>
    <t>09:07:56</t>
  </si>
  <si>
    <t>13:00:12</t>
  </si>
  <si>
    <t>10:30:08</t>
  </si>
  <si>
    <t>08:38:29</t>
  </si>
  <si>
    <t>19:00:03</t>
  </si>
  <si>
    <t>07:00:36</t>
  </si>
  <si>
    <t>12:00:56</t>
  </si>
  <si>
    <t>08:25:13</t>
  </si>
  <si>
    <t>18:30:09</t>
  </si>
  <si>
    <t>17:33:33</t>
  </si>
  <si>
    <t>08:44:59</t>
  </si>
  <si>
    <t>13:51:54</t>
  </si>
  <si>
    <t>11:29:56</t>
  </si>
  <si>
    <t>16:05:03</t>
  </si>
  <si>
    <t>09:16:48</t>
  </si>
  <si>
    <t>09:28:07</t>
  </si>
  <si>
    <t>08:43:44</t>
  </si>
  <si>
    <t>11:12:09</t>
  </si>
  <si>
    <t>09:30:53</t>
  </si>
  <si>
    <t>13:54:27</t>
  </si>
  <si>
    <t>10:08:25</t>
  </si>
  <si>
    <t>06:11:59</t>
  </si>
  <si>
    <t>13:21:33</t>
  </si>
  <si>
    <t>15:55:27</t>
  </si>
  <si>
    <t>15:37:19</t>
  </si>
  <si>
    <t>12:16:56</t>
  </si>
  <si>
    <t>18:22:16</t>
  </si>
  <si>
    <t>08:34:26</t>
  </si>
  <si>
    <t>07:09:31</t>
  </si>
  <si>
    <t>12:05:17</t>
  </si>
  <si>
    <t>14:55:39</t>
  </si>
  <si>
    <t>17:07:35</t>
  </si>
  <si>
    <t>22:53:23</t>
  </si>
  <si>
    <t>11:24:44</t>
  </si>
  <si>
    <t>04:37:54</t>
  </si>
  <si>
    <t>23:26:13</t>
  </si>
  <si>
    <t>04:37:30</t>
  </si>
  <si>
    <t>09:38:51</t>
  </si>
  <si>
    <t>08:30:55</t>
  </si>
  <si>
    <t>12:40:48</t>
  </si>
  <si>
    <t>12:17:57</t>
  </si>
  <si>
    <t>10:45:54</t>
  </si>
  <si>
    <t>16:43:47</t>
  </si>
  <si>
    <t>https://twitter.com/ey_nederland/status/1040326282343538688</t>
  </si>
  <si>
    <t>https://twitter.com/ey_mena/status/1053825176155185152</t>
  </si>
  <si>
    <t>https://twitter.com/ey_mena/status/1054666314026008581</t>
  </si>
  <si>
    <t>https://twitter.com/mckinsey_de/status/1029983753832226816</t>
  </si>
  <si>
    <t>https://twitter.com/mckinsey_de/status/1065524974532874240</t>
  </si>
  <si>
    <t>https://twitter.com/mckinsey_de/status/1067410915052670976</t>
  </si>
  <si>
    <t>https://twitter.com/mckinsey_de/status/1067426638558842880</t>
  </si>
  <si>
    <t>https://twitter.com/mckinsey_de/status/1067442972780838912</t>
  </si>
  <si>
    <t>https://twitter.com/mckinsey_de/status/1067731106739511297</t>
  </si>
  <si>
    <t>https://twitter.com/mckinsey_de/status/1089903488807723014</t>
  </si>
  <si>
    <t>https://twitter.com/kpmgfinland/status/1062284632765423616</t>
  </si>
  <si>
    <t>https://twitter.com/kpmg_nl/status/1052100514694004736</t>
  </si>
  <si>
    <t>https://twitter.com/kpmg_nl/status/1089794433405599744</t>
  </si>
  <si>
    <t>https://twitter.com/kpmg_nl/status/1095594912848982016</t>
  </si>
  <si>
    <t>https://twitter.com/kpmg_nl/status/1113065612438200321</t>
  </si>
  <si>
    <t>https://twitter.com/kpmg_nl/status/1118107560773550080</t>
  </si>
  <si>
    <t>https://twitter.com/kpmg_nl/status/1123139820367249409</t>
  </si>
  <si>
    <t>https://twitter.com/kpmg_nl/status/1128609141503799296</t>
  </si>
  <si>
    <t>https://twitter.com/kpmg_nl/status/1148572482867273730</t>
  </si>
  <si>
    <t>https://twitter.com/kpmg_ch/status/1040240139207958528</t>
  </si>
  <si>
    <t>https://twitter.com/kpmg_ch/status/1040534687557591040</t>
  </si>
  <si>
    <t>https://twitter.com/kpmg_ch/status/1041346670510977030</t>
  </si>
  <si>
    <t>https://twitter.com/kpmg_ch/status/1055016544219086848</t>
  </si>
  <si>
    <t>https://twitter.com/kpmg_ch/status/1088027335151022083</t>
  </si>
  <si>
    <t>https://twitter.com/kpmg_ch/status/1106258949798617090</t>
  </si>
  <si>
    <t>https://twitter.com/kpmg_ch/status/1108690466940301312</t>
  </si>
  <si>
    <t>https://twitter.com/kpmg_ch/status/1111142878745628672</t>
  </si>
  <si>
    <t>https://twitter.com/kpmg_ch/status/1116600342056038400</t>
  </si>
  <si>
    <t>https://twitter.com/ibm_uk_news/status/1056889892763062273</t>
  </si>
  <si>
    <t>https://twitter.com/ibm_uk_news/status/1059373004206075904</t>
  </si>
  <si>
    <t>https://twitter.com/ibm_uk_news/status/1094980011625533446</t>
  </si>
  <si>
    <t>https://twitter.com/ibm_uk_news/status/1105815779327520768</t>
  </si>
  <si>
    <t>https://twitter.com/ibm_uk_news/status/1117735820612521984</t>
  </si>
  <si>
    <t>https://twitter.com/ibm_uk_news/status/1122788167533441024</t>
  </si>
  <si>
    <t>https://twitter.com/ibm_uk_news/status/1123505765707329537</t>
  </si>
  <si>
    <t>https://twitter.com/ey_nederland/status/1039167906444136448</t>
  </si>
  <si>
    <t>https://twitter.com/ey_nederland/status/1039771330512674816</t>
  </si>
  <si>
    <t>https://twitter.com/ey_nederland/status/1075656209615724544</t>
  </si>
  <si>
    <t>https://twitter.com/ey_nederland/status/1097411284553908224</t>
  </si>
  <si>
    <t>https://twitter.com/ey_switzerland/status/1140560845711319040</t>
  </si>
  <si>
    <t>https://twitter.com/ey_africa/status/1072842302979227648</t>
  </si>
  <si>
    <t>https://twitter.com/ey_africa/status/1075318321367707653</t>
  </si>
  <si>
    <t>https://twitter.com/ey_africa/status/1076034538449629184</t>
  </si>
  <si>
    <t>https://twitter.com/ey_africa/status/1076054671297527808</t>
  </si>
  <si>
    <t>https://twitter.com/ey_africa/status/1076405484259868672</t>
  </si>
  <si>
    <t>https://twitter.com/ey_africa/status/1076842361358114819</t>
  </si>
  <si>
    <t>https://twitter.com/ey_africa/status/1078171116739416064</t>
  </si>
  <si>
    <t>https://twitter.com/ey_africa/status/1078201315375894528</t>
  </si>
  <si>
    <t>https://twitter.com/ey_africa/status/1078264230007193600</t>
  </si>
  <si>
    <t>https://twitter.com/ey_africa/status/1078661851611832320</t>
  </si>
  <si>
    <t>https://twitter.com/ey_africa/status/1079312387105275904</t>
  </si>
  <si>
    <t>https://twitter.com/ey_africa/status/1079391664920252417</t>
  </si>
  <si>
    <t>https://twitter.com/ey_africa/status/1080383195437322240</t>
  </si>
  <si>
    <t>https://twitter.com/ey_africa/status/1081581085803327489</t>
  </si>
  <si>
    <t>https://twitter.com/ey_africa/status/1083966806316982272</t>
  </si>
  <si>
    <t>https://twitter.com/ey_africa/status/1084073257467330560</t>
  </si>
  <si>
    <t>https://twitter.com/ey_africa/status/1105800771008909313</t>
  </si>
  <si>
    <t>https://twitter.com/ey_africa/status/1144535910987567104</t>
  </si>
  <si>
    <t>https://twitter.com/ey_africa/status/1152594012500582406</t>
  </si>
  <si>
    <t>https://twitter.com/ey_norge/status/1054628673645674497</t>
  </si>
  <si>
    <t>https://twitter.com/ey_norge/status/1054629166564421632</t>
  </si>
  <si>
    <t>https://twitter.com/ey_norge/status/1065925710206959616</t>
  </si>
  <si>
    <t>https://twitter.com/ey_norge/status/1158725933811023872</t>
  </si>
  <si>
    <t>https://twitter.com/deloittenl/status/1047861433084592128</t>
  </si>
  <si>
    <t>https://twitter.com/deloittenl/status/1056941998224097280</t>
  </si>
  <si>
    <t>https://twitter.com/deloittenl/status/1057535944784519169</t>
  </si>
  <si>
    <t>https://twitter.com/deloittenl/status/1057588132768563200</t>
  </si>
  <si>
    <t>https://twitter.com/deloittenl/status/1067071169004740608</t>
  </si>
  <si>
    <t>https://twitter.com/deloittenl/status/1067398005131743232</t>
  </si>
  <si>
    <t>https://twitter.com/deloittenl/status/1074231155191414785</t>
  </si>
  <si>
    <t>https://twitter.com/deloittenl/status/1077111886955593728</t>
  </si>
  <si>
    <t>https://twitter.com/deloittenl/status/1078666890191536133</t>
  </si>
  <si>
    <t>https://twitter.com/deloittenl/status/1087378542541897729</t>
  </si>
  <si>
    <t>https://twitter.com/deloittenl/status/1090145774288203778</t>
  </si>
  <si>
    <t>https://twitter.com/deloittenl/status/1093186055304548352</t>
  </si>
  <si>
    <t>https://twitter.com/deloittenl/status/1094985918480609280</t>
  </si>
  <si>
    <t>https://twitter.com/deloittenl/status/1095637708293263360</t>
  </si>
  <si>
    <t>https://twitter.com/deloittenl/status/1096061507488628736</t>
  </si>
  <si>
    <t>https://twitter.com/deloittenl/status/1097891812931497984</t>
  </si>
  <si>
    <t>https://twitter.com/deloittenl/status/1098253947951816704</t>
  </si>
  <si>
    <t>https://twitter.com/deloittenl/status/1103612507137150976</t>
  </si>
  <si>
    <t>https://twitter.com/deloittenl/status/1105868589066788865</t>
  </si>
  <si>
    <t>https://twitter.com/deloittenl/status/1123451989613006851</t>
  </si>
  <si>
    <t>https://twitter.com/kpmg_france/status/1050377601561321473</t>
  </si>
  <si>
    <t>https://twitter.com/kpmg_france/status/1066991761174736896</t>
  </si>
  <si>
    <t>https://twitter.com/deloittefinland/status/1062266347294461952</t>
  </si>
  <si>
    <t>https://twitter.com/kpmg_de/status/1087376339399782400</t>
  </si>
  <si>
    <t>https://twitter.com/kpmg_de/status/1088015246416056321</t>
  </si>
  <si>
    <t>https://twitter.com/kpmg_de/status/1088738558838476800</t>
  </si>
  <si>
    <t>https://twitter.com/kpmg_de/status/1125716907439603714</t>
  </si>
  <si>
    <t>https://twitter.com/kpmg_de/status/1125734653619572736</t>
  </si>
  <si>
    <t>https://twitter.com/kpmg_de/status/1128225225089404929</t>
  </si>
  <si>
    <t>https://twitter.com/kpmg_de/status/1128588119601766400</t>
  </si>
  <si>
    <t>https://twitter.com/kpmg_de/status/1131895183048663040</t>
  </si>
  <si>
    <t>https://twitter.com/kpmg_de/status/1134124849755041793</t>
  </si>
  <si>
    <t>https://twitter.com/kpmg_de/status/1152203179364429824</t>
  </si>
  <si>
    <t>https://twitter.com/kpmg_de/status/1154363165792247809</t>
  </si>
  <si>
    <t>https://twitter.com/ey_switzerland/status/1039869387933708288</t>
  </si>
  <si>
    <t>https://twitter.com/ey_switzerland/status/1095003532908998657</t>
  </si>
  <si>
    <t>https://twitter.com/ey_switzerland/status/1109042917300191232</t>
  </si>
  <si>
    <t>https://twitter.com/deloittefrance/status/1047124006598586368</t>
  </si>
  <si>
    <t>https://twitter.com/deloittech/status/1039859428718268420</t>
  </si>
  <si>
    <t>https://twitter.com/deloittech/status/1042419833239990272</t>
  </si>
  <si>
    <t>https://twitter.com/deloittech/status/1055428785573711873</t>
  </si>
  <si>
    <t>https://twitter.com/deloittech/status/1086231787985137664</t>
  </si>
  <si>
    <t>https://twitter.com/deloittech/status/1088058805471117319</t>
  </si>
  <si>
    <t>https://twitter.com/deloittech/status/1113411327857438720</t>
  </si>
  <si>
    <t>https://twitter.com/deloittech/status/1128948705552457728</t>
  </si>
  <si>
    <t>https://twitter.com/deloittech/status/1146732384282435584</t>
  </si>
  <si>
    <t>https://twitter.com/deloitteuk/status/1047803520198557696</t>
  </si>
  <si>
    <t>https://twitter.com/deloitteuk/status/1057995678717276161</t>
  </si>
  <si>
    <t>https://twitter.com/deloitteuk/status/1060139812169138177</t>
  </si>
  <si>
    <t>https://twitter.com/deloitteuk/status/1069546791312506880</t>
  </si>
  <si>
    <t>https://twitter.com/deloitteuk/status/1089885811019964417</t>
  </si>
  <si>
    <t>https://twitter.com/deloitteuk/status/1114176144587329537</t>
  </si>
  <si>
    <t>https://twitter.com/deloitteuk/status/1133327054609559553</t>
  </si>
  <si>
    <t>https://twitter.com/deloitteuk/status/1134036729407709185</t>
  </si>
  <si>
    <t>https://twitter.com/deloitteuk/status/1138385387200688128</t>
  </si>
  <si>
    <t>https://twitter.com/kpmguk/status/1038034381607186432</t>
  </si>
  <si>
    <t>https://twitter.com/kpmguk/status/1039408350633582592</t>
  </si>
  <si>
    <t>https://twitter.com/kpmguk/status/1045299828710932482</t>
  </si>
  <si>
    <t>https://twitter.com/kpmguk/status/1060164466296246272</t>
  </si>
  <si>
    <t>https://twitter.com/kpmguk/status/1084707962877292551</t>
  </si>
  <si>
    <t>https://twitter.com/kpmguk/status/1087663364829007873</t>
  </si>
  <si>
    <t>https://twitter.com/kpmguk/status/1087734242191306753</t>
  </si>
  <si>
    <t>https://twitter.com/kpmguk/status/1103287466856009735</t>
  </si>
  <si>
    <t>https://twitter.com/kpmguk/status/1143072574974386176</t>
  </si>
  <si>
    <t>https://twitter.com/kpmguk/status/1153267211349450753</t>
  </si>
  <si>
    <t>https://twitter.com/kpmguk/status/1154288948899930113</t>
  </si>
  <si>
    <t>https://twitter.com/kpmguk/status/1155807700627992576</t>
  </si>
  <si>
    <t>https://twitter.com/kpmguk/status/1156943942883131395</t>
  </si>
  <si>
    <t>https://twitter.com/kpmguk/status/1158655217312894976</t>
  </si>
  <si>
    <t>https://twitter.com/ey_uki/status/1027443615818305536</t>
  </si>
  <si>
    <t>https://twitter.com/ey_uki/status/1040633037543944192</t>
  </si>
  <si>
    <t>https://twitter.com/ey_uki/status/1041950448922624000</t>
  </si>
  <si>
    <t>https://twitter.com/ey_uki/status/1042305289754693632</t>
  </si>
  <si>
    <t>https://twitter.com/ey_uki/status/1047754443427663878</t>
  </si>
  <si>
    <t>https://twitter.com/ey_uki/status/1084880365435670530</t>
  </si>
  <si>
    <t>https://twitter.com/ey_uki/status/1085098516500922368</t>
  </si>
  <si>
    <t>https://twitter.com/ey_uki/status/1102242481264095233</t>
  </si>
  <si>
    <t>https://twitter.com/ey_uki/status/1113826065938513920</t>
  </si>
  <si>
    <t>https://twitter.com/ey_uki/status/1136648944178610177</t>
  </si>
  <si>
    <t>https://twitter.com/ey_uki/status/1136652717877805056</t>
  </si>
  <si>
    <t>https://twitter.com/ey_uki/status/1136662783356018691</t>
  </si>
  <si>
    <t>https://twitter.com/ey_uki/status/1142077210150494208</t>
  </si>
  <si>
    <t>https://twitter.com/accentureuk/status/1024573721892278272</t>
  </si>
  <si>
    <t>https://twitter.com/accentureuk/status/1098636857590669312</t>
  </si>
  <si>
    <t>https://twitter.com/accentureuk/status/1105075955859636226</t>
  </si>
  <si>
    <t>https://twitter.com/accentureuk/status/1126834315067895809</t>
  </si>
  <si>
    <t>https://twitter.com/accenturefrance/status/1045286399585472512</t>
  </si>
  <si>
    <t>https://twitter.com/ibm_france/status/1091349843057000449</t>
  </si>
  <si>
    <t>https://twitter.com/ibm_france/status/1092782872891719682</t>
  </si>
  <si>
    <t>https://twitter.com/ibm_france/status/1109009319306149888</t>
  </si>
  <si>
    <t>https://twitter.com/ibm_france/status/1113124671376015360</t>
  </si>
  <si>
    <t>https://twitter.com/ibm_france/status/1113765640454725632</t>
  </si>
  <si>
    <t>https://twitter.com/ibm_france/status/1115215211097731072</t>
  </si>
  <si>
    <t>https://twitter.com/ibm_france/status/1115540754309500928</t>
  </si>
  <si>
    <t>https://twitter.com/accenturefrance/status/1041719690433843202</t>
  </si>
  <si>
    <t>https://twitter.com/accenturefrance/status/1044889706381627394</t>
  </si>
  <si>
    <t>https://twitter.com/accenturenl/status/1046712652897177601</t>
  </si>
  <si>
    <t>https://twitter.com/accenturenl/status/1064921217273090048</t>
  </si>
  <si>
    <t>https://twitter.com/accenturenl/status/1065990873702383618</t>
  </si>
  <si>
    <t>https://twitter.com/accenturenl/status/1067002652637175808</t>
  </si>
  <si>
    <t>https://twitter.com/accenturenl/status/1084759790503579648</t>
  </si>
  <si>
    <t>https://twitter.com/accenturenl/status/1096423401672069120</t>
  </si>
  <si>
    <t>https://twitter.com/accenturenl/status/1102500962525200384</t>
  </si>
  <si>
    <t>https://twitter.com/accenturenl/status/1106113670579474432</t>
  </si>
  <si>
    <t>https://twitter.com/accenturenl/status/1128981458746580994</t>
  </si>
  <si>
    <t>https://twitter.com/accenturenl/status/1136174484858298368</t>
  </si>
  <si>
    <t>https://twitter.com/accenturenl/status/1151085926162059264</t>
  </si>
  <si>
    <t>https://twitter.com/deloittesa/status/1032174252294848512</t>
  </si>
  <si>
    <t>https://twitter.com/deloittesa/status/1042624390389813248</t>
  </si>
  <si>
    <t>https://twitter.com/deloittesa/status/1093131949353381890</t>
  </si>
  <si>
    <t>https://twitter.com/deloittesa/status/1093135976258510849</t>
  </si>
  <si>
    <t>https://twitter.com/pwc_za/status/1033294918440157186</t>
  </si>
  <si>
    <t>https://twitter.com/ibmch/status/1047395834806095872</t>
  </si>
  <si>
    <t>https://twitter.com/ibmch/status/1052831652240592896</t>
  </si>
  <si>
    <t>https://twitter.com/ibmch/status/1099990642019717121</t>
  </si>
  <si>
    <t>https://twitter.com/ibmch/status/1107616876232957953</t>
  </si>
  <si>
    <t>https://twitter.com/ibmch/status/1139457456881487878</t>
  </si>
  <si>
    <t>https://twitter.com/kpmgfinland/status/1062410331962724352</t>
  </si>
  <si>
    <t>https://twitter.com/kpmgfinland/status/1153192980477546496</t>
  </si>
  <si>
    <t>https://twitter.com/kpmgfinland/status/1158266409761292288</t>
  </si>
  <si>
    <t>https://twitter.com/deloittefinland/status/1067701333371879424</t>
  </si>
  <si>
    <t>https://twitter.com/ey_suomi/status/1047775315500716032</t>
  </si>
  <si>
    <t>https://twitter.com/ey_suomi/status/1095320230585348097</t>
  </si>
  <si>
    <t>https://twitter.com/ey_suomi/status/1095588007783157761</t>
  </si>
  <si>
    <t>https://twitter.com/ey_suomi/status/1102487453187878914</t>
  </si>
  <si>
    <t>https://twitter.com/pwc_suomi/status/1049915896750321664</t>
  </si>
  <si>
    <t>https://twitter.com/pwc_suomi/status/1049947650265624576</t>
  </si>
  <si>
    <t>https://twitter.com/pwc_suomi/status/1050257187174518784</t>
  </si>
  <si>
    <t>https://twitter.com/pwc_nederland/status/1039442626196451328</t>
  </si>
  <si>
    <t>https://twitter.com/pwc_nederland/status/1070618107545292800</t>
  </si>
  <si>
    <t>https://twitter.com/pwc_nederland/status/1071451235604152320</t>
  </si>
  <si>
    <t>https://twitter.com/pwc_nederland/status/1072068281325010944</t>
  </si>
  <si>
    <t>https://twitter.com/pwc_nederland/status/1072798127147704320</t>
  </si>
  <si>
    <t>https://twitter.com/pwc_nederland/status/1075662121248219136</t>
  </si>
  <si>
    <t>https://twitter.com/pwc_nederland/status/1081264008982945793</t>
  </si>
  <si>
    <t>https://twitter.com/pwc_nederland/status/1096070893254656000</t>
  </si>
  <si>
    <t>https://twitter.com/pwc_nederland/status/1096905408223031296</t>
  </si>
  <si>
    <t>https://twitter.com/pwc_nederland/status/1098597986869936129</t>
  </si>
  <si>
    <t>https://twitter.com/pwc_nederland/status/1105116186705084417</t>
  </si>
  <si>
    <t>https://twitter.com/pwc_nederland/status/1105438321105358850</t>
  </si>
  <si>
    <t>https://twitter.com/pwc_nederland/status/1111269926654881792</t>
  </si>
  <si>
    <t>https://twitter.com/pwc_nederland/status/1117388210613706754</t>
  </si>
  <si>
    <t>https://twitter.com/pwc_nederland/status/1120960599452680194</t>
  </si>
  <si>
    <t>https://twitter.com/pwc_nederland/status/1126455474361118720</t>
  </si>
  <si>
    <t>https://twitter.com/pwc_nederland/status/1135636828684476418</t>
  </si>
  <si>
    <t>https://twitter.com/ey_mena/status/1046465456381587456</t>
  </si>
  <si>
    <t>https://twitter.com/ey_mena/status/1054615428205547521</t>
  </si>
  <si>
    <t>https://twitter.com/ey_mena/status/1062927650912657409</t>
  </si>
  <si>
    <t>https://twitter.com/deloitteme/status/1124282460982972418</t>
  </si>
  <si>
    <t>https://twitter.com/accenture_me/status/1120208610833903616</t>
  </si>
  <si>
    <t>https://twitter.com/accenture_me/status/1155430682308558848</t>
  </si>
  <si>
    <t>https://twitter.com/pwc_uk/status/1027578258131443712</t>
  </si>
  <si>
    <t>https://twitter.com/pwc_uk/status/1028559233070104576</t>
  </si>
  <si>
    <t>https://twitter.com/pwc_uk/status/1037988886339887104</t>
  </si>
  <si>
    <t>https://twitter.com/pwc_uk/status/1054288770944647168</t>
  </si>
  <si>
    <t>https://twitter.com/pwc_uk/status/1054303867226255360</t>
  </si>
  <si>
    <t>https://twitter.com/pwc_uk/status/1058388318768062465</t>
  </si>
  <si>
    <t>https://twitter.com/pwc_uk/status/1059430176868757504</t>
  </si>
  <si>
    <t>https://twitter.com/pwc_uk/status/1060117189406216192</t>
  </si>
  <si>
    <t>https://twitter.com/pwc_uk/status/1068474757656559616</t>
  </si>
  <si>
    <t>https://twitter.com/pwc_uk/status/1068535176999985155</t>
  </si>
  <si>
    <t>https://twitter.com/pwc_uk/status/1075352608322260992</t>
  </si>
  <si>
    <t>https://twitter.com/pwc_uk/status/1079708782010224642</t>
  </si>
  <si>
    <t>https://twitter.com/pwc_uk/status/1109024447170859008</t>
  </si>
  <si>
    <t>https://twitter.com/pwc_uk/status/1122100615969218560</t>
  </si>
  <si>
    <t>https://twitter.com/pwc_uk/status/1124388213928468480</t>
  </si>
  <si>
    <t>https://twitter.com/pwc_uk/status/1134429349447380992</t>
  </si>
  <si>
    <t>https://twitter.com/pwc_uk/status/1138461605820338181</t>
  </si>
  <si>
    <t>https://twitter.com/pwc_middle_east/status/1088578752039276544</t>
  </si>
  <si>
    <t>https://twitter.com/pwc_middle_east/status/1108348865760161792</t>
  </si>
  <si>
    <t>https://twitter.com/pwc_middle_east/status/1125611212073365504</t>
  </si>
  <si>
    <t>https://twitter.com/pwc_middle_east/status/1133293073755197440</t>
  </si>
  <si>
    <t>https://twitter.com/pwc_middle_east/status/1147799919610212352</t>
  </si>
  <si>
    <t>https://twitter.com/pwc_middle_east/status/1148864432522424320</t>
  </si>
  <si>
    <t>https://twitter.com/pwc_middle_east/status/1150676372940972033</t>
  </si>
  <si>
    <t>https://twitter.com/pwc_middle_east/status/1152799739378900993</t>
  </si>
  <si>
    <t>https://twitter.com/pwc_france/status/1047426380219211776</t>
  </si>
  <si>
    <t>https://twitter.com/pwc_france/status/1049215399907217408</t>
  </si>
  <si>
    <t>https://twitter.com/pwc_france/status/1049346809901060097</t>
  </si>
  <si>
    <t>https://twitter.com/pwc_france/status/1049595034079809536</t>
  </si>
  <si>
    <t>https://twitter.com/pwc_france/status/1049994272974487552</t>
  </si>
  <si>
    <t>https://twitter.com/pwc_france/status/1050417124487901184</t>
  </si>
  <si>
    <t>https://twitter.com/deloittede/status/1042397906374979584</t>
  </si>
  <si>
    <t>https://twitter.com/deloittede/status/1045297016035835904</t>
  </si>
  <si>
    <t>https://twitter.com/deloittede/status/1067402663636148224</t>
  </si>
  <si>
    <t>https://twitter.com/deloittede/status/1070996347090808833</t>
  </si>
  <si>
    <t>https://twitter.com/deloittede/status/1073510409200697345</t>
  </si>
  <si>
    <t>https://twitter.com/deloittede/status/1083393030437113856</t>
  </si>
  <si>
    <t>https://twitter.com/ey_germany/status/1039170387374944257</t>
  </si>
  <si>
    <t>https://twitter.com/ey_germany/status/1042354720239771648</t>
  </si>
  <si>
    <t>https://twitter.com/ey_germany/status/1042672086106431488</t>
  </si>
  <si>
    <t>https://twitter.com/ey_germany/status/1047849457491042305</t>
  </si>
  <si>
    <t>https://twitter.com/ey_germany/status/1050327672826580992</t>
  </si>
  <si>
    <t>https://twitter.com/ey_germany/status/1066959364001550336</t>
  </si>
  <si>
    <t>https://twitter.com/ey_germany/status/1067005547864621056</t>
  </si>
  <si>
    <t>https://twitter.com/ey_germany/status/1067045697944518656</t>
  </si>
  <si>
    <t>https://twitter.com/ey_germany/status/1087643754197073920</t>
  </si>
  <si>
    <t>https://twitter.com/ey_germany/status/1143800689757491201</t>
  </si>
  <si>
    <t>https://twitter.com/pwc_switzerland/status/1034360076189016064</t>
  </si>
  <si>
    <t>https://twitter.com/pwc_switzerland/status/1118524452734681088</t>
  </si>
  <si>
    <t>https://twitter.com/pwc_switzerland/status/1120968346831396866</t>
  </si>
  <si>
    <t>https://twitter.com/pwc_switzerland/status/1127893831968526336</t>
  </si>
  <si>
    <t>https://twitter.com/pwc_de/status/1044123954380787713</t>
  </si>
  <si>
    <t>https://twitter.com/pwc_de/status/1052902315626323968</t>
  </si>
  <si>
    <t>https://twitter.com/pwc_de/status/1054708503837847552</t>
  </si>
  <si>
    <t>https://twitter.com/pwc_de/status/1055846016610680832</t>
  </si>
  <si>
    <t>https://twitter.com/pwc_de/status/1060483546182311936</t>
  </si>
  <si>
    <t>https://twitter.com/pwc_de/status/1067794154363805699</t>
  </si>
  <si>
    <t>https://twitter.com/pwc_de/status/1103323211847090176</t>
  </si>
  <si>
    <t>https://twitter.com/pwc_de/status/1105872091918884865</t>
  </si>
  <si>
    <t>https://twitter.com/pwc_de/status/1106551410529849344</t>
  </si>
  <si>
    <t>https://twitter.com/pwc_de/status/1111565934278389761</t>
  </si>
  <si>
    <t>https://twitter.com/pwc_de/status/1115895468469440513</t>
  </si>
  <si>
    <t>https://twitter.com/pwc_de/status/1158756213162696705</t>
  </si>
  <si>
    <t>1040326282343538688</t>
  </si>
  <si>
    <t>1053692323836637184</t>
  </si>
  <si>
    <t>1053825176155185152</t>
  </si>
  <si>
    <t>1054610722259382272</t>
  </si>
  <si>
    <t>1054666314026008581</t>
  </si>
  <si>
    <t>1029983753832226816</t>
  </si>
  <si>
    <t>1065524974532874240</t>
  </si>
  <si>
    <t>1067410915052670976</t>
  </si>
  <si>
    <t>1067426638558842880</t>
  </si>
  <si>
    <t>1067442972780838912</t>
  </si>
  <si>
    <t>1067731106739511297</t>
  </si>
  <si>
    <t>1089903488807723014</t>
  </si>
  <si>
    <t>1062284632765423616</t>
  </si>
  <si>
    <t>1052100514694004736</t>
  </si>
  <si>
    <t>1089794433405599744</t>
  </si>
  <si>
    <t>1095594912848982016</t>
  </si>
  <si>
    <t>1113065612438200321</t>
  </si>
  <si>
    <t>1118107560773550080</t>
  </si>
  <si>
    <t>1123139820367249409</t>
  </si>
  <si>
    <t>1128609141503799296</t>
  </si>
  <si>
    <t>1148572482867273730</t>
  </si>
  <si>
    <t>1040240139207958528</t>
  </si>
  <si>
    <t>1040534687557591040</t>
  </si>
  <si>
    <t>1041346670510977030</t>
  </si>
  <si>
    <t>1055016544219086848</t>
  </si>
  <si>
    <t>1088027335151022083</t>
  </si>
  <si>
    <t>1106258949798617090</t>
  </si>
  <si>
    <t>1108690466940301312</t>
  </si>
  <si>
    <t>1111142878745628672</t>
  </si>
  <si>
    <t>1116600342056038400</t>
  </si>
  <si>
    <t>1056889892763062273</t>
  </si>
  <si>
    <t>1059373004206075904</t>
  </si>
  <si>
    <t>1094980011625533446</t>
  </si>
  <si>
    <t>1105815779327520768</t>
  </si>
  <si>
    <t>1117735820612521984</t>
  </si>
  <si>
    <t>1122788167533441024</t>
  </si>
  <si>
    <t>1123505765707329537</t>
  </si>
  <si>
    <t>1039167906444136448</t>
  </si>
  <si>
    <t>1039771330512674816</t>
  </si>
  <si>
    <t>1075656209615724544</t>
  </si>
  <si>
    <t>1097411284553908224</t>
  </si>
  <si>
    <t>1140560845711319040</t>
  </si>
  <si>
    <t>1105772863196418049</t>
  </si>
  <si>
    <t>1072842302979227648</t>
  </si>
  <si>
    <t>1075318321367707653</t>
  </si>
  <si>
    <t>1076034538449629184</t>
  </si>
  <si>
    <t>1076054671297527808</t>
  </si>
  <si>
    <t>1076405484259868672</t>
  </si>
  <si>
    <t>1076842361358114819</t>
  </si>
  <si>
    <t>1078171116739416064</t>
  </si>
  <si>
    <t>1078201315375894528</t>
  </si>
  <si>
    <t>1078264230007193600</t>
  </si>
  <si>
    <t>1078661851611832320</t>
  </si>
  <si>
    <t>1079312387105275904</t>
  </si>
  <si>
    <t>1079391664920252417</t>
  </si>
  <si>
    <t>1080383195437322240</t>
  </si>
  <si>
    <t>1081581085803327489</t>
  </si>
  <si>
    <t>1083966806316982272</t>
  </si>
  <si>
    <t>1084073257467330560</t>
  </si>
  <si>
    <t>1105800771008909313</t>
  </si>
  <si>
    <t>1144535910987567104</t>
  </si>
  <si>
    <t>1152594012500582406</t>
  </si>
  <si>
    <t>1054628673645674497</t>
  </si>
  <si>
    <t>1054629166564421632</t>
  </si>
  <si>
    <t>1065925710206959616</t>
  </si>
  <si>
    <t>1158725933811023872</t>
  </si>
  <si>
    <t>1047861433084592128</t>
  </si>
  <si>
    <t>1056941998224097280</t>
  </si>
  <si>
    <t>1057535944784519169</t>
  </si>
  <si>
    <t>1057588132768563200</t>
  </si>
  <si>
    <t>1067071169004740608</t>
  </si>
  <si>
    <t>1067398005131743232</t>
  </si>
  <si>
    <t>1074231155191414785</t>
  </si>
  <si>
    <t>1077111886955593728</t>
  </si>
  <si>
    <t>1078666890191536133</t>
  </si>
  <si>
    <t>1087378542541897729</t>
  </si>
  <si>
    <t>1090145774288203778</t>
  </si>
  <si>
    <t>1093186055304548352</t>
  </si>
  <si>
    <t>1094985918480609280</t>
  </si>
  <si>
    <t>1095637708293263360</t>
  </si>
  <si>
    <t>1096061507488628736</t>
  </si>
  <si>
    <t>1097891812931497984</t>
  </si>
  <si>
    <t>1098253947951816704</t>
  </si>
  <si>
    <t>1103612507137150976</t>
  </si>
  <si>
    <t>1105868589066788865</t>
  </si>
  <si>
    <t>1123451989613006851</t>
  </si>
  <si>
    <t>1050377601561321473</t>
  </si>
  <si>
    <t>1066991761174736896</t>
  </si>
  <si>
    <t>1062266347294461952</t>
  </si>
  <si>
    <t>1087376339399782400</t>
  </si>
  <si>
    <t>1088015246416056321</t>
  </si>
  <si>
    <t>1088738558838476800</t>
  </si>
  <si>
    <t>1125716907439603714</t>
  </si>
  <si>
    <t>1125734653619572736</t>
  </si>
  <si>
    <t>1128225225089404929</t>
  </si>
  <si>
    <t>1128588119601766400</t>
  </si>
  <si>
    <t>1131895183048663040</t>
  </si>
  <si>
    <t>1134124849755041793</t>
  </si>
  <si>
    <t>1152203179364429824</t>
  </si>
  <si>
    <t>1154363165792247809</t>
  </si>
  <si>
    <t>1039869387933708288</t>
  </si>
  <si>
    <t>1095003532908998657</t>
  </si>
  <si>
    <t>1109042917300191232</t>
  </si>
  <si>
    <t>1047124006598586368</t>
  </si>
  <si>
    <t>1039859428718268420</t>
  </si>
  <si>
    <t>1042419833239990272</t>
  </si>
  <si>
    <t>1055428785573711873</t>
  </si>
  <si>
    <t>1086231787985137664</t>
  </si>
  <si>
    <t>1088058805471117319</t>
  </si>
  <si>
    <t>1113411327857438720</t>
  </si>
  <si>
    <t>1128948705552457728</t>
  </si>
  <si>
    <t>1146732384282435584</t>
  </si>
  <si>
    <t>1047803520198557696</t>
  </si>
  <si>
    <t>1057995678717276161</t>
  </si>
  <si>
    <t>1060139812169138177</t>
  </si>
  <si>
    <t>1069546791312506880</t>
  </si>
  <si>
    <t>1089885811019964417</t>
  </si>
  <si>
    <t>1114176144587329537</t>
  </si>
  <si>
    <t>1133327054609559553</t>
  </si>
  <si>
    <t>1134036729407709185</t>
  </si>
  <si>
    <t>1138385387200688128</t>
  </si>
  <si>
    <t>1038034381607186432</t>
  </si>
  <si>
    <t>1039408350633582592</t>
  </si>
  <si>
    <t>1045299828710932482</t>
  </si>
  <si>
    <t>1060164466296246272</t>
  </si>
  <si>
    <t>1084707962877292551</t>
  </si>
  <si>
    <t>1087663364829007873</t>
  </si>
  <si>
    <t>1087734242191306753</t>
  </si>
  <si>
    <t>1103287466856009735</t>
  </si>
  <si>
    <t>1143072574974386176</t>
  </si>
  <si>
    <t>1153267211349450753</t>
  </si>
  <si>
    <t>1154288948899930113</t>
  </si>
  <si>
    <t>1155807700627992576</t>
  </si>
  <si>
    <t>1156943942883131395</t>
  </si>
  <si>
    <t>1158655217312894976</t>
  </si>
  <si>
    <t>1027443615818305536</t>
  </si>
  <si>
    <t>1040633037543944192</t>
  </si>
  <si>
    <t>1041950448922624000</t>
  </si>
  <si>
    <t>1042305289754693632</t>
  </si>
  <si>
    <t>1047754443427663878</t>
  </si>
  <si>
    <t>1084880365435670530</t>
  </si>
  <si>
    <t>1085098516500922368</t>
  </si>
  <si>
    <t>1102242481264095233</t>
  </si>
  <si>
    <t>1113826065938513920</t>
  </si>
  <si>
    <t>1136648944178610177</t>
  </si>
  <si>
    <t>1136652717877805056</t>
  </si>
  <si>
    <t>1136662783356018691</t>
  </si>
  <si>
    <t>1142077210150494208</t>
  </si>
  <si>
    <t>1024573721892278272</t>
  </si>
  <si>
    <t>1098636857590669312</t>
  </si>
  <si>
    <t>1105075955859636226</t>
  </si>
  <si>
    <t>1126834315067895809</t>
  </si>
  <si>
    <t>1045286399585472512</t>
  </si>
  <si>
    <t>1091349843057000449</t>
  </si>
  <si>
    <t>1092782872891719682</t>
  </si>
  <si>
    <t>1109009319306149888</t>
  </si>
  <si>
    <t>1113124671376015360</t>
  </si>
  <si>
    <t>1113765640454725632</t>
  </si>
  <si>
    <t>1115215211097731072</t>
  </si>
  <si>
    <t>1115540754309500928</t>
  </si>
  <si>
    <t>1041719690433843202</t>
  </si>
  <si>
    <t>1044889706381627394</t>
  </si>
  <si>
    <t>1046712652897177601</t>
  </si>
  <si>
    <t>1064921217273090048</t>
  </si>
  <si>
    <t>1065990873702383618</t>
  </si>
  <si>
    <t>1067002652637175808</t>
  </si>
  <si>
    <t>1084759790503579648</t>
  </si>
  <si>
    <t>1096423401672069120</t>
  </si>
  <si>
    <t>1102500962525200384</t>
  </si>
  <si>
    <t>1106113670579474432</t>
  </si>
  <si>
    <t>1128981458746580994</t>
  </si>
  <si>
    <t>1136174484858298368</t>
  </si>
  <si>
    <t>1151085926162059264</t>
  </si>
  <si>
    <t>1032174252294848512</t>
  </si>
  <si>
    <t>1042624390389813248</t>
  </si>
  <si>
    <t>1093131949353381890</t>
  </si>
  <si>
    <t>1093135976258510849</t>
  </si>
  <si>
    <t>1033294918440157186</t>
  </si>
  <si>
    <t>1047395834806095872</t>
  </si>
  <si>
    <t>1052831652240592896</t>
  </si>
  <si>
    <t>1099990642019717121</t>
  </si>
  <si>
    <t>1107616876232957953</t>
  </si>
  <si>
    <t>1139457456881487878</t>
  </si>
  <si>
    <t>1062410331962724352</t>
  </si>
  <si>
    <t>1153192980477546496</t>
  </si>
  <si>
    <t>1158266409761292288</t>
  </si>
  <si>
    <t>1067701333371879424</t>
  </si>
  <si>
    <t>1047775315500716032</t>
  </si>
  <si>
    <t>1095320230585348097</t>
  </si>
  <si>
    <t>1095588007783157761</t>
  </si>
  <si>
    <t>1102487453187878914</t>
  </si>
  <si>
    <t>1049915896750321664</t>
  </si>
  <si>
    <t>1049947650265624576</t>
  </si>
  <si>
    <t>1050257187174518784</t>
  </si>
  <si>
    <t>1039442626196451328</t>
  </si>
  <si>
    <t>1070618107545292800</t>
  </si>
  <si>
    <t>1071451235604152320</t>
  </si>
  <si>
    <t>1072068281325010944</t>
  </si>
  <si>
    <t>1072798127147704320</t>
  </si>
  <si>
    <t>1075662121248219136</t>
  </si>
  <si>
    <t>1081264008982945793</t>
  </si>
  <si>
    <t>1096070893254656000</t>
  </si>
  <si>
    <t>1096905408223031296</t>
  </si>
  <si>
    <t>1098597986869936129</t>
  </si>
  <si>
    <t>1105116186705084417</t>
  </si>
  <si>
    <t>1105438321105358850</t>
  </si>
  <si>
    <t>1111269926654881792</t>
  </si>
  <si>
    <t>1117388210613706754</t>
  </si>
  <si>
    <t>1120960599452680194</t>
  </si>
  <si>
    <t>1126455474361118720</t>
  </si>
  <si>
    <t>1135636828684476418</t>
  </si>
  <si>
    <t>1046465456381587456</t>
  </si>
  <si>
    <t>1054615428205547521</t>
  </si>
  <si>
    <t>1062927650912657409</t>
  </si>
  <si>
    <t>1124282460982972418</t>
  </si>
  <si>
    <t>1120207279846981632</t>
  </si>
  <si>
    <t>1120208610833903616</t>
  </si>
  <si>
    <t>1155430682308558848</t>
  </si>
  <si>
    <t>1027578258131443712</t>
  </si>
  <si>
    <t>1028559233070104576</t>
  </si>
  <si>
    <t>1037988886339887104</t>
  </si>
  <si>
    <t>1054288770944647168</t>
  </si>
  <si>
    <t>1054303867226255360</t>
  </si>
  <si>
    <t>1058388318768062465</t>
  </si>
  <si>
    <t>1059430176868757504</t>
  </si>
  <si>
    <t>1060117189406216192</t>
  </si>
  <si>
    <t>1068474757656559616</t>
  </si>
  <si>
    <t>1068535176999985155</t>
  </si>
  <si>
    <t>1075352608322260992</t>
  </si>
  <si>
    <t>1079708782010224642</t>
  </si>
  <si>
    <t>1109024447170859008</t>
  </si>
  <si>
    <t>1122100615969218560</t>
  </si>
  <si>
    <t>1124388213928468480</t>
  </si>
  <si>
    <t>1134429349447380992</t>
  </si>
  <si>
    <t>1138461605820338181</t>
  </si>
  <si>
    <t>1088578752039276544</t>
  </si>
  <si>
    <t>1108348865760161792</t>
  </si>
  <si>
    <t>1125611212073365504</t>
  </si>
  <si>
    <t>1133293073755197440</t>
  </si>
  <si>
    <t>1147799919610212352</t>
  </si>
  <si>
    <t>1148864432522424320</t>
  </si>
  <si>
    <t>1150676372940972033</t>
  </si>
  <si>
    <t>1152799739378900993</t>
  </si>
  <si>
    <t>1047426380219211776</t>
  </si>
  <si>
    <t>1049215399907217408</t>
  </si>
  <si>
    <t>1049346809901060097</t>
  </si>
  <si>
    <t>1049595034079809536</t>
  </si>
  <si>
    <t>1049994272974487552</t>
  </si>
  <si>
    <t>1050417124487901184</t>
  </si>
  <si>
    <t>1042397906374979584</t>
  </si>
  <si>
    <t>1045297016035835904</t>
  </si>
  <si>
    <t>1067402663636148224</t>
  </si>
  <si>
    <t>1070996347090808833</t>
  </si>
  <si>
    <t>1073510409200697345</t>
  </si>
  <si>
    <t>1083393030437113856</t>
  </si>
  <si>
    <t>1039170387374944257</t>
  </si>
  <si>
    <t>1042354720239771648</t>
  </si>
  <si>
    <t>1042672086106431488</t>
  </si>
  <si>
    <t>1047849457491042305</t>
  </si>
  <si>
    <t>1050327672826580992</t>
  </si>
  <si>
    <t>1066959364001550336</t>
  </si>
  <si>
    <t>1067005547864621056</t>
  </si>
  <si>
    <t>1067045697944518656</t>
  </si>
  <si>
    <t>1087643754197073920</t>
  </si>
  <si>
    <t>1143800689757491201</t>
  </si>
  <si>
    <t>1034360076189016064</t>
  </si>
  <si>
    <t>1118524452734681088</t>
  </si>
  <si>
    <t>1120968346831396866</t>
  </si>
  <si>
    <t>1127893831968526336</t>
  </si>
  <si>
    <t>1044123954380787713</t>
  </si>
  <si>
    <t>1052902315626323968</t>
  </si>
  <si>
    <t>1054708503837847552</t>
  </si>
  <si>
    <t>1055846016610680832</t>
  </si>
  <si>
    <t>1060483546182311936</t>
  </si>
  <si>
    <t>1067794154363805699</t>
  </si>
  <si>
    <t>1103323211847090176</t>
  </si>
  <si>
    <t>1105872091918884865</t>
  </si>
  <si>
    <t>1106551410529849344</t>
  </si>
  <si>
    <t>1111565934278389761</t>
  </si>
  <si>
    <t>1115895468469440513</t>
  </si>
  <si>
    <t>1158756213162696705</t>
  </si>
  <si>
    <t/>
  </si>
  <si>
    <t>330467091</t>
  </si>
  <si>
    <t>3945254363</t>
  </si>
  <si>
    <t>en</t>
  </si>
  <si>
    <t>nl</t>
  </si>
  <si>
    <t>fr</t>
  </si>
  <si>
    <t>de</t>
  </si>
  <si>
    <t>no</t>
  </si>
  <si>
    <t>fi</t>
  </si>
  <si>
    <t>1040985351936983040</t>
  </si>
  <si>
    <t>1049910004944424960</t>
  </si>
  <si>
    <t>1039410671853752320</t>
  </si>
  <si>
    <t>1039485415898664960</t>
  </si>
  <si>
    <t>1062284490364592128</t>
  </si>
  <si>
    <t>1123504192558178304</t>
  </si>
  <si>
    <t>1065649922815467520</t>
  </si>
  <si>
    <t>1066989844277153792</t>
  </si>
  <si>
    <t>1062258601362944000</t>
  </si>
  <si>
    <t>1105889534758277121</t>
  </si>
  <si>
    <t>1045259421885116416</t>
  </si>
  <si>
    <t>1041635378535510016</t>
  </si>
  <si>
    <t>1044109182964822016</t>
  </si>
  <si>
    <t>1062287500549517314</t>
  </si>
  <si>
    <t>1088535455539347457</t>
  </si>
  <si>
    <t>1050416552787550209</t>
  </si>
  <si>
    <t>1055469742109196288</t>
  </si>
  <si>
    <t>1059845867463761920</t>
  </si>
  <si>
    <t>Sprinklr</t>
  </si>
  <si>
    <t>Twitter Web Client</t>
  </si>
  <si>
    <t>Sprout Social</t>
  </si>
  <si>
    <t>Twitter for iPhone</t>
  </si>
  <si>
    <t>TweetDeck</t>
  </si>
  <si>
    <t>WordPress.com</t>
  </si>
  <si>
    <t>Smarp.</t>
  </si>
  <si>
    <t>Twitter for Android</t>
  </si>
  <si>
    <t>Twitter Media Studio</t>
  </si>
  <si>
    <t>Twitter Web App</t>
  </si>
  <si>
    <t>Hootsuite</t>
  </si>
  <si>
    <t>Hootsuite Inc.</t>
  </si>
  <si>
    <t>Twitter Ads Composer</t>
  </si>
  <si>
    <t>Coosto</t>
  </si>
  <si>
    <t>HubSpot</t>
  </si>
  <si>
    <t>Salesforce - Social Studio</t>
  </si>
  <si>
    <t>United Kingdom</t>
  </si>
  <si>
    <t>United Arab Emirates</t>
  </si>
  <si>
    <t>Germany</t>
  </si>
  <si>
    <t>Norway</t>
  </si>
  <si>
    <t>Finland</t>
  </si>
  <si>
    <t>South Africa</t>
  </si>
  <si>
    <t>Switzerland</t>
  </si>
  <si>
    <t>Dubai, United Arab Emirates</t>
  </si>
  <si>
    <t>Helsinki, Finland</t>
  </si>
  <si>
    <t>London, England</t>
  </si>
  <si>
    <t>Puteaux, France</t>
  </si>
  <si>
    <t>Rotterdam</t>
  </si>
  <si>
    <t>Name</t>
  </si>
  <si>
    <t>Followed</t>
  </si>
  <si>
    <t>Followers</t>
  </si>
  <si>
    <t>Tweets</t>
  </si>
  <si>
    <t>Favorites</t>
  </si>
  <si>
    <t>Time Zone UTC Offset (Seconds)</t>
  </si>
  <si>
    <t>Description</t>
  </si>
  <si>
    <t>Location</t>
  </si>
  <si>
    <t>Web</t>
  </si>
  <si>
    <t>Time Zone</t>
  </si>
  <si>
    <t>Joined Twitter Date (UTC)</t>
  </si>
  <si>
    <t>User of Interest?</t>
  </si>
  <si>
    <t>Custom Menu Item Text</t>
  </si>
  <si>
    <t>Custom Menu Item Action</t>
  </si>
  <si>
    <t>EY UKI</t>
  </si>
  <si>
    <t>EY Nederland</t>
  </si>
  <si>
    <t>EY MENA</t>
  </si>
  <si>
    <t>McKinsey Deutschland</t>
  </si>
  <si>
    <t>KPMG in the UK</t>
  </si>
  <si>
    <t>KPMG Finland</t>
  </si>
  <si>
    <t>KPMG Nederland</t>
  </si>
  <si>
    <t>KPMG France</t>
  </si>
  <si>
    <t>KPMG in Deutschland</t>
  </si>
  <si>
    <t>KPMG Switzerland</t>
  </si>
  <si>
    <t>IBM Switzerland</t>
  </si>
  <si>
    <t>IBM United Kingdom</t>
  </si>
  <si>
    <t>IBM France</t>
  </si>
  <si>
    <t>EY France</t>
  </si>
  <si>
    <t>EY Switzerland</t>
  </si>
  <si>
    <t>EY Suomi</t>
  </si>
  <si>
    <t>EY Norge</t>
  </si>
  <si>
    <t>EY Germany</t>
  </si>
  <si>
    <t>EY Africa</t>
  </si>
  <si>
    <t>Deloitte Nederland</t>
  </si>
  <si>
    <t>PwC Nederland</t>
  </si>
  <si>
    <t>PwC South Africa</t>
  </si>
  <si>
    <t>Deloitte UK</t>
  </si>
  <si>
    <t>Deloitte SA</t>
  </si>
  <si>
    <t>Jan</t>
  </si>
  <si>
    <t>Deloitte Middle East</t>
  </si>
  <si>
    <t>Deloitte France</t>
  </si>
  <si>
    <t>Accenture France</t>
  </si>
  <si>
    <t>Deloitte Finland</t>
  </si>
  <si>
    <t>Deloitte Deutschland</t>
  </si>
  <si>
    <t>Deloitte Switzerland</t>
  </si>
  <si>
    <t>PwC France</t>
  </si>
  <si>
    <t>PwC Switzerland</t>
  </si>
  <si>
    <t>Accenture UK</t>
  </si>
  <si>
    <t>PwC UK</t>
  </si>
  <si>
    <t>Accenture Nederland</t>
  </si>
  <si>
    <t>Accenture Middle East</t>
  </si>
  <si>
    <t>PwC Middle East</t>
  </si>
  <si>
    <t>ja</t>
  </si>
  <si>
    <t>PwC Suomi</t>
  </si>
  <si>
    <t>PwC Deutschland</t>
  </si>
  <si>
    <t>EY, a leading global professional services organisation. News and content from the UK and Ireland.</t>
  </si>
  <si>
    <t>Bij EY zetten wij ons in voor 'Building a better working world': meer vertrouwen in het bedrijfsleven, duurzame groei, ontwikkeling van talent en samenwerking.</t>
  </si>
  <si>
    <t>The official news source for #EYMENA | https://t.co/oUXJzhEsfI</t>
  </si>
  <si>
    <t>@McKinsey &amp; Company ist die in Deutschland und weltweit führende Topmanagement-Beratung. Hier finden Sie Informationen zu unseren Studien und Events.</t>
  </si>
  <si>
    <t>We are a leading provider of professional services, including audit, tax and advisory specialisms - delivering integrated solutions to our clients’ needs.</t>
  </si>
  <si>
    <t>Tietoa ja keskustelua liikkeenjohdon, talouden, verotuksen ja juridiikan ajankohtaisista teemoista, tapahtumista ja työpaikoista.</t>
  </si>
  <si>
    <t>Dienstverlening op het gebied van Audit, Tax en Advisory | diepgaande markt- en segmentkennis | van oorsprong Nederlands | Volg ook @kpmgnlcarriere</t>
  </si>
  <si>
    <t>Leader de l'#audit &amp; #conseil auprès des grands groupes français &amp; internationaux, des #ETI, #PME, groupes familiaux, #startup, #scaleup, acteurs publics &amp; #ESS</t>
  </si>
  <si>
    <t>Dies ist der offizielle Twitter-Unternehmenskanal von KPMG in Deutschland. https://t.co/CXwA5MKtLD</t>
  </si>
  <si>
    <t>This is the official Twitter channel of KPMG in Switzerland. KPMG is one of the leading audit and advisory firms in Switzerland and around the world.</t>
  </si>
  <si>
    <t>Managed by Uta Nickels &amp; @stfunk. Following the IBM Social Computing Guidelines. Data Privacy: https://t.co/J3K3rMUf2Q</t>
  </si>
  <si>
    <t>Official IBM UK Twitter account. Managed by @Chappers5 and @Nada_Alkutbi. Follows IBM Social Computing Guidelines.</t>
  </si>
  <si>
    <t>Compte officiel d'IBM France. Géré par @Sandrine_Pinel &amp; @ElisabethObadia .  Conforme aux règles d'IBM Social Computing.</t>
  </si>
  <si>
    <t>EY est un des leaders mondiaux de l'audit, du conseil, des transactions, de la fiscalité &amp; du droit, et compte 16 bureaux en France. 
Recrutement : @EYRecrute</t>
  </si>
  <si>
    <t>EY is a global leader in advisory, assurance, tax and transaction services. Stay in touch with EY's Switzerland office and get the latest local business news.</t>
  </si>
  <si>
    <t>EY on globaali tilintarkastuksen, verotuksen, liikejuridiikan ja yritysjärjestelyiden asiantuntija ja liikkeenjohdon konsultti. https://t.co/IsUIg2jdb4</t>
  </si>
  <si>
    <t>EY er en ledende global aktør innen revisjon, skatt og avgift, transaksjoner og rådgivning.</t>
  </si>
  <si>
    <t>EY, einer der internationalen Marktführer in der Wirtschaftsprüfung, Steuerberatung, Transaktionsberatung und Advisory Services.</t>
  </si>
  <si>
    <t>Global leader in assurance, tax, transaction and advisory services. Committed to building a better working world. Join the conversation on #BetterQuestions</t>
  </si>
  <si>
    <t>Financiële dienstverlener | Sterk in innovatie, digitale transformatie, cyber security en data analytics.</t>
  </si>
  <si>
    <t>PwC wil bijdragen aan het vertrouwen in de maatschappij en helpen bij wereldproblematiek vanuit de invalshoeken #advisory, #assurance, #digital en #tax.</t>
  </si>
  <si>
    <t>PwC Southern Africa (@PwC_ZA) provides industry-focused assurance, advisory and tax and legal services to public, private and government clients in all markets.</t>
  </si>
  <si>
    <t>Latest news &amp; research from the business advisory firm Deloitte UK. https://t.co/PodapOdeM3</t>
  </si>
  <si>
    <t>Deloitte SA is a leading professional services firm providing Audit, Consulting, Corporate Finance, Taxation Services &amp; Risk Advisory services in SA.</t>
  </si>
  <si>
    <t>Latest news, articles and research from Deloitte in the Middle East, the business advisory firm, present in the region since 1926.</t>
  </si>
  <si>
    <t>Actualités de Deloitte France, acteur de référence des services professionnels #ImpactThatMatters #études #pointdevue #événement</t>
  </si>
  <si>
    <t>Nous relevons les grands défis de transformation des entreprises grâce à l'innovation et l'expertise sectorielle. DEMAIN. DÈS MAINTENANT. @AccentureJobsFR _xD83C__xDDEB__xD83C__xDDF7_</t>
  </si>
  <si>
    <t>Teemme työtä jolla on merkitystä | Making an impact that matters</t>
  </si>
  <si>
    <t>Vorreiter und Ideengeber zu aktuellen Themen im Bereich #Wirtschaftsprüfung, #RiskAdvisory, #Steuerberatung, #FinancialAdvisory und #Consulting.</t>
  </si>
  <si>
    <t>Follow us for our latest news and thought leadership.  Tweeting in EN/DE/FR.</t>
  </si>
  <si>
    <t>PwC développe en France et en Afrique francophone des missions d'#audit, d'#ExpertiseComptable et de #conseils créatrices de valeur pour ses clients</t>
  </si>
  <si>
    <t>One of the world’s largest providers of Assurance, Advisory, Tax and Legal as well as Digital Services. #audit #assurance #tax #legal #advisory #digitalservices</t>
  </si>
  <si>
    <t>Discover the innovative and market-leading work Accenture in the UK does every day to make a positive impact within the communities we live and work in.</t>
  </si>
  <si>
    <t>Bringing you the latest updates and insights from PwC in the UK. Find out more about our work and people in our #digital Annual Report https://t.co/TM5Rn0k219</t>
  </si>
  <si>
    <t>Get your insights here on analytics, artificial intelligence, cloud, interactive, mobility, security and more. Follow our Innovation Awards: @AIA_NL</t>
  </si>
  <si>
    <t>Get the latest news, research, insights, trends, videos and more from Accenture in the Middle East.</t>
  </si>
  <si>
    <t>PwC is one of the world’s largest providers of assurance, tax and business consulting services.</t>
  </si>
  <si>
    <t>We're committed to delivering quality in consulting, deals, tax, legal, risk assurance, audit and other assurance services. Tweets in Finnish and English.</t>
  </si>
  <si>
    <t>Willkommen bei PwC, einer der führenden Wirtschaftsprüfungs- und Beratungsgesellschaften. Mehr Strategie- &amp; Karrierethemen von uns: @strategyand @pwc_career_de</t>
  </si>
  <si>
    <t>UK</t>
  </si>
  <si>
    <t>London, UK</t>
  </si>
  <si>
    <t>Netherlands</t>
  </si>
  <si>
    <t>Nederland</t>
  </si>
  <si>
    <t>Middle East &amp; North Africa</t>
  </si>
  <si>
    <t>Middle East</t>
  </si>
  <si>
    <t>Paris - France</t>
  </si>
  <si>
    <t>Deutschland</t>
  </si>
  <si>
    <t>München</t>
  </si>
  <si>
    <t>Zürich</t>
  </si>
  <si>
    <t>22 offices across the UK</t>
  </si>
  <si>
    <t>Africa</t>
  </si>
  <si>
    <t>world</t>
  </si>
  <si>
    <t>238 bureaux en France</t>
  </si>
  <si>
    <t>Paris (France)</t>
  </si>
  <si>
    <t>Amsterdam, the Netherlands</t>
  </si>
  <si>
    <t>Netherlands, Rotterdam</t>
  </si>
  <si>
    <t>tomorrow</t>
  </si>
  <si>
    <t>http://t.co/GQZAJbwfDD</t>
  </si>
  <si>
    <t>https://t.co/SLyCM5LNPn</t>
  </si>
  <si>
    <t>https://t.co/0eMJg1dhug</t>
  </si>
  <si>
    <t>https://t.co/qBnzKfdAvZ</t>
  </si>
  <si>
    <t>http://t.co/fdlwB6tcNA</t>
  </si>
  <si>
    <t>https://t.co/aZuLKzH9MV</t>
  </si>
  <si>
    <t>https://t.co/Rtnl7zCagF</t>
  </si>
  <si>
    <t>http://t.co/AKLCNHh4eR</t>
  </si>
  <si>
    <t>https://t.co/vECdo1jh3K</t>
  </si>
  <si>
    <t>https://t.co/0S4ZkZVHKX</t>
  </si>
  <si>
    <t>https://t.co/7fYEkeL7Yx</t>
  </si>
  <si>
    <t>https://t.co/MXHoGLWz7i</t>
  </si>
  <si>
    <t>http://t.co/ki2ww09uCh</t>
  </si>
  <si>
    <t>http://t.co/85MfHsProU</t>
  </si>
  <si>
    <t>http://t.co/FHOncsgOpr</t>
  </si>
  <si>
    <t>https://t.co/q7qC3Hijtv</t>
  </si>
  <si>
    <t>https://t.co/d1ugdgHL0I</t>
  </si>
  <si>
    <t>https://t.co/DTRhU7ptO2</t>
  </si>
  <si>
    <t>http://t.co/vf0sOk0YNC</t>
  </si>
  <si>
    <t>http://t.co/lDZnLhCNrc</t>
  </si>
  <si>
    <t>https://t.co/IgCd9FkY4h</t>
  </si>
  <si>
    <t>http://t.co/NmAsHl7kBH</t>
  </si>
  <si>
    <t>https://t.co/bRReo8eUTy</t>
  </si>
  <si>
    <t>https://t.co/an30EHFI3Z</t>
  </si>
  <si>
    <t>http://t.co/D4wNDtVsbf</t>
  </si>
  <si>
    <t>http://t.co/SXBsjlmYuN</t>
  </si>
  <si>
    <t>http://t.co/D5nNG7kYaf</t>
  </si>
  <si>
    <t>https://t.co/rQUgGHN39p</t>
  </si>
  <si>
    <t>http://t.co/6JIQlvDIfu</t>
  </si>
  <si>
    <t>https://t.co/lUbGeA9WwQ</t>
  </si>
  <si>
    <t>https://t.co/AqqJ0yJsAV</t>
  </si>
  <si>
    <t>https://t.co/9mhAMti0Gb</t>
  </si>
  <si>
    <t>https://t.co/kiG47b8srZ</t>
  </si>
  <si>
    <t>https://t.co/14Bd9URg0C</t>
  </si>
  <si>
    <t>https://t.co/ecugJY6I3w</t>
  </si>
  <si>
    <t>https://t.co/NPSeCJAc5u</t>
  </si>
  <si>
    <t>https://t.co/fb6IfjoDPE</t>
  </si>
  <si>
    <t>http://t.co/L8csJo4Go8</t>
  </si>
  <si>
    <t>Open Twitter Page for This Person</t>
  </si>
  <si>
    <t>https://twitter.com/ey_uki</t>
  </si>
  <si>
    <t>https://twitter.com/ey_nederland</t>
  </si>
  <si>
    <t>https://twitter.com/ey_mena</t>
  </si>
  <si>
    <t>https://twitter.com/mckinsey_de</t>
  </si>
  <si>
    <t>https://twitter.com/kpmguk</t>
  </si>
  <si>
    <t>https://twitter.com/kpmgfinland</t>
  </si>
  <si>
    <t>https://twitter.com/kpmg_nl</t>
  </si>
  <si>
    <t>https://twitter.com/kpmg_france</t>
  </si>
  <si>
    <t>https://twitter.com/kpmg_de</t>
  </si>
  <si>
    <t>https://twitter.com/kpmg_ch</t>
  </si>
  <si>
    <t>https://twitter.com/ibmch</t>
  </si>
  <si>
    <t>https://twitter.com/ibm_uk_news</t>
  </si>
  <si>
    <t>https://twitter.com/ibm_france</t>
  </si>
  <si>
    <t>https://twitter.com/eyfrance</t>
  </si>
  <si>
    <t>https://twitter.com/ey_switzerland</t>
  </si>
  <si>
    <t>https://twitter.com/ey_suomi</t>
  </si>
  <si>
    <t>https://twitter.com/ey_norge</t>
  </si>
  <si>
    <t>https://twitter.com/ey_germany</t>
  </si>
  <si>
    <t>https://twitter.com/ey_africa</t>
  </si>
  <si>
    <t>https://twitter.com/deloittenl</t>
  </si>
  <si>
    <t>https://twitter.com/pwc_nederland</t>
  </si>
  <si>
    <t>https://twitter.com/pwc_za</t>
  </si>
  <si>
    <t>https://twitter.com/deloitteuk</t>
  </si>
  <si>
    <t>https://twitter.com/deloittesa</t>
  </si>
  <si>
    <t>https://twitter.com/deloitteme</t>
  </si>
  <si>
    <t>https://twitter.com/deloittefrance</t>
  </si>
  <si>
    <t>https://twitter.com/accenturefrance</t>
  </si>
  <si>
    <t>https://twitter.com/deloittefinland</t>
  </si>
  <si>
    <t>https://twitter.com/deloittede</t>
  </si>
  <si>
    <t>https://twitter.com/deloittech</t>
  </si>
  <si>
    <t>https://twitter.com/pwc_france</t>
  </si>
  <si>
    <t>https://twitter.com/pwc_switzerland</t>
  </si>
  <si>
    <t>https://twitter.com/accentureuk</t>
  </si>
  <si>
    <t>https://twitter.com/pwc_uk</t>
  </si>
  <si>
    <t>https://twitter.com/accenturenl</t>
  </si>
  <si>
    <t>https://twitter.com/accenture_me</t>
  </si>
  <si>
    <t>https://twitter.com/pwc_middle_east</t>
  </si>
  <si>
    <t>https://twitter.com/pwc_suomi</t>
  </si>
  <si>
    <t>https://twitter.com/pwc_de</t>
  </si>
  <si>
    <t>Keywords</t>
  </si>
  <si>
    <t>privacy, cybersecurity</t>
  </si>
  <si>
    <t>Key</t>
  </si>
  <si>
    <t>Action Label</t>
  </si>
  <si>
    <t>Action URL</t>
  </si>
  <si>
    <t>Brand Logo</t>
  </si>
  <si>
    <t>Brand URL</t>
  </si>
  <si>
    <t>Hashtag</t>
  </si>
  <si>
    <t>URL</t>
  </si>
  <si>
    <t xml:space="preserve"> Connected Action Your Link to Social Network Insights</t>
  </si>
  <si>
    <t>http://bit.ly/NodeXLMaps</t>
  </si>
  <si>
    <t>D:\NodeXL\_options\Connected Action\CALogo-Plain_header.jpg</t>
  </si>
  <si>
    <t>https://www.connectedaction.net/</t>
  </si>
  <si>
    <t>#NodeXL</t>
  </si>
  <si>
    <t>http://bit.ly/NodeXL</t>
  </si>
  <si>
    <t>Edge Weight</t>
  </si>
  <si>
    <t>G1</t>
  </si>
  <si>
    <t>G2</t>
  </si>
  <si>
    <t>G3</t>
  </si>
  <si>
    <t>G4</t>
  </si>
  <si>
    <t>G5</t>
  </si>
  <si>
    <t>0, 12, 96</t>
  </si>
  <si>
    <t>0, 136, 227</t>
  </si>
  <si>
    <t>0, 100, 50</t>
  </si>
  <si>
    <t>0, 176, 22</t>
  </si>
  <si>
    <t>191, 0, 0</t>
  </si>
  <si>
    <t>Vertex Group</t>
  </si>
  <si>
    <t>Vertex 1 Group</t>
  </si>
  <si>
    <t>Vertex 2 Group</t>
  </si>
  <si>
    <t>Not Applicable</t>
  </si>
  <si>
    <t>Word</t>
  </si>
  <si>
    <t>Words in Sentiment List#1: Positive</t>
  </si>
  <si>
    <t>Words in Sentiment List#2: Negative</t>
  </si>
  <si>
    <t>Words in Sentiment List#3: Your list of keywords</t>
  </si>
  <si>
    <t>Non-categorized Words</t>
  </si>
  <si>
    <t>Total Words</t>
  </si>
  <si>
    <t>#cybersecurity</t>
  </si>
  <si>
    <t>#privacy</t>
  </si>
  <si>
    <t>amp</t>
  </si>
  <si>
    <t>die</t>
  </si>
  <si>
    <t>more</t>
  </si>
  <si>
    <t>#gdpr</t>
  </si>
  <si>
    <t>#pwc</t>
  </si>
  <si>
    <t>over</t>
  </si>
  <si>
    <t>#deloitte</t>
  </si>
  <si>
    <t>read</t>
  </si>
  <si>
    <t>find</t>
  </si>
  <si>
    <t>met</t>
  </si>
  <si>
    <t>#cyber</t>
  </si>
  <si>
    <t>wat</t>
  </si>
  <si>
    <t>#dataprivacy</t>
  </si>
  <si>
    <t>companies</t>
  </si>
  <si>
    <t>2018</t>
  </si>
  <si>
    <t>bij</t>
  </si>
  <si>
    <t>lees</t>
  </si>
  <si>
    <t>#data</t>
  </si>
  <si>
    <t>join</t>
  </si>
  <si>
    <t>today</t>
  </si>
  <si>
    <t>#security</t>
  </si>
  <si>
    <t>#cybercrime</t>
  </si>
  <si>
    <t>nieuwe</t>
  </si>
  <si>
    <t>team</t>
  </si>
  <si>
    <t>hoe</t>
  </si>
  <si>
    <t>#iot</t>
  </si>
  <si>
    <t>meer</t>
  </si>
  <si>
    <t>zijn</t>
  </si>
  <si>
    <t>latest</t>
  </si>
  <si>
    <t>onze</t>
  </si>
  <si>
    <t>learn</t>
  </si>
  <si>
    <t>experts</t>
  </si>
  <si>
    <t>one</t>
  </si>
  <si>
    <t>mehr</t>
  </si>
  <si>
    <t>dat</t>
  </si>
  <si>
    <t>help</t>
  </si>
  <si>
    <t>threats</t>
  </si>
  <si>
    <t>need</t>
  </si>
  <si>
    <t>insights</t>
  </si>
  <si>
    <t>uw</t>
  </si>
  <si>
    <t>know</t>
  </si>
  <si>
    <t>#avg</t>
  </si>
  <si>
    <t>organisation</t>
  </si>
  <si>
    <t>protection</t>
  </si>
  <si>
    <t>#digital</t>
  </si>
  <si>
    <t>challenge</t>
  </si>
  <si>
    <t>information</t>
  </si>
  <si>
    <t>thema</t>
  </si>
  <si>
    <t>#dataprotection</t>
  </si>
  <si>
    <t>key</t>
  </si>
  <si>
    <t>ook</t>
  </si>
  <si>
    <t>organisations</t>
  </si>
  <si>
    <t>#blockchain</t>
  </si>
  <si>
    <t>10</t>
  </si>
  <si>
    <t>organisaties</t>
  </si>
  <si>
    <t>take</t>
  </si>
  <si>
    <t>kan</t>
  </si>
  <si>
    <t>maar</t>
  </si>
  <si>
    <t>great</t>
  </si>
  <si>
    <t>niet</t>
  </si>
  <si>
    <t>day</t>
  </si>
  <si>
    <t>attacks</t>
  </si>
  <si>
    <t>week</t>
  </si>
  <si>
    <t>register</t>
  </si>
  <si>
    <t>onderzoek</t>
  </si>
  <si>
    <t>naar</t>
  </si>
  <si>
    <t>#ibm</t>
  </si>
  <si>
    <t>use</t>
  </si>
  <si>
    <t>2019</t>
  </si>
  <si>
    <t>#ai</t>
  </si>
  <si>
    <t>experte</t>
  </si>
  <si>
    <t>expert</t>
  </si>
  <si>
    <t>organizations</t>
  </si>
  <si>
    <t>dit</t>
  </si>
  <si>
    <t>#eycyber</t>
  </si>
  <si>
    <t>secure</t>
  </si>
  <si>
    <t>businesses</t>
  </si>
  <si>
    <t>deze</t>
  </si>
  <si>
    <t>#intelligentdigital</t>
  </si>
  <si>
    <t>explore</t>
  </si>
  <si>
    <t>discusses</t>
  </si>
  <si>
    <t>check</t>
  </si>
  <si>
    <t>protect</t>
  </si>
  <si>
    <t>gaat</t>
  </si>
  <si>
    <t>stand</t>
  </si>
  <si>
    <t>sector</t>
  </si>
  <si>
    <t>experten</t>
  </si>
  <si>
    <t>discover</t>
  </si>
  <si>
    <t>stay</t>
  </si>
  <si>
    <t>right</t>
  </si>
  <si>
    <t>best</t>
  </si>
  <si>
    <t>specialist</t>
  </si>
  <si>
    <t>dan</t>
  </si>
  <si>
    <t>regional</t>
  </si>
  <si>
    <t>landscape</t>
  </si>
  <si>
    <t>become</t>
  </si>
  <si>
    <t>hebben</t>
  </si>
  <si>
    <t>company</t>
  </si>
  <si>
    <t>ready</t>
  </si>
  <si>
    <t>#infosec</t>
  </si>
  <si>
    <t>importance</t>
  </si>
  <si>
    <t>increasing</t>
  </si>
  <si>
    <t>alle</t>
  </si>
  <si>
    <t>steps</t>
  </si>
  <si>
    <t>needs</t>
  </si>
  <si>
    <t>heeft</t>
  </si>
  <si>
    <t>doen</t>
  </si>
  <si>
    <t>see</t>
  </si>
  <si>
    <t>organization</t>
  </si>
  <si>
    <t>build</t>
  </si>
  <si>
    <t>artikel</t>
  </si>
  <si>
    <t>look</t>
  </si>
  <si>
    <t>moet</t>
  </si>
  <si>
    <t>#ey</t>
  </si>
  <si>
    <t>concerns</t>
  </si>
  <si>
    <t>sicherheit</t>
  </si>
  <si>
    <t>evolving</t>
  </si>
  <si>
    <t>luister</t>
  </si>
  <si>
    <t>discuss</t>
  </si>
  <si>
    <t>being</t>
  </si>
  <si>
    <t>discussing</t>
  </si>
  <si>
    <t>organisatie</t>
  </si>
  <si>
    <t>still</t>
  </si>
  <si>
    <t>approach</t>
  </si>
  <si>
    <t>study</t>
  </si>
  <si>
    <t>issues</t>
  </si>
  <si>
    <t>wel</t>
  </si>
  <si>
    <t>link</t>
  </si>
  <si>
    <t>comes</t>
  </si>
  <si>
    <t>gt</t>
  </si>
  <si>
    <t>worden</t>
  </si>
  <si>
    <t>#cybersécurité</t>
  </si>
  <si>
    <t>next</t>
  </si>
  <si>
    <t>weten</t>
  </si>
  <si>
    <t>april</t>
  </si>
  <si>
    <t>wij</t>
  </si>
  <si>
    <t>critical</t>
  </si>
  <si>
    <t>meet</t>
  </si>
  <si>
    <t>neue</t>
  </si>
  <si>
    <t>high</t>
  </si>
  <si>
    <t>50</t>
  </si>
  <si>
    <t>30</t>
  </si>
  <si>
    <t>#cyberrisk</t>
  </si>
  <si>
    <t>blijkt</t>
  </si>
  <si>
    <t>gebied</t>
  </si>
  <si>
    <t>around</t>
  </si>
  <si>
    <t>talk</t>
  </si>
  <si>
    <t>dr</t>
  </si>
  <si>
    <t>lead</t>
  </si>
  <si>
    <t>#securitysummitldn</t>
  </si>
  <si>
    <t>keep</t>
  </si>
  <si>
    <t>dazu</t>
  </si>
  <si>
    <t>heute</t>
  </si>
  <si>
    <t>face</t>
  </si>
  <si>
    <t>vandaag</t>
  </si>
  <si>
    <t>zich</t>
  </si>
  <si>
    <t>#digitalisierung</t>
  </si>
  <si>
    <t>first</t>
  </si>
  <si>
    <t>hear</t>
  </si>
  <si>
    <t>come</t>
  </si>
  <si>
    <t>three</t>
  </si>
  <si>
    <t>peter</t>
  </si>
  <si>
    <t>#womenincyber</t>
  </si>
  <si>
    <t>value</t>
  </si>
  <si>
    <t>#wef19</t>
  </si>
  <si>
    <t>make</t>
  </si>
  <si>
    <t>schützen</t>
  </si>
  <si>
    <t>prepare</t>
  </si>
  <si>
    <t>national</t>
  </si>
  <si>
    <t>firms</t>
  </si>
  <si>
    <t>plus</t>
  </si>
  <si>
    <t>provides</t>
  </si>
  <si>
    <t>important</t>
  </si>
  <si>
    <t>#risk</t>
  </si>
  <si>
    <t>incidents</t>
  </si>
  <si>
    <t>kunnen</t>
  </si>
  <si>
    <t>#betterquestions</t>
  </si>
  <si>
    <t>listen</t>
  </si>
  <si>
    <t>erfahren</t>
  </si>
  <si>
    <t>jij</t>
  </si>
  <si>
    <t>state</t>
  </si>
  <si>
    <t>#podcast</t>
  </si>
  <si>
    <t>clients</t>
  </si>
  <si>
    <t>focus</t>
  </si>
  <si>
    <t>#cybersecurite</t>
  </si>
  <si>
    <t>readiness</t>
  </si>
  <si>
    <t>11</t>
  </si>
  <si>
    <t>12</t>
  </si>
  <si>
    <t>don</t>
  </si>
  <si>
    <t>work</t>
  </si>
  <si>
    <t>provide</t>
  </si>
  <si>
    <t>response</t>
  </si>
  <si>
    <t>programme</t>
  </si>
  <si>
    <t>goed</t>
  </si>
  <si>
    <t>gestion</t>
  </si>
  <si>
    <t>#soc</t>
  </si>
  <si>
    <t>hun</t>
  </si>
  <si>
    <t>#betterworkingworld</t>
  </si>
  <si>
    <t>juni</t>
  </si>
  <si>
    <t>zorgen</t>
  </si>
  <si>
    <t>improve</t>
  </si>
  <si>
    <t>society</t>
  </si>
  <si>
    <t>emerging</t>
  </si>
  <si>
    <t>topic</t>
  </si>
  <si>
    <t>visit</t>
  </si>
  <si>
    <t>7th</t>
  </si>
  <si>
    <t>neuen</t>
  </si>
  <si>
    <t>executive</t>
  </si>
  <si>
    <t>begin</t>
  </si>
  <si>
    <t>article</t>
  </si>
  <si>
    <t>komt</t>
  </si>
  <si>
    <t>tegen</t>
  </si>
  <si>
    <t>safe</t>
  </si>
  <si>
    <t>good</t>
  </si>
  <si>
    <t>#securitysummitfr</t>
  </si>
  <si>
    <t>maken</t>
  </si>
  <si>
    <t>changing</t>
  </si>
  <si>
    <t>share</t>
  </si>
  <si>
    <t>klanten</t>
  </si>
  <si>
    <t>recent</t>
  </si>
  <si>
    <t>#eprivacy</t>
  </si>
  <si>
    <t>level</t>
  </si>
  <si>
    <t>#digitaltransformation</t>
  </si>
  <si>
    <t>#cloud</t>
  </si>
  <si>
    <t>forward</t>
  </si>
  <si>
    <t>interested</t>
  </si>
  <si>
    <t>building</t>
  </si>
  <si>
    <t>issue</t>
  </si>
  <si>
    <t>schweizer</t>
  </si>
  <si>
    <t>themen</t>
  </si>
  <si>
    <t>geeft</t>
  </si>
  <si>
    <t>apply</t>
  </si>
  <si>
    <t>full</t>
  </si>
  <si>
    <t>19</t>
  </si>
  <si>
    <t>role</t>
  </si>
  <si>
    <t>#ransomware</t>
  </si>
  <si>
    <t>sharing</t>
  </si>
  <si>
    <t>journey</t>
  </si>
  <si>
    <t>#technology</t>
  </si>
  <si>
    <t>wordt</t>
  </si>
  <si>
    <t>#eu</t>
  </si>
  <si>
    <t>towards</t>
  </si>
  <si>
    <t>#weflive</t>
  </si>
  <si>
    <t>beluister</t>
  </si>
  <si>
    <t>#kyberturvallisuus</t>
  </si>
  <si>
    <t>current</t>
  </si>
  <si>
    <t>solutions</t>
  </si>
  <si>
    <t>days</t>
  </si>
  <si>
    <t>attitudes</t>
  </si>
  <si>
    <t>place</t>
  </si>
  <si>
    <t>specialisten</t>
  </si>
  <si>
    <t>third</t>
  </si>
  <si>
    <t>geht</t>
  </si>
  <si>
    <t>#dife18</t>
  </si>
  <si>
    <t>angriffe</t>
  </si>
  <si>
    <t>open</t>
  </si>
  <si>
    <t>steeds</t>
  </si>
  <si>
    <t>last</t>
  </si>
  <si>
    <t>zeigt</t>
  </si>
  <si>
    <t>#ibmsecurity</t>
  </si>
  <si>
    <t>case</t>
  </si>
  <si>
    <t>considerations</t>
  </si>
  <si>
    <t>15</t>
  </si>
  <si>
    <t>#nis</t>
  </si>
  <si>
    <t>veranstaltung</t>
  </si>
  <si>
    <t>kun</t>
  </si>
  <si>
    <t>tule</t>
  </si>
  <si>
    <t>status</t>
  </si>
  <si>
    <t>'the</t>
  </si>
  <si>
    <t>found</t>
  </si>
  <si>
    <t>resilient</t>
  </si>
  <si>
    <t>consider</t>
  </si>
  <si>
    <t>stories</t>
  </si>
  <si>
    <t>gefahren</t>
  </si>
  <si>
    <t>whitepaper</t>
  </si>
  <si>
    <t>until</t>
  </si>
  <si>
    <t>action</t>
  </si>
  <si>
    <t>binnen</t>
  </si>
  <si>
    <t>risiken</t>
  </si>
  <si>
    <t>party</t>
  </si>
  <si>
    <t>man</t>
  </si>
  <si>
    <t>give</t>
  </si>
  <si>
    <t>talking</t>
  </si>
  <si>
    <t>modern</t>
  </si>
  <si>
    <t>due</t>
  </si>
  <si>
    <t>#giss</t>
  </si>
  <si>
    <t>amazing</t>
  </si>
  <si>
    <t>100</t>
  </si>
  <si>
    <t>prevent</t>
  </si>
  <si>
    <t>directive</t>
  </si>
  <si>
    <t>sign</t>
  </si>
  <si>
    <t>lack</t>
  </si>
  <si>
    <t>sure</t>
  </si>
  <si>
    <t>bedrohungen</t>
  </si>
  <si>
    <t>volg</t>
  </si>
  <si>
    <t>michael</t>
  </si>
  <si>
    <t>assessment</t>
  </si>
  <si>
    <t>thompson</t>
  </si>
  <si>
    <t>changed</t>
  </si>
  <si>
    <t>effective</t>
  </si>
  <si>
    <t>findings</t>
  </si>
  <si>
    <t>000</t>
  </si>
  <si>
    <t>#socexchange</t>
  </si>
  <si>
    <t>ergebnisse</t>
  </si>
  <si>
    <t>60</t>
  </si>
  <si>
    <t>away</t>
  </si>
  <si>
    <t>geen</t>
  </si>
  <si>
    <t>ervoor</t>
  </si>
  <si>
    <t>greater</t>
  </si>
  <si>
    <t>predictions</t>
  </si>
  <si>
    <t>laws</t>
  </si>
  <si>
    <t>together</t>
  </si>
  <si>
    <t>ownership</t>
  </si>
  <si>
    <t>connected</t>
  </si>
  <si>
    <t>mitigate</t>
  </si>
  <si>
    <t>safety</t>
  </si>
  <si>
    <t>bring</t>
  </si>
  <si>
    <t>#cybersecurityexe</t>
  </si>
  <si>
    <t>shows</t>
  </si>
  <si>
    <t>müssen</t>
  </si>
  <si>
    <t>principles</t>
  </si>
  <si>
    <t>ensuring</t>
  </si>
  <si>
    <t>means</t>
  </si>
  <si>
    <t>entered</t>
  </si>
  <si>
    <t>identify</t>
  </si>
  <si>
    <t>crucial</t>
  </si>
  <si>
    <t>long</t>
  </si>
  <si>
    <t>term</t>
  </si>
  <si>
    <t>stappen</t>
  </si>
  <si>
    <t>longer</t>
  </si>
  <si>
    <t>designed</t>
  </si>
  <si>
    <t>potential</t>
  </si>
  <si>
    <t>interest</t>
  </si>
  <si>
    <t>#cyberthreats</t>
  </si>
  <si>
    <t>play</t>
  </si>
  <si>
    <t>biggest</t>
  </si>
  <si>
    <t>blick</t>
  </si>
  <si>
    <t>made</t>
  </si>
  <si>
    <t>portfolio</t>
  </si>
  <si>
    <t>#talent</t>
  </si>
  <si>
    <t>wetgeving</t>
  </si>
  <si>
    <t>episode</t>
  </si>
  <si>
    <t>inscription</t>
  </si>
  <si>
    <t>lösung</t>
  </si>
  <si>
    <t>alles</t>
  </si>
  <si>
    <t>hoogte</t>
  </si>
  <si>
    <t>bedrijf</t>
  </si>
  <si>
    <t>horne</t>
  </si>
  <si>
    <t>#sécuritéindustrielle</t>
  </si>
  <si>
    <t>#conformité</t>
  </si>
  <si>
    <t>bereits</t>
  </si>
  <si>
    <t>enterprises</t>
  </si>
  <si>
    <t>spending</t>
  </si>
  <si>
    <t>#artificialintelligence</t>
  </si>
  <si>
    <t>standard</t>
  </si>
  <si>
    <t>rolle</t>
  </si>
  <si>
    <t>#podcasts</t>
  </si>
  <si>
    <t>conversation</t>
  </si>
  <si>
    <t>science</t>
  </si>
  <si>
    <t>august</t>
  </si>
  <si>
    <t>ideas</t>
  </si>
  <si>
    <t>#sécurité</t>
  </si>
  <si>
    <t>#advisory</t>
  </si>
  <si>
    <t>whether</t>
  </si>
  <si>
    <t>office</t>
  </si>
  <si>
    <t>mm</t>
  </si>
  <si>
    <t>nehmen</t>
  </si>
  <si>
    <t>tänään</t>
  </si>
  <si>
    <t>present</t>
  </si>
  <si>
    <t>upcoming</t>
  </si>
  <si>
    <t>networking</t>
  </si>
  <si>
    <t>using</t>
  </si>
  <si>
    <t>personalisierte</t>
  </si>
  <si>
    <t>individual</t>
  </si>
  <si>
    <t>partners</t>
  </si>
  <si>
    <t>immer</t>
  </si>
  <si>
    <t>vulnerable</t>
  </si>
  <si>
    <t>anmeldung</t>
  </si>
  <si>
    <t>vulnerability</t>
  </si>
  <si>
    <t>way</t>
  </si>
  <si>
    <t>truly</t>
  </si>
  <si>
    <t>cyberrisiken</t>
  </si>
  <si>
    <t>#mining</t>
  </si>
  <si>
    <t>ontwikkeld</t>
  </si>
  <si>
    <t>rdv</t>
  </si>
  <si>
    <t>programmes</t>
  </si>
  <si>
    <t>#unternehmen</t>
  </si>
  <si>
    <t>aborderont</t>
  </si>
  <si>
    <t>thèmes</t>
  </si>
  <si>
    <t>tels</t>
  </si>
  <si>
    <t>pia</t>
  </si>
  <si>
    <t>#pwcevents</t>
  </si>
  <si>
    <t>initiative</t>
  </si>
  <si>
    <t>withstand</t>
  </si>
  <si>
    <t>#interview</t>
  </si>
  <si>
    <t>field</t>
  </si>
  <si>
    <t>financiële</t>
  </si>
  <si>
    <t>tussen</t>
  </si>
  <si>
    <t>oktober</t>
  </si>
  <si>
    <t>#persoonsgegevens</t>
  </si>
  <si>
    <t>avril</t>
  </si>
  <si>
    <t>create</t>
  </si>
  <si>
    <t>weakest</t>
  </si>
  <si>
    <t>schäden</t>
  </si>
  <si>
    <t>beachten</t>
  </si>
  <si>
    <t>following</t>
  </si>
  <si>
    <t>months</t>
  </si>
  <si>
    <t>vind</t>
  </si>
  <si>
    <t>legislation</t>
  </si>
  <si>
    <t>#dataanalytics</t>
  </si>
  <si>
    <t>#digitalresilience</t>
  </si>
  <si>
    <t>analysis</t>
  </si>
  <si>
    <t>proactively</t>
  </si>
  <si>
    <t>verordnung</t>
  </si>
  <si>
    <t>erläutert</t>
  </si>
  <si>
    <t>nederlanders</t>
  </si>
  <si>
    <t>plans</t>
  </si>
  <si>
    <t>#privateequity</t>
  </si>
  <si>
    <t>boetes</t>
  </si>
  <si>
    <t>comparison</t>
  </si>
  <si>
    <t>#nisdirective</t>
  </si>
  <si>
    <t>unserer</t>
  </si>
  <si>
    <t>#kpmgfinland</t>
  </si>
  <si>
    <t>diligence</t>
  </si>
  <si>
    <t>#rekry</t>
  </si>
  <si>
    <t>nürnberg</t>
  </si>
  <si>
    <t>volgende</t>
  </si>
  <si>
    <t>generation</t>
  </si>
  <si>
    <t>weeks</t>
  </si>
  <si>
    <t>#publicsector</t>
  </si>
  <si>
    <t>bislang</t>
  </si>
  <si>
    <t>#techvision2019</t>
  </si>
  <si>
    <t>merci</t>
  </si>
  <si>
    <t>dieser</t>
  </si>
  <si>
    <t>40</t>
  </si>
  <si>
    <t>wanneer</t>
  </si>
  <si>
    <t>fic_fr</t>
  </si>
  <si>
    <t>matter</t>
  </si>
  <si>
    <t>staff</t>
  </si>
  <si>
    <t>balance</t>
  </si>
  <si>
    <t>realität</t>
  </si>
  <si>
    <t>scale</t>
  </si>
  <si>
    <t>#intelligentmining</t>
  </si>
  <si>
    <t>perspective</t>
  </si>
  <si>
    <t>private</t>
  </si>
  <si>
    <t>#robotics</t>
  </si>
  <si>
    <t>encore</t>
  </si>
  <si>
    <t>octobre</t>
  </si>
  <si>
    <t>#cybersecuritynordic2018</t>
  </si>
  <si>
    <t>ständillämme</t>
  </si>
  <si>
    <t>networks</t>
  </si>
  <si>
    <t>#informationsecurity</t>
  </si>
  <si>
    <t>received</t>
  </si>
  <si>
    <t>finden</t>
  </si>
  <si>
    <t>tackling</t>
  </si>
  <si>
    <t>lives</t>
  </si>
  <si>
    <t>besuchen</t>
  </si>
  <si>
    <t>cyberangriffen</t>
  </si>
  <si>
    <t>surveyed</t>
  </si>
  <si>
    <t>meistern</t>
  </si>
  <si>
    <t>welchen</t>
  </si>
  <si>
    <t>#technologie</t>
  </si>
  <si>
    <t>ambivalentie</t>
  </si>
  <si>
    <t>willen</t>
  </si>
  <si>
    <t>zij</t>
  </si>
  <si>
    <t>vinden</t>
  </si>
  <si>
    <t>identified</t>
  </si>
  <si>
    <t>detect</t>
  </si>
  <si>
    <t>l'ibm</t>
  </si>
  <si>
    <t>#xforce</t>
  </si>
  <si>
    <t>attaques</t>
  </si>
  <si>
    <t>things</t>
  </si>
  <si>
    <t>#growth</t>
  </si>
  <si>
    <t>enable</t>
  </si>
  <si>
    <t>takes</t>
  </si>
  <si>
    <t>approaches</t>
  </si>
  <si>
    <t>datenklaustudie</t>
  </si>
  <si>
    <t>virtuelle</t>
  </si>
  <si>
    <t>echte</t>
  </si>
  <si>
    <t>#cybermonday</t>
  </si>
  <si>
    <t>control</t>
  </si>
  <si>
    <t>matt</t>
  </si>
  <si>
    <t>wixey</t>
  </si>
  <si>
    <t>artikelen</t>
  </si>
  <si>
    <t>#internet</t>
  </si>
  <si>
    <t>index</t>
  </si>
  <si>
    <t>#organisationalresilience</t>
  </si>
  <si>
    <t>onder</t>
  </si>
  <si>
    <t>vorige</t>
  </si>
  <si>
    <t>implementing</t>
  </si>
  <si>
    <t>fines</t>
  </si>
  <si>
    <t>attacker</t>
  </si>
  <si>
    <t>type</t>
  </si>
  <si>
    <t>#quantum</t>
  </si>
  <si>
    <t>booth</t>
  </si>
  <si>
    <t>regulationen</t>
  </si>
  <si>
    <t>#bigfour</t>
  </si>
  <si>
    <t>#mkb</t>
  </si>
  <si>
    <t>focused</t>
  </si>
  <si>
    <t>remain</t>
  </si>
  <si>
    <t>applications</t>
  </si>
  <si>
    <t>contest</t>
  </si>
  <si>
    <t>passionate</t>
  </si>
  <si>
    <t>thereof</t>
  </si>
  <si>
    <t>solution</t>
  </si>
  <si>
    <t>effort</t>
  </si>
  <si>
    <t>cooperation</t>
  </si>
  <si>
    <t>format</t>
  </si>
  <si>
    <t>hilft</t>
  </si>
  <si>
    <t>#cybermining</t>
  </si>
  <si>
    <t>#processmining</t>
  </si>
  <si>
    <t>gemacht</t>
  </si>
  <si>
    <t>nachholbedarf</t>
  </si>
  <si>
    <t>situation</t>
  </si>
  <si>
    <t>befragt</t>
  </si>
  <si>
    <t>demain</t>
  </si>
  <si>
    <t>monégasque</t>
  </si>
  <si>
    <t>jos</t>
  </si>
  <si>
    <t>olet</t>
  </si>
  <si>
    <t>messuilla</t>
  </si>
  <si>
    <t>täällä</t>
  </si>
  <si>
    <t>messarissa</t>
  </si>
  <si>
    <t>lähde</t>
  </si>
  <si>
    <t>kanssamme</t>
  </si>
  <si>
    <t>elokuun</t>
  </si>
  <si>
    <t>lopussa</t>
  </si>
  <si>
    <t>#cybercruise'lle</t>
  </si>
  <si>
    <t>pelastetaan</t>
  </si>
  <si>
    <t>yhdessä</t>
  </si>
  <si>
    <t>menomatkalla</t>
  </si>
  <si>
    <t>laiva</t>
  </si>
  <si>
    <t>seikkailupelin</t>
  </si>
  <si>
    <t>avulla</t>
  </si>
  <si>
    <t>kuunnellaan</t>
  </si>
  <si>
    <t>maissa</t>
  </si>
  <si>
    <t>näkemyksiä</t>
  </si>
  <si>
    <t>identiteetin</t>
  </si>
  <si>
    <t>hallinnasta</t>
  </si>
  <si>
    <t>katso</t>
  </si>
  <si>
    <t>ohjelma</t>
  </si>
  <si>
    <t>varaa</t>
  </si>
  <si>
    <t>ystäväsi</t>
  </si>
  <si>
    <t>kanssa</t>
  </si>
  <si>
    <t>vehicles</t>
  </si>
  <si>
    <t>#giss2019</t>
  </si>
  <si>
    <t>karin</t>
  </si>
  <si>
    <t>amico</t>
  </si>
  <si>
    <t>yes</t>
  </si>
  <si>
    <t>#banken</t>
  </si>
  <si>
    <t>gewaarborgd</t>
  </si>
  <si>
    <t>daarvoor</t>
  </si>
  <si>
    <t>#briqbank</t>
  </si>
  <si>
    <t>richting</t>
  </si>
  <si>
    <t>kritische</t>
  </si>
  <si>
    <t>druk</t>
  </si>
  <si>
    <t>zakelijk</t>
  </si>
  <si>
    <t>christopher</t>
  </si>
  <si>
    <t>painter</t>
  </si>
  <si>
    <t>#inzake</t>
  </si>
  <si>
    <t>laatste</t>
  </si>
  <si>
    <t>ervaringen</t>
  </si>
  <si>
    <t>order</t>
  </si>
  <si>
    <t>voulez</t>
  </si>
  <si>
    <t>participez</t>
  </si>
  <si>
    <t>journée</t>
  </si>
  <si>
    <t>inscrit</t>
  </si>
  <si>
    <t>manquez</t>
  </si>
  <si>
    <t>#cybersécuritéindustrielle</t>
  </si>
  <si>
    <t>rencontrer</t>
  </si>
  <si>
    <t>ont</t>
  </si>
  <si>
    <t>été</t>
  </si>
  <si>
    <t>évitées</t>
  </si>
  <si>
    <t>cette</t>
  </si>
  <si>
    <t>regarded</t>
  </si>
  <si>
    <t>selfish</t>
  </si>
  <si>
    <t>designs</t>
  </si>
  <si>
    <t>ground</t>
  </si>
  <si>
    <t>transforming</t>
  </si>
  <si>
    <t>categories</t>
  </si>
  <si>
    <t>sicherheitsstrategie</t>
  </si>
  <si>
    <t>#cmdctrl18</t>
  </si>
  <si>
    <t>unterstützt</t>
  </si>
  <si>
    <t>werbung</t>
  </si>
  <si>
    <t>nutzer</t>
  </si>
  <si>
    <t>jedes</t>
  </si>
  <si>
    <t>perks</t>
  </si>
  <si>
    <t>cautious</t>
  </si>
  <si>
    <t>willing</t>
  </si>
  <si>
    <t>genomen</t>
  </si>
  <si>
    <t>meeste</t>
  </si>
  <si>
    <t>#hacken</t>
  </si>
  <si>
    <t>heb</t>
  </si>
  <si>
    <t>verdiepende</t>
  </si>
  <si>
    <t>doelwit</t>
  </si>
  <si>
    <t>prominent</t>
  </si>
  <si>
    <t>organisational</t>
  </si>
  <si>
    <t>dust</t>
  </si>
  <si>
    <t>settled</t>
  </si>
  <si>
    <t>supported</t>
  </si>
  <si>
    <t>cohort</t>
  </si>
  <si>
    <t>sectors</t>
  </si>
  <si>
    <t>planning</t>
  </si>
  <si>
    <t>federal</t>
  </si>
  <si>
    <t>#consumertrust</t>
  </si>
  <si>
    <t>#digitaltrustinsights</t>
  </si>
  <si>
    <t>june</t>
  </si>
  <si>
    <t>#smartdevices</t>
  </si>
  <si>
    <t>prevalent</t>
  </si>
  <si>
    <t>everyday</t>
  </si>
  <si>
    <t>#dataethics</t>
  </si>
  <si>
    <t>#vegas</t>
  </si>
  <si>
    <t>linkage</t>
  </si>
  <si>
    <t>#defcon</t>
  </si>
  <si>
    <t>believes</t>
  </si>
  <si>
    <t>record</t>
  </si>
  <si>
    <t>advancements</t>
  </si>
  <si>
    <t>cryptomining</t>
  </si>
  <si>
    <t>rendering</t>
  </si>
  <si>
    <t>unable</t>
  </si>
  <si>
    <t>operate</t>
  </si>
  <si>
    <t>sinéad</t>
  </si>
  <si>
    <t>röisin</t>
  </si>
  <si>
    <t>wachlarz</t>
  </si>
  <si>
    <t>3pm</t>
  </si>
  <si>
    <t>#ngfw</t>
  </si>
  <si>
    <t>offset</t>
  </si>
  <si>
    <t>multinationale</t>
  </si>
  <si>
    <t>betreiber</t>
  </si>
  <si>
    <t>#infrastrukturen</t>
  </si>
  <si>
    <t>vielzahl</t>
  </si>
  <si>
    <t>heraus</t>
  </si>
  <si>
    <t>missbrauch</t>
  </si>
  <si>
    <t>evolution</t>
  </si>
  <si>
    <t>#thinkblogdach</t>
  </si>
  <si>
    <t>plattform</t>
  </si>
  <si>
    <t>Count</t>
  </si>
  <si>
    <t>Salience</t>
  </si>
  <si>
    <t>(Entire graph)</t>
  </si>
  <si>
    <t>Word on Sentiment List #1: Positive</t>
  </si>
  <si>
    <t>Word on Sentiment List #2: Negative</t>
  </si>
  <si>
    <t>Word on Sentiment List #3: Your list of keywords</t>
  </si>
  <si>
    <t>Word 1</t>
  </si>
  <si>
    <t>Word 2</t>
  </si>
  <si>
    <t>Mutual Information</t>
  </si>
  <si>
    <t>Word1 on Sentiment List #1: Positive</t>
  </si>
  <si>
    <t>Word1 on Sentiment List #2: Negative</t>
  </si>
  <si>
    <t>Word1 on Sentiment List #3: Your list of keywords</t>
  </si>
  <si>
    <t>Word2 on Sentiment List #1: Positive</t>
  </si>
  <si>
    <t>Word2 on Sentiment List #2: Negative</t>
  </si>
  <si>
    <t>Word2 on Sentiment List #3: Your list of keywords</t>
  </si>
  <si>
    <t>Sentiment List #1: Positive Word Count</t>
  </si>
  <si>
    <t>Sentiment List #1: Positive Word Percentage (%)</t>
  </si>
  <si>
    <t>Sentiment List #2: Negative Word Count</t>
  </si>
  <si>
    <t>Sentiment List #2: Negative Word Percentage (%)</t>
  </si>
  <si>
    <t>Sentiment List #3: Your list of keywords Word Count</t>
  </si>
  <si>
    <t>Sentiment List #3: Your list of keywords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</si>
  <si>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</si>
  <si>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</si>
  <si>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</si>
  <si>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</si>
  <si>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</si>
  <si>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</si>
  <si>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</si>
  <si>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</si>
  <si>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</si>
  <si>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</si>
  <si>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</si>
  <si>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</si>
  <si>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1.0.1.418</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</si>
  <si>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</si>
  <si>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</si>
  <si>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</si>
  <si>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</si>
  <si>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</si>
  <si>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</si>
  <si>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</si>
  <si>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</si>
  <si>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</si>
  <si>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</si>
  <si>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</si>
  <si>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</si>
  <si>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</si>
  <si>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</si>
  <si>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-01.ibm.com/events/wwe/grp/grp309.nsf/Agenda.xsp?openform&amp;seminar=ZFAM2HES&amp;locale=fr_FR&amp;auth=anonymous&amp;cm_mmc=OSocial_Twitter-_-Security_Detect+threats+-+QRadar-_-IFR_IFR-_-Twitter+Promo+IBM+Security+Summit+9+avril+&amp;cm_mmca1=000032ZH&amp;cm_mmca2=10000108 https://www.youtube.com/watch?v=9SAh307OmU8&amp;feature=youtu.be https://www-01.ibm.com/events/wwe/grp/grp309.nsf/Agenda.xsp?openform&amp;seminar=ZFAM2HES&amp;locale=fr_FR&amp;auth=anonymous&amp;cm_mmc=OSocial_Linkedin-_-Security_Detect+threats+-+QRadar-_-EP_EP-_-LinkedIn+Security+Summit+Promotion&amp;cm_mmca1=000032ZH&amp;cm_mmca2=10000108</t>
  </si>
  <si>
    <t>Top Domains in Tweet in Entire Graph</t>
  </si>
  <si>
    <t>Top Domains in Tweet in G1</t>
  </si>
  <si>
    <t>Top Domains in Tweet in G2</t>
  </si>
  <si>
    <t>Top Domains in Tweet in G3</t>
  </si>
  <si>
    <t>Top Domains in Tweet in G4</t>
  </si>
  <si>
    <t>Top Domains in Tweet in G5</t>
  </si>
  <si>
    <t>Top Domains in Tweet</t>
  </si>
  <si>
    <t>ey.com linkedin.com</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</si>
  <si>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</si>
  <si>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</si>
  <si>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</si>
  <si>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</si>
  <si>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</si>
  <si>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</si>
  <si>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</si>
  <si>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</si>
  <si>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</si>
  <si>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</si>
  <si>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</si>
  <si>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</si>
  <si>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</si>
  <si>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</si>
  <si>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</si>
  <si>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data,privacy</t>
  </si>
  <si>
    <t>cyber,security</t>
  </si>
  <si>
    <t>read,more</t>
  </si>
  <si>
    <t>learn,more</t>
  </si>
  <si>
    <t>data,protection</t>
  </si>
  <si>
    <t>lees,meer</t>
  </si>
  <si>
    <t>Top Word Pairs in Tweet in G1</t>
  </si>
  <si>
    <t>Top Word Pairs in Tweet in G2</t>
  </si>
  <si>
    <t>Top Word Pairs in Tweet in G3</t>
  </si>
  <si>
    <t>Top Word Pairs in Tweet in G4</t>
  </si>
  <si>
    <t>Top Word Pairs in Tweet in G5</t>
  </si>
  <si>
    <t>customer,privacy</t>
  </si>
  <si>
    <t>privacy,strategy</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</si>
  <si>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</si>
  <si>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</si>
  <si>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</si>
  <si>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</si>
  <si>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</si>
  <si>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</si>
  <si>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</si>
  <si>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</si>
  <si>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</si>
  <si>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</si>
  <si>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</si>
  <si>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</si>
  <si>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</si>
  <si>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</si>
  <si>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</si>
  <si>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</si>
  <si>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</si>
  <si>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</si>
  <si>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</si>
  <si>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</si>
  <si>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</si>
  <si>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</si>
  <si>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</si>
  <si>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</si>
  <si>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https://www.youtube.com/watch?v=9SAh307OmU8&amp;feature=youtu.be https://www-01.ibm.com/events/wwe/grp/grp309.nsf/Agenda.xsp?openform&amp;seminar=ZFAM2HES&amp;locale=fr_FR&amp;auth=anonymous&amp;cm_mmc=OSocial_Linkedin-_-Security_Detect+threats+-+QRadar-_-EP_EP-_-LinkedIn+Security+Summit+Promotion&amp;cm_mmca1=000032ZH&amp;cm_mmca2=10000108 https://www-01.ibm.com/events/wwe/grp/grp309.nsf/Agenda.xsp?openform&amp;seminar=ZFAM2HES&amp;locale=fr_FR&amp;auth=anonymous&amp;cm_mmc=OSocial_Twitter-_-Security_Detect+threats+-+QRadar-_-IFR_IFR-_-Twitter+Promo+IBM+Security+Summit+9+avril+&amp;cm_mmca1=000032ZH&amp;cm_mmca2=10000108</t>
  </si>
  <si>
    <t>Domains in Tweet by Count</t>
  </si>
  <si>
    <t>Domains in Tweet by Salience</t>
  </si>
  <si>
    <t>linkedin.com ey.com</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</si>
  <si>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</si>
  <si>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</si>
  <si>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</si>
  <si>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</si>
  <si>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</si>
  <si>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</si>
  <si>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</si>
  <si>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</si>
  <si>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</si>
  <si>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Dec</t>
  </si>
  <si>
    <t>Feb</t>
  </si>
  <si>
    <t>Apr</t>
  </si>
  <si>
    <t>5-Apr</t>
  </si>
  <si>
    <t>22-Apr</t>
  </si>
  <si>
    <t>May</t>
  </si>
  <si>
    <t>1-May</t>
  </si>
  <si>
    <t>Jun</t>
  </si>
  <si>
    <t>Jul</t>
  </si>
  <si>
    <t>29-Jul</t>
  </si>
  <si>
    <t>Aug</t>
  </si>
  <si>
    <t>9-Aug</t>
  </si>
  <si>
    <t>Sep</t>
  </si>
  <si>
    <t>12-Sep</t>
  </si>
  <si>
    <t>Oct</t>
  </si>
  <si>
    <t>4-Oct</t>
  </si>
  <si>
    <t>11-Oct</t>
  </si>
  <si>
    <t>22-Oct</t>
  </si>
  <si>
    <t>24-Oct</t>
  </si>
  <si>
    <t>Nov</t>
  </si>
  <si>
    <t>26-Nov</t>
  </si>
  <si>
    <t>6-Dec</t>
  </si>
  <si>
    <t>12-Dec</t>
  </si>
  <si>
    <t>5-Feb</t>
  </si>
  <si>
    <t>25-Feb</t>
  </si>
  <si>
    <t>Mar</t>
  </si>
  <si>
    <t>6-Mar</t>
  </si>
  <si>
    <t>4-Apr</t>
  </si>
  <si>
    <t>12-Apr</t>
  </si>
  <si>
    <t>24-Apr</t>
  </si>
  <si>
    <t>30-Apr</t>
  </si>
  <si>
    <t>28-May</t>
  </si>
  <si>
    <t>3-Jun</t>
  </si>
  <si>
    <t>22-Jul</t>
  </si>
  <si>
    <t>25-Jul</t>
  </si>
  <si>
    <t>28-Jul</t>
  </si>
  <si>
    <t>25-Aug</t>
  </si>
  <si>
    <t>10-Sep</t>
  </si>
  <si>
    <t>30-Sep</t>
  </si>
  <si>
    <t>1-Oct</t>
  </si>
  <si>
    <t>9-Oct</t>
  </si>
  <si>
    <t>7-Nov</t>
  </si>
  <si>
    <t>13-Nov</t>
  </si>
  <si>
    <t>15-Nov</t>
  </si>
  <si>
    <t>16-Dec</t>
  </si>
  <si>
    <t>22-Dec</t>
  </si>
  <si>
    <t>30-Dec</t>
  </si>
  <si>
    <t>5-Jan</t>
  </si>
  <si>
    <t>21-Jan</t>
  </si>
  <si>
    <t>22-Jan</t>
  </si>
  <si>
    <t>28-Jan</t>
  </si>
  <si>
    <t>12-Feb</t>
  </si>
  <si>
    <t>13-Feb</t>
  </si>
  <si>
    <t>14-Feb</t>
  </si>
  <si>
    <t>11-Mar</t>
  </si>
  <si>
    <t>13-Mar</t>
  </si>
  <si>
    <t>18-Mar</t>
  </si>
  <si>
    <t>8-Apr</t>
  </si>
  <si>
    <t>9-Apr</t>
  </si>
  <si>
    <t>14-Apr</t>
  </si>
  <si>
    <t>15-Apr</t>
  </si>
  <si>
    <t>16-Apr</t>
  </si>
  <si>
    <t>17-Apr</t>
  </si>
  <si>
    <t>7-May</t>
  </si>
  <si>
    <t>5-Jun</t>
  </si>
  <si>
    <t>17-Jun</t>
  </si>
  <si>
    <t>26-Jun</t>
  </si>
  <si>
    <t>9-Jul</t>
  </si>
  <si>
    <t>10-Jul</t>
  </si>
  <si>
    <t>20-Jul</t>
  </si>
  <si>
    <t>2-Oct</t>
  </si>
  <si>
    <t>8-Oct</t>
  </si>
  <si>
    <t>23-Oct</t>
  </si>
  <si>
    <t>8-Dec</t>
  </si>
  <si>
    <t>14-Dec</t>
  </si>
  <si>
    <t>21-Dec</t>
  </si>
  <si>
    <t>24-Dec</t>
  </si>
  <si>
    <t>28-Dec</t>
  </si>
  <si>
    <t>4-Jan</t>
  </si>
  <si>
    <t>14-Jan</t>
  </si>
  <si>
    <t>15-Jan</t>
  </si>
  <si>
    <t>11-Feb</t>
  </si>
  <si>
    <t>18-Feb</t>
  </si>
  <si>
    <t>19-Feb</t>
  </si>
  <si>
    <t>7-Mar</t>
  </si>
  <si>
    <t>12-Mar</t>
  </si>
  <si>
    <t>21-Mar</t>
  </si>
  <si>
    <t>22-Mar</t>
  </si>
  <si>
    <t>10-Apr</t>
  </si>
  <si>
    <t>13-May</t>
  </si>
  <si>
    <t>24-May</t>
  </si>
  <si>
    <t>30-May</t>
  </si>
  <si>
    <t>31-May</t>
  </si>
  <si>
    <t>21-Jun</t>
  </si>
  <si>
    <t>28-Jun</t>
  </si>
  <si>
    <t>1-Aug</t>
  </si>
  <si>
    <t>5-Aug</t>
  </si>
  <si>
    <t>16-Aug</t>
  </si>
  <si>
    <t>22-Aug</t>
  </si>
  <si>
    <t>7-Sep</t>
  </si>
  <si>
    <t>13-Sep</t>
  </si>
  <si>
    <t>14-Sep</t>
  </si>
  <si>
    <t>16-Sep</t>
  </si>
  <si>
    <t>17-Sep</t>
  </si>
  <si>
    <t>19-Sep</t>
  </si>
  <si>
    <t>3-Oct</t>
  </si>
  <si>
    <t>10-Oct</t>
  </si>
  <si>
    <t>18-Oct</t>
  </si>
  <si>
    <t>21-Oct</t>
  </si>
  <si>
    <t>26-Oct</t>
  </si>
  <si>
    <t>31-Oct</t>
  </si>
  <si>
    <t>1-Nov</t>
  </si>
  <si>
    <t>2-Nov</t>
  </si>
  <si>
    <t>8-Nov</t>
  </si>
  <si>
    <t>20-Nov</t>
  </si>
  <si>
    <t>30-Nov</t>
  </si>
  <si>
    <t>7-Dec</t>
  </si>
  <si>
    <t>19-Dec</t>
  </si>
  <si>
    <t>20-Dec</t>
  </si>
  <si>
    <t>23-Dec</t>
  </si>
  <si>
    <t>10-Jan</t>
  </si>
  <si>
    <t>12-Jan</t>
  </si>
  <si>
    <t>1-Feb</t>
  </si>
  <si>
    <t>6-Feb</t>
  </si>
  <si>
    <t>16-Feb</t>
  </si>
  <si>
    <t>21-Feb</t>
  </si>
  <si>
    <t>3-Mar</t>
  </si>
  <si>
    <t>14-Mar</t>
  </si>
  <si>
    <t>15-Mar</t>
  </si>
  <si>
    <t>28-Mar</t>
  </si>
  <si>
    <t>29-Mar</t>
  </si>
  <si>
    <t>3-Apr</t>
  </si>
  <si>
    <t>27-Apr</t>
  </si>
  <si>
    <t>29-Apr</t>
  </si>
  <si>
    <t>3-May</t>
  </si>
  <si>
    <t>9-May</t>
  </si>
  <si>
    <t>10-May</t>
  </si>
  <si>
    <t>14-May</t>
  </si>
  <si>
    <t>15-May</t>
  </si>
  <si>
    <t>16-May</t>
  </si>
  <si>
    <t>6-Jun</t>
  </si>
  <si>
    <t>14-Jun</t>
  </si>
  <si>
    <t>24-Jun</t>
  </si>
  <si>
    <t>7-Jul</t>
  </si>
  <si>
    <t>28-Aug</t>
  </si>
  <si>
    <t>11-Sep</t>
  </si>
  <si>
    <t>18-Sep</t>
  </si>
  <si>
    <t>26-Sep</t>
  </si>
  <si>
    <t>16-Oct</t>
  </si>
  <si>
    <t>25-Oct</t>
  </si>
  <si>
    <t>22-Nov</t>
  </si>
  <si>
    <t>23-Nov</t>
  </si>
  <si>
    <t>27-Nov</t>
  </si>
  <si>
    <t>28-Nov</t>
  </si>
  <si>
    <t>10-Dec</t>
  </si>
  <si>
    <t>27-Dec</t>
  </si>
  <si>
    <t>23-Jan</t>
  </si>
  <si>
    <t>24-Jan</t>
  </si>
  <si>
    <t>25-Jan</t>
  </si>
  <si>
    <t>29-Jan</t>
  </si>
  <si>
    <t>20-Feb</t>
  </si>
  <si>
    <t>20-Mar</t>
  </si>
  <si>
    <t>11-Jun</t>
  </si>
  <si>
    <t>19-Jul</t>
  </si>
  <si>
    <t>12-Aug</t>
  </si>
  <si>
    <t>20-Sep</t>
  </si>
  <si>
    <t>24-Sep</t>
  </si>
  <si>
    <t>27-Sep</t>
  </si>
  <si>
    <t>29-Oct</t>
  </si>
  <si>
    <t>5-Nov</t>
  </si>
  <si>
    <t>3-Dec</t>
  </si>
  <si>
    <t>31-Dec</t>
  </si>
  <si>
    <t>2-Jan</t>
  </si>
  <si>
    <t>18-Jan</t>
  </si>
  <si>
    <t>15-Feb</t>
  </si>
  <si>
    <t>4-Mar</t>
  </si>
  <si>
    <t>2-Apr</t>
  </si>
  <si>
    <t>4-Jul</t>
  </si>
  <si>
    <t>15-Jul</t>
  </si>
  <si>
    <t>16-Jul</t>
  </si>
  <si>
    <t>21-Jul</t>
  </si>
  <si>
    <t>6-Aug</t>
  </si>
  <si>
    <t>128, 128, 128</t>
  </si>
  <si>
    <t>Red</t>
  </si>
  <si>
    <t>138, 118, 118</t>
  </si>
  <si>
    <t>161, 95, 95</t>
  </si>
  <si>
    <t>225, 30, 30</t>
  </si>
  <si>
    <t>212, 43, 43</t>
  </si>
  <si>
    <t>148, 108, 108</t>
  </si>
  <si>
    <t>235, 20, 20</t>
  </si>
  <si>
    <t>171, 85, 85</t>
  </si>
  <si>
    <t>193, 62, 62</t>
  </si>
  <si>
    <t>GraphSource░TwitterUsers▓GraphTerm░pwc_de,PwC_France,PwC_Middle_East,PwC_Nederland,PwC_no,PwC_Suomi,PwC_Switzerland,PwC_UK,pwc_za,PwCSaudiArabia,Accenture_FI,Accenture_ME,AccentureFrance,AccentureNL,AccentureUK,deloitteCH,deloitteDE,deloitteFinland,deloitteFrance,DeloitteKSA,DeloitteME,deloitteNL,deloitteNO,deloittesa,deloitteUK,EY_Africa,(regional),EY_Germany,EY_Norge,EY_Suomi,EY_Switzerland,EYFrance,IBM_France,IBM_UK_News,IBMCH,KPMG_CH,KPMG_DE,KPMG_France,KPMG_NL,KPMG_SA,KPMGFinland,Kpmgnorway,KPMGUK,McKinsey_ch,McKinsey_de,McKinsey_France,McKinseyME,EY_mena,EY_Nederland,EY_UKI▓ImportDescription░The graph represents a network of 50 specified Twitter users.  The network was obtained from Twitter on Thursday, 08 August 2019 at 01:14 UTC.
It shows who was mentioned or replied to in the users' recent tweets.▓ImportSuggestedTitle░Twitter Users Usernames▓ImportSuggestedFileNameNoExtension░2019-08-07 17-37-37 NodeXL Twitter Users Usernames▓GroupingDescription░The graph's vertices were grouped by cluster using the Clauset-Newman-Moore cluster algorithm.▓LayoutAlgorithm░The graph was laid out using the Harel-Koren Fast Multiscale layout algorithm.▓GraphDirectedness░The graph is directed.</t>
  </si>
  <si>
    <t>202, 53, 53</t>
  </si>
  <si>
    <t>181, 76, 76</t>
  </si>
  <si>
    <t>245, 10, 10</t>
  </si>
  <si>
    <t>ey.com bit.ly cmdctrl.com confare.at youtu.be eycom.ch it-sa.de konferenz.de</t>
  </si>
  <si>
    <t>deloitte,forward</t>
  </si>
  <si>
    <t>meer,over</t>
  </si>
  <si>
    <t>weten,over</t>
  </si>
  <si>
    <t>lähde,kanssamme</t>
  </si>
  <si>
    <t>kanssamme,elokuun</t>
  </si>
  <si>
    <t>elokuun,lopussa</t>
  </si>
  <si>
    <t>lopussa,#cybercruise'lle</t>
  </si>
  <si>
    <t>https://www.mckinsey.com/business-functions/risk/our-insights/cyber-risk-measurement-and-the-holistic-cybersecurity-approach https://www.mckinsey.com/business-functions/risk/our-insights/data-privacy-what-every-manager-needs-to-know https://www.mckinsey.com/business-functions/organization/our-insights/five-fifty-unprotected</t>
  </si>
  <si>
    <t>https://bit.ly/2QrLOzM https://www.eycom.ch/en/Publications/20181219-Is-Cybersecurity-about-more-than-protection/download https://bit.ly/2Sqf1P6 https://youtu.be/rFff_LRiJtk http://confare.at/swiss-cio-manager-summit/#anmeldung</t>
  </si>
  <si>
    <t>https://ey.smh.re/0BR6 http://ey.smh.re/00Xq http://ey.smh.re/_0B http://ey.smh.re/_08</t>
  </si>
  <si>
    <t>https://www.mckinsey.com/business-functions/risk/our-insights/data-privacy-what-every-manager-needs-to-know https://www.mckinsey.com/business-functions/organization/our-insights/five-fifty-unprotected https://www.mckinsey.com/business-functions/risk/our-insights/cyber-risk-measurement-and-the-holistic-cybersecurity-approach</t>
  </si>
  <si>
    <t>pwc.nl bnr.nl qualtrics.com emerce.nl twitter.com</t>
  </si>
  <si>
    <t>ey.com selectminds.com</t>
  </si>
  <si>
    <t>radian6.com accenture-insights.nl accenture.com</t>
  </si>
  <si>
    <t>bit.ly eycom.ch youtu.be confare.at</t>
  </si>
  <si>
    <t>bnr.nl pwc.nl qualtrics.com emerce.nl twitter.com</t>
  </si>
  <si>
    <t>selectminds.com ey.com</t>
  </si>
  <si>
    <t>accenture-insights.nl radian6.com accenture.com</t>
  </si>
  <si>
    <t>cybersecurity risk security datenschutztag data cyberrisk cyber iot fivefifty</t>
  </si>
  <si>
    <t>cybersecurity giss ey eyenergy cio</t>
  </si>
  <si>
    <t>cybersecurity giss2019 mobility automotive informationsecurity</t>
  </si>
  <si>
    <t>security risk datenschutztag data cyberrisk cyber iot fivefifty cybersecurity</t>
  </si>
  <si>
    <t>giss ey eyenergy cio cybersecurity</t>
  </si>
  <si>
    <t>mobility automotive informationsecurity giss2019 cybersecurity</t>
  </si>
  <si>
    <t>order assist companies detect potential #cyber attacks earlier ll launching</t>
  </si>
  <si>
    <t>#mondialtech thomas hutin deloitte cyber security services partner discusses #safety</t>
  </si>
  <si>
    <t>ey die #cybersecurity 2019 global survey 2018 veranstaltung privacy raising</t>
  </si>
  <si>
    <t>survey 2018 die 2019 global veranstaltung privacy raising standard 25</t>
  </si>
  <si>
    <t>#mondialtech,thomas  thomas,hutin  hutin,deloitte  deloitte,cyber  cyber,security  security,services  services,partner  partner,discusses  discusses,#safety  #safety,#automatization</t>
  </si>
  <si>
    <t>veranstaltung,privacy  privacy,raising  raising,standard  standard,25  25,juni  juni,2019  2019,london  london,peter  peter,katko  katko,ey</t>
  </si>
  <si>
    <t>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</si>
  <si>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&lt;value&gt;True&lt;/value&gt;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
  </si>
  <si>
    <t>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a able about across after ain't all almost also am among an and any are aren't as at b be because been but by c can can't cannot could could've couldn't d did didn't do does doesn't don't e either else ever every f for from g get got h had has hasn't have he he'd he'll he's her hers him his how how'd how'll how's however http https i i'd i'll i'm i've if in into is isn't it it's its j just k l least let like likely m may me might might've most must must've mustn't my n neither no nor not o of off often on only or other our own p q r rather rt s said say says she she'd she'll she's should should've shouldn't since so some t than that that'll that's the their them then there there's these they they'd they'll they're they've this to too u us v via w wants was wasn't we we'd we'll we're were weren't what what's when where where'd where'll where's which while who who'd who'll who's whom why why'd will with won't would would've wouldn't www x y yet you you'd you'll you're you've your z▓SentimentList1Name░Positive▓SentimentList2Name░Negative▓SentimentList3Name░Your list of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t>
  </si>
  <si>
    <t>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t>
  </si>
  <si>
    <t>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t>
  </si>
  <si>
    <t>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t>
  </si>
  <si>
    <t>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t>
  </si>
  <si>
    <t xml:space="preserve">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t>
  </si>
  <si>
    <t>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
  </si>
  <si>
    <t>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t>
  </si>
  <si>
    <t>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t>
  </si>
  <si>
    <t>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t>
  </si>
  <si>
    <t>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t>
  </si>
  <si>
    <t>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name="TimeSeriesUserSettings" serializeAs="String"&gt;
        &lt;value&gt;TimeColumnName░Tweet Date (UTC)▓TimeSlice░Days▓UniqueEdges░True▓UniqueColumnName░Imported ID▓SlicerColumns░Relationship,Hashtags in Tweet,Language&lt;/value&gt;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t>
  </si>
  <si>
    <t>van</t>
  </si>
  <si>
    <t>out</t>
  </si>
  <si>
    <t>der</t>
  </si>
  <si>
    <t>und</t>
  </si>
  <si>
    <t>het</t>
  </si>
  <si>
    <t>sie</t>
  </si>
  <si>
    <t>een</t>
  </si>
  <si>
    <t>here</t>
  </si>
  <si>
    <t>te</t>
  </si>
  <si>
    <t>op</t>
  </si>
  <si>
    <t>auf</t>
  </si>
  <si>
    <t>des</t>
  </si>
  <si>
    <t>von</t>
  </si>
  <si>
    <t>la</t>
  </si>
  <si>
    <t>im</t>
  </si>
  <si>
    <t>je</t>
  </si>
  <si>
    <t>up</t>
  </si>
  <si>
    <t>et</t>
  </si>
  <si>
    <t>wie</t>
  </si>
  <si>
    <t>sich</t>
  </si>
  <si>
    <t>le</t>
  </si>
  <si>
    <t>new</t>
  </si>
  <si>
    <t>now</t>
  </si>
  <si>
    <t>om</t>
  </si>
  <si>
    <t>hier</t>
  </si>
  <si>
    <t>à</t>
  </si>
  <si>
    <t>zu</t>
  </si>
  <si>
    <t>für</t>
  </si>
  <si>
    <t>ist</t>
  </si>
  <si>
    <t>ein</t>
  </si>
  <si>
    <t>dem</t>
  </si>
  <si>
    <t>das</t>
  </si>
  <si>
    <t>voor</t>
  </si>
  <si>
    <t>sind</t>
  </si>
  <si>
    <t>nos</t>
  </si>
  <si>
    <t>als</t>
  </si>
  <si>
    <t>unser</t>
  </si>
  <si>
    <t>zum</t>
  </si>
  <si>
    <t>um</t>
  </si>
  <si>
    <t>aus</t>
  </si>
  <si>
    <t>eine</t>
  </si>
  <si>
    <t>mit</t>
  </si>
  <si>
    <t>auch</t>
  </si>
  <si>
    <t>pour</t>
  </si>
  <si>
    <t>want</t>
  </si>
  <si>
    <t>sur</t>
  </si>
  <si>
    <t>es</t>
  </si>
  <si>
    <t>zur</t>
  </si>
  <si>
    <t>nicht</t>
  </si>
  <si>
    <t>unsere</t>
  </si>
  <si>
    <t>können</t>
  </si>
  <si>
    <t>avec</t>
  </si>
  <si>
    <t>er</t>
  </si>
  <si>
    <t>au</t>
  </si>
  <si>
    <t>über</t>
  </si>
  <si>
    <t>haben</t>
  </si>
  <si>
    <t>nur</t>
  </si>
  <si>
    <t>que</t>
  </si>
  <si>
    <t>hat</t>
  </si>
  <si>
    <t>wird</t>
  </si>
  <si>
    <t>einem</t>
  </si>
  <si>
    <t>bei</t>
  </si>
  <si>
    <t>beim</t>
  </si>
  <si>
    <t>un</t>
  </si>
  <si>
    <t>les</t>
  </si>
  <si>
    <t>real</t>
  </si>
  <si>
    <t>al</t>
  </si>
  <si>
    <t>vous</t>
  </si>
  <si>
    <t>pas</t>
  </si>
  <si>
    <t>wir</t>
  </si>
  <si>
    <t>werden</t>
  </si>
  <si>
    <t>aber</t>
  </si>
  <si>
    <t>ihre</t>
  </si>
  <si>
    <t>einen</t>
  </si>
  <si>
    <t>noch</t>
  </si>
  <si>
    <t>den</t>
  </si>
  <si>
    <t>vor</t>
  </si>
  <si>
    <t>eines</t>
  </si>
  <si>
    <t>sollten</t>
  </si>
  <si>
    <t>denn</t>
  </si>
  <si>
    <t>vom</t>
  </si>
  <si>
    <t>uns</t>
  </si>
  <si>
    <t>muss</t>
  </si>
  <si>
    <t>une</t>
  </si>
  <si>
    <t>ne</t>
  </si>
  <si>
    <t>oder</t>
  </si>
  <si>
    <t>tun</t>
  </si>
  <si>
    <t>jetzt</t>
  </si>
  <si>
    <t>ihr</t>
  </si>
  <si>
    <t>etwas</t>
  </si>
  <si>
    <t>dans</t>
  </si>
  <si>
    <t>era</t>
  </si>
  <si>
    <t>durch</t>
  </si>
  <si>
    <t>dass</t>
  </si>
  <si>
    <t>wenn</t>
  </si>
  <si>
    <t>wurden</t>
  </si>
  <si>
    <t>https://www.linkedin.com/pulse/5-things-every-uk-company-should-doing-prevent-cyber-kevin-williams/</t>
  </si>
  <si>
    <t>https://bit.ly/2Sqf1P6</t>
  </si>
  <si>
    <t>https://youtu.be/rFff_LRiJtk</t>
  </si>
  <si>
    <t>https://www.ey.com/de/de/services/specialty-services/sme-business-services/ey-interviews-matthias-bandemer-cyber-security-muss-chefsache-sein</t>
  </si>
  <si>
    <t>https://exhibitors.cmdctrl.com/de/</t>
  </si>
  <si>
    <t>https://home.kpmg/ch/en/home/insights/2018/05/clarity-on-cyber-security.html https://www.mckinsey.com/business-functions/risk/our-insights/cyber-risk-measurement-and-the-holistic-cybersecurity-approach https://www-01.ibm.com/events/wwe/grp/grp309.nsf/Agenda.xsp?openform&amp;seminar=ZFAM2HES&amp;locale=fr_FR&amp;auth=anonymous&amp;cm_mmc=OSocial_Twitter-_-Security_Detect+threats+-+QRadar-_-IFR_IFR-_-Twitter+Promo+IBM+Security+Summit+9+avril+&amp;cm_mmca1=000032ZH&amp;cm_mmca2=10000108 https://www.pwcavocats.com/fr/evenements/2018/petit-dejeuner-debat-les-actualites-juridiques-de-la-rentree-2018-a-l-ere-de-l-industrie-4-0.html https://www.linkedin.com/pulse/cybersecurity-from-ground-up-helps-enable-growth-matthew-randolph/ http://www.kadenceresearch.com/digitaltrust2019/wave3 https://go.ey.com/2HN0rtn https://www.ey.com/za/en/services/advisory/ey-cybersecurity https://transformationblog.ey.com/2018/09/12/four-tips-to-make-cybersecurity-a-private-equity-value-driver/ https://transformationblog.ey.com/2019/01/14/a-year-in-the-life-of-a-data-protection-officer-ey-iapp-annual-privacy-governance-report/</t>
  </si>
  <si>
    <t>https://www.pwc.nl/nl/themas/blogs/grootste-gevaar-voor-dataprivacy-is-onze-ambivalentie.html https://www2.deloitte.com/nl/nl/pages/real-estate/articles/real-estate-predictions-2019.html https://www.pwc.nl/nl/actueel-en-publicaties/diensten-en-sectoren/financiele-sector/processen-zijn-cruciaal-bij-werken-aan-cybersecurity.html https://www.deloitteforward.nl/cyber-security/cyber-security-de-mens-is-niet-de-zwakste-schakel-maar-juist-de-oplossing/?utm_source=tw&amp;utm_medium=org&amp;utm_campaign=corp_cs&amp;linkId=66558963 https://www2.deloitte.com/nl/nl/pages/risk/articles/cybersecurity-de-mens-is-niet-het-probleem-maar-de-oplossing.html http://www.deloitte.nl/privacy?id=nl:2sm:3tw:4privacy::6risk:20181029161300:&amp;utm_source=tw&amp;utm_campaign=privacy&amp;utm_content=risk&amp;utm_medium=social&amp;linkId=58871490 https://www.deloitteforward.nl/?linkId=58660333 http://www.deloitte.nl/privacy?id=nl:2sm:3tw:4Private_corp::6oth:20181031110000:&amp;utm_source=tw&amp;utm_campaign=Private_corp&amp;utm_content=oth&amp;utm_medium=social&amp;linkId=58964899 https://event.on24.com/eventRegistration/EventLobbyServlet?target=reg20.jsp&amp;referrer=&amp;eventid=1869175&amp;sessionid=1&amp;key=A66C45B6AAC9D16B3032F11D00C9772B&amp;regTag=&amp;sourcepage=register https://www.deloitteforward.nl/podcasts/podcastserie-cases-seizoen-1-over-cyber-security/</t>
  </si>
  <si>
    <t>https://event.on24.com/wcc/r/2010329-1/FBA433E61485F3E0E1475DBA6CA61DAD https://insight.kpmg.fi/cyber-cruise-2019 https://home.kpmg.com/uk/en/home/insights/2018/08/mobility-2030-a-shake-up-for-insurance.html?hootPostID=65e6de8749391bf155976fd9672ed624 https://bit.ly/2okgtBT?hootPostID=5bc1666cb19200bffe24088b88fa8d61 https://r.online-reg.com/Appian_KPMG_GDPR_London_Event/site/pg/summary?utm_source=socialmedia&amp;utm_medium=LinkedIn&amp;utm_campaign=Appian https://home.kpmg.com/uk/en/home/services/advisory/risk-consulting/regulatory-transformation-privacy-services.html?utm_source=socialmedia&amp;utm_medium=Twitter&amp;utm_campaign=GDPR https://home.kpmg/uk/en/home/insights/2018/12/investing-in-data-privacy.html?hootPostID=45ec005b030401af8abe889bf8e29e15 https://social.kpmg/WEFLIVEUK_TW?utm_source=socialmedia&amp;utm_medium=&amp;utm_content=&amp;utm_campaign=wef19 https://home.kpmg/uk/en/home/media/press-releases/2019/01/ten-trends-driving-cyber-security-in-2019.html?utm_source=socialmedia&amp;utm_medium=&amp;utm_content=&amp;utm_campaign=wef19 https://www.linkedin.com/pulse/5-things-every-uk-company-should-doing-prevent-cyber-kevin-williams/</t>
  </si>
  <si>
    <t>https://www.de.ey.com/Publication/vwLUAssets/ey-datenklau-virtuelle-gefahr-echte-schaeden-2/$FILE/ey-datenklau-virtuelle-gefahr-echte-schaeden-2.pdf https://bit.ly/2QrLOzM http://confare.at/swiss-cio-manager-summit/#anmeldung https://bit.ly/2Sqf1P6 https://youtu.be/rFff_LRiJtk https://www.eycom.ch/en/Publications/20181219-Is-Cybersecurity-about-more-than-protection/download https://bit.ly/31NxRS1 https://www.de.ey.com/de/de/services/specialty-services/sme-business-services/ey-interviews-matthias-bandemer-cyber-security-muss-chefsache-sein https://www.ey.com/de/de/services/specialty-services/sme-business-services/ey-interviews-matthias-bandemer-cyber-security-muss-chefsache-sein https://exhibitors.cmdctrl.com/de/</t>
  </si>
  <si>
    <t>ey.com deloi.tt radian6.com ibm.com home.kpmg pwc.de kpmg.de mckinsey.com co.uk linkedin.com</t>
  </si>
  <si>
    <t>pwc.nl deloitteforward.nl deloitte.com deloitte.nl bnr.nl on24.com fd.nl ey.com accountant.nl ey.nl</t>
  </si>
  <si>
    <t>on24.com home.kpmg kpmg.fi kpmg.com bit.ly online-reg.com social.kpmg linkedin.com computerweekly.com recman.fi</t>
  </si>
  <si>
    <t>cybersécurité</t>
  </si>
  <si>
    <t>davidferbrache</t>
  </si>
  <si>
    <t>autonomous</t>
  </si>
  <si>
    <t>mobilityecosystem</t>
  </si>
  <si>
    <t>cybermonday</t>
  </si>
  <si>
    <t>cio</t>
  </si>
  <si>
    <t>eyenergy</t>
  </si>
  <si>
    <t>giss</t>
  </si>
  <si>
    <t>hacking</t>
  </si>
  <si>
    <t>it</t>
  </si>
  <si>
    <t>cybersecurity dataprivacy cyber eycyber data intelligentdigital blockchain security gdpr cybersécurité</t>
  </si>
  <si>
    <t>cybersecurity privacy avg blockchain podcast dataprivacy artificialintelligence digital technologie deloitte</t>
  </si>
  <si>
    <t>cybersecurity cybersecurityexe cybercruise privacy wef19 weflive davidferbrache kpmgfinland autonomous mobilityecosystem</t>
  </si>
  <si>
    <t>cybersecurity cybermonday ey cmdctrl18 cio eyenergy giss hacking vulnerability it</t>
  </si>
  <si>
    <t>cybersecurite lt</t>
  </si>
  <si>
    <t>#cybersecurity more cyber die privacy out cybersecurity der und find</t>
  </si>
  <si>
    <t>de van #cybersecurity en het een te op over onze</t>
  </si>
  <si>
    <t>privacy #cybersecurity here register webinar data ja cyber more security</t>
  </si>
  <si>
    <t>#cybersecurity ey die sie sich auf cyber unternehmen 2018 mit</t>
  </si>
  <si>
    <t>de #cybersecurity des attaques à la ont été évitées #cybersecurite</t>
  </si>
  <si>
    <t>find,out</t>
  </si>
  <si>
    <t>out,more</t>
  </si>
  <si>
    <t>la,gestion</t>
  </si>
  <si>
    <t>become,more</t>
  </si>
  <si>
    <t>van,de</t>
  </si>
  <si>
    <t>de,#avg</t>
  </si>
  <si>
    <t>et,la</t>
  </si>
  <si>
    <t>op,het</t>
  </si>
  <si>
    <t>het,gebied</t>
  </si>
  <si>
    <t>gebied,van</t>
  </si>
  <si>
    <t>op,deloitte</t>
  </si>
  <si>
    <t>sign,up</t>
  </si>
  <si>
    <t>up,here</t>
  </si>
  <si>
    <t>datenklaustudie,virtuelle</t>
  </si>
  <si>
    <t>virtuelle,gefahren</t>
  </si>
  <si>
    <t>gefahren,echte</t>
  </si>
  <si>
    <t>echte,schäden</t>
  </si>
  <si>
    <t>schäden,#cybermonday</t>
  </si>
  <si>
    <t>#cybermonday,#cybersecurity</t>
  </si>
  <si>
    <t>wie,sich</t>
  </si>
  <si>
    <t>sie,sich</t>
  </si>
  <si>
    <t>hier,#cybersecurity</t>
  </si>
  <si>
    <t>ist,die</t>
  </si>
  <si>
    <t>ont,été</t>
  </si>
  <si>
    <t>été,évitées</t>
  </si>
  <si>
    <t>find,out  out,more  la,gestion  data,privacy  data,protection  cyber,security  become,more  read,more  learn,more  et,la</t>
  </si>
  <si>
    <t>van,de  de,#avg  op,het  lees,meer  meer,over  het,gebied  gebied,van  weten,over  op,deloitte  deloitte,forward</t>
  </si>
  <si>
    <t>cyber,security  privacy,strategy  customer,privacy  sign,up  up,here  find,out  lähde,kanssamme  kanssamme,elokuun  elokuun,lopussa  lopussa,#cybercruise'lle</t>
  </si>
  <si>
    <t>datenklaustudie,virtuelle  virtuelle,gefahren  gefahren,echte  echte,schäden  schäden,#cybermonday  #cybermonday,#cybersecurity  wie,sich  sie,sich  hier,#cybersecurity  ist,die</t>
  </si>
  <si>
    <t>ont,été  été,évitées</t>
  </si>
  <si>
    <t>matban</t>
  </si>
  <si>
    <t>vincitoy</t>
  </si>
  <si>
    <t>pwc_de omancert ituarcc deloittesa kpmg_ch firthclinton ey_cybersec osherin sourabh_rs ey_emergingmkts</t>
  </si>
  <si>
    <t>deloittenl raadcyber pwc_nederland kpmg_nl ey_nederland</t>
  </si>
  <si>
    <t>kpmguk fsecure deloittefinland nixutigerteam vttfinland vincitoy kpmgfinland</t>
  </si>
  <si>
    <t>ey_germany peterkatko1 matban</t>
  </si>
  <si>
    <t>accenture bnpparibas eyfrance centrimex zebox_ fic_fr</t>
  </si>
  <si>
    <t>ey_africa pwc_france pwc_uk deloitteuk deloittesa ey_uki ibm_france kpmg_de pwc_middle_east accentureuk</t>
  </si>
  <si>
    <t>pwc_nederland ey_nederland deloittenl kpmg_nl</t>
  </si>
  <si>
    <t>kpmguk kpmgfinland deloittefinland</t>
  </si>
  <si>
    <t>ey_germany ey_switzerland</t>
  </si>
  <si>
    <t>eyfrance accenturefrance</t>
  </si>
  <si>
    <t>https://www.pwc.co.uk/issues/cyber-security-data-privacy/insights/digital-trust-insights-survey.html https://www.pwc.co.uk/issues/cyber-security-data-privacy/insights/Transparency-in-the-digital-age.html https://whitehallmedia.co.uk/programme-details/ http://r.socialstudio.radian6.com/1cbe20d0-ff5d-49d5-ab2d-383a25dbd66a http://r.socialstudio.radian6.com/604d4219-222f-4486-b34f-05a22a6c4d65 http://r.socialstudio.radian6.com/65f3095b-9280-458f-9bf9-162bc9a31754 http://r.socialstudio.radian6.com/c405a1cd-266a-469a-aa2d-480a782a1c3f http://r.socialstudio.radian6.com/39af0061-34d2-42cf-bf57-7a29773a4a15 https://pwc.blogs.com/cyber_security_updates/2018/11/private-businesses-dont-be-low-hanging-fruit-for-cyber-criminals.html https://pwc.blogs.com/finance_and_treasury/2018/11/knowing-the-rules-versus-playing-the-game-the-treasurers-role-in-cybercrime-prevention.html</t>
  </si>
  <si>
    <t>https://home.kpmg/de/de/home/themen/2019/07/nis-richtlinie.html?utm_campaign=NIS-Richtlinie%20&amp;utm_content=96730733&amp;utm_medium=social&amp;utm_source=twitter&amp;hss_channel=tw-37637110 https://hub.kpmg.de/kritische-infrastrukturen-vor-cyberangriffen-schuetzen?utm_campaign=NIS-Richtlinie%20&amp;utm_content=96730682&amp;utm_medium=social&amp;utm_source=twitter&amp;hss_channel=tw-37637110 https://hub.kpmg.de/global-ceo-outlook-2019?utm_campaign=CEO%20Outlook%202019&amp;utm_content=92785972&amp;utm_medium=social&amp;utm_source=twitter&amp;hss_channel=tw-37637110 https://home.kpmg/de/de/home/events/2019/07/meet-the-future.html?utm_content=92423855&amp;utm_medium=social&amp;utm_source=twitter&amp;hss_channel=tw-37637110 https://klardenker.kpmg.de/darknet-marktplatz-firmendaten/?utm_content=91783604&amp;utm_medium=social&amp;utm_source=twitter&amp;hss_channel=tw-37637110 https://klardenker.kpmg.de/it-sicherheit-das-undenkbare-denken/?utm_content=91565459&amp;utm_medium=social&amp;utm_source=twitter&amp;hss_channel=tw-37637110 https://klardenker.kpmg.de/klardenker-on-air-cyber-security/?utm_campaign=Klardenker%20on%20air&amp;utm_content=90940370&amp;utm_medium=social&amp;utm_source=twitter&amp;hss_channel=tw-37637110 https://hub.kpmg.de/was-sie-ueber-ihr-berechtigungsmanagement-wissen-sollten?utm_campaign=Was%20Sie%20%C3%BCber%20Ihr%20Berechtigungsmanagement%20wissen%20sollten&amp;utm_content=90998370&amp;utm_medium=social&amp;utm_source=twitter&amp;hss_channel=tw-37637110 https://klardenker.kpmg.de/cyber-security-2019-was-kommt-da-auf-uns-zu/?utm_content=83192246&amp;utm_medium=social&amp;utm_source=twitter&amp;hss_channel=tw-37637110 https://klardenker.kpmg.de/cyber-security-2019-was-kommt-da-auf-uns-zu/?utm_content=83192245&amp;utm_medium=social&amp;utm_source=twitter&amp;hss_channel=tw-37637110</t>
  </si>
  <si>
    <t>https://ibm.webex.com/ibm/onstage/g.php?MTID=e3c8d72f71b28538e8d2a1c9f593cc643 http://ibm.biz/Bd2ChS?2277470206&amp;linkId=66692896 https://www.computerweekly.com/news/252461474/Most-organisations-still-lack-incident-response-plans?linkId=66121359 http://www.ibm.com/this-is-ibm#029 http://www.ibm.com/this-is-ibm</t>
  </si>
  <si>
    <t>http://www.kadenceresearch.com/digitaltrust2019/wave3 https://www.eventbrite.com/e/beyond-gdpr-data-privacy-in-the-gcc-registration-62246231153 https://www.pwc.com/m1/en/publications/healthcare-data-protection-in-the-uae.html</t>
  </si>
  <si>
    <t>https://www.linkedin.com/pulse/cybersecurity-from-ground-up-helps-enable-growth-matthew-randolph/ https://www.ey.com/za/en/services/advisory/ey-cybersecurity http://www.ey.com/gl/en/services/advisory/ey-cybersecurity https://betterworkingworld.ey.com/growth/how-would-you-sell-to-people-who-never-buy-anything https://www.ey.com/en_gl/growth/ceo-imperative-global-challenges/?WT.mc_id=14627009&amp;AA.tsrc=social-media https://www.linkedin.com/pulse/cybercrime-national-security-imperative-george-atalla/ https://www.ey.com/en_gl/mining-metals/10-business-risks-facing-mining-and-metals https://www.ey.com/en_gl/advisory/how-the-iot-and-data-monetization-are-changing-business-models https://betterworkingworld.ey.com/digital/cybercrime_challenges_21st_century https://www.ey.com/Publication/vwLUAssets/ey-data-privacy-service-offering/$FILE/ey-data-privacy-service-offering.pdf</t>
  </si>
  <si>
    <t>https://fd.nl/ondernemen/1269417/meer-druk-accountants-op-cyberveiligheid-bij-bedrijven https://www.ey.nl/podcast https://www.accountant.nl/nieuws/2018/9/nba-komt-met-cybersecurity-health-check-voor-middelgrote-bedrijven/ https://www.ey.com/nl/nl/newsroom/news-ey-digitale-transformatie-beleven-in-ey-nieuwe-groei-en-innovatiecentrum-in-amsterdam</t>
  </si>
  <si>
    <t>https://www.pwc.de/personalisiertewerbung https://www.pwc.de/cybersecurity http://www.pwc.de/reedereien2019 https://www.pwc.de/de/strategie-organisation-prozesse-systeme/cyber-security.html https://www.pwc.de/de/strategie-organisation-prozesse-systeme/cyber-security/globale-pwc-umfrage-unternehmen-zu-nachlaessig-im-umgang-mit-digitalen-risiken.html https://www.youtube.com/watch?v=I7NFFb0je1I&amp;feature=youtu.be https://www.pwc.de/de/pressemitteilungen/2018/europaeische-unternehmen-sind-schlechter-auf-cyber-angriffe-vorbereitet-als-asiaten-und-amerikaner.html http://www.pwc.de/CEO-Survey-2018-Handel</t>
  </si>
  <si>
    <t>https://www.ey.com/em/en/newsroom/news-releases/news-ey-companies-across-the-globe-highly-vulnerable-to-cyber-attacks https://www.ey.com/em/FutureIA</t>
  </si>
  <si>
    <t>https://deloi.tt/2XPhPaS https://deloi.tt/2JGtr8F https://deloi.tt/2CMeSwf https://deloi.tt/2AP1V3T https://deloi.tt/2Hed17X https://deloi.tt/2yX0f6v https://deloi.tt/2OJ7ipS https://deloi.tt/2PaHMtE</t>
  </si>
  <si>
    <t>https://www.de.ey.com/Publication/vwLUAssets/ey-datenklau-virtuelle-gefahr-echte-schaeden-2/$FILE/ey-datenklau-virtuelle-gefahr-echte-schaeden-2.pdf https://bit.ly/31NxRS1 https://www.ey.com/de/de/services/advisory/advisory---cybersecurity http://wiwo.konferenz.de/ada/ https://www.it-sa.de/de/besucher/tickets https://cmdctrl.com/index.html https://www.ey.com/de/de/services/specialty-services/sme-business-services/ey-interviews-matthias-bandemer-cyber-security-muss-chefsache-sein https://exhibitors.cmdctrl.com/de/ https://www.de.ey.com/de/de/services/specialty-services/sme-business-services/ey-interviews-matthias-bandemer-cyber-security-muss-chefsache-sein</t>
  </si>
  <si>
    <t>https://home.kpmg/ch/en/home/insights/2018/05/clarity-on-cyber-security.html https://home.kpmg/ch/en/home/insights/2018/05/clarity-on-cyber-security.html#scrollNav-2 http://www.digitaltag.live https://digitalfestival.ch/labs</t>
  </si>
  <si>
    <t>http://r.socialstudio.radian6.com/f300fecc-00e0-4624-8c16-03f23d96c1b7 http://r.socialstudio.radian6.com/8d77bfbc-8b92-46f8-a556-818bb10f347d http://r.socialstudio.radian6.com/c270ea8e-9096-4bf1-b373-5d39bc8b15d0 http://r.socialstudio.radian6.com/44c46c41-8a04-4c02-84d0-333e1fe865f4</t>
  </si>
  <si>
    <t>https://www2.deloitte.com/nl/nl/pages/real-estate/articles/real-estate-predictions-2019.html https://www.deloitteforward.nl/cyber-security/cyber-security-de-mens-is-niet-de-zwakste-schakel-maar-juist-de-oplossing/?utm_source=tw&amp;utm_medium=org&amp;utm_campaign=corp_cs&amp;linkId=66558963 https://www.deloitteforward.nl/cyber-security/waarom-zou-iemand-onze-fabriek-willen-hacken/ https://www2.deloitte.com/nl/nl/pages/risk/articles/part-2-why-would-anyone-want-hack-our-factory.html https://www.deloitteforward.nl/cyber-security/cybersecurity-volgens-risk-managers-in-top-3-grootste-risicos/ https://www2.deloitte.com/nl/nl/pages/risk/articles/what-can-we-learn-from-the-quadrigacx-fiasco.html https://www2.deloitte.com/nl/nl/pages/risk/articles/part-1-why-would-anyone-want-hack-our-factory.html https://www.deloitteforward.nl/?linkId=62436094 https://www.deloitteforward.nl/?linkId=62435753 https://www.deloitteforward.nl/podcasts/podcastserie-cases-seizoen-1-over-cyber-security/?linkId=61323492</t>
  </si>
  <si>
    <t>https://go.ey.com/2HN0rtn https://transformationblog.ey.com/2019/01/14/a-year-in-the-life-of-a-data-protection-officer-ey-iapp-annual-privacy-governance-report/ https://transformationblog.ey.com/2018/09/12/four-tips-to-make-cybersecurity-a-private-equity-value-driver/ https://go.ey.com/Disr_Index https://bit.ly/2H9pfOy https://www.ey.com/uk/en/issues/ey-disruption?utm_campaign=Disruption+Index+Q1+2019&amp;utm_medium=bitly&amp;utm_source=SMA https://www.uktech.news/guest-posts/growth-strategy/cybersecurity-growth-strategy/dont-let-your-organisation-fall-down-the-black-hole-of-cybercrime-20180924 https://www.ey.com/uk/en/services/specialty-services/ey-can-cybersecurity-be-your-best-competitive-advantage-instead-of-your-worst-setback- https://wp.me/p8qlMy-4m</t>
  </si>
  <si>
    <t>https://deloi.tt/2skwlX4 https://deloi.tt/2EqeDJy https://deloi.tt/2E5chil https://deloi.tt/2SfzJgO https://deloi.tt/2OUJa42 https://deloi.tt/2MIVB0H</t>
  </si>
  <si>
    <t>https://www.pwc.nl/nl/themas/blogs/grootste-gevaar-voor-dataprivacy-is-onze-ambivalentie.html https://www.pwc.nl/nl/actueel-en-publicaties/diensten-en-sectoren/financiele-sector/processen-zijn-cruciaal-bij-werken-aan-cybersecurity.html https://www.pwc.nl/nl/the-academy/open-trainingen/trainingsaanbod/vertrouwen-creeeren-door-avg-compliance.html https://www.pwc.nl/nl/themas/digital/cybersecurity-privacy/podcast-cybersecurity-in-de-praktijk.html https://pwc.qualtrics.com/jfe/form/SV_1RNSTuc42ZdtZVX https://www.bnr.nl/cookiewall?target=/podcast/pwcdigital/10370981/cybersecurity-in-de-praktijk-gdpr https://www.pwc.nl/nl/actueel-en-publicaties/themas/digitalisering/avg-ingevoerd-tijd-voor-herziening-van-eprivacy-richtlijn.html?utm_source=twitter&amp;utm_medium=text&amp;utm_campaign=generiek&amp;WT.mc_id=twit.su.gen https://www.bnr.nl/podcast/pwcdigital?utm_source=twitter&amp;utm_medium=text&amp;utm_campaign=generiek&amp;WT.mc_id=twit.su.gen https://www.emerce.nl/achtergrond/briqbank-digitale-identiteit-vereist-flexibiliteit https://www.pwc.nl/nl/themas/inzake/inzake-december-2018/voor-cybersecurity-hoef-je-niet-bang-te-zijn.html</t>
  </si>
  <si>
    <t>https://event.on24.com/wcc/r/2010329-1/FBA433E61485F3E0E1475DBA6CA61DAD https://home.kpmg/xx/en/home/insights/2019/01/driving-value-from-genomics.html?utm_campaign=uk_marketing https://www.linkedin.com/pulse/5-things-every-uk-company-should-doing-prevent-cyber-kevin-williams/ https://www.computerweekly.com/news/252458797/Cyber-awareness-of-UK-boards-found-wanting https://home.kpmg/uk/en/home/media/press-releases/2019/01/ten-trends-driving-cyber-security-in-2019.html?utm_source=socialmedia&amp;utm_medium=&amp;utm_content=&amp;utm_campaign=wef19 https://social.kpmg/WEFLIVEUK_TW?utm_source=socialmedia&amp;utm_medium=&amp;utm_content=&amp;utm_campaign=wef19 https://home.kpmg/uk/en/home/insights/2018/12/investing-in-data-privacy.html?hootPostID=45ec005b030401af8abe889bf8e29e15 https://home.kpmg.com/uk/en/home/services/advisory/risk-consulting/regulatory-transformation-privacy-services.html?utm_source=socialmedia&amp;utm_medium=Twitter&amp;utm_campaign=GDPR https://r.online-reg.com/Appian_KPMG_GDPR_London_Event/site/pg/summary?utm_source=socialmedia&amp;utm_medium=LinkedIn&amp;utm_campaign=Appian https://bit.ly/2okgtBT?hootPostID=5bc1666cb19200bffe24088b88fa8d61</t>
  </si>
  <si>
    <t>https://deloi.tt/2wGkAMJ https://deloi.tt/2wi4jNW https://deloi.tt/2wjQa2s https://deloi.tt/2MozX3p https://deloi.tt/2E1NCMx https://deloi.tt/2NJfzJr https://deloi.tt/2DdgZLw https://deloi.tt/2OGuSDM</t>
  </si>
  <si>
    <t>http://r.socialstudio.radian6.com/c71eaac2-3d58-42ad-a860-07b099a54134 http://r.socialstudio.radian6.com/cdee4414-a9c7-45d9-8c2d-3660ca6af014</t>
  </si>
  <si>
    <t>https://deloi.tt/2Wzmuub https://deloi.tt/2wS0fo9</t>
  </si>
  <si>
    <t>https://cybersecuritynordic.messukeskus.com/?utm_campaign=Kyberturvallisuus&amp;utm_content=78229657&amp;utm_medium=social&amp;utm_source=twitter https://twitter.com/NinaKinnunen/status/1049910004944424960</t>
  </si>
  <si>
    <t>https://think-livestudio.com/2019/06/06/23-tonnen-fuer-mehr-sicherheit-der-ibm-x-force-cyber-truck-und-security-summit/?linkId=68950984 https://www.ibm.com/de-de/blogs/think/2019/03/15/cyberkriminelle/ https://www.ibm.com/de-de/blogs/think/2019/02/25/sicherheit/ https://newsroom.ibm.com/2018-10-15-IBM-Announces-Cloud-Based-Community-Platform-for-Cyber-Security-Applications https://www.it-sa.de/</t>
  </si>
  <si>
    <t>http://r.socialstudio.radian6.com/04e66a4b-85f2-4339-b835-817785ae24db http://r.socialstudio.radian6.com/58dcac27-7e1c-481a-9724-3149484be065 https://www.accenture-insights.nl/en-us/articles/identity-management-on-blockchain http://r.socialstudio.radian6.com/b3820231-c623-46c3-9fb4-c15a827c3901 https://www.accenture.com/nl-en/careers/asgc-event?src=OSMC http://r.socialstudio.radian6.com/8fce9612-f178-48de-a842-86a368957ece http://r.socialstudio.radian6.com/1d715a10-9d59-440e-b7aa-41db85650f28 http://r.socialstudio.radian6.com/070cbb47-4cf7-496e-876c-66c3302501df http://r.socialstudio.radian6.com/49095f72-d45c-4021-baf1-75e32df9b40e https://www.accenture-insights.nl/en-us/articles/unlocking-the-value-of-the-eu-nis-directive-for-your-organization?utm_source=twitter&amp;utm_medium=social</t>
  </si>
  <si>
    <t>https://www.pwc.ch/intelligentdigital?utm_medium=social&amp;utm_source=linkedin&amp;utm_campaign=intelligentdigital&amp;utm_content=organic https://www.pwc.ch/de/insights/familienunternehmen-und-kmu/survey-2019.html?utm_medium=social&amp;utm_source=linkedin&amp;utm_campaign=familybusiness&amp;utm_content=organic https://www.pwc.ch/en/insights/disclose/29/cybersecurity-risks-a-matter-for-the-board.html?utm_medium=social&amp;utm_source=twitter&amp;utm_campaign=disclose29&amp;utm_content=organic https://www.pwc.ch/en/insights/digital/swiss-government-introduces-ict-minimum-standard-for-protection-against-cyber-risks.html?utm_medium=social&amp;utm_source=twitter&amp;utm_campaign=ictstandard&amp;utm_content=organic</t>
  </si>
  <si>
    <t>https://yrityselaman360blog.ey.com/2019/03/04/eyn-hackathon-jyvaskylassa-oli-menestys/ https://go.ey.com/2DpGzKK https://eygbl.referrals.selectminds.com/student-opportunities/jobs/cybersecurity-consultants-71033?et=xUWgqgRR</t>
  </si>
  <si>
    <t>https://www.eventbrite.com/e/beyond-gdpr-data-privacy-in-the-gcc-registration-62246231153 https://www.pwc.com/m1/en/publications/healthcare-data-protection-in-the-uae.html http://www.kadenceresearch.com/digitaltrust2019/wave3</t>
  </si>
  <si>
    <t>https://home.kpmg/ch/en/home/insights/2018/05/clarity-on-cyber-security.html#scrollNav-2 http://www.digitaltag.live https://digitalfestival.ch/labs https://home.kpmg/ch/en/home/insights/2018/05/clarity-on-cyber-security.html</t>
  </si>
  <si>
    <t>https://deloi.tt/2wS0fo9 https://deloi.tt/2Wzmuub</t>
  </si>
  <si>
    <t>radian6.com co.uk blogs.com applytracking.com youtube.com</t>
  </si>
  <si>
    <t>kpmg.de home.kpmg</t>
  </si>
  <si>
    <t>ibm.com webex.com ibm.biz computerweekly.com</t>
  </si>
  <si>
    <t>kadenceresearch.com eventbrite.com pwc.com</t>
  </si>
  <si>
    <t>fd.nl ey.nl accountant.nl ey.com</t>
  </si>
  <si>
    <t>pwc.de youtube.com</t>
  </si>
  <si>
    <t>ey.com cmdctrl.com bit.ly konferenz.de it-sa.de</t>
  </si>
  <si>
    <t>home.kpmg digitaltag.live digitalfestival.ch</t>
  </si>
  <si>
    <t>deloitteforward.nl deloitte.com deloitte.nl on24.com</t>
  </si>
  <si>
    <t>ey.com bit.ly uktech.news wp.me</t>
  </si>
  <si>
    <t>on24.com home.kpmg kpmg.com linkedin.com computerweekly.com social.kpmg online-reg.com bit.ly</t>
  </si>
  <si>
    <t>messukeskus.com twitter.com</t>
  </si>
  <si>
    <t>ibm.com think-livestudio.com it-sa.de</t>
  </si>
  <si>
    <t>co.uk radian6.com blogs.com applytracking.com youtube.com</t>
  </si>
  <si>
    <t>home.kpmg kpmg.de</t>
  </si>
  <si>
    <t>eventbrite.com pwc.com kadenceresearch.com</t>
  </si>
  <si>
    <t>youtube.com pwc.de</t>
  </si>
  <si>
    <t>cmdctrl.com ey.com bit.ly konferenz.de it-sa.de</t>
  </si>
  <si>
    <t>digitaltag.live digitalfestival.ch home.kpmg</t>
  </si>
  <si>
    <t>deloitte.com deloitteforward.nl deloitte.nl on24.com</t>
  </si>
  <si>
    <t>think-livestudio.com it-sa.de ibm.com</t>
  </si>
  <si>
    <t>cybersecurity intelligentdigital dataprivacy smartdevices iot dataethics cybercrime consumertrust digitaltrustinsights vegas</t>
  </si>
  <si>
    <t>cybersecurity infrastrukturen eu ceooutlook künstlicheintelligenz protektionismus fahrzeug darknet daten itforensik</t>
  </si>
  <si>
    <t>cybersecurity securitysummitldn ibm ai cloud blockchain quantum ngfw security thisisibmuki</t>
  </si>
  <si>
    <t>digitalresilience cybersecurity dataprivacy data uae gcc pwc middleeast</t>
  </si>
  <si>
    <t>cybersecurity betterworkingworld betterquestions data cyber eycyber growth technology ceo ceoimperative</t>
  </si>
  <si>
    <t>cybersecurity bigfour cyberveilig podcasts mkb innovatie blockchain dataanalytics rpa digitaletransformatie</t>
  </si>
  <si>
    <t>cybersecurity eprivacy reedereien onlinewerbung werbung paidcontent medienbranche privacy fachkräftemangel digitalisierung</t>
  </si>
  <si>
    <t>eymena mena internalaudit</t>
  </si>
  <si>
    <t>cybersecurity womenincyber cyber technologydecoded cyberrisk</t>
  </si>
  <si>
    <t>cybersecurity cybermonday cmdctrl18 hacking vulnerability adalovelacefestival ada18 it itsa2018 ey</t>
  </si>
  <si>
    <t>cybercruise cybersecurity cybersecurityexe kpmgfinland davidferbrache</t>
  </si>
  <si>
    <t>cybersecurity cyber dife18 merger ai iot blockchain wef economy wef19</t>
  </si>
  <si>
    <t>cybersecurityexe cybersecuritymanager managedsecurityservicesmanager cybersecurity rekry</t>
  </si>
  <si>
    <t>cybersecurity techvision2019 iot</t>
  </si>
  <si>
    <t>pwcevents cybersecurity cybersécurité</t>
  </si>
  <si>
    <t>cybersecurity blockchain artificialintelligence podcast hacken deloitte technologie internet rozeslot fabriek</t>
  </si>
  <si>
    <t>privacy avg dataprivacy persoonsgegevens banken ing whatsapp datalek spionage cybersecurity</t>
  </si>
  <si>
    <t>cybersecurity eycyber organisationalresilience talent robotics publicsector advisory ai transformative culture</t>
  </si>
  <si>
    <t>soc dataprivacy cybersécurité securitysummitfr nis socexchange sécuritéindustrielle conformité xforce sécurité</t>
  </si>
  <si>
    <t>cybersecurity unternehmen blockchain processmining risikobewusstsein deloitte iot wirtschaft politik studie</t>
  </si>
  <si>
    <t>cybersecurity privacy avg digital briqbank pwc interview inzake dataprivacy bedrijf</t>
  </si>
  <si>
    <t>cybersecurity privacy wef19 weflive riskinsights gdpr kpmgprivacyapps appianeurope mobilityecosystem mobility2030</t>
  </si>
  <si>
    <t>gdpr dataprivacy cybersecurity data thirdpartyrisk informationsecurity cyberrisk riskmanagement dataprotection ethical</t>
  </si>
  <si>
    <t>cybersecurity techvision2019 designandtechtalks</t>
  </si>
  <si>
    <t>humans ia robots cybersécurité cyber assisessi</t>
  </si>
  <si>
    <t>cyberthreats mining cybermining intelligentmining cybersecurity gdpr</t>
  </si>
  <si>
    <t>ibm cybersecurity security thinkblogdach thinkatibm ki cloud cybercrime ai cybersecuritymonth</t>
  </si>
  <si>
    <t>cybersecurity security nisdirective blockchain cyber identitymanagement idm graduates digital brightlands</t>
  </si>
  <si>
    <t>cybersecurity blockchain ai digitaltransformation intelligentdigital familienunternehmen digitalisierung familybusiness pwcforfamilybusinesses disclose29</t>
  </si>
  <si>
    <t>cybersecurity ey hackathon cybergames kyberturvallisuus giss tietoturva consultants rekry eycareer</t>
  </si>
  <si>
    <t>intelligentdigital dataprivacy smartdevices iot dataethics cybercrime consumertrust digitaltrustinsights vegas defcon</t>
  </si>
  <si>
    <t>infrastrukturen eu ceooutlook künstlicheintelligenz protektionismus fahrzeug darknet daten itforensik cir</t>
  </si>
  <si>
    <t>securitysummitldn ibm ai cloud blockchain quantum ngfw security thisisibmuki cybersecurity</t>
  </si>
  <si>
    <t>data uae dataprivacy digitalresilience cybersecurity gcc pwc middleeast</t>
  </si>
  <si>
    <t>lt cybersecurite</t>
  </si>
  <si>
    <t>cyber betterworkingworld betterquestions data cybersecurity eycyber growth technology ceo ceoimperative</t>
  </si>
  <si>
    <t>bigfour cyberveilig podcasts mkb innovatie blockchain dataanalytics rpa digitaletransformatie cybersecurity</t>
  </si>
  <si>
    <t>eprivacy cybersecurity reedereien onlinewerbung werbung paidcontent medienbranche privacy fachkräftemangel digitalisierung</t>
  </si>
  <si>
    <t>cyber womenincyber technologydecoded cyberrisk cybersecurity</t>
  </si>
  <si>
    <t>cybermonday cmdctrl18 hacking vulnerability adalovelacefestival ada18 it itsa2018 ey cybersecurity</t>
  </si>
  <si>
    <t>cyber dife18 merger ai iot blockchain wef economy wef19 weflive</t>
  </si>
  <si>
    <t>techvision2019 iot cybersecurity</t>
  </si>
  <si>
    <t>cybersecurity cybersécurité pwcevents</t>
  </si>
  <si>
    <t>blockchain artificialintelligence podcast hacken deloitte technologie internet rozeslot fabriek ransomware</t>
  </si>
  <si>
    <t>organisationalresilience talent eycyber robotics publicsector advisory cybersecurity ai transformative culture</t>
  </si>
  <si>
    <t>xforce sécurité ibmsecurity cybersécuritéindustrielle securitysumitfr ciso ibm cybersecurite nis socexchange</t>
  </si>
  <si>
    <t>unternehmen blockchain processmining risikobewusstsein deloitte iot wirtschaft politik studie deloittedigitalfactory</t>
  </si>
  <si>
    <t>privacy cybersecurity avg digital briqbank pwc interview inzake dataprivacy bedrijf</t>
  </si>
  <si>
    <t>techvision2019 designandtechtalks cybersecurity</t>
  </si>
  <si>
    <t>gdpr cyberthreats mining cybermining intelligentmining cybersecurity</t>
  </si>
  <si>
    <t>security thinkblogdach thinkatibm ki cloud cybercrime ai cybersecuritymonth itsa18 ibmsecurity</t>
  </si>
  <si>
    <t>security nisdirective blockchain cyber identitymanagement idm graduates digital brightlands talent4digitalsecurity</t>
  </si>
  <si>
    <t>blockchain ai digitaltransformation intelligentdigital familienunternehmen digitalisierung familybusiness pwcforfamilybusinesses disclose29 corporategovernance</t>
  </si>
  <si>
    <t>hackathon cybergames kyberturvallisuus giss tietoturva consultants rekry eycareer russiasummit18 ey</t>
  </si>
  <si>
    <t>#cybersecurity out more #intelligentdigital find latest here security opportunities cyber</t>
  </si>
  <si>
    <t>#cybersecurity von unser die und wie zu regulationen der eine</t>
  </si>
  <si>
    <t>#cybersecurity ibm #ai #ibm security #securitysummitldn leaders here 2018 received</t>
  </si>
  <si>
    <t>data #digitalresilience #cybersecurity protection know #dataprivacy provide insights implementing #data</t>
  </si>
  <si>
    <t>de #cybersecurity des attaques à en #cybersecurite la ont été</t>
  </si>
  <si>
    <t>#cybersecurity business #betterworkingworld privacy #betterquestions #data cybersecurity top #cyber issues</t>
  </si>
  <si>
    <t>van de een en #cybersecurity het cybersecurity ey health check</t>
  </si>
  <si>
    <t>der die #cybersecurity und sie im ein unternehmen cyber experten</t>
  </si>
  <si>
    <t>cybersecurity 7th regional summit risks discussing omancert ituarcc insights data</t>
  </si>
  <si>
    <t>#cybersecurity #womenincyber secure den amp für #cyber karin amico organisation</t>
  </si>
  <si>
    <t>#cybersecurity sie ey die sich cyber für ist dem datenklaustudie</t>
  </si>
  <si>
    <t>ja #cybersecurity lähde kanssamme elokuun lopussa #cybercruise'lle pelastetaan yhdessä menomatkalla</t>
  </si>
  <si>
    <t>#cybersecurity companies cyber find out swiss kpmg challenge company tackling</t>
  </si>
  <si>
    <t>buzz floor going crazy #cybersecurityexe fsecure deloittefinland nixutigerteam vttfinland vincitoy</t>
  </si>
  <si>
    <t>#cybersecurity ecosystem partners #techvision2019 explore uk gearing up new laws</t>
  </si>
  <si>
    <t>de des la le nos et sécurité lt experts aborderont</t>
  </si>
  <si>
    <t>#cybersecurity de over je op en onze te privacy read</t>
  </si>
  <si>
    <t>de van een te en het op lees #privacy dan</t>
  </si>
  <si>
    <t>#cybersecurity #eycyber read ey out find more latest businesses disruption</t>
  </si>
  <si>
    <t>et de #soc #dataprivacy agenda #cybersécurité #securitysummitfr la le #nis</t>
  </si>
  <si>
    <t>der #cybersecurity die hat dazu ergebnisse neuen deloitte und #unternehmen</t>
  </si>
  <si>
    <t>de van het en #cybersecurity een met onze wat op</t>
  </si>
  <si>
    <t>privacy here register webinar data #cybersecurity strategy upcoming customer sign</t>
  </si>
  <si>
    <t>#gdpr privacy more data report changed #dataprivacy read latest third</t>
  </si>
  <si>
    <t>#cybersecurity secure protect data one internet biggest weaknesses #techvision2019 trend</t>
  </si>
  <si>
    <t>de privacy kpmg les à en gt found better future</t>
  </si>
  <si>
    <t>#cyberthreats #mining #cybermining #intelligentmining #cybersecurity privacy impacting value chain click</t>
  </si>
  <si>
    <t>#cybersecuritynordic2018 tänään #kyberturvallisuus jos olet messuilla tule täällä messarissa ständillämme</t>
  </si>
  <si>
    <t>auf die und #ibm #cybersecurity sie #security der einem #thinkblogdach</t>
  </si>
  <si>
    <t>#cybersecurity cybersecurity nis read accenture up more #security secure eu</t>
  </si>
  <si>
    <t>more #cybersecurity become #giss2019 business strategy connected cars plug various</t>
  </si>
  <si>
    <t>#cybersecurity business amp schweizer standard #blockchain #ai few topics challenge</t>
  </si>
  <si>
    <t>#cybersecurity #ey cyber ey ensimmäinen tiimin #hackathon saatu onnistuneesti päätökseen</t>
  </si>
  <si>
    <t>experts spoke society petroleum engineers' spe event transforming oil gas</t>
  </si>
  <si>
    <t>#cybersecurity #risk wie die sind cyberrisiken der aber sie im</t>
  </si>
  <si>
    <t>episode latest find here out more #intelligentdigital security opportunities cyber</t>
  </si>
  <si>
    <t>von regulationen meistern es missbrauch und zu wie der eine</t>
  </si>
  <si>
    <t>security computing ibm #ai #ibm #securitysummitldn leaders here 2018 received</t>
  </si>
  <si>
    <t>data #data protection know #dataprivacy #digitalresilience #cybersecurity provide insights implementing</t>
  </si>
  <si>
    <t>à en de des attaques #lt merci nos partenaires accenture</t>
  </si>
  <si>
    <t>#cyber business #betterworkingworld privacy #betterquestions risk #data cybersecurity #cybersecurity top</t>
  </si>
  <si>
    <t>de een 2019 van ey health check voor #mkb bedrijven</t>
  </si>
  <si>
    <t>der sie zu cyber die pwc ein unternehmen im experten</t>
  </si>
  <si>
    <t>data risks discussing omancert ituarcc insights one top three industries</t>
  </si>
  <si>
    <t>organisation secure den amp für #cyber karin amico more journey</t>
  </si>
  <si>
    <t>digitale sie ey die sich cyber für ist dem datenklaustudie</t>
  </si>
  <si>
    <t>ja lähde kanssamme elokuun lopussa #cybercruise'lle pelastetaan yhdessä menomatkalla laiva</t>
  </si>
  <si>
    <t>zum thema companies find out swiss kpmg challenge company tackling</t>
  </si>
  <si>
    <t>ecosystem partners #techvision2019 explore uk gearing up new laws #iot</t>
  </si>
  <si>
    <t>gt monégasque lt des le sur à rdv 11 octobre</t>
  </si>
  <si>
    <t>privacy je de het op over onze te en read</t>
  </si>
  <si>
    <t>een te zich klanten uw boetes dat nederlanders op dan</t>
  </si>
  <si>
    <t>organisation resilient uk data find more latest read ey out</t>
  </si>
  <si>
    <t>pas des au #xforce vous l'ibm avril avec #sécurité pour</t>
  </si>
  <si>
    <t>#unternehmen befragt studie nachholbedarf bei dieser artikel erläutert cfo #blockchain</t>
  </si>
  <si>
    <t>te het van met een wat hebben de onze en</t>
  </si>
  <si>
    <t>data privacy now right register webinar here #cybersecurity strategy upcoming</t>
  </si>
  <si>
    <t>#gdpr report changed data companies share more #dataprivacy read latest</t>
  </si>
  <si>
    <t>secure protect data one internet biggest weaknesses #techvision2019 trend longer</t>
  </si>
  <si>
    <t>de kpmg les à en gt found better future #humans</t>
  </si>
  <si>
    <t>täällä huomenta moikkaamaan ollaan nimittäin piipahtamaan messuohjelmaan voit tutustua oletko</t>
  </si>
  <si>
    <t>und plattform sie die #security der einem #thinkblogdach für neuen</t>
  </si>
  <si>
    <t>nis up more digital read accenture cybersecurity #security secure eu</t>
  </si>
  <si>
    <t>business strategy more become #giss2019 connected cars plug various networks</t>
  </si>
  <si>
    <t>business schweizer standard amp #blockchain #ai few topics challenge way</t>
  </si>
  <si>
    <t>cyber ey ensimmäinen tiimin #hackathon saatu onnistuneesti päätökseen jyväskylässä lisää</t>
  </si>
  <si>
    <t>wie sind die cyberrisiken der aber sie im das #security</t>
  </si>
  <si>
    <t>find,out  out,more  #cybersecurity,find  more,#intelligentdigital  #smartdevices,become  become,more  more,prevalent  prevalent,everyday  everyday,lives  lives,#dataprivacy</t>
  </si>
  <si>
    <t>multinationale,betreiber  der,#eu  #eu,eine  eine,vielzahl  vielzahl,von  regulationen,beachten  beachten,unser  unser,whitepaper  um,sich  zu,schützen</t>
  </si>
  <si>
    <t>ibm,security  received,record  record,100  100,patents  advancements,#ai  amazing,stories  cryptomining,rendering  rendering,companies  companies,unable  unable,operate</t>
  </si>
  <si>
    <t>data,protection  provide,insights  insights,#cybersecurity  biggest,obstacles  obstacles,#digitalresilience  #digitalresilience,provide  #digitalresilience,top  top,mind  mind,organisation  organisation,know</t>
  </si>
  <si>
    <t>ont,été  été,évitées  #lt,merci  merci,à  à,nos  nos,partenaires  partenaires,accenture  accenture,bnpparibas  bnpparibas,eyfrance  eyfrance,centrimex</t>
  </si>
  <si>
    <t>top,issues  find,out  security,privacy  categories,#cyber  #cyber,attacks  attacks,identified  identified,business  business,withstand  withstand,#betterquestions  #betterquestions,#cyber</t>
  </si>
  <si>
    <t>van,de  health,check  check,voor  op,het  mooi,initiatief  initiatief,van  de,#bigfour  #bigfour,en  en,raadcyber  raadcyber,de</t>
  </si>
  <si>
    <t>im,internet  alle,ergebnisse  ergebnisse,zu  die,lösung  #cybersecurity,die  cyber,experten  auf,dem  von,pwc  #cybersecurity,der  der,schifffahrt</t>
  </si>
  <si>
    <t>7th,regional  regional,cybersecurity  cybersecurity,summit  omancert,ituarcc  cybersecurity,one  one,top  top,three  three,risks  risks,industries  industries,government</t>
  </si>
  <si>
    <t>karin,amico  den,70er  70er,jahren  jahren,waren  waren,wir  wir,weiter  weiter,als  als,heute  heute,ibm  ibm,managerin</t>
  </si>
  <si>
    <t>datenklaustudie,virtuelle  virtuelle,gefahren  gefahren,echte  echte,schäden  schäden,#cybermonday  #cybermonday,#cybersecurity  sie,sich  hier,#cybersecurity  ey,#cybersecurity  #cybersecurity,team</t>
  </si>
  <si>
    <t>lähde,kanssamme  kanssamme,elokuun  elokuun,lopussa  lopussa,#cybercruise'lle  #cybercruise'lle,pelastetaan  pelastetaan,yhdessä  yhdessä,menomatkalla  menomatkalla,laiva  laiva,seikkailupelin  seikkailupelin,avulla</t>
  </si>
  <si>
    <t>find,out  swiss,companies  challenge,company  company,tackling  tackling,proactively  proactively,find  out,stand  stand,comparison  comparison,companies  cyber,security</t>
  </si>
  <si>
    <t>buzz,floor  floor,going  going,crazy  crazy,#cybersecurityexe  #cybersecurityexe,fsecure  fsecure,deloittefinland  deloittefinland,nixutigerteam  nixutigerteam,vttfinland  vttfinland,vincitoy  vincitoy,kpmgfinland</t>
  </si>
  <si>
    <t>ecosystem,partners  explore,uk  uk,gearing  gearing,up  up,new  new,laws  laws,#iot  #iot,security  security,#cybersecurity  matter,good</t>
  </si>
  <si>
    <t>de,sécurité  nos,experts  experts,aborderont  aborderont,des  des,thèmes  thèmes,tels  tels,que  que,privacy  privacy,impact  impact,assessment</t>
  </si>
  <si>
    <t>lees,meer  op,deloitte  deloitte,forward  vind,je  meer,over  genomen,de  maken,lees  over,#cybersecurity  doelwit,te  te,zijn</t>
  </si>
  <si>
    <t>van,de  de,#avg  dan,ook  bedrijven,de  de,hoogte  hoogte,van  en,de  #banken,mogen  mogen,niet  niet,zomaar</t>
  </si>
  <si>
    <t>find,out  read,latest  #organisationalresilience,#talent  #talent,#cybersecurity  #robotics,#cybersecurity  prominent,technologies  ey,disruption  disruption,index  businesses,surveyed  latest,report</t>
  </si>
  <si>
    <t>agenda,et  #cybersécurité,#soc  #soc,#dataprivacy  #socexchange,#sécuritéindustrielle  #sécuritéindustrielle,#conformité  la,gestion  gestion,de  de,crise  et,inscription  #dataprivacy,#nis</t>
  </si>
  <si>
    <t>hat,dazu  die,ergebnisse  ergebnisse,der  der,neuen  neuen,studie  nachholbedarf,bei  bei,#cybersecurity  #cybersecurity,deloitte  deloitte,hat  dieser,artikel</t>
  </si>
  <si>
    <t>de,#avg  op,het  het,gebied  gebied,van  onze,ambivalentie  met,de  meer,te  daarvoor,hebben  hebben,wij  #briqbank,ontwikkeld</t>
  </si>
  <si>
    <t>privacy,strategy  customer,privacy  sign,up  up,here  find,out  register,upcoming  upcoming,#privacy  #privacy,webinar  webinar,discover  discover,current</t>
  </si>
  <si>
    <t>financial,services  #gdpr,report  data,protection  learn,more  privacy,changed  investment,#thirdpartyrisk  #thirdpartyrisk,management  management,focuses  focuses,#informationsecurity  #informationsecurity,#dataprivacy</t>
  </si>
  <si>
    <t>protect,data  data,one  one,internet  internet,biggest  biggest,weaknesses  weaknesses,#cybersecurity  #techvision2019,trend  trend,secure  secure,secure  secure,#cybersecurity</t>
  </si>
  <si>
    <t>found,better  better,future  future,#humans  #humans,#ia  #ia,#robots  #robots,protect  protect,privacy  privacy,give  give,both  both,ethical</t>
  </si>
  <si>
    <t>#cyberthreats,impacting  impacting,#mining  #mining,value  value,chain  chain,click  click,link  link,find  find,out  out,#cybermining  #cybermining,#intelligentmining</t>
  </si>
  <si>
    <t>jos,olet  #cybersecuritynordic2018,messuilla  tänään,tule  messarissa,tänään  huomenta,jos  olet,#cybersecuritynordic2018  messuilla,tänään  tule,moikkaamaan  moikkaamaan,#kyberturvallisuus  täällä,ollaan</t>
  </si>
  <si>
    <t>#ibm,#thinkblogdach  sie,die  die,#security  #security,events  events,und  und,juni  juni,auf  auf,der  der,#thinkatibm  #thinkatibm,berlin</t>
  </si>
  <si>
    <t>nis,directive  key,steps  steps,nis  nis,readiness  identity,management  accenture,secure  secure,generation  generation,contest  sign,up  entered,era</t>
  </si>
  <si>
    <t>become,more  #giss2019,#cybersecurity  business,strategy  connected,cars  cars,plug  plug,various  various,networks  networks,become  more,vulnerable  vulnerable,hackers</t>
  </si>
  <si>
    <t>#cybersecurity,#blockchain  #blockchain,#ai  #ai,few  few,topics  topics,challenge  challenge,way  way,business  business,now  now,amp  amp,future</t>
  </si>
  <si>
    <t>ensimmäinen,cyber  cyber,tiimin  tiimin,#hackathon  #hackathon,saatu  saatu,onnistuneesti  onnistuneesti,päätökseen  päätökseen,jyväskylässä  jyväskylässä,lisää  lisää,hackathon  hackathon,päivän</t>
  </si>
  <si>
    <t>experts,spoke  spoke,society  society,petroleum  petroleum,engineers'  engineers',spe  spe,event  event,transforming  transforming,oil  oil,gas  gas,towards</t>
  </si>
  <si>
    <t>#cybersecurity,#risk  #cybersecurity,#security  #security,#risk  zum,#datenschutztag  #datenschutztag,etwas  etwas,evergreen  evergreen,content  content,format  format,des  des,podcasts</t>
  </si>
  <si>
    <t>order,assist  assist,companies  companies,detect  detect,potential  potential,#cyber  #cyber,attacks  attacks,earlier  earlier,ll  ll,launching  launching,new</t>
  </si>
  <si>
    <t>#lt,merci  merci,à  à,nos  nos,partenaires  partenaires,accenture  accenture,bnpparibas  bnpparibas,eyfrance  eyfrance,centrimex  centrimex,engagés  engagés,avec</t>
  </si>
  <si>
    <t>omancert,ituarcc  cybersecurity,one  one,top  top,three  three,risks  risks,industries  industries,government  government,entities  entities,mena  #eymena's,osherin</t>
  </si>
  <si>
    <t>zum,thema  find,out  swiss,companies  challenge,company  company,tackling  tackling,proactively  proactively,find  out,stand  stand,comparison  comparison,companies</t>
  </si>
  <si>
    <t>monégasque,de  sur,le  de,la  rdv,le  le,11  11,octobre  octobre,nos  sécurité,lt  lt,lt  session,serious</t>
  </si>
  <si>
    <t>genomen,de  share,data  lees,meer  op,deloitte  deloitte,forward  vind,je  meer,over  maken,lees  over,#cybersecurity  doelwit,te</t>
  </si>
  <si>
    <t>#dataprivacy,#nis  #nis,#socexchange  au,#securitysummitfr  crise,cyber  #dataprivacy,#xforce  l'ibm,#securitysummitfr  le,avril  inscription,#cybersécurité  #sécurité,#cybersécurité  pour,une</t>
  </si>
  <si>
    <t>neuen,studie  nachholbedarf,bei  bei,#cybersecurity  #cybersecurity,deloitte  deloitte,hat  dieser,artikel  artikel,erläutert  erläutert,die  #blockchain,#processmining  hat,dazu</t>
  </si>
  <si>
    <t>meer,te  de,#avg  op,het  het,gebied  gebied,van  onze,ambivalentie  met,de  daarvoor,hebben  hebben,wij  #briqbank,ontwikkeld</t>
  </si>
  <si>
    <t>huomenta,jos  olet,#cybersecuritynordic2018  messuilla,tänään  tule,moikkaamaan  moikkaamaan,#kyberturvallisuus  täällä,ollaan  ollaan,#cybersecuritynordic2018  messuilla,nimittäin  nimittäin,jos  olet,messarissa</t>
  </si>
  <si>
    <t>sie,die  #ibm,#thinkblogdach  die,#security  #security,events  events,und  und,juni  juni,auf  auf,der  der,#thinkatibm  #thinkatibm,berlin</t>
  </si>
  <si>
    <t>business,strategy  become,more  #giss2019,#cybersecurity  connected,cars  cars,plug  plug,various  various,networks  networks,become  more,vulnerable  vulnerable,hackers</t>
  </si>
  <si>
    <t>242, 13, 13</t>
  </si>
  <si>
    <t>154, 102, 102</t>
  </si>
  <si>
    <t>184, 72, 72</t>
  </si>
  <si>
    <t>141, 115, 115</t>
  </si>
  <si>
    <t>229, 26, 26</t>
  </si>
  <si>
    <t>199, 56, 56</t>
  </si>
  <si>
    <t>Edge Weight▓5▓14▓0▓True▓Gray▓Red▓▓Edge Weight▓5▓14▓0▓3▓10▓False▓Edge Weight▓5▓14▓0▓25▓8▓False▓▓0▓0▓0▓True▓Black▓Black▓▓Betweenness Centrality▓0▓6▓3▓150▓1000▓False▓▓0▓0▓0▓0▓0▓False▓▓0▓0▓0▓0▓0▓False▓▓0▓0▓0▓0▓0▓False</t>
  </si>
  <si>
    <t>G1: cybersecurity dataprivacy cyber eycyber data intelligentdigital blockchain security gdpr cybersécurité</t>
  </si>
  <si>
    <t>G2: cybersecurity privacy avg blockchain podcast dataprivacy artificialintelligence digital technologie deloitte</t>
  </si>
  <si>
    <t>G3: cybersecurity cybersecurityexe cybercruise privacy wef19 weflive davidferbrache kpmgfinland autonomous mobilityecosystem</t>
  </si>
  <si>
    <t>G4: cybersecurity cybermonday ey cmdctrl18 cio eyenergy giss hacking vulnerability it</t>
  </si>
  <si>
    <t>G5: cybersecurite lt</t>
  </si>
  <si>
    <t>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25 8 True False&lt;/value&gt;
      &lt;/setting&gt;
      &lt;setting name="VertexLabelPositionDetails" serializeAs="String"&gt;
        &lt;value&gt;GreaterThan 20000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False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t>
  </si>
  <si>
    <t xml:space="preserve">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</si>
</sst>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10" fillId="0" borderId="0" xfId="28" applyAlignment="1">
      <alignment/>
    </xf>
    <xf numFmtId="0" fontId="10" fillId="3" borderId="1" xfId="28" applyNumberFormat="1" applyFill="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5"/>
      <tableStyleElement type="headerRow" dxfId="414"/>
    </tableStyle>
    <tableStyle name="NodeXL Table" pivot="0" count="1">
      <tableStyleElement type="headerRow" dxfId="4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microsoft.com/office/2007/relationships/slicerCache" Target="/xl/slicerCaches/slicerCache3.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1493896"/>
        <c:axId val="59227337"/>
      </c:barChart>
      <c:catAx>
        <c:axId val="214938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227337"/>
        <c:crosses val="autoZero"/>
        <c:auto val="1"/>
        <c:lblOffset val="100"/>
        <c:noMultiLvlLbl val="0"/>
      </c:catAx>
      <c:valAx>
        <c:axId val="59227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93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pwc_de,PwC_France,PwC_Middle_East,PwC_Nederland,PwC_no,PwC_Suomi,PwC_Switzerland,PwC_UK,pwc_za,PwCSaudiArabia,Accenture_FI,Accenture_ME,AccentureFrance,AccentureNL,AccentureUK,deloitteCH,deloitteDE,deloitteFinland,delo... from NodeXL Twitter Users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Series'!$A$26:$A$213</c:f>
              <c:strCache>
                <c:ptCount val="172"/>
                <c:pt idx="0">
                  <c:v>1-Aug
Aug
2018</c:v>
                </c:pt>
                <c:pt idx="1">
                  <c:v>9-Aug</c:v>
                </c:pt>
                <c:pt idx="2">
                  <c:v>12-Aug</c:v>
                </c:pt>
                <c:pt idx="3">
                  <c:v>16-Aug</c:v>
                </c:pt>
                <c:pt idx="4">
                  <c:v>22-Aug</c:v>
                </c:pt>
                <c:pt idx="5">
                  <c:v>25-Aug</c:v>
                </c:pt>
                <c:pt idx="6">
                  <c:v>28-Aug</c:v>
                </c:pt>
                <c:pt idx="7">
                  <c:v>7-Sep
Sep</c:v>
                </c:pt>
                <c:pt idx="8">
                  <c:v>10-Sep</c:v>
                </c:pt>
                <c:pt idx="9">
                  <c:v>11-Sep</c:v>
                </c:pt>
                <c:pt idx="10">
                  <c:v>12-Sep</c:v>
                </c:pt>
                <c:pt idx="11">
                  <c:v>13-Sep</c:v>
                </c:pt>
                <c:pt idx="12">
                  <c:v>14-Sep</c:v>
                </c:pt>
                <c:pt idx="13">
                  <c:v>16-Sep</c:v>
                </c:pt>
                <c:pt idx="14">
                  <c:v>17-Sep</c:v>
                </c:pt>
                <c:pt idx="15">
                  <c:v>18-Sep</c:v>
                </c:pt>
                <c:pt idx="16">
                  <c:v>19-Sep</c:v>
                </c:pt>
                <c:pt idx="17">
                  <c:v>20-Sep</c:v>
                </c:pt>
                <c:pt idx="18">
                  <c:v>24-Sep</c:v>
                </c:pt>
                <c:pt idx="19">
                  <c:v>26-Sep</c:v>
                </c:pt>
                <c:pt idx="20">
                  <c:v>27-Sep</c:v>
                </c:pt>
                <c:pt idx="21">
                  <c:v>30-Sep</c:v>
                </c:pt>
                <c:pt idx="22">
                  <c:v>1-Oct
Oct</c:v>
                </c:pt>
                <c:pt idx="23">
                  <c:v>2-Oct</c:v>
                </c:pt>
                <c:pt idx="24">
                  <c:v>3-Oct</c:v>
                </c:pt>
                <c:pt idx="25">
                  <c:v>4-Oct</c:v>
                </c:pt>
                <c:pt idx="26">
                  <c:v>8-Oct</c:v>
                </c:pt>
                <c:pt idx="27">
                  <c:v>9-Oct</c:v>
                </c:pt>
                <c:pt idx="28">
                  <c:v>10-Oct</c:v>
                </c:pt>
                <c:pt idx="29">
                  <c:v>11-Oct</c:v>
                </c:pt>
                <c:pt idx="30">
                  <c:v>16-Oct</c:v>
                </c:pt>
                <c:pt idx="31">
                  <c:v>18-Oct</c:v>
                </c:pt>
                <c:pt idx="32">
                  <c:v>21-Oct</c:v>
                </c:pt>
                <c:pt idx="33">
                  <c:v>22-Oct</c:v>
                </c:pt>
                <c:pt idx="34">
                  <c:v>23-Oct</c:v>
                </c:pt>
                <c:pt idx="35">
                  <c:v>24-Oct</c:v>
                </c:pt>
                <c:pt idx="36">
                  <c:v>25-Oct</c:v>
                </c:pt>
                <c:pt idx="37">
                  <c:v>26-Oct</c:v>
                </c:pt>
                <c:pt idx="38">
                  <c:v>29-Oct</c:v>
                </c:pt>
                <c:pt idx="39">
                  <c:v>31-Oct</c:v>
                </c:pt>
                <c:pt idx="40">
                  <c:v>1-Nov
Nov</c:v>
                </c:pt>
                <c:pt idx="41">
                  <c:v>2-Nov</c:v>
                </c:pt>
                <c:pt idx="42">
                  <c:v>5-Nov</c:v>
                </c:pt>
                <c:pt idx="43">
                  <c:v>7-Nov</c:v>
                </c:pt>
                <c:pt idx="44">
                  <c:v>8-Nov</c:v>
                </c:pt>
                <c:pt idx="45">
                  <c:v>13-Nov</c:v>
                </c:pt>
                <c:pt idx="46">
                  <c:v>15-Nov</c:v>
                </c:pt>
                <c:pt idx="47">
                  <c:v>20-Nov</c:v>
                </c:pt>
                <c:pt idx="48">
                  <c:v>22-Nov</c:v>
                </c:pt>
                <c:pt idx="49">
                  <c:v>23-Nov</c:v>
                </c:pt>
                <c:pt idx="50">
                  <c:v>26-Nov</c:v>
                </c:pt>
                <c:pt idx="51">
                  <c:v>27-Nov</c:v>
                </c:pt>
                <c:pt idx="52">
                  <c:v>28-Nov</c:v>
                </c:pt>
                <c:pt idx="53">
                  <c:v>30-Nov</c:v>
                </c:pt>
                <c:pt idx="54">
                  <c:v>3-Dec
Dec</c:v>
                </c:pt>
                <c:pt idx="55">
                  <c:v>6-Dec</c:v>
                </c:pt>
                <c:pt idx="56">
                  <c:v>7-Dec</c:v>
                </c:pt>
                <c:pt idx="57">
                  <c:v>8-Dec</c:v>
                </c:pt>
                <c:pt idx="58">
                  <c:v>10-Dec</c:v>
                </c:pt>
                <c:pt idx="59">
                  <c:v>12-Dec</c:v>
                </c:pt>
                <c:pt idx="60">
                  <c:v>14-Dec</c:v>
                </c:pt>
                <c:pt idx="61">
                  <c:v>16-Dec</c:v>
                </c:pt>
                <c:pt idx="62">
                  <c:v>19-Dec</c:v>
                </c:pt>
                <c:pt idx="63">
                  <c:v>20-Dec</c:v>
                </c:pt>
                <c:pt idx="64">
                  <c:v>21-Dec</c:v>
                </c:pt>
                <c:pt idx="65">
                  <c:v>22-Dec</c:v>
                </c:pt>
                <c:pt idx="66">
                  <c:v>23-Dec</c:v>
                </c:pt>
                <c:pt idx="67">
                  <c:v>24-Dec</c:v>
                </c:pt>
                <c:pt idx="68">
                  <c:v>27-Dec</c:v>
                </c:pt>
                <c:pt idx="69">
                  <c:v>28-Dec</c:v>
                </c:pt>
                <c:pt idx="70">
                  <c:v>30-Dec</c:v>
                </c:pt>
                <c:pt idx="71">
                  <c:v>31-Dec</c:v>
                </c:pt>
                <c:pt idx="72">
                  <c:v>2-Jan
Jan
2019</c:v>
                </c:pt>
                <c:pt idx="73">
                  <c:v>4-Jan</c:v>
                </c:pt>
                <c:pt idx="74">
                  <c:v>5-Jan</c:v>
                </c:pt>
                <c:pt idx="75">
                  <c:v>10-Jan</c:v>
                </c:pt>
                <c:pt idx="76">
                  <c:v>12-Jan</c:v>
                </c:pt>
                <c:pt idx="77">
                  <c:v>14-Jan</c:v>
                </c:pt>
                <c:pt idx="78">
                  <c:v>15-Jan</c:v>
                </c:pt>
                <c:pt idx="79">
                  <c:v>18-Jan</c:v>
                </c:pt>
                <c:pt idx="80">
                  <c:v>21-Jan</c:v>
                </c:pt>
                <c:pt idx="81">
                  <c:v>22-Jan</c:v>
                </c:pt>
                <c:pt idx="82">
                  <c:v>23-Jan</c:v>
                </c:pt>
                <c:pt idx="83">
                  <c:v>24-Jan</c:v>
                </c:pt>
                <c:pt idx="84">
                  <c:v>25-Jan</c:v>
                </c:pt>
                <c:pt idx="85">
                  <c:v>28-Jan</c:v>
                </c:pt>
                <c:pt idx="86">
                  <c:v>29-Jan</c:v>
                </c:pt>
                <c:pt idx="87">
                  <c:v>1-Feb
Feb</c:v>
                </c:pt>
                <c:pt idx="88">
                  <c:v>5-Feb</c:v>
                </c:pt>
                <c:pt idx="89">
                  <c:v>6-Feb</c:v>
                </c:pt>
                <c:pt idx="90">
                  <c:v>11-Feb</c:v>
                </c:pt>
                <c:pt idx="91">
                  <c:v>12-Feb</c:v>
                </c:pt>
                <c:pt idx="92">
                  <c:v>13-Feb</c:v>
                </c:pt>
                <c:pt idx="93">
                  <c:v>14-Feb</c:v>
                </c:pt>
                <c:pt idx="94">
                  <c:v>15-Feb</c:v>
                </c:pt>
                <c:pt idx="95">
                  <c:v>16-Feb</c:v>
                </c:pt>
                <c:pt idx="96">
                  <c:v>18-Feb</c:v>
                </c:pt>
                <c:pt idx="97">
                  <c:v>19-Feb</c:v>
                </c:pt>
                <c:pt idx="98">
                  <c:v>20-Feb</c:v>
                </c:pt>
                <c:pt idx="99">
                  <c:v>21-Feb</c:v>
                </c:pt>
                <c:pt idx="100">
                  <c:v>25-Feb</c:v>
                </c:pt>
                <c:pt idx="101">
                  <c:v>3-Mar
Mar</c:v>
                </c:pt>
                <c:pt idx="102">
                  <c:v>4-Mar</c:v>
                </c:pt>
                <c:pt idx="103">
                  <c:v>6-Mar</c:v>
                </c:pt>
                <c:pt idx="104">
                  <c:v>7-Mar</c:v>
                </c:pt>
                <c:pt idx="105">
                  <c:v>11-Mar</c:v>
                </c:pt>
                <c:pt idx="106">
                  <c:v>12-Mar</c:v>
                </c:pt>
                <c:pt idx="107">
                  <c:v>13-Mar</c:v>
                </c:pt>
                <c:pt idx="108">
                  <c:v>14-Mar</c:v>
                </c:pt>
                <c:pt idx="109">
                  <c:v>15-Mar</c:v>
                </c:pt>
                <c:pt idx="110">
                  <c:v>18-Mar</c:v>
                </c:pt>
                <c:pt idx="111">
                  <c:v>20-Mar</c:v>
                </c:pt>
                <c:pt idx="112">
                  <c:v>21-Mar</c:v>
                </c:pt>
                <c:pt idx="113">
                  <c:v>22-Mar</c:v>
                </c:pt>
                <c:pt idx="114">
                  <c:v>28-Mar</c:v>
                </c:pt>
                <c:pt idx="115">
                  <c:v>29-Mar</c:v>
                </c:pt>
                <c:pt idx="116">
                  <c:v>2-Apr
Apr</c:v>
                </c:pt>
                <c:pt idx="117">
                  <c:v>3-Apr</c:v>
                </c:pt>
                <c:pt idx="118">
                  <c:v>4-Apr</c:v>
                </c:pt>
                <c:pt idx="119">
                  <c:v>5-Apr</c:v>
                </c:pt>
                <c:pt idx="120">
                  <c:v>8-Apr</c:v>
                </c:pt>
                <c:pt idx="121">
                  <c:v>9-Apr</c:v>
                </c:pt>
                <c:pt idx="122">
                  <c:v>10-Apr</c:v>
                </c:pt>
                <c:pt idx="123">
                  <c:v>12-Apr</c:v>
                </c:pt>
                <c:pt idx="124">
                  <c:v>14-Apr</c:v>
                </c:pt>
                <c:pt idx="125">
                  <c:v>15-Apr</c:v>
                </c:pt>
                <c:pt idx="126">
                  <c:v>16-Apr</c:v>
                </c:pt>
                <c:pt idx="127">
                  <c:v>17-Apr</c:v>
                </c:pt>
                <c:pt idx="128">
                  <c:v>22-Apr</c:v>
                </c:pt>
                <c:pt idx="129">
                  <c:v>24-Apr</c:v>
                </c:pt>
                <c:pt idx="130">
                  <c:v>27-Apr</c:v>
                </c:pt>
                <c:pt idx="131">
                  <c:v>29-Apr</c:v>
                </c:pt>
                <c:pt idx="132">
                  <c:v>30-Apr</c:v>
                </c:pt>
                <c:pt idx="133">
                  <c:v>1-May
May</c:v>
                </c:pt>
                <c:pt idx="134">
                  <c:v>3-May</c:v>
                </c:pt>
                <c:pt idx="135">
                  <c:v>7-May</c:v>
                </c:pt>
                <c:pt idx="136">
                  <c:v>9-May</c:v>
                </c:pt>
                <c:pt idx="137">
                  <c:v>10-May</c:v>
                </c:pt>
                <c:pt idx="138">
                  <c:v>13-May</c:v>
                </c:pt>
                <c:pt idx="139">
                  <c:v>14-May</c:v>
                </c:pt>
                <c:pt idx="140">
                  <c:v>15-May</c:v>
                </c:pt>
                <c:pt idx="141">
                  <c:v>16-May</c:v>
                </c:pt>
                <c:pt idx="142">
                  <c:v>24-May</c:v>
                </c:pt>
                <c:pt idx="143">
                  <c:v>28-May</c:v>
                </c:pt>
                <c:pt idx="144">
                  <c:v>30-May</c:v>
                </c:pt>
                <c:pt idx="145">
                  <c:v>31-May</c:v>
                </c:pt>
                <c:pt idx="146">
                  <c:v>3-Jun
Jun</c:v>
                </c:pt>
                <c:pt idx="147">
                  <c:v>5-Jun</c:v>
                </c:pt>
                <c:pt idx="148">
                  <c:v>6-Jun</c:v>
                </c:pt>
                <c:pt idx="149">
                  <c:v>11-Jun</c:v>
                </c:pt>
                <c:pt idx="150">
                  <c:v>14-Jun</c:v>
                </c:pt>
                <c:pt idx="151">
                  <c:v>17-Jun</c:v>
                </c:pt>
                <c:pt idx="152">
                  <c:v>21-Jun</c:v>
                </c:pt>
                <c:pt idx="153">
                  <c:v>24-Jun</c:v>
                </c:pt>
                <c:pt idx="154">
                  <c:v>26-Jun</c:v>
                </c:pt>
                <c:pt idx="155">
                  <c:v>28-Jun</c:v>
                </c:pt>
                <c:pt idx="156">
                  <c:v>4-Jul
Jul</c:v>
                </c:pt>
                <c:pt idx="157">
                  <c:v>7-Jul</c:v>
                </c:pt>
                <c:pt idx="158">
                  <c:v>9-Jul</c:v>
                </c:pt>
                <c:pt idx="159">
                  <c:v>10-Jul</c:v>
                </c:pt>
                <c:pt idx="160">
                  <c:v>15-Jul</c:v>
                </c:pt>
                <c:pt idx="161">
                  <c:v>16-Jul</c:v>
                </c:pt>
                <c:pt idx="162">
                  <c:v>19-Jul</c:v>
                </c:pt>
                <c:pt idx="163">
                  <c:v>20-Jul</c:v>
                </c:pt>
                <c:pt idx="164">
                  <c:v>21-Jul</c:v>
                </c:pt>
                <c:pt idx="165">
                  <c:v>22-Jul</c:v>
                </c:pt>
                <c:pt idx="166">
                  <c:v>25-Jul</c:v>
                </c:pt>
                <c:pt idx="167">
                  <c:v>28-Jul</c:v>
                </c:pt>
                <c:pt idx="168">
                  <c:v>29-Jul</c:v>
                </c:pt>
                <c:pt idx="169">
                  <c:v>1-Aug
Aug</c:v>
                </c:pt>
                <c:pt idx="170">
                  <c:v>5-Aug</c:v>
                </c:pt>
                <c:pt idx="171">
                  <c:v>6-Aug</c:v>
                </c:pt>
              </c:strCache>
            </c:strRef>
          </c:cat>
          <c:val>
            <c:numRef>
              <c:f>'Time Series'!$B$26:$B$213</c:f>
              <c:numCache>
                <c:formatCode>General</c:formatCode>
                <c:ptCount val="172"/>
                <c:pt idx="0">
                  <c:v>1</c:v>
                </c:pt>
                <c:pt idx="1">
                  <c:v>2</c:v>
                </c:pt>
                <c:pt idx="2">
                  <c:v>1</c:v>
                </c:pt>
                <c:pt idx="3">
                  <c:v>1</c:v>
                </c:pt>
                <c:pt idx="4">
                  <c:v>1</c:v>
                </c:pt>
                <c:pt idx="5">
                  <c:v>1</c:v>
                </c:pt>
                <c:pt idx="6">
                  <c:v>1</c:v>
                </c:pt>
                <c:pt idx="7">
                  <c:v>2</c:v>
                </c:pt>
                <c:pt idx="8">
                  <c:v>2</c:v>
                </c:pt>
                <c:pt idx="9">
                  <c:v>2</c:v>
                </c:pt>
                <c:pt idx="10">
                  <c:v>3</c:v>
                </c:pt>
                <c:pt idx="11">
                  <c:v>2</c:v>
                </c:pt>
                <c:pt idx="12">
                  <c:v>2</c:v>
                </c:pt>
                <c:pt idx="13">
                  <c:v>1</c:v>
                </c:pt>
                <c:pt idx="14">
                  <c:v>1</c:v>
                </c:pt>
                <c:pt idx="15">
                  <c:v>1</c:v>
                </c:pt>
                <c:pt idx="16">
                  <c:v>4</c:v>
                </c:pt>
                <c:pt idx="17">
                  <c:v>2</c:v>
                </c:pt>
                <c:pt idx="18">
                  <c:v>1</c:v>
                </c:pt>
                <c:pt idx="19">
                  <c:v>1</c:v>
                </c:pt>
                <c:pt idx="20">
                  <c:v>3</c:v>
                </c:pt>
                <c:pt idx="21">
                  <c:v>1</c:v>
                </c:pt>
                <c:pt idx="22">
                  <c:v>1</c:v>
                </c:pt>
                <c:pt idx="23">
                  <c:v>1</c:v>
                </c:pt>
                <c:pt idx="24">
                  <c:v>2</c:v>
                </c:pt>
                <c:pt idx="25">
                  <c:v>5</c:v>
                </c:pt>
                <c:pt idx="26">
                  <c:v>2</c:v>
                </c:pt>
                <c:pt idx="27">
                  <c:v>1</c:v>
                </c:pt>
                <c:pt idx="28">
                  <c:v>3</c:v>
                </c:pt>
                <c:pt idx="29">
                  <c:v>4</c:v>
                </c:pt>
                <c:pt idx="30">
                  <c:v>1</c:v>
                </c:pt>
                <c:pt idx="31">
                  <c:v>2</c:v>
                </c:pt>
                <c:pt idx="32">
                  <c:v>1</c:v>
                </c:pt>
                <c:pt idx="33">
                  <c:v>2</c:v>
                </c:pt>
                <c:pt idx="34">
                  <c:v>5</c:v>
                </c:pt>
                <c:pt idx="35">
                  <c:v>1</c:v>
                </c:pt>
                <c:pt idx="36">
                  <c:v>1</c:v>
                </c:pt>
                <c:pt idx="37">
                  <c:v>1</c:v>
                </c:pt>
                <c:pt idx="38">
                  <c:v>2</c:v>
                </c:pt>
                <c:pt idx="39">
                  <c:v>2</c:v>
                </c:pt>
                <c:pt idx="40">
                  <c:v>1</c:v>
                </c:pt>
                <c:pt idx="41">
                  <c:v>1</c:v>
                </c:pt>
                <c:pt idx="42">
                  <c:v>2</c:v>
                </c:pt>
                <c:pt idx="43">
                  <c:v>3</c:v>
                </c:pt>
                <c:pt idx="44">
                  <c:v>1</c:v>
                </c:pt>
                <c:pt idx="45">
                  <c:v>3</c:v>
                </c:pt>
                <c:pt idx="46">
                  <c:v>1</c:v>
                </c:pt>
                <c:pt idx="47">
                  <c:v>1</c:v>
                </c:pt>
                <c:pt idx="48">
                  <c:v>1</c:v>
                </c:pt>
                <c:pt idx="49">
                  <c:v>2</c:v>
                </c:pt>
                <c:pt idx="50">
                  <c:v>6</c:v>
                </c:pt>
                <c:pt idx="51">
                  <c:v>5</c:v>
                </c:pt>
                <c:pt idx="52">
                  <c:v>3</c:v>
                </c:pt>
                <c:pt idx="53">
                  <c:v>2</c:v>
                </c:pt>
                <c:pt idx="54">
                  <c:v>1</c:v>
                </c:pt>
                <c:pt idx="55">
                  <c:v>1</c:v>
                </c:pt>
                <c:pt idx="56">
                  <c:v>1</c:v>
                </c:pt>
                <c:pt idx="57">
                  <c:v>1</c:v>
                </c:pt>
                <c:pt idx="58">
                  <c:v>1</c:v>
                </c:pt>
                <c:pt idx="59">
                  <c:v>2</c:v>
                </c:pt>
                <c:pt idx="60">
                  <c:v>1</c:v>
                </c:pt>
                <c:pt idx="61">
                  <c:v>1</c:v>
                </c:pt>
                <c:pt idx="62">
                  <c:v>2</c:v>
                </c:pt>
                <c:pt idx="63">
                  <c:v>2</c:v>
                </c:pt>
                <c:pt idx="64">
                  <c:v>2</c:v>
                </c:pt>
                <c:pt idx="65">
                  <c:v>1</c:v>
                </c:pt>
                <c:pt idx="66">
                  <c:v>1</c:v>
                </c:pt>
                <c:pt idx="67">
                  <c:v>1</c:v>
                </c:pt>
                <c:pt idx="68">
                  <c:v>3</c:v>
                </c:pt>
                <c:pt idx="69">
                  <c:v>2</c:v>
                </c:pt>
                <c:pt idx="70">
                  <c:v>2</c:v>
                </c:pt>
                <c:pt idx="71">
                  <c:v>1</c:v>
                </c:pt>
                <c:pt idx="72">
                  <c:v>1</c:v>
                </c:pt>
                <c:pt idx="73">
                  <c:v>1</c:v>
                </c:pt>
                <c:pt idx="74">
                  <c:v>1</c:v>
                </c:pt>
                <c:pt idx="75">
                  <c:v>1</c:v>
                </c:pt>
                <c:pt idx="76">
                  <c:v>2</c:v>
                </c:pt>
                <c:pt idx="77">
                  <c:v>3</c:v>
                </c:pt>
                <c:pt idx="78">
                  <c:v>1</c:v>
                </c:pt>
                <c:pt idx="79">
                  <c:v>1</c:v>
                </c:pt>
                <c:pt idx="80">
                  <c:v>2</c:v>
                </c:pt>
                <c:pt idx="81">
                  <c:v>3</c:v>
                </c:pt>
                <c:pt idx="82">
                  <c:v>3</c:v>
                </c:pt>
                <c:pt idx="83">
                  <c:v>1</c:v>
                </c:pt>
                <c:pt idx="84">
                  <c:v>1</c:v>
                </c:pt>
                <c:pt idx="85">
                  <c:v>3</c:v>
                </c:pt>
                <c:pt idx="86">
                  <c:v>1</c:v>
                </c:pt>
                <c:pt idx="87">
                  <c:v>1</c:v>
                </c:pt>
                <c:pt idx="88">
                  <c:v>1</c:v>
                </c:pt>
                <c:pt idx="89">
                  <c:v>3</c:v>
                </c:pt>
                <c:pt idx="90">
                  <c:v>3</c:v>
                </c:pt>
                <c:pt idx="91">
                  <c:v>1</c:v>
                </c:pt>
                <c:pt idx="92">
                  <c:v>3</c:v>
                </c:pt>
                <c:pt idx="93">
                  <c:v>2</c:v>
                </c:pt>
                <c:pt idx="94">
                  <c:v>1</c:v>
                </c:pt>
                <c:pt idx="95">
                  <c:v>1</c:v>
                </c:pt>
                <c:pt idx="96">
                  <c:v>1</c:v>
                </c:pt>
                <c:pt idx="97">
                  <c:v>1</c:v>
                </c:pt>
                <c:pt idx="98">
                  <c:v>1</c:v>
                </c:pt>
                <c:pt idx="99">
                  <c:v>2</c:v>
                </c:pt>
                <c:pt idx="100">
                  <c:v>1</c:v>
                </c:pt>
                <c:pt idx="101">
                  <c:v>1</c:v>
                </c:pt>
                <c:pt idx="102">
                  <c:v>2</c:v>
                </c:pt>
                <c:pt idx="103">
                  <c:v>2</c:v>
                </c:pt>
                <c:pt idx="104">
                  <c:v>1</c:v>
                </c:pt>
                <c:pt idx="105">
                  <c:v>2</c:v>
                </c:pt>
                <c:pt idx="106">
                  <c:v>1</c:v>
                </c:pt>
                <c:pt idx="107">
                  <c:v>4</c:v>
                </c:pt>
                <c:pt idx="108">
                  <c:v>2</c:v>
                </c:pt>
                <c:pt idx="109">
                  <c:v>1</c:v>
                </c:pt>
                <c:pt idx="110">
                  <c:v>1</c:v>
                </c:pt>
                <c:pt idx="111">
                  <c:v>1</c:v>
                </c:pt>
                <c:pt idx="112">
                  <c:v>1</c:v>
                </c:pt>
                <c:pt idx="113">
                  <c:v>3</c:v>
                </c:pt>
                <c:pt idx="114">
                  <c:v>2</c:v>
                </c:pt>
                <c:pt idx="115">
                  <c:v>1</c:v>
                </c:pt>
                <c:pt idx="116">
                  <c:v>2</c:v>
                </c:pt>
                <c:pt idx="117">
                  <c:v>1</c:v>
                </c:pt>
                <c:pt idx="118">
                  <c:v>2</c:v>
                </c:pt>
                <c:pt idx="119">
                  <c:v>1</c:v>
                </c:pt>
                <c:pt idx="120">
                  <c:v>1</c:v>
                </c:pt>
                <c:pt idx="121">
                  <c:v>1</c:v>
                </c:pt>
                <c:pt idx="122">
                  <c:v>1</c:v>
                </c:pt>
                <c:pt idx="123">
                  <c:v>1</c:v>
                </c:pt>
                <c:pt idx="124">
                  <c:v>1</c:v>
                </c:pt>
                <c:pt idx="125">
                  <c:v>1</c:v>
                </c:pt>
                <c:pt idx="126">
                  <c:v>1</c:v>
                </c:pt>
                <c:pt idx="127">
                  <c:v>1</c:v>
                </c:pt>
                <c:pt idx="128">
                  <c:v>1</c:v>
                </c:pt>
                <c:pt idx="129">
                  <c:v>2</c:v>
                </c:pt>
                <c:pt idx="130">
                  <c:v>1</c:v>
                </c:pt>
                <c:pt idx="131">
                  <c:v>1</c:v>
                </c:pt>
                <c:pt idx="132">
                  <c:v>1</c:v>
                </c:pt>
                <c:pt idx="133">
                  <c:v>2</c:v>
                </c:pt>
                <c:pt idx="134">
                  <c:v>2</c:v>
                </c:pt>
                <c:pt idx="135">
                  <c:v>3</c:v>
                </c:pt>
                <c:pt idx="136">
                  <c:v>1</c:v>
                </c:pt>
                <c:pt idx="137">
                  <c:v>1</c:v>
                </c:pt>
                <c:pt idx="138">
                  <c:v>1</c:v>
                </c:pt>
                <c:pt idx="139">
                  <c:v>1</c:v>
                </c:pt>
                <c:pt idx="140">
                  <c:v>2</c:v>
                </c:pt>
                <c:pt idx="141">
                  <c:v>2</c:v>
                </c:pt>
                <c:pt idx="142">
                  <c:v>1</c:v>
                </c:pt>
                <c:pt idx="143">
                  <c:v>2</c:v>
                </c:pt>
                <c:pt idx="144">
                  <c:v>2</c:v>
                </c:pt>
                <c:pt idx="145">
                  <c:v>1</c:v>
                </c:pt>
                <c:pt idx="146">
                  <c:v>1</c:v>
                </c:pt>
                <c:pt idx="147">
                  <c:v>1</c:v>
                </c:pt>
                <c:pt idx="148">
                  <c:v>3</c:v>
                </c:pt>
                <c:pt idx="149">
                  <c:v>2</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2</c:v>
                </c:pt>
                <c:pt idx="166">
                  <c:v>2</c:v>
                </c:pt>
                <c:pt idx="167">
                  <c:v>1</c:v>
                </c:pt>
                <c:pt idx="168">
                  <c:v>1</c:v>
                </c:pt>
                <c:pt idx="169">
                  <c:v>1</c:v>
                </c:pt>
                <c:pt idx="170">
                  <c:v>1</c:v>
                </c:pt>
                <c:pt idx="171">
                  <c:v>3</c:v>
                </c:pt>
              </c:numCache>
            </c:numRef>
          </c:val>
        </c:ser>
        <c:axId val="7688162"/>
        <c:axId val="2084595"/>
      </c:barChart>
      <c:catAx>
        <c:axId val="7688162"/>
        <c:scaling>
          <c:orientation val="minMax"/>
        </c:scaling>
        <c:axPos val="b"/>
        <c:delete val="0"/>
        <c:numFmt formatCode="General" sourceLinked="1"/>
        <c:majorTickMark val="out"/>
        <c:minorTickMark val="none"/>
        <c:tickLblPos val="nextTo"/>
        <c:crossAx val="2084595"/>
        <c:crosses val="autoZero"/>
        <c:auto val="1"/>
        <c:lblOffset val="100"/>
        <c:noMultiLvlLbl val="0"/>
      </c:catAx>
      <c:valAx>
        <c:axId val="2084595"/>
        <c:scaling>
          <c:orientation val="minMax"/>
        </c:scaling>
        <c:axPos val="l"/>
        <c:majorGridlines/>
        <c:delete val="0"/>
        <c:numFmt formatCode="General" sourceLinked="1"/>
        <c:majorTickMark val="out"/>
        <c:minorTickMark val="none"/>
        <c:tickLblPos val="nextTo"/>
        <c:crossAx val="76881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3283986"/>
        <c:axId val="32684963"/>
      </c:barChart>
      <c:catAx>
        <c:axId val="632839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684963"/>
        <c:crosses val="autoZero"/>
        <c:auto val="1"/>
        <c:lblOffset val="100"/>
        <c:noMultiLvlLbl val="0"/>
      </c:catAx>
      <c:valAx>
        <c:axId val="32684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83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5729212"/>
        <c:axId val="30236317"/>
      </c:barChart>
      <c:catAx>
        <c:axId val="257292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236317"/>
        <c:crosses val="autoZero"/>
        <c:auto val="1"/>
        <c:lblOffset val="100"/>
        <c:noMultiLvlLbl val="0"/>
      </c:catAx>
      <c:valAx>
        <c:axId val="30236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29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691398"/>
        <c:axId val="33222583"/>
      </c:barChart>
      <c:catAx>
        <c:axId val="36913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222583"/>
        <c:crosses val="autoZero"/>
        <c:auto val="1"/>
        <c:lblOffset val="100"/>
        <c:noMultiLvlLbl val="0"/>
      </c:catAx>
      <c:valAx>
        <c:axId val="33222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1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0567792"/>
        <c:axId val="6674673"/>
      </c:barChart>
      <c:catAx>
        <c:axId val="305677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74673"/>
        <c:crosses val="autoZero"/>
        <c:auto val="1"/>
        <c:lblOffset val="100"/>
        <c:noMultiLvlLbl val="0"/>
      </c:catAx>
      <c:valAx>
        <c:axId val="6674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67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0072058"/>
        <c:axId val="3777611"/>
      </c:barChart>
      <c:catAx>
        <c:axId val="600720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77611"/>
        <c:crosses val="autoZero"/>
        <c:auto val="1"/>
        <c:lblOffset val="100"/>
        <c:noMultiLvlLbl val="0"/>
      </c:catAx>
      <c:valAx>
        <c:axId val="3777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720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3998500"/>
        <c:axId val="37551045"/>
      </c:barChart>
      <c:catAx>
        <c:axId val="339985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551045"/>
        <c:crosses val="autoZero"/>
        <c:auto val="1"/>
        <c:lblOffset val="100"/>
        <c:noMultiLvlLbl val="0"/>
      </c:catAx>
      <c:valAx>
        <c:axId val="37551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98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415086"/>
        <c:axId val="21735775"/>
      </c:barChart>
      <c:catAx>
        <c:axId val="24150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735775"/>
        <c:crosses val="autoZero"/>
        <c:auto val="1"/>
        <c:lblOffset val="100"/>
        <c:noMultiLvlLbl val="0"/>
      </c:catAx>
      <c:valAx>
        <c:axId val="21735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5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1404248"/>
        <c:axId val="15767321"/>
      </c:barChart>
      <c:catAx>
        <c:axId val="61404248"/>
        <c:scaling>
          <c:orientation val="minMax"/>
        </c:scaling>
        <c:axPos val="b"/>
        <c:delete val="1"/>
        <c:majorTickMark val="out"/>
        <c:minorTickMark val="none"/>
        <c:tickLblPos val="none"/>
        <c:crossAx val="15767321"/>
        <c:crosses val="autoZero"/>
        <c:auto val="1"/>
        <c:lblOffset val="100"/>
        <c:noMultiLvlLbl val="0"/>
      </c:catAx>
      <c:valAx>
        <c:axId val="15767321"/>
        <c:scaling>
          <c:orientation val="minMax"/>
        </c:scaling>
        <c:axPos val="l"/>
        <c:delete val="1"/>
        <c:majorTickMark val="out"/>
        <c:minorTickMark val="none"/>
        <c:tickLblPos val="none"/>
        <c:crossAx val="614042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9</xdr:col>
      <xdr:colOff>304800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5" name="Language"/>
            <xdr:cNvGraphicFramePr/>
          </xdr:nvGraphicFramePr>
          <xdr:xfrm>
            <a:off x="7115175" y="4191000"/>
            <a:ext cx="1266825" cy="1266825"/>
          </xdr:xfrm>
          <a:graphic>
            <a:graphicData uri="http://schemas.microsoft.com/office/drawing/2010/slicer">
              <sle:slicer xmlns:sle="http://schemas.microsoft.com/office/drawing/2010/slicer" name="Languag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7" refreshedBy="Space Lab" refreshedVersion="6">
  <cacheSource type="worksheet">
    <worksheetSource ref="A2:BN279" sheet="Time Series Edges"/>
  </cacheSource>
  <cacheFields count="68">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Keywords">
      <sharedItems containsMixedTypes="0" count="0"/>
    </cacheField>
    <cacheField name="Relationship">
      <sharedItems containsMixedTypes="0" count="3">
        <s v="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05">
        <s v="cybersecurity"/>
        <m/>
        <s v="defcon vegas intelligentdigital cybersecurity"/>
        <s v="vegas defcon intelligentdigital cybersecurity"/>
        <s v="cybersecurity iot fivefifty"/>
        <s v="gdpr"/>
        <s v="cyber operational"/>
        <s v="ict pwcdigital cybersecurity"/>
        <s v="nist cybersecurity openbanking"/>
        <s v="cybersecurity womenincyber"/>
        <s v="dife18 cybersecurity hellooptimism"/>
        <s v="digitaltransformation cybersecurity dife18"/>
        <s v="eycyber"/>
        <s v="students switzerland cyber"/>
        <s v="cybersecurity privateequity eycyber"/>
        <s v="cybersecurity eycyber"/>
        <s v="cybersecurity blockchain processmining digitalfactory digitalisierung cfo privateequity"/>
        <s v="fachkräftemangel digitalisierung cybersecurity ceosurvey"/>
        <s v="deloittedigitalfactory blockchain processmining cybersecurity cfoforum peportfolioservices"/>
        <s v="internalaudit"/>
        <s v="blockchain cybersecurity"/>
        <s v="mondialtech safety automatization cybersecurity autonomousvehicles"/>
        <s v="cybersecuritymonth itsa18 ibmsecurity itsecurity"/>
        <s v="pwcevents"/>
        <s v="eycyber cybersecurity"/>
        <s v="russiasummit18 cybersecurity"/>
        <s v="data mobile"/>
        <s v="cybersécurité pwcevents"/>
        <s v="kyberturvallisuus cybersecuritynordic2018"/>
        <s v="cybersecuritynordic2018 kyberturvallisuus"/>
        <s v="cybersécurité cyber assisessi"/>
        <s v="ibm cybersecurity ai"/>
        <s v="mena"/>
        <s v="cybersecurity cybercrime intelligentdigital"/>
        <s v="cybersecurity transparency intelligentdigital"/>
        <s v="eymena"/>
        <s v="informationsecurity giss2019 cybersecurity"/>
        <s v="giss2019 cybersecurity"/>
        <s v="cybersecurity privacy"/>
        <s v="swissdigitalday digitalization cybersecurity dataprotection"/>
        <s v="eprivacy"/>
        <s v="ngfw cybersecurity"/>
        <s v="cybersecurity lorca"/>
        <s v="consumertrust digitaltrustinsights"/>
        <s v="cybersecurity digital intelligentdigital"/>
        <s v="dataprivacy data ethical analytics experienceanalytics"/>
        <s v="paidcontent medienbranche"/>
        <s v="cyberrisk cybersecurity cyber"/>
        <s v="humans ia robots"/>
        <s v="cybersecurity wirtschaft politik studie"/>
        <s v="cybersecurity security risk"/>
        <s v="cybersecurity risk"/>
        <s v="cyberrisk treasurers cybercrime cybersecurity"/>
        <s v="privatebusiness cybersecurity intelligentdigital"/>
        <s v="iot cybersecurity"/>
        <s v="data betterquestions"/>
        <s v="cybersecurity unternehmen"/>
        <s v="data betterquestions betterworkingworld"/>
        <s v="smartdevices dataprivacy iot dataethics"/>
        <s v="transform data betterworkingworld"/>
        <s v="betterquestions cybersecurity"/>
        <s v="growth cybersecurity"/>
        <s v="cyber betterquestions cyber cybersecurity"/>
        <s v="betterworkingworld"/>
        <s v="risikobewusstsein unternehmen deloitte cybersecurity"/>
        <s v="iot wef19 betterworkingworld"/>
        <s v="cybersecurity mining metals"/>
        <s v="eycyber advisory"/>
        <s v="dataprivacy eycyber advisory"/>
        <s v="cyber cybersecurity"/>
        <s v="cybersecurity strategie"/>
        <s v="wef cybersecurity economy wef19 weflive"/>
        <s v="dataprotection gdpr"/>
        <s v="datenschutztag data"/>
        <s v="ibmsecurity securitysummitfr sécurité cybersécurité soc dataprivacy nis socexchange sécuritéindustrielle conformité"/>
        <s v="securitysummitfr cybersécurité soc dataprivacy nis socexchange sécuritéindustrielle conformité"/>
        <s v="mining cyberthreats intelligentmining cybermining cybersecurity"/>
        <s v="cyberthreats mining cybermining intelligentmining cybersecurity"/>
        <s v="ibm ai cybersecurity quantum cloud blockchain"/>
        <s v="cybersecurity consultants ey rekry eycareer"/>
        <s v="giss cybersecurity ey tietoturva"/>
        <s v="cybersecurity gdpr nisdirective security"/>
        <s v="cybersecurity techvision2019"/>
        <s v="ibm thinkblogdach security cybersecurity"/>
        <s v="robotics cybersecurity government publicsector"/>
        <s v="hackathon cybersecurity cybergames ey kyberturvallisuus"/>
        <s v="cybersecurity security careers opportunity"/>
        <s v="cybersecurity data disruption"/>
        <s v="ibm ai cloud cybersecurity blockchain quantum thisisibmuki"/>
        <s v="graduates digital security brightlands talent4digitalsecurity cybersecurity"/>
        <s v="ai iot blockchain cyber cybersecurity"/>
        <s v="ibm thinkblogdach cybercrime cybersecurity"/>
        <s v="pwc dataprivacy middleeast"/>
        <s v="securitysummitfr dataprivacy soc nis cybersécuritéindustrielle cybersecurite"/>
        <s v="blockchain cybersecurity intelligentdigital tech"/>
        <s v="werbung eprivacy"/>
        <s v="securitysummitfr ciso ibm cybersécurité cybersécuritéindustrielle soc nis dataprivacy xforce"/>
        <s v="cyber cyberrisk cybersecurity"/>
        <s v="securitysummitfr cybersécurité soc dataprivacy xforce socexchange sécuritéindustrielle conformité"/>
        <s v="securitysummitfr ibmsecurity cybersécurité soc dataprivacy xforce socexchange sécuritéindustrielle conformité"/>
        <s v="securitysumitfr sécurité cybersécurité soc dataprivacy nis socexchange sécuritéindustrielle conformité"/>
        <s v="eprivacy onlinewerbung"/>
        <s v="cybersecurity merger"/>
        <s v="cybersecurity disclose29 corporategovernance bod cyber cyberrisk"/>
        <s v="techvision2019 cybersecurity designandtechtalks"/>
        <s v="familienunternehmen digitalisierung familybusiness pwcforfamilybusinesses cybersecurity"/>
        <s v="cybersecurity intelligentdigital"/>
        <s v="securitysummitldn security cybersecurity"/>
        <s v="securitysummitldn"/>
        <s v="cybersecurity oil gas"/>
        <s v="scaleup growth cybersecurity"/>
        <s v="uae dataprivacy uae"/>
        <s v="datenverlust cybersecurity berechtigungsmanagement rp19"/>
        <s v="sicherheit cyberattacke cybersecurity"/>
        <s v="cybersecurity blockchain ai digitaltransformation intelligentdigital"/>
        <s v="cryptojacking ransomware cybersecurity"/>
        <s v="darknet daten cybersecurity itforensik cir cyberresponse"/>
        <s v="technologydecoded cybersecurity cyber"/>
        <s v="identitymanagement idm cybersecurity blockchain"/>
        <s v="fahrzeug cybersecurity"/>
        <s v="gcc dataprivacy"/>
        <s v="gdpr gdpr"/>
        <s v="ceooutlook künstlicheintelligenz protektionismus cybersecurity"/>
        <s v="dataprivacy"/>
        <s v="cyber"/>
        <s v="technology organisationalresilience talent cybersecurity"/>
        <s v="transformative culture training leadership organisationalresilience talent cybersecurity"/>
        <s v="organisationalresilience talent cybersecurity"/>
        <s v="thirdpartyrisk informationsecurity dataprivacy cyberrisk riskmanagement"/>
        <s v="cybersecurity wmidm"/>
        <s v="security thinkatibm ki cloud"/>
        <s v="robotics cybersecurity ai publicsector"/>
        <s v="cybersecurity betterworkingworld"/>
        <s v="womenincyber cybersecurity"/>
        <s v="data data digitalresilience cybersecurity"/>
        <s v="digitalresilience cybersecurity"/>
        <s v="nisdirective cybersecurity"/>
        <s v="infrastrukturen eu cybersecurity"/>
        <s v="technology cybersecurity growth ceo ceoimperative"/>
        <s v="mobility automotive cybersecurity"/>
        <s v="cybersecurity reedereien"/>
        <s v="innovatie blockchain cybersecurity dataanalytics rpa digitaletransformatie"/>
        <s v="bigfour cybersecurity cyberkennis"/>
        <s v="cybersecurity mkb"/>
        <s v="bigfour cybersecurity"/>
        <s v="cybersecurity tips deloitte"/>
        <s v="avg privacyrechten"/>
        <s v="cybersecurity artificialintelligence digital dataanalytics blockchain"/>
        <s v="personalisatie netflix dataprivacy"/>
        <s v="cybersecurity website inzake interview"/>
        <s v="cybercrime cybersecurity"/>
        <s v="data dataprivacy"/>
        <s v="podcast technologie internet cybersecurity"/>
        <s v="podcasts"/>
        <s v="cyberbedreigingen cybersecurity interview inzake"/>
        <s v="hacken podcast cybersecurity"/>
        <s v="podcasts technologie internet podcast cybersecurity"/>
        <s v="privacy"/>
        <s v="blockchain artificialintelligence cybersecurity"/>
        <s v="avg privacy dagvandeprivacy dataprotectionday"/>
        <s v="artificialintelligence blockchain cybersecurity"/>
        <s v="hack factory cybersecurity cyberattack"/>
        <s v="geneesmiddelen privacy lifesciences genotype genotyping"/>
        <s v="quadrigacx blockchain cryptocurrency cybersecurity"/>
        <s v="realestate predictions cybersecurity buildings deloitte rep19"/>
        <s v="technologie banken privacy briqbank"/>
        <s v="cyberveilig"/>
        <s v="cybersecurity ransomware financial"/>
        <s v="fabriek hacken cybersecurity"/>
        <s v="cybersecurity pwc"/>
        <s v="avg privacy pwc"/>
        <s v="cybersecurity rozeslot"/>
        <s v="techthursday gdpr cybersecurity podcast"/>
        <s v="avg persoonsgegevens dataprivacy"/>
        <s v="avg"/>
        <s v="avg privacy persoonsgegevens"/>
        <s v="ethicalhacking cybersecurity digital"/>
        <s v="spionage cybersecurity"/>
        <s v="digitaal digitalidentity privacy briqbank tnw2019"/>
        <s v="whatsapp privacy datalek"/>
        <s v="bedrijf avg digital cybersecurity"/>
        <s v="banken ing dataprivacy"/>
        <s v="autonomous cybersecurity"/>
        <s v="mobilityecosystem mobility2030"/>
        <s v="gdpr kpmgprivacyapps appianeurope"/>
        <s v="cybersecurityexe"/>
        <s v="davidferbrache cybersecurityexe"/>
        <s v="kpmgfinland cybersecurityexe"/>
        <s v="cybersecuritymanager managedsecurityservicesmanager cybersecurity rekry"/>
        <s v="riskinsights"/>
        <s v="wef19 cybersecurity weflive"/>
        <s v="cybersecurity wef19 weflive"/>
        <s v="cybercruise cybersecurity"/>
        <s v="cybersecurity ey"/>
        <s v="cio cybersecurity"/>
        <s v="cybersecurity cmdctrl18"/>
        <s v="cmdctrl18"/>
        <s v="it itsa2018 cybersecurity"/>
        <s v="cybersecurity adalovelacefestival ada18"/>
        <s v="cybermonday cybersecurity"/>
        <s v="cybersecurity eyenergy"/>
        <s v="giss cybersecurity ey"/>
        <s v="cybersecurity hacking vulnerability"/>
        <s v="cybersecurite"/>
        <s v="l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7">
        <d v="2018-08-01T08:33:05.000"/>
        <d v="2018-08-09T06:37:01.000"/>
        <d v="2018-08-09T15:32:02.000"/>
        <d v="2018-08-12T08:30:05.000"/>
        <d v="2018-08-16T06:50:37.000"/>
        <d v="2018-08-22T07:54:53.000"/>
        <d v="2018-08-25T10:08:00.000"/>
        <d v="2018-08-28T08:40:34.000"/>
        <d v="2018-09-07T09:00:10.000"/>
        <d v="2018-09-12T12:53:02.000"/>
        <d v="2018-09-13T14:05:50.000"/>
        <d v="2018-09-14T09:36:16.000"/>
        <d v="2018-09-14T16:07:04.000"/>
        <d v="2018-09-16T15:22:48.000"/>
        <d v="2018-09-18T07:22:00.000"/>
        <d v="2018-09-19T06:52:00.000"/>
        <d v="2018-09-19T13:00:02.000"/>
        <d v="2018-09-19T14:27:10.000"/>
        <d v="2018-09-20T04:00:00.000"/>
        <d v="2018-09-24T07:18:44.000"/>
        <d v="2018-09-27T13:00:03.000"/>
        <d v="2018-09-30T18:23:01.000"/>
        <d v="2018-10-01T10:45:18.000"/>
        <d v="2018-10-02T13:59:52.000"/>
        <d v="2018-10-03T08:00:01.000"/>
        <d v="2018-10-03T10:01:23.000"/>
        <d v="2018-10-04T07:45:00.000"/>
        <d v="2018-10-04T09:07:56.000"/>
        <d v="2018-10-04T11:00:01.000"/>
        <d v="2018-10-08T08:30:19.000"/>
        <d v="2018-10-08T17:12:30.000"/>
        <d v="2018-10-09T09:38:51.000"/>
        <d v="2018-10-10T06:53:50.000"/>
        <d v="2018-10-10T09:00:01.000"/>
        <d v="2018-10-10T12:05:17.000"/>
        <d v="2018-10-11T05:30:00.000"/>
        <d v="2018-10-11T13:28:29.000"/>
        <d v="2018-10-11T16:05:32.000"/>
        <d v="2018-10-18T08:00:01.000"/>
        <d v="2018-10-18T12:40:48.000"/>
        <d v="2018-10-21T01:47:55.000"/>
        <d v="2018-10-22T08:30:05.000"/>
        <d v="2018-10-22T09:30:04.000"/>
        <d v="2018-10-23T06:08:06.000"/>
        <d v="2018-10-23T07:00:44.000"/>
        <d v="2018-10-23T07:02:42.000"/>
        <d v="2018-10-23T09:30:18.000"/>
        <d v="2018-10-23T12:17:57.000"/>
        <d v="2018-10-24T08:42:00.000"/>
        <d v="2018-10-25T12:00:06.000"/>
        <d v="2018-10-26T15:38:01.000"/>
        <d v="2018-10-29T12:46:01.000"/>
        <d v="2018-11-01T14:00:01.000"/>
        <d v="2018-11-02T16:00:13.000"/>
        <d v="2018-11-05T09:13:01.000"/>
        <d v="2018-11-05T13:00:12.000"/>
        <d v="2018-11-07T10:30:08.000"/>
        <d v="2018-11-07T12:00:02.000"/>
        <d v="2018-11-08T10:45:54.000"/>
        <d v="2018-11-15T04:37:54.000"/>
        <d v="2018-11-20T16:39:38.000"/>
        <d v="2018-11-22T08:38:45.000"/>
        <d v="2018-11-23T11:11:07.000"/>
        <d v="2018-11-23T15:30:04.000"/>
        <d v="2018-11-26T09:47:14.000"/>
        <d v="2018-11-26T10:30:30.000"/>
        <d v="2018-11-27T13:00:01.000"/>
        <d v="2018-11-27T13:32:48.000"/>
        <d v="2018-11-27T14:35:17.000"/>
        <d v="2018-11-27T15:40:11.000"/>
        <d v="2018-11-28T10:45:07.000"/>
        <d v="2018-11-28T14:55:39.000"/>
        <d v="2018-11-30T12:00:08.000"/>
        <d v="2018-11-30T16:00:13.000"/>
        <d v="2018-12-03T11:00:00.000"/>
        <d v="2018-12-07T11:00:01.000"/>
        <d v="2018-12-12T13:15:12.000"/>
        <d v="2018-12-14T09:30:01.000"/>
        <d v="2018-12-19T09:14:00.000"/>
        <d v="2018-12-19T11:30:15.000"/>
        <d v="2018-12-21T08:40:00.000"/>
        <d v="2018-12-21T10:00:00.000"/>
        <d v="2018-12-22T09:14:00.000"/>
        <d v="2018-12-23T14:10:00.000"/>
        <d v="2018-12-27T06:10:00.000"/>
        <d v="2018-12-27T08:10:00.000"/>
        <d v="2018-12-27T12:20:00.000"/>
        <d v="2018-12-28T14:40:00.000"/>
        <d v="2018-12-30T09:45:00.000"/>
        <d v="2018-12-30T15:00:01.000"/>
        <d v="2018-12-31T12:00:08.000"/>
        <d v="2019-01-02T08:40:00.000"/>
        <d v="2019-01-05T16:00:00.000"/>
        <d v="2019-01-10T16:00:01.000"/>
        <d v="2019-01-12T06:00:00.000"/>
        <d v="2019-01-12T13:03:00.000"/>
        <d v="2019-01-14T10:31:02.000"/>
        <d v="2019-01-14T18:30:09.000"/>
        <d v="2019-01-15T08:57:01.000"/>
        <d v="2019-01-18T12:00:14.000"/>
        <d v="2019-01-21T15:48:16.000"/>
        <d v="2019-01-23T10:07:03.000"/>
        <d v="2019-01-23T10:55:05.000"/>
        <d v="2019-01-23T13:00:09.000"/>
        <d v="2019-01-24T23:26:13.000"/>
        <d v="2019-01-25T10:01:14.000"/>
        <d v="2019-01-28T14:00:01.000"/>
        <d v="2019-01-28T15:10:15.000"/>
        <d v="2019-02-01T14:57:33.000"/>
        <d v="2019-02-05T13:51:54.000"/>
        <d v="2019-02-06T12:59:00.000"/>
        <d v="2019-02-06T13:15:00.000"/>
        <d v="2019-02-11T15:22:33.000"/>
        <d v="2019-02-12T13:54:27.000"/>
        <d v="2019-02-13T07:38:30.000"/>
        <d v="2019-02-15T14:58:04.000"/>
        <d v="2019-02-21T17:33:33.000"/>
        <d v="2019-02-25T11:13:00.000"/>
        <d v="2019-03-03T16:21:00.000"/>
        <d v="2019-03-04T08:34:26.000"/>
        <d v="2019-03-04T09:28:07.000"/>
        <d v="2019-03-06T15:55:27.000"/>
        <d v="2019-03-11T12:00:13.000"/>
        <d v="2019-03-13T12:00:23.000"/>
        <d v="2019-03-13T13:00:01.000"/>
        <d v="2019-03-13T16:43:47.000"/>
        <d v="2019-03-14T08:43:44.000"/>
        <d v="2019-03-14T18:21:01.000"/>
        <d v="2019-03-15T13:43:09.000"/>
        <d v="2019-03-18T12:16:56.000"/>
        <d v="2019-03-20T12:45:36.000"/>
        <d v="2019-03-21T11:23:00.000"/>
        <d v="2019-03-22T08:30:00.000"/>
        <d v="2019-03-22T09:30:07.000"/>
        <d v="2019-03-28T05:48:00.000"/>
        <d v="2019-03-29T09:49:05.000"/>
        <d v="2019-04-02T17:02:57.000"/>
        <d v="2019-04-03T12:02:01.000"/>
        <d v="2019-04-04T11:29:56.000"/>
        <d v="2019-04-04T15:30:02.000"/>
        <d v="2019-04-05T14:41:07.000"/>
        <d v="2019-04-08T11:30:00.000"/>
        <d v="2019-04-09T09:03:36.000"/>
        <d v="2019-04-10T08:33:06.000"/>
        <d v="2019-04-12T07:14:01.000"/>
        <d v="2019-04-15T10:26:00.000"/>
        <d v="2019-04-17T14:39:45.000"/>
        <d v="2019-04-22T06:11:59.000"/>
        <d v="2019-04-24T08:30:55.000"/>
        <d v="2019-04-27T11:30:09.000"/>
        <d v="2019-04-29T09:02:14.000"/>
        <d v="2019-05-01T08:33:42.000"/>
        <d v="2019-05-03T12:00:01.000"/>
        <d v="2019-05-03T19:00:14.000"/>
        <d v="2019-05-07T04:00:00.000"/>
        <d v="2019-05-07T11:00:00.000"/>
        <d v="2019-05-07T12:10:31.000"/>
        <d v="2019-05-10T13:00:10.000"/>
        <d v="2019-05-13T11:10:19.000"/>
        <d v="2019-05-14T09:07:09.000"/>
        <d v="2019-05-15T09:09:10.000"/>
        <d v="2019-05-16T09:02:00.000"/>
        <d v="2019-05-16T11:12:09.000"/>
        <d v="2019-05-24T12:10:15.000"/>
        <d v="2019-05-28T08:44:59.000"/>
        <d v="2019-05-28T11:00:00.000"/>
        <d v="2019-05-30T10:00:00.000"/>
        <d v="2019-05-30T15:50:09.000"/>
        <d v="2019-05-31T12:00:08.000"/>
        <d v="2019-06-05T07:34:40.000"/>
        <d v="2019-06-06T15:00:00.000"/>
        <d v="2019-06-06T15:15:00.000"/>
        <d v="2019-06-06T15:55:00.000"/>
        <d v="2019-06-11T10:00:01.000"/>
        <d v="2019-06-11T15:02:53.000"/>
        <d v="2019-06-14T09:00:02.000"/>
        <d v="2019-06-21T14:30:00.000"/>
        <d v="2019-06-28T09:20:00.000"/>
        <d v="2019-07-04T10:48:00.000"/>
        <d v="2019-07-07T09:30:00.000"/>
        <d v="2019-07-10T08:00:00.000"/>
        <d v="2019-07-15T08:00:00.000"/>
        <d v="2019-07-16T11:07:25.000"/>
        <d v="2019-07-19T13:06:59.000"/>
        <d v="2019-07-20T15:00:01.000"/>
        <d v="2019-07-21T04:37:30.000"/>
        <d v="2019-07-25T12:10:00.000"/>
        <d v="2019-07-28T10:51:56.000"/>
        <d v="2019-08-06T13:06:05.000"/>
        <d v="2019-08-06T15:06:24.000"/>
        <d v="2018-09-10T15:05:10.000"/>
        <d v="2018-09-11T09:16:48.000"/>
        <d v="2018-09-12T07:02:57.000"/>
        <d v="2018-09-13T19:48:08.000"/>
        <d v="2018-10-04T14:50:08.000"/>
        <d v="2018-10-16T07:34:44.000"/>
        <d v="2018-10-29T16:13:04.000"/>
        <d v="2018-10-31T07:33:11.000"/>
        <d v="2018-10-31T11:00:34.000"/>
        <d v="2018-11-26T15:02:46.000"/>
        <d v="2018-11-27T12:41:30.000"/>
        <d v="2018-12-06T09:57:02.000"/>
        <d v="2018-12-08T17:07:35.000"/>
        <d v="2018-12-10T09:59:30.000"/>
        <d v="2018-12-12T10:19:39.000"/>
        <d v="2018-12-16T09:14:00.000"/>
        <d v="2018-12-20T07:36:39.000"/>
        <d v="2018-12-20T08:00:09.000"/>
        <d v="2018-12-24T08:01:00.000"/>
        <d v="2018-12-28T15:00:01.000"/>
        <d v="2019-01-04T19:00:03.000"/>
        <d v="2019-01-21T15:57:01.000"/>
        <d v="2019-01-28T07:56:54.000"/>
        <d v="2019-01-29T07:13:01.000"/>
        <d v="2019-02-06T16:34:00.000"/>
        <d v="2019-02-11T15:46:01.000"/>
        <d v="2019-02-13T08:05:57.000"/>
        <d v="2019-02-13T10:56:00.000"/>
        <d v="2019-02-14T15:00:01.000"/>
        <d v="2019-02-14T15:37:19.000"/>
        <d v="2019-02-16T22:53:23.000"/>
        <d v="2019-02-18T08:23:33.000"/>
        <d v="2019-02-19T16:13:00.000"/>
        <d v="2019-02-20T16:12:00.000"/>
        <d v="2019-02-21T14:59:05.000"/>
        <d v="2019-03-07T11:05:00.000"/>
        <d v="2019-03-11T14:40:05.000"/>
        <d v="2019-03-12T12:00:08.000"/>
        <d v="2019-03-13T16:29:52.000"/>
        <d v="2019-03-28T14:12:51.000"/>
        <d v="2019-04-02T13:08:16.000"/>
        <d v="2019-04-14T11:24:44.000"/>
        <d v="2019-04-16T11:03:10.000"/>
        <d v="2019-04-24T08:00:08.000"/>
        <d v="2019-04-30T08:19:34.000"/>
        <d v="2019-05-01T05:00:01.000"/>
        <d v="2019-05-09T11:54:48.000"/>
        <d v="2019-05-15T10:32:42.000"/>
        <d v="2019-06-03T19:58:13.000"/>
        <d v="2019-07-09T12:39:54.000"/>
        <d v="2018-09-07T12:00:56.000"/>
        <d v="2018-09-11T07:00:36.000"/>
        <d v="2018-09-27T13:11:14.000"/>
        <d v="2018-11-07T13:38:00.000"/>
        <d v="2018-11-13T08:50:07.000"/>
        <d v="2018-11-13T10:02:47.000"/>
        <d v="2018-11-13T18:22:16.000"/>
        <d v="2018-11-28T08:46:49.000"/>
        <d v="2019-01-14T07:05:05.000"/>
        <d v="2019-01-22T10:48:48.000"/>
        <d v="2019-01-22T15:30:27.000"/>
        <d v="2019-03-06T13:33:24.000"/>
        <d v="2019-06-24T08:25:13.000"/>
        <d v="2019-07-22T06:40:06.000"/>
        <d v="2019-07-22T11:35:04.000"/>
        <d v="2019-07-25T07:15:05.000"/>
        <d v="2019-07-29T11:50:04.000"/>
        <d v="2019-08-01T15:05:05.000"/>
        <d v="2019-08-05T06:40:06.000"/>
        <d v="2019-08-06T08:25:05.000"/>
        <d v="2018-09-10T15:15:01.000"/>
        <d v="2018-09-12T13:32:36.000"/>
        <d v="2018-09-19T10:08:25.000"/>
        <d v="2018-09-20T07:09:31.000"/>
        <d v="2018-10-04T14:02:33.000"/>
        <d v="2018-10-11T10:10:06.000"/>
        <d v="2018-11-26T07:38:30.000"/>
        <d v="2018-11-26T10:42:01.000"/>
        <d v="2018-11-26T13:21:33.000"/>
        <d v="2019-01-22T09:30:53.000"/>
        <d v="2019-02-11T16:56:01.000"/>
        <d v="2019-03-22T10:43:31.000"/>
        <d v="2019-06-17T10:04:30.000"/>
        <d v="2019-06-26T08:38:29.000"/>
        <d v="2018-09-17T16:05:03.000"/>
        <d v="2018-09-26T10:01:33.000"/>
        <d v="2018-09-27T12:17:52.000"/>
      </sharedItems>
      <fieldGroup par="67" base="22">
        <rangePr groupBy="days" autoEnd="1" autoStart="1" startDate="2018-08-01T08:33:05.000" endDate="2019-08-06T15:06:24.000"/>
        <groupItems count="368">
          <s v="&lt;8/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6/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6">
        <s v="en"/>
        <s v="de"/>
        <s v="fr"/>
        <s v="fi"/>
        <s v="no"/>
        <s v="nl"/>
      </sharedItems>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String="0" containsBlank="1" containsMixedTypes="1"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Your list of keywords Word Count" numFmtId="1">
      <sharedItems containsString="0" containsBlank="1" containsMixedTypes="0" containsNumber="1" containsInteger="1" count="0"/>
    </cacheField>
    <cacheField name="Sentiment List #3: Your list of keywords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8-08-01T08:33:05.000" endDate="2019-08-06T15:06:24.000"/>
        <groupItems count="14">
          <s v="&lt;8/1/2018"/>
          <s v="Jan"/>
          <s v="Feb"/>
          <s v="Mar"/>
          <s v="Apr"/>
          <s v="May"/>
          <s v="Jun"/>
          <s v="Jul"/>
          <s v="Aug"/>
          <s v="Sep"/>
          <s v="Oct"/>
          <s v="Nov"/>
          <s v="Dec"/>
          <s v="&gt;8/6/2019"/>
        </groupItems>
      </fieldGroup>
    </cacheField>
    <cacheField name="Years" databaseField="0">
      <sharedItems containsMixedTypes="0" count="0"/>
      <fieldGroup base="22">
        <rangePr groupBy="years" autoEnd="1" autoStart="1" startDate="2018-08-01T08:33:05.000" endDate="2019-08-06T15:06:24.000"/>
        <groupItems count="4">
          <s v="&lt;8/1/2018"/>
          <s v="2018"/>
          <s v="2019"/>
          <s v="&gt;8/6/2019"/>
        </groupItems>
      </fieldGroup>
    </cacheField>
  </cacheFields>
  <extLst>
    <ext xmlns:x14="http://schemas.microsoft.com/office/spreadsheetml/2009/9/main" uri="{725AE2AE-9491-48be-B2B4-4EB974FC3084}">
      <x14:pivotCacheDefinition pivotCacheId="291245008"/>
    </ext>
  </extLst>
</pivotCacheDefinition>
</file>

<file path=xl/pivotCache/pivotCacheRecords1.xml><?xml version="1.0" encoding="utf-8"?>
<pivotCacheRecords xmlns="http://schemas.openxmlformats.org/spreadsheetml/2006/main" xmlns:r="http://schemas.openxmlformats.org/officeDocument/2006/relationships" count="277">
  <r>
    <s v="accentureuk"/>
    <s v="accentureuk"/>
    <s v="161, 95, 95"/>
    <n v="4.75"/>
    <s v="Solid"/>
    <n v="35"/>
    <m/>
    <m/>
    <m/>
    <m/>
    <s v="No"/>
    <n v="3"/>
    <m/>
    <s v="cybersecurity"/>
    <x v="0"/>
    <d v="2018-08-01T08:33:05.000"/>
    <s v="Learn how to overcome barriers and develop a truly cyber-committed organisation. #cybersecurity https://t.co/FnREQkGWJN https://t.co/dqDwLFaVRf"/>
    <s v="http://r.socialstudio.radian6.com/44c46c41-8a04-4c02-84d0-333e1fe865f4"/>
    <s v="radian6.com"/>
    <x v="0"/>
    <s v="https://pbs.twimg.com/media/DjgEXYSUYAAVf8N.jpg"/>
    <s v="https://pbs.twimg.com/media/DjgEXYSUYAAVf8N.jpg"/>
    <x v="0"/>
    <d v="2018-08-01T00:00:00.000"/>
    <s v="08:33:05"/>
    <s v="https://twitter.com/accentureuk/status/1024573721892278272"/>
    <m/>
    <m/>
    <s v="1024573721892278272"/>
    <m/>
    <b v="0"/>
    <n v="3"/>
    <s v=""/>
    <b v="0"/>
    <x v="0"/>
    <m/>
    <s v=""/>
    <b v="0"/>
    <n v="4"/>
    <s v=""/>
    <s v="Salesforce - Social Studio"/>
    <b v="0"/>
    <s v="1024573721892278272"/>
    <m/>
    <n v="0"/>
    <n v="0"/>
    <m/>
    <m/>
    <m/>
    <m/>
    <m/>
    <m/>
    <m/>
    <m/>
    <n v="4"/>
    <s v="1"/>
    <s v="1"/>
    <n v="0"/>
    <n v="0"/>
    <n v="0"/>
    <n v="0"/>
    <n v="0"/>
    <n v="0"/>
    <n v="13"/>
    <n v="100"/>
    <n v="13"/>
  </r>
  <r>
    <s v="ey_uki"/>
    <s v="ey_uki"/>
    <s v="Red"/>
    <n v="10"/>
    <s v="Dash Dot Dot"/>
    <n v="20"/>
    <m/>
    <m/>
    <m/>
    <m/>
    <s v="No"/>
    <n v="4"/>
    <m/>
    <s v="cybersecurity"/>
    <x v="0"/>
    <d v="2018-08-09T06:37:01.000"/>
    <s v="Cybersecurity and spending are must-haves for energy and infrastructure firms to meet evolving threats and regulation. Read our thoughts: https://t.co/UlK3CeC02w https://t.co/wLoxPE5HvY"/>
    <s v="https://wp.me/p8qlMy-4m"/>
    <s v="wp.me"/>
    <x v="1"/>
    <s v="https://pbs.twimg.com/media/DkI2hgUUYAEsReU.jpg"/>
    <s v="https://pbs.twimg.com/media/DkI2hgUUYAEsReU.jpg"/>
    <x v="1"/>
    <d v="2018-08-09T00:00:00.000"/>
    <s v="06:37:01"/>
    <s v="https://twitter.com/ey_uki/status/1027443615818305536"/>
    <m/>
    <m/>
    <s v="1027443615818305536"/>
    <m/>
    <b v="0"/>
    <n v="0"/>
    <s v=""/>
    <b v="0"/>
    <x v="0"/>
    <m/>
    <s v=""/>
    <b v="0"/>
    <n v="12"/>
    <s v=""/>
    <s v="Sprout Social"/>
    <b v="0"/>
    <s v="1027443615818305536"/>
    <m/>
    <n v="0"/>
    <n v="0"/>
    <m/>
    <m/>
    <m/>
    <m/>
    <m/>
    <m/>
    <m/>
    <m/>
    <n v="13"/>
    <s v="1"/>
    <s v="1"/>
    <n v="0"/>
    <n v="0"/>
    <n v="1"/>
    <n v="5"/>
    <n v="0"/>
    <n v="0"/>
    <n v="19"/>
    <n v="95"/>
    <n v="20"/>
  </r>
  <r>
    <s v="pwc_uk"/>
    <s v="pwc_uk"/>
    <s v="Red"/>
    <n v="10"/>
    <s v="Dash Dot Dot"/>
    <n v="20"/>
    <m/>
    <m/>
    <m/>
    <m/>
    <s v="No"/>
    <n v="5"/>
    <m/>
    <s v="cybersecurity"/>
    <x v="0"/>
    <d v="2018-08-09T15:32:02.000"/>
    <s v="How can a cyber attacker give away their identity by what they type? Our R&amp;amp;D Lead, Matt Wixey, will be presenting his work on case linkage analysis at #Defcon in #Vegas on 12th August. Find out more about his talk here: https://t.co/VyFE8HauyL #IntelligentDigital #cybersecurity"/>
    <s v="http://r.socialstudio.radian6.com/e9038ee8-6f40-4c5c-8aa3-ca9b157b7ab7"/>
    <s v="radian6.com"/>
    <x v="2"/>
    <m/>
    <s v="http://pbs.twimg.com/profile_images/1148862822211817472/R88AdU_V_normal.png"/>
    <x v="2"/>
    <d v="2018-08-09T00:00:00.000"/>
    <s v="15:32:02"/>
    <s v="https://twitter.com/pwc_uk/status/1027578258131443712"/>
    <m/>
    <m/>
    <s v="1027578258131443712"/>
    <m/>
    <b v="0"/>
    <n v="6"/>
    <s v=""/>
    <b v="0"/>
    <x v="0"/>
    <m/>
    <s v=""/>
    <b v="0"/>
    <n v="8"/>
    <s v=""/>
    <s v="Salesforce - Social Studio"/>
    <b v="0"/>
    <s v="1027578258131443712"/>
    <m/>
    <n v="0"/>
    <n v="0"/>
    <m/>
    <m/>
    <m/>
    <m/>
    <m/>
    <m/>
    <m/>
    <m/>
    <n v="17"/>
    <s v="1"/>
    <s v="1"/>
    <n v="2"/>
    <n v="4.444444444444445"/>
    <n v="0"/>
    <n v="0"/>
    <n v="0"/>
    <n v="0"/>
    <n v="43"/>
    <n v="95.55555555555556"/>
    <n v="45"/>
  </r>
  <r>
    <s v="pwc_uk"/>
    <s v="pwc_uk"/>
    <s v="Red"/>
    <n v="10"/>
    <s v="Dash Dot Dot"/>
    <n v="20"/>
    <m/>
    <m/>
    <m/>
    <m/>
    <s v="No"/>
    <n v="6"/>
    <m/>
    <s v="cybersecurity"/>
    <x v="0"/>
    <d v="2018-08-12T08:30:05.000"/>
    <s v="How can a cyber attacker give away their identity by what they type? Our Vulnerability R&amp;amp;D Lead, Matt Wixey, is in #Vegas today to present his work on case linkage analysis at #Defcon. Find out more about his talk here: https://t.co/4qooiKG0f7 #IntelligentDigital #cybersecurity"/>
    <s v="http://r.socialstudio.radian6.com/a936ab9d-e895-461c-a16d-705549ce199d"/>
    <s v="radian6.com"/>
    <x v="3"/>
    <m/>
    <s v="http://pbs.twimg.com/profile_images/1148862822211817472/R88AdU_V_normal.png"/>
    <x v="3"/>
    <d v="2018-08-12T00:00:00.000"/>
    <s v="08:30:05"/>
    <s v="https://twitter.com/pwc_uk/status/1028559233070104576"/>
    <m/>
    <m/>
    <s v="1028559233070104576"/>
    <m/>
    <b v="0"/>
    <n v="5"/>
    <s v=""/>
    <b v="0"/>
    <x v="0"/>
    <m/>
    <s v=""/>
    <b v="0"/>
    <n v="5"/>
    <s v=""/>
    <s v="Salesforce - Social Studio"/>
    <b v="0"/>
    <s v="1028559233070104576"/>
    <m/>
    <n v="0"/>
    <n v="0"/>
    <m/>
    <m/>
    <m/>
    <m/>
    <m/>
    <m/>
    <m/>
    <m/>
    <n v="17"/>
    <s v="1"/>
    <s v="1"/>
    <n v="2"/>
    <n v="4.545454545454546"/>
    <n v="0"/>
    <n v="0"/>
    <n v="0"/>
    <n v="0"/>
    <n v="42"/>
    <n v="95.45454545454545"/>
    <n v="44"/>
  </r>
  <r>
    <s v="mckinsey_de"/>
    <s v="mckinsey_de"/>
    <s v="193, 62, 62"/>
    <n v="6.5"/>
    <s v="Dash Dot Dot"/>
    <n v="30"/>
    <m/>
    <m/>
    <m/>
    <m/>
    <s v="No"/>
    <n v="7"/>
    <m/>
    <s v="cybersecurity"/>
    <x v="0"/>
    <d v="2018-08-16T06:50:37.000"/>
    <s v="Trotz starken Wachstums spielt #Cybersecurity beim Thema #IoT noch immer eine erstaunlich untergeordnete Rolle. https://t.co/umHDTJ3G6i #FiveFifty"/>
    <s v="https://www.mckinsey.com/business-functions/organization/our-insights/five-fifty-unprotected"/>
    <s v="mckinsey.com"/>
    <x v="4"/>
    <m/>
    <s v="http://pbs.twimg.com/profile_images/1145688684269903872/DPZHwGe3_normal.png"/>
    <x v="4"/>
    <d v="2018-08-16T00:00:00.000"/>
    <s v="06:50:37"/>
    <s v="https://twitter.com/mckinsey_de/status/1029983753832226816"/>
    <m/>
    <m/>
    <s v="1029983753832226816"/>
    <m/>
    <b v="0"/>
    <n v="0"/>
    <s v=""/>
    <b v="0"/>
    <x v="1"/>
    <m/>
    <s v=""/>
    <b v="0"/>
    <n v="0"/>
    <s v=""/>
    <s v="Hootsuite"/>
    <b v="0"/>
    <s v="1029983753832226816"/>
    <m/>
    <n v="0"/>
    <n v="0"/>
    <m/>
    <m/>
    <m/>
    <m/>
    <m/>
    <m/>
    <m/>
    <m/>
    <n v="7"/>
    <s v="1"/>
    <s v="1"/>
    <n v="0"/>
    <n v="0"/>
    <n v="0"/>
    <n v="0"/>
    <n v="0"/>
    <n v="0"/>
    <n v="15"/>
    <n v="100"/>
    <n v="15"/>
  </r>
  <r>
    <s v="deloittesa"/>
    <s v="deloittesa"/>
    <s v="161, 95, 95"/>
    <n v="4.75"/>
    <s v="Solid"/>
    <n v="35"/>
    <m/>
    <m/>
    <m/>
    <m/>
    <s v="No"/>
    <n v="8"/>
    <m/>
    <s v="privacy"/>
    <x v="0"/>
    <d v="2018-08-22T07:54:53.000"/>
    <s v="Deloitte Data Privacy experts look at the #GDPR from an African perspective. https://t.co/5uQO4X3zPb"/>
    <m/>
    <m/>
    <x v="5"/>
    <s v="https://pbs.twimg.com/media/DlME-geXsAAWqQE.jpg"/>
    <s v="https://pbs.twimg.com/media/DlME-geXsAAWqQE.jpg"/>
    <x v="5"/>
    <d v="2018-08-22T00:00:00.000"/>
    <s v="07:54:53"/>
    <s v="https://twitter.com/deloittesa/status/1032174252294848512"/>
    <m/>
    <m/>
    <s v="1032174252294848512"/>
    <m/>
    <b v="0"/>
    <n v="5"/>
    <s v=""/>
    <b v="0"/>
    <x v="0"/>
    <m/>
    <s v=""/>
    <b v="0"/>
    <n v="4"/>
    <s v=""/>
    <s v="Twitter Web Client"/>
    <b v="0"/>
    <s v="1032174252294848512"/>
    <m/>
    <n v="0"/>
    <n v="0"/>
    <m/>
    <m/>
    <m/>
    <m/>
    <m/>
    <m/>
    <m/>
    <m/>
    <n v="4"/>
    <s v="1"/>
    <s v="1"/>
    <n v="0"/>
    <n v="0"/>
    <n v="0"/>
    <n v="0"/>
    <n v="0"/>
    <n v="0"/>
    <n v="12"/>
    <n v="100"/>
    <n v="12"/>
  </r>
  <r>
    <s v="pwc_za"/>
    <s v="pwc_za"/>
    <s v="128, 128, 128"/>
    <n v="3"/>
    <s v="Solid"/>
    <n v="40"/>
    <m/>
    <m/>
    <m/>
    <m/>
    <s v="No"/>
    <n v="9"/>
    <m/>
    <s v="cybersecurity"/>
    <x v="0"/>
    <d v="2018-08-25T10:08:00.000"/>
    <s v="In order to assist companies to detect potential #cyber attacks earlier, we’ll be launching a new #Operational Technology cybersecurity competency next week.  Read more on how to stay cyber safe https://t.co/xc4y4SGbAR https://t.co/nhsqv5pHHT"/>
    <s v="https://www.pwc.co.za/en/press-room/cybersecurity.html"/>
    <s v="co.za"/>
    <x v="6"/>
    <s v="https://pbs.twimg.com/media/DlcAQKOX4AAHMmX.jpg"/>
    <s v="https://pbs.twimg.com/media/DlcAQKOX4AAHMmX.jpg"/>
    <x v="6"/>
    <d v="2018-08-25T00:00:00.000"/>
    <s v="10:08:00"/>
    <s v="https://twitter.com/pwc_za/status/1033294918440157186"/>
    <m/>
    <m/>
    <s v="1033294918440157186"/>
    <m/>
    <b v="0"/>
    <n v="11"/>
    <s v=""/>
    <b v="0"/>
    <x v="0"/>
    <m/>
    <s v=""/>
    <b v="0"/>
    <n v="8"/>
    <s v=""/>
    <s v="Sprout Social"/>
    <b v="0"/>
    <s v="1033294918440157186"/>
    <m/>
    <n v="0"/>
    <n v="0"/>
    <m/>
    <m/>
    <m/>
    <m/>
    <m/>
    <m/>
    <m/>
    <m/>
    <n v="1"/>
    <s v="1"/>
    <s v="1"/>
    <n v="1"/>
    <n v="3.225806451612903"/>
    <n v="1"/>
    <n v="3.225806451612903"/>
    <n v="0"/>
    <n v="0"/>
    <n v="29"/>
    <n v="93.54838709677419"/>
    <n v="31"/>
  </r>
  <r>
    <s v="pwc_switzerland"/>
    <s v="pwc_switzerland"/>
    <s v="161, 95, 95"/>
    <n v="4.75"/>
    <s v="Solid"/>
    <n v="35"/>
    <m/>
    <m/>
    <m/>
    <m/>
    <s v="No"/>
    <n v="10"/>
    <m/>
    <s v="cybersecurity"/>
    <x v="0"/>
    <d v="2018-08-28T08:40:34.000"/>
    <s v="Swiss #ICT minimum standard goes live! The Federal Office for National Economic Supply has published the new standard that will protect information &amp;amp; communication technology (ICT) systems and data. Here’s what you need to know: https://t.co/AW1Z5vkzuE #PwCDigital #Cybersecurity https://t.co/pemKdgLe48"/>
    <s v="https://www.pwc.ch/en/insights/digital/swiss-government-introduces-ict-minimum-standard-for-protection-against-cyber-risks.html?utm_medium=social&amp;utm_source=twitter&amp;utm_campaign=ictstandard&amp;utm_content=organic"/>
    <s v="pwc.ch"/>
    <x v="7"/>
    <s v="https://pbs.twimg.com/media/DlrIqcLW0AAB6nC.jpg"/>
    <s v="https://pbs.twimg.com/media/DlrIqcLW0AAB6nC.jpg"/>
    <x v="7"/>
    <d v="2018-08-28T00:00:00.000"/>
    <s v="08:40:34"/>
    <s v="https://twitter.com/pwc_switzerland/status/1034360076189016064"/>
    <m/>
    <m/>
    <s v="1034360076189016064"/>
    <m/>
    <b v="0"/>
    <n v="1"/>
    <s v=""/>
    <b v="0"/>
    <x v="0"/>
    <m/>
    <s v=""/>
    <b v="0"/>
    <n v="0"/>
    <s v=""/>
    <s v="Twitter Web Client"/>
    <b v="0"/>
    <s v="1034360076189016064"/>
    <m/>
    <n v="0"/>
    <n v="0"/>
    <m/>
    <m/>
    <m/>
    <m/>
    <m/>
    <m/>
    <m/>
    <m/>
    <n v="4"/>
    <s v="1"/>
    <s v="1"/>
    <n v="1"/>
    <n v="2.6315789473684212"/>
    <n v="0"/>
    <n v="0"/>
    <n v="0"/>
    <n v="0"/>
    <n v="37"/>
    <n v="97.36842105263158"/>
    <n v="38"/>
  </r>
  <r>
    <s v="pwc_uk"/>
    <s v="pwc_uk"/>
    <s v="Red"/>
    <n v="10"/>
    <s v="Dash Dot Dot"/>
    <n v="20"/>
    <m/>
    <m/>
    <m/>
    <m/>
    <s v="No"/>
    <n v="11"/>
    <m/>
    <s v="cybersecurity"/>
    <x v="0"/>
    <d v="2018-09-07T09:00:10.000"/>
    <s v="Michael Roberts explains how banks can use the Identify and Detect functions of the #NIST framework to navigate the #cybersecurity challenges of #OpenBanking: https://t.co/mGHkAF1oS5 https://t.co/VMuJHLWfqq"/>
    <s v="http://r.socialstudio.radian6.com/31842ae8-01d4-4405-9615-857764c4c402"/>
    <s v="radian6.com"/>
    <x v="8"/>
    <s v="https://pbs.twimg.com/media/DmetYSFU0AA50Nz.jpg"/>
    <s v="https://pbs.twimg.com/media/DmetYSFU0AA50Nz.jpg"/>
    <x v="8"/>
    <d v="2018-09-07T00:00:00.000"/>
    <s v="09:00:10"/>
    <s v="https://twitter.com/pwc_uk/status/1037988886339887104"/>
    <m/>
    <m/>
    <s v="1037988886339887104"/>
    <m/>
    <b v="0"/>
    <n v="2"/>
    <s v=""/>
    <b v="0"/>
    <x v="0"/>
    <m/>
    <s v=""/>
    <b v="0"/>
    <n v="3"/>
    <s v=""/>
    <s v="Salesforce - Social Studio"/>
    <b v="0"/>
    <s v="1037988886339887104"/>
    <m/>
    <n v="0"/>
    <n v="0"/>
    <m/>
    <m/>
    <m/>
    <m/>
    <m/>
    <m/>
    <m/>
    <m/>
    <n v="17"/>
    <s v="1"/>
    <s v="1"/>
    <n v="0"/>
    <n v="0"/>
    <n v="0"/>
    <n v="0"/>
    <n v="0"/>
    <n v="0"/>
    <n v="23"/>
    <n v="100"/>
    <n v="23"/>
  </r>
  <r>
    <s v="deloittech"/>
    <s v="deloittech"/>
    <s v="202, 53, 53"/>
    <n v="7.083333333333333"/>
    <s v="Dash Dot Dot"/>
    <n v="28.333333333333336"/>
    <m/>
    <m/>
    <m/>
    <m/>
    <s v="No"/>
    <n v="12"/>
    <m/>
    <s v="cybersecurity"/>
    <x v="0"/>
    <d v="2018-09-12T12:53:02.000"/>
    <s v="Prof. Dr. Solange Ghernaouti speaks about her journey to #CyberSecurity and the importance of building a secure digital world for future generations. How can the Swiss education system contribute? #WomeninCyber https://t.co/Tpi6QSIsTc https://t.co/JJ3gq0Ldot"/>
    <s v="https://deloi.tt/2PaHMtE"/>
    <s v="deloi.tt"/>
    <x v="9"/>
    <s v="https://pbs.twimg.com/media/Dm5So4SW0AAebZV.jpg"/>
    <s v="https://pbs.twimg.com/media/Dm5So4SW0AAebZV.jpg"/>
    <x v="9"/>
    <d v="2018-09-12T00:00:00.000"/>
    <s v="12:53:02"/>
    <s v="https://twitter.com/deloittech/status/1039859428718268420"/>
    <m/>
    <m/>
    <s v="1039859428718268420"/>
    <m/>
    <b v="0"/>
    <n v="2"/>
    <s v=""/>
    <b v="0"/>
    <x v="0"/>
    <m/>
    <s v=""/>
    <b v="0"/>
    <n v="0"/>
    <s v=""/>
    <s v="Sprout Social"/>
    <b v="0"/>
    <s v="1039859428718268420"/>
    <m/>
    <n v="0"/>
    <n v="0"/>
    <m/>
    <m/>
    <m/>
    <m/>
    <m/>
    <m/>
    <m/>
    <m/>
    <n v="8"/>
    <s v="1"/>
    <s v="1"/>
    <n v="1"/>
    <n v="3.3333333333333335"/>
    <n v="0"/>
    <n v="0"/>
    <n v="0"/>
    <n v="0"/>
    <n v="29"/>
    <n v="96.66666666666667"/>
    <n v="30"/>
  </r>
  <r>
    <s v="kpmg_ch"/>
    <s v="kpmg_ch"/>
    <s v="212, 43, 43"/>
    <n v="7.666666666666667"/>
    <s v="Dash Dot Dot"/>
    <n v="26.666666666666664"/>
    <m/>
    <m/>
    <m/>
    <m/>
    <s v="No"/>
    <n v="13"/>
    <m/>
    <s v="cybersecurity"/>
    <x v="0"/>
    <d v="2018-09-13T14:05:50.000"/>
    <s v="Volles Haus am #DiFe18 Lab von KPMG zum Thema Cyber-Resilienz. Einblicke in vier aktuelle #CyberSecurity-Bereiche: https://t.co/DtXBfaeCdg #hellooptimism _x000a_Mehr zum Thema: https://t.co/hRZvp5HP8y https://t.co/VSCuOi92EL"/>
    <s v="https://digitalfestival.ch/labs https://home.kpmg/ch/en/home/insights/2018/05/clarity-on-cyber-security.html"/>
    <s v="digitalfestival.ch home.kpmg"/>
    <x v="10"/>
    <s v="https://pbs.twimg.com/media/Dm-rPEZXsAI3Tpr.jpg"/>
    <s v="https://pbs.twimg.com/media/Dm-rPEZXsAI3Tpr.jpg"/>
    <x v="10"/>
    <d v="2018-09-13T00:00:00.000"/>
    <s v="14:05:50"/>
    <s v="https://twitter.com/kpmg_ch/status/1040240139207958528"/>
    <m/>
    <m/>
    <s v="1040240139207958528"/>
    <m/>
    <b v="0"/>
    <n v="1"/>
    <s v=""/>
    <b v="0"/>
    <x v="1"/>
    <m/>
    <s v=""/>
    <b v="0"/>
    <n v="0"/>
    <s v=""/>
    <s v="Twitter Web Client"/>
    <b v="0"/>
    <s v="1040240139207958528"/>
    <m/>
    <n v="0"/>
    <n v="0"/>
    <m/>
    <m/>
    <m/>
    <m/>
    <m/>
    <m/>
    <m/>
    <m/>
    <n v="9"/>
    <s v="1"/>
    <s v="1"/>
    <n v="0"/>
    <n v="0"/>
    <n v="0"/>
    <n v="0"/>
    <n v="0"/>
    <n v="0"/>
    <n v="21"/>
    <n v="100"/>
    <n v="21"/>
  </r>
  <r>
    <s v="kpmg_ch"/>
    <s v="kpmg_ch"/>
    <s v="212, 43, 43"/>
    <n v="7.666666666666667"/>
    <s v="Dash Dot Dot"/>
    <n v="26.666666666666664"/>
    <m/>
    <m/>
    <m/>
    <m/>
    <s v="No"/>
    <n v="14"/>
    <m/>
    <s v="cybersecurity"/>
    <x v="0"/>
    <d v="2018-09-14T09:36:16.000"/>
    <s v="Do you want to know more about KPMG‘s #digitaltransformation and #cybersecurity services? Visit our booth at #dife18 or have a look at our Clarity on Cyber Security: https://t.co/hRZvp5HP8y https://t.co/To81H3ltAw"/>
    <s v="https://home.kpmg/ch/en/home/insights/2018/05/clarity-on-cyber-security.html"/>
    <s v="home.kpmg"/>
    <x v="11"/>
    <s v="https://pbs.twimg.com/media/DnC4xTCWsAEFv0S.jpg"/>
    <s v="https://pbs.twimg.com/media/DnC4xTCWsAEFv0S.jpg"/>
    <x v="11"/>
    <d v="2018-09-14T00:00:00.000"/>
    <s v="09:36:16"/>
    <s v="https://twitter.com/kpmg_ch/status/1040534687557591040"/>
    <m/>
    <m/>
    <s v="1040534687557591040"/>
    <m/>
    <b v="0"/>
    <n v="2"/>
    <s v=""/>
    <b v="0"/>
    <x v="0"/>
    <m/>
    <s v=""/>
    <b v="0"/>
    <n v="0"/>
    <s v=""/>
    <s v="Twitter for iPhone"/>
    <b v="0"/>
    <s v="1040534687557591040"/>
    <m/>
    <n v="0"/>
    <n v="0"/>
    <m/>
    <m/>
    <m/>
    <m/>
    <m/>
    <m/>
    <m/>
    <m/>
    <n v="9"/>
    <s v="1"/>
    <s v="1"/>
    <n v="1"/>
    <n v="3.5714285714285716"/>
    <n v="0"/>
    <n v="0"/>
    <n v="0"/>
    <n v="0"/>
    <n v="27"/>
    <n v="96.42857142857143"/>
    <n v="28"/>
  </r>
  <r>
    <s v="ey_uki"/>
    <s v="ey_uki"/>
    <s v="Red"/>
    <n v="10"/>
    <s v="Dash Dot Dot"/>
    <n v="20"/>
    <m/>
    <m/>
    <m/>
    <m/>
    <s v="No"/>
    <n v="15"/>
    <m/>
    <s v="cybersecurity"/>
    <x v="0"/>
    <d v="2018-09-14T16:07:04.000"/>
    <s v="Find out how cybersecurity could help provide your organisation with a competitive advantage: https://t.co/7tw05FQQbO #EYCyber"/>
    <s v="https://www.ey.com/uk/en/services/specialty-services/ey-can-cybersecurity-be-your-best-competitive-advantage-instead-of-your-worst-setback-"/>
    <s v="ey.com"/>
    <x v="12"/>
    <m/>
    <s v="http://pbs.twimg.com/profile_images/1138798912767008768/tPrJBtD7_normal.png"/>
    <x v="12"/>
    <d v="2018-09-14T00:00:00.000"/>
    <s v="16:07:04"/>
    <s v="https://twitter.com/ey_uki/status/1040633037543944192"/>
    <m/>
    <m/>
    <s v="1040633037543944192"/>
    <m/>
    <b v="0"/>
    <n v="0"/>
    <s v=""/>
    <b v="0"/>
    <x v="0"/>
    <m/>
    <s v=""/>
    <b v="0"/>
    <n v="9"/>
    <s v=""/>
    <s v="Sprout Social"/>
    <b v="0"/>
    <s v="1040633037543944192"/>
    <m/>
    <n v="0"/>
    <n v="0"/>
    <m/>
    <m/>
    <m/>
    <m/>
    <m/>
    <m/>
    <m/>
    <m/>
    <n v="13"/>
    <s v="1"/>
    <s v="1"/>
    <n v="2"/>
    <n v="14.285714285714286"/>
    <n v="0"/>
    <n v="0"/>
    <n v="0"/>
    <n v="0"/>
    <n v="12"/>
    <n v="85.71428571428571"/>
    <n v="14"/>
  </r>
  <r>
    <s v="kpmg_ch"/>
    <s v="kpmg_ch"/>
    <s v="212, 43, 43"/>
    <n v="7.666666666666667"/>
    <s v="Dash Dot Dot"/>
    <n v="26.666666666666664"/>
    <m/>
    <m/>
    <m/>
    <m/>
    <s v="No"/>
    <n v="16"/>
    <m/>
    <s v="cybersecurity"/>
    <x v="0"/>
    <d v="2018-09-16T15:22:48.000"/>
    <s v="To all #students in #Switzerland that are interested in developing your #cyber skills, our free Digital Cyber Academy is now available to you thanks to sponsorship from @KPMG_CH #hackzurich #cybersecurity https://t.co/ts6etc67vc"/>
    <m/>
    <m/>
    <x v="13"/>
    <m/>
    <s v="http://pbs.twimg.com/profile_images/1145591225472495616/RHxdJTXI_normal.png"/>
    <x v="13"/>
    <d v="2018-09-16T00:00:00.000"/>
    <s v="15:22:48"/>
    <s v="https://twitter.com/kpmg_ch/status/1041346670510977030"/>
    <m/>
    <m/>
    <s v="1041346670510977030"/>
    <m/>
    <b v="0"/>
    <n v="0"/>
    <s v=""/>
    <b v="0"/>
    <x v="0"/>
    <m/>
    <s v=""/>
    <b v="0"/>
    <n v="4"/>
    <s v="1040985351936983040"/>
    <s v="Twitter for iPhone"/>
    <b v="0"/>
    <s v="1040985351936983040"/>
    <m/>
    <n v="0"/>
    <n v="0"/>
    <m/>
    <m/>
    <m/>
    <m/>
    <m/>
    <m/>
    <m/>
    <m/>
    <n v="9"/>
    <s v="1"/>
    <s v="1"/>
    <n v="2"/>
    <n v="6.666666666666667"/>
    <n v="0"/>
    <n v="0"/>
    <n v="0"/>
    <n v="0"/>
    <n v="28"/>
    <n v="93.33333333333333"/>
    <n v="30"/>
  </r>
  <r>
    <s v="ey_uki"/>
    <s v="ey_uki"/>
    <s v="Red"/>
    <n v="10"/>
    <s v="Dash Dot Dot"/>
    <n v="20"/>
    <m/>
    <m/>
    <m/>
    <m/>
    <s v="No"/>
    <n v="17"/>
    <m/>
    <s v="cybersecurity"/>
    <x v="0"/>
    <d v="2018-09-18T07:22:00.000"/>
    <s v="#Cybersecurity can be a #privateequity value driver. Find out our top tips from the EY Private Equity Portfolio Forum: https://t.co/qz6WrgTisK #EYCyber"/>
    <s v="https://transformationblog.ey.com/2018/09/12/four-tips-to-make-cybersecurity-a-private-equity-value-driver/"/>
    <s v="ey.com"/>
    <x v="14"/>
    <m/>
    <s v="http://pbs.twimg.com/profile_images/1138798912767008768/tPrJBtD7_normal.png"/>
    <x v="14"/>
    <d v="2018-09-18T00:00:00.000"/>
    <s v="07:22:00"/>
    <s v="https://twitter.com/ey_uki/status/1041950448922624000"/>
    <m/>
    <m/>
    <s v="1041950448922624000"/>
    <m/>
    <b v="0"/>
    <n v="0"/>
    <s v=""/>
    <b v="0"/>
    <x v="0"/>
    <m/>
    <s v=""/>
    <b v="0"/>
    <n v="11"/>
    <s v=""/>
    <s v="Sprout Social"/>
    <b v="0"/>
    <s v="1041950448922624000"/>
    <m/>
    <n v="0"/>
    <n v="0"/>
    <m/>
    <m/>
    <m/>
    <m/>
    <m/>
    <m/>
    <m/>
    <m/>
    <n v="13"/>
    <s v="1"/>
    <s v="1"/>
    <n v="1"/>
    <n v="5"/>
    <n v="0"/>
    <n v="0"/>
    <n v="0"/>
    <n v="0"/>
    <n v="19"/>
    <n v="95"/>
    <n v="20"/>
  </r>
  <r>
    <s v="ey_uki"/>
    <s v="ey_uki"/>
    <s v="Red"/>
    <n v="10"/>
    <s v="Dash Dot Dot"/>
    <n v="20"/>
    <m/>
    <m/>
    <m/>
    <m/>
    <s v="No"/>
    <n v="18"/>
    <m/>
    <s v="cybersecurity"/>
    <x v="0"/>
    <d v="2018-09-19T06:52:00.000"/>
    <s v="#Cybersecurity is rising up the due diligence agenda.  Find out our key takeaways for  CEOs and CFOs from the EY Private Equity Portfolio Forum: https://t.co/qz6WrgTisK #EYCyber"/>
    <s v="https://transformationblog.ey.com/2018/09/12/four-tips-to-make-cybersecurity-a-private-equity-value-driver/"/>
    <s v="ey.com"/>
    <x v="15"/>
    <m/>
    <s v="http://pbs.twimg.com/profile_images/1138798912767008768/tPrJBtD7_normal.png"/>
    <x v="15"/>
    <d v="2018-09-19T00:00:00.000"/>
    <s v="06:52:00"/>
    <s v="https://twitter.com/ey_uki/status/1042305289754693632"/>
    <m/>
    <m/>
    <s v="1042305289754693632"/>
    <m/>
    <b v="0"/>
    <n v="0"/>
    <s v=""/>
    <b v="0"/>
    <x v="0"/>
    <m/>
    <s v=""/>
    <b v="0"/>
    <n v="10"/>
    <s v=""/>
    <s v="Sprout Social"/>
    <b v="0"/>
    <s v="1042305289754693632"/>
    <m/>
    <n v="0"/>
    <n v="0"/>
    <m/>
    <m/>
    <m/>
    <m/>
    <m/>
    <m/>
    <m/>
    <m/>
    <n v="13"/>
    <s v="1"/>
    <s v="1"/>
    <n v="1"/>
    <n v="4"/>
    <n v="0"/>
    <n v="0"/>
    <n v="0"/>
    <n v="0"/>
    <n v="24"/>
    <n v="96"/>
    <n v="25"/>
  </r>
  <r>
    <s v="deloittede"/>
    <s v="deloittede"/>
    <s v="181, 76, 76"/>
    <n v="5.916666666666666"/>
    <s v="Dash Dot Dot"/>
    <n v="31.666666666666664"/>
    <m/>
    <m/>
    <m/>
    <m/>
    <s v="No"/>
    <n v="19"/>
    <m/>
    <s v="cybersecurity"/>
    <x v="0"/>
    <d v="2018-09-19T13:00:02.000"/>
    <s v="#CyberSecurity, #Blockchain, #ProcessMining – die Themen des CFO Forums. In der #DigitalFactory wurden Anwendungsfälle greifbar gemacht und Denkanstöße zu Digitalisierung &amp;amp; Unternehmenskultur geliefert._x000a_#Digitalisierung #CFO #PrivateEquity https://t.co/SVX7PizyBF https://t.co/lBkxvrYQji"/>
    <s v="https://deloi.tt/2MIVB0H"/>
    <s v="deloi.tt"/>
    <x v="16"/>
    <s v="https://pbs.twimg.com/media/DndXXv0X4AAMk0t.jpg"/>
    <s v="https://pbs.twimg.com/media/DndXXv0X4AAMk0t.jpg"/>
    <x v="16"/>
    <d v="2018-09-19T00:00:00.000"/>
    <s v="13:00:02"/>
    <s v="https://twitter.com/deloittede/status/1042397906374979584"/>
    <m/>
    <m/>
    <s v="1042397906374979584"/>
    <m/>
    <b v="0"/>
    <n v="1"/>
    <s v=""/>
    <b v="0"/>
    <x v="1"/>
    <m/>
    <s v=""/>
    <b v="0"/>
    <n v="1"/>
    <s v=""/>
    <s v="Sprinklr"/>
    <b v="0"/>
    <s v="1042397906374979584"/>
    <m/>
    <n v="0"/>
    <n v="0"/>
    <m/>
    <m/>
    <m/>
    <m/>
    <m/>
    <m/>
    <m/>
    <m/>
    <n v="6"/>
    <s v="1"/>
    <s v="1"/>
    <n v="0"/>
    <n v="0"/>
    <n v="1"/>
    <n v="4"/>
    <n v="0"/>
    <n v="0"/>
    <n v="24"/>
    <n v="96"/>
    <n v="25"/>
  </r>
  <r>
    <s v="deloittech"/>
    <s v="deloittech"/>
    <s v="202, 53, 53"/>
    <n v="7.083333333333333"/>
    <s v="Dash Dot Dot"/>
    <n v="28.333333333333336"/>
    <m/>
    <m/>
    <m/>
    <m/>
    <s v="No"/>
    <n v="20"/>
    <m/>
    <s v="cybersecurity"/>
    <x v="0"/>
    <d v="2018-09-19T14:27:10.000"/>
    <s v="It’s been an amazing ride! Stephanie Barry from our internal security team tells us about her #cybersecurity journey. #WomeninCyber https://t.co/rBDacXVRyX https://t.co/NOKZz91ahW"/>
    <s v="https://deloi.tt/2OJ7ipS"/>
    <s v="deloi.tt"/>
    <x v="9"/>
    <s v="https://pbs.twimg.com/media/DndrUEAWwAAw5wr.jpg"/>
    <s v="https://pbs.twimg.com/media/DndrUEAWwAAw5wr.jpg"/>
    <x v="17"/>
    <d v="2018-09-19T00:00:00.000"/>
    <s v="14:27:10"/>
    <s v="https://twitter.com/deloittech/status/1042419833239990272"/>
    <m/>
    <m/>
    <s v="1042419833239990272"/>
    <m/>
    <b v="0"/>
    <n v="1"/>
    <s v=""/>
    <b v="0"/>
    <x v="0"/>
    <m/>
    <s v=""/>
    <b v="0"/>
    <n v="0"/>
    <s v=""/>
    <s v="Sprout Social"/>
    <b v="0"/>
    <s v="1042419833239990272"/>
    <m/>
    <n v="0"/>
    <n v="0"/>
    <m/>
    <m/>
    <m/>
    <m/>
    <m/>
    <m/>
    <m/>
    <m/>
    <n v="8"/>
    <s v="1"/>
    <s v="1"/>
    <n v="1"/>
    <n v="5"/>
    <n v="0"/>
    <n v="0"/>
    <n v="0"/>
    <n v="0"/>
    <n v="19"/>
    <n v="95"/>
    <n v="20"/>
  </r>
  <r>
    <s v="deloittesa"/>
    <s v="deloittesa"/>
    <s v="161, 95, 95"/>
    <n v="4.75"/>
    <s v="Solid"/>
    <n v="35"/>
    <m/>
    <m/>
    <m/>
    <m/>
    <s v="No"/>
    <n v="21"/>
    <m/>
    <s v="privacy"/>
    <x v="0"/>
    <d v="2018-09-20T04:00:00.000"/>
    <s v="How can you turn privacy compliance exercise into a real business enabler? Read our recommendations in the GDPR Benchmarking Survey. https://t.co/DyQo793L6g"/>
    <s v="https://deloi.tt/2wS0fo9"/>
    <s v="deloi.tt"/>
    <x v="1"/>
    <m/>
    <s v="http://pbs.twimg.com/profile_images/742807818370179072/a_6HcZ6A_normal.jpg"/>
    <x v="18"/>
    <d v="2018-09-20T00:00:00.000"/>
    <s v="04:00:00"/>
    <s v="https://twitter.com/deloittesa/status/1042624390389813248"/>
    <m/>
    <m/>
    <s v="1042624390389813248"/>
    <m/>
    <b v="0"/>
    <n v="1"/>
    <s v=""/>
    <b v="0"/>
    <x v="0"/>
    <m/>
    <s v=""/>
    <b v="0"/>
    <n v="1"/>
    <s v=""/>
    <s v="Sprinklr"/>
    <b v="0"/>
    <s v="1042624390389813248"/>
    <m/>
    <n v="0"/>
    <n v="0"/>
    <m/>
    <m/>
    <m/>
    <m/>
    <m/>
    <m/>
    <m/>
    <m/>
    <n v="4"/>
    <s v="1"/>
    <s v="1"/>
    <n v="1"/>
    <n v="5"/>
    <n v="0"/>
    <n v="0"/>
    <n v="0"/>
    <n v="0"/>
    <n v="19"/>
    <n v="95"/>
    <n v="20"/>
  </r>
  <r>
    <s v="pwc_de"/>
    <s v="pwc_de"/>
    <s v="245, 10, 10"/>
    <n v="9.416666666666668"/>
    <s v="Dash Dot Dot"/>
    <n v="21.666666666666668"/>
    <m/>
    <m/>
    <m/>
    <m/>
    <s v="No"/>
    <n v="22"/>
    <m/>
    <s v="cybersecurity"/>
    <x v="0"/>
    <d v="2018-09-24T07:18:44.000"/>
    <s v="#Fachkräftemangel, #Digitalisierung, #CyberSecurity: Die CEOs im Handel und in der Konsumgüterindustrie haben gleich mehrere akute Baustellen. Alle Fakten im 21. #CEOSurvey von PwC: https://t.co/8tXOgos5ct https://t.co/oplm60OAw2"/>
    <s v="http://www.pwc.de/CEO-Survey-2018-Handel"/>
    <s v="pwc.de"/>
    <x v="17"/>
    <s v="https://pbs.twimg.com/media/Dn15FNqW0AE1zlE.jpg"/>
    <s v="https://pbs.twimg.com/media/Dn15FNqW0AE1zlE.jpg"/>
    <x v="19"/>
    <d v="2018-09-24T00:00:00.000"/>
    <s v="07:18:44"/>
    <s v="https://twitter.com/pwc_de/status/1044123954380787713"/>
    <m/>
    <m/>
    <s v="1044123954380787713"/>
    <m/>
    <b v="0"/>
    <n v="3"/>
    <s v=""/>
    <b v="0"/>
    <x v="1"/>
    <m/>
    <s v=""/>
    <b v="0"/>
    <n v="2"/>
    <s v=""/>
    <s v="Twitter Web Client"/>
    <b v="0"/>
    <s v="1044123954380787713"/>
    <m/>
    <n v="0"/>
    <n v="0"/>
    <m/>
    <m/>
    <m/>
    <m/>
    <m/>
    <m/>
    <m/>
    <m/>
    <n v="12"/>
    <s v="1"/>
    <s v="1"/>
    <n v="0"/>
    <n v="0"/>
    <n v="1"/>
    <n v="4.3478260869565215"/>
    <n v="0"/>
    <n v="0"/>
    <n v="22"/>
    <n v="95.65217391304348"/>
    <n v="23"/>
  </r>
  <r>
    <s v="deloittede"/>
    <s v="deloittede"/>
    <s v="181, 76, 76"/>
    <n v="5.916666666666666"/>
    <s v="Dash Dot Dot"/>
    <n v="31.666666666666664"/>
    <m/>
    <m/>
    <m/>
    <m/>
    <s v="No"/>
    <n v="23"/>
    <m/>
    <s v="cybersecurity"/>
    <x v="0"/>
    <d v="2018-09-27T13:00:03.000"/>
    <s v="Den Blickwinkel erweitern: Beim Deloitte CFO Forum in der #DeloitteDigitalFactory ging es dieses Mal um #blockchain, #processmining und #cybersecurity. Sie möchten mehr über unsere Private Equity Portfolio Services erfahren? https://t.co/Tomi0Jr5If #cfoforum #peportfolioservices https://t.co/dlcFeBBV2p"/>
    <s v="https://deloi.tt/2OUJa42"/>
    <s v="deloi.tt"/>
    <x v="18"/>
    <s v="https://pbs.twimg.com/media/DoGkGLGXoAACzft.jpg"/>
    <s v="https://pbs.twimg.com/media/DoGkGLGXoAACzft.jpg"/>
    <x v="20"/>
    <d v="2018-09-27T00:00:00.000"/>
    <s v="13:00:03"/>
    <s v="https://twitter.com/deloittede/status/1045297016035835904"/>
    <m/>
    <m/>
    <s v="1045297016035835904"/>
    <m/>
    <b v="0"/>
    <n v="3"/>
    <s v=""/>
    <b v="0"/>
    <x v="1"/>
    <m/>
    <s v=""/>
    <b v="0"/>
    <n v="0"/>
    <s v=""/>
    <s v="Sprinklr"/>
    <b v="0"/>
    <s v="1045297016035835904"/>
    <m/>
    <n v="0"/>
    <n v="0"/>
    <m/>
    <m/>
    <m/>
    <m/>
    <m/>
    <m/>
    <m/>
    <m/>
    <n v="6"/>
    <s v="1"/>
    <s v="1"/>
    <n v="0"/>
    <n v="0"/>
    <n v="0"/>
    <n v="0"/>
    <n v="0"/>
    <n v="0"/>
    <n v="31"/>
    <n v="100"/>
    <n v="31"/>
  </r>
  <r>
    <s v="ey_mena"/>
    <s v="ey_mena"/>
    <s v="171, 85, 85"/>
    <n v="5.333333333333334"/>
    <s v="Solid"/>
    <n v="33.333333333333336"/>
    <m/>
    <m/>
    <m/>
    <m/>
    <s v="No"/>
    <n v="24"/>
    <m/>
    <s v="privacy, cybersecurity"/>
    <x v="0"/>
    <d v="2018-09-30T18:23:01.000"/>
    <s v="As businesses face the risks of cybersecurity, data privacy and the disruption of business models, how does intelligent automation and data visualization change the future of #internalaudit? Read our insights: https://t.co/xSHVo4Dyeb https://t.co/4BJXGS9ZPb"/>
    <s v="https://www.ey.com/em/FutureIA"/>
    <s v="ey.com"/>
    <x v="19"/>
    <s v="https://pbs.twimg.com/media/DoXKyJ9UcAE9eJ9.jpg"/>
    <s v="https://pbs.twimg.com/media/DoXKyJ9UcAE9eJ9.jpg"/>
    <x v="21"/>
    <d v="2018-09-30T00:00:00.000"/>
    <s v="18:23:01"/>
    <s v="https://twitter.com/ey_mena/status/1046465456381587456"/>
    <m/>
    <m/>
    <s v="1046465456381587456"/>
    <m/>
    <b v="0"/>
    <n v="3"/>
    <s v=""/>
    <b v="0"/>
    <x v="0"/>
    <m/>
    <s v=""/>
    <b v="0"/>
    <n v="3"/>
    <s v=""/>
    <s v="Sprinklr"/>
    <b v="0"/>
    <s v="1046465456381587456"/>
    <m/>
    <n v="0"/>
    <n v="0"/>
    <m/>
    <m/>
    <m/>
    <m/>
    <m/>
    <m/>
    <m/>
    <m/>
    <n v="5"/>
    <s v="1"/>
    <s v="1"/>
    <n v="1"/>
    <n v="3.3333333333333335"/>
    <n v="2"/>
    <n v="6.666666666666667"/>
    <n v="0"/>
    <n v="0"/>
    <n v="27"/>
    <n v="90"/>
    <n v="30"/>
  </r>
  <r>
    <s v="accenturenl"/>
    <s v="accenturenl"/>
    <s v="235, 20, 20"/>
    <n v="8.833333333333332"/>
    <s v="Dash Dot Dot"/>
    <n v="23.333333333333332"/>
    <m/>
    <m/>
    <m/>
    <m/>
    <s v="No"/>
    <n v="25"/>
    <m/>
    <s v="cybersecurity"/>
    <x v="0"/>
    <d v="2018-10-01T10:45:18.000"/>
    <s v="As we generate more data, our identities become more complicated. Traditional identity management systems simply can’t keep up with our evolving needs._x000a__x000a_Read how blockchain provides a decentralized, secure solution on:_x000a_https://t.co/P4SMRem2yr_x000a_#blockchain  #cybersecurity"/>
    <s v="http://r.socialstudio.radian6.com/2719531f-6811-476b-b2d1-5e8dd9bbc4a2"/>
    <s v="radian6.com"/>
    <x v="20"/>
    <m/>
    <s v="http://pbs.twimg.com/profile_images/1138375664199974913/TwH6Brgj_normal.png"/>
    <x v="22"/>
    <d v="2018-10-01T00:00:00.000"/>
    <s v="10:45:18"/>
    <s v="https://twitter.com/accenturenl/status/1046712652897177601"/>
    <m/>
    <m/>
    <s v="1046712652897177601"/>
    <m/>
    <b v="0"/>
    <n v="1"/>
    <s v=""/>
    <b v="0"/>
    <x v="0"/>
    <m/>
    <s v=""/>
    <b v="0"/>
    <n v="3"/>
    <s v=""/>
    <s v="Salesforce - Social Studio"/>
    <b v="0"/>
    <s v="1046712652897177601"/>
    <m/>
    <n v="0"/>
    <n v="0"/>
    <m/>
    <m/>
    <m/>
    <m/>
    <m/>
    <m/>
    <m/>
    <m/>
    <n v="11"/>
    <s v="1"/>
    <s v="1"/>
    <n v="1"/>
    <n v="2.9411764705882355"/>
    <n v="1"/>
    <n v="2.9411764705882355"/>
    <n v="0"/>
    <n v="0"/>
    <n v="32"/>
    <n v="94.11764705882354"/>
    <n v="34"/>
  </r>
  <r>
    <s v="deloittefrance"/>
    <s v="deloittefrance"/>
    <s v="128, 128, 128"/>
    <n v="3"/>
    <s v="Solid"/>
    <n v="40"/>
    <m/>
    <m/>
    <m/>
    <m/>
    <s v="No"/>
    <n v="26"/>
    <m/>
    <s v="cybersecurity"/>
    <x v="0"/>
    <d v="2018-10-02T13:59:52.000"/>
    <s v="#MondialTech Thomas Hutin, Deloitte Cyber Security Services Partner, discusses how, #Safety, #Automatization &amp;amp; #Cybersecurity come as a critical need for #AutonomousVehicles deployment https://t.co/CATbodVDPr https://t.co/uv2X2EAvZd"/>
    <s v="https://youtu.be/mrMUUxe3LtA?t=5m22s"/>
    <s v="youtu.be"/>
    <x v="21"/>
    <s v="https://pbs.twimg.com/media/DoghqHvW0AEgEae.jpg"/>
    <s v="https://pbs.twimg.com/media/DoghqHvW0AEgEae.jpg"/>
    <x v="23"/>
    <d v="2018-10-02T00:00:00.000"/>
    <s v="13:59:52"/>
    <s v="https://twitter.com/deloittefrance/status/1047124006598586368"/>
    <m/>
    <m/>
    <s v="1047124006598586368"/>
    <m/>
    <b v="0"/>
    <n v="3"/>
    <s v=""/>
    <b v="0"/>
    <x v="0"/>
    <m/>
    <s v=""/>
    <b v="0"/>
    <n v="1"/>
    <s v=""/>
    <s v="Twitter Web Client"/>
    <b v="0"/>
    <s v="1047124006598586368"/>
    <m/>
    <n v="0"/>
    <n v="0"/>
    <m/>
    <m/>
    <m/>
    <m/>
    <m/>
    <m/>
    <m/>
    <m/>
    <n v="1"/>
    <s v="1"/>
    <s v="1"/>
    <n v="0"/>
    <n v="0"/>
    <n v="1"/>
    <n v="4.545454545454546"/>
    <n v="0"/>
    <n v="0"/>
    <n v="21"/>
    <n v="95.45454545454545"/>
    <n v="22"/>
  </r>
  <r>
    <s v="ibmch"/>
    <s v="ibmch"/>
    <s v="171, 85, 85"/>
    <n v="5.333333333333334"/>
    <s v="Solid"/>
    <n v="33.333333333333336"/>
    <m/>
    <m/>
    <m/>
    <m/>
    <s v="No"/>
    <n v="27"/>
    <m/>
    <s v="cybersecurity"/>
    <x v="0"/>
    <d v="2018-10-03T08:00:01.000"/>
    <s v="Oktober ist #CyberSecurityMonth in der EU. Besuchen Sie die #itsa18 in Nürnberg und entdecken Sie die neuen Sicherheiten. https://t.co/QdtFZOAQwf #IBMSecurity #ITSecurity https://t.co/0xav6JMRnm"/>
    <s v="https://www.it-sa.de/"/>
    <s v="it-sa.de"/>
    <x v="22"/>
    <s v="https://pbs.twimg.com/media/DokY9eiWwAAbCNj.jpg"/>
    <s v="https://pbs.twimg.com/media/DokY9eiWwAAbCNj.jpg"/>
    <x v="24"/>
    <d v="2018-10-03T00:00:00.000"/>
    <s v="08:00:01"/>
    <s v="https://twitter.com/ibmch/status/1047395834806095872"/>
    <m/>
    <m/>
    <s v="1047395834806095872"/>
    <m/>
    <b v="0"/>
    <n v="1"/>
    <s v=""/>
    <b v="0"/>
    <x v="1"/>
    <m/>
    <s v=""/>
    <b v="0"/>
    <n v="0"/>
    <s v=""/>
    <s v="Sprinklr"/>
    <b v="0"/>
    <s v="1047395834806095872"/>
    <m/>
    <n v="0"/>
    <n v="0"/>
    <m/>
    <m/>
    <m/>
    <m/>
    <m/>
    <m/>
    <m/>
    <m/>
    <n v="5"/>
    <s v="1"/>
    <s v="1"/>
    <n v="0"/>
    <n v="0"/>
    <n v="2"/>
    <n v="10"/>
    <n v="0"/>
    <n v="0"/>
    <n v="18"/>
    <n v="90"/>
    <n v="20"/>
  </r>
  <r>
    <s v="pwc_france"/>
    <s v="pwc_france"/>
    <s v="181, 76, 76"/>
    <n v="5.916666666666666"/>
    <s v="Dash Dot Dot"/>
    <n v="31.666666666666664"/>
    <m/>
    <m/>
    <m/>
    <m/>
    <s v="No"/>
    <n v="28"/>
    <m/>
    <s v="privacy"/>
    <x v="0"/>
    <d v="2018-10-03T10:01:23.000"/>
    <s v="🗓️RDV le 11 octobre - Nos experts aborderont des thèmes tels que &quot;Privacy Impact Assessment (PIA)&quot; et la gestion des incidents de sécurité &amp;lt;&amp;lt; https://t.co/e48pJ4GxC1  #PwCevents https://t.co/16GffNoIBm"/>
    <s v="https://www.pwcavocats.com/fr/evenements/2018/petit-dejeuner-debat-les-actualites-juridiques-de-la-rentree-2018-a-l-ere-de-l-industrie-4-0.html"/>
    <s v="pwcavocats.com"/>
    <x v="23"/>
    <s v="https://pbs.twimg.com/media/Dok0f2IXgAE2Zy2.jpg"/>
    <s v="https://pbs.twimg.com/media/Dok0f2IXgAE2Zy2.jpg"/>
    <x v="25"/>
    <d v="2018-10-03T00:00:00.000"/>
    <s v="10:01:23"/>
    <s v="https://twitter.com/pwc_france/status/1047426380219211776"/>
    <m/>
    <m/>
    <s v="1047426380219211776"/>
    <m/>
    <b v="0"/>
    <n v="3"/>
    <s v=""/>
    <b v="0"/>
    <x v="2"/>
    <m/>
    <s v=""/>
    <b v="0"/>
    <n v="2"/>
    <s v=""/>
    <s v="Twitter Web Client"/>
    <b v="0"/>
    <s v="1047426380219211776"/>
    <m/>
    <n v="0"/>
    <n v="0"/>
    <m/>
    <m/>
    <m/>
    <m/>
    <m/>
    <m/>
    <m/>
    <m/>
    <n v="6"/>
    <s v="1"/>
    <s v="1"/>
    <n v="0"/>
    <n v="0"/>
    <n v="0"/>
    <n v="0"/>
    <n v="0"/>
    <n v="0"/>
    <n v="25"/>
    <n v="100"/>
    <n v="25"/>
  </r>
  <r>
    <s v="ey_uki"/>
    <s v="ey_uki"/>
    <s v="Red"/>
    <n v="10"/>
    <s v="Dash Dot Dot"/>
    <n v="20"/>
    <m/>
    <m/>
    <m/>
    <m/>
    <s v="No"/>
    <n v="29"/>
    <m/>
    <s v="cybersecurity"/>
    <x v="0"/>
    <d v="2018-10-04T07:45:00.000"/>
    <s v="“Global companies spent almost $600 billion building their brands, whilst only allocating about one-tenth of that amount on cybersecurity.” #EYCyber Partner Ryan Rubin provides his insights on why you should never let #cybersecurity be an after-thought. https://t.co/Wt8ALhetTi"/>
    <s v="https://www.uktech.news/guest-posts/growth-strategy/cybersecurity-growth-strategy/dont-let-your-organisation-fall-down-the-black-hole-of-cybercrime-20180924"/>
    <s v="uktech.news"/>
    <x v="24"/>
    <m/>
    <s v="http://pbs.twimg.com/profile_images/1138798912767008768/tPrJBtD7_normal.png"/>
    <x v="26"/>
    <d v="2018-10-04T00:00:00.000"/>
    <s v="07:45:00"/>
    <s v="https://twitter.com/ey_uki/status/1047754443427663878"/>
    <m/>
    <m/>
    <s v="1047754443427663878"/>
    <m/>
    <b v="0"/>
    <n v="0"/>
    <s v=""/>
    <b v="0"/>
    <x v="0"/>
    <m/>
    <s v=""/>
    <b v="0"/>
    <n v="10"/>
    <s v=""/>
    <s v="Sprout Social"/>
    <b v="0"/>
    <s v="1047754443427663878"/>
    <m/>
    <n v="0"/>
    <n v="0"/>
    <m/>
    <m/>
    <m/>
    <m/>
    <m/>
    <m/>
    <m/>
    <m/>
    <n v="13"/>
    <s v="1"/>
    <s v="1"/>
    <n v="0"/>
    <n v="0"/>
    <n v="0"/>
    <n v="0"/>
    <n v="0"/>
    <n v="0"/>
    <n v="38"/>
    <n v="100"/>
    <n v="38"/>
  </r>
  <r>
    <s v="ey_suomi"/>
    <s v="ey_suomi"/>
    <s v="161, 95, 95"/>
    <n v="4.75"/>
    <s v="Solid"/>
    <n v="35"/>
    <m/>
    <m/>
    <m/>
    <m/>
    <s v="No"/>
    <n v="30"/>
    <m/>
    <s v="cybersecurity"/>
    <x v="0"/>
    <d v="2018-10-04T09:07:56.000"/>
    <s v="What are the most likely sources of cyber attack in Russia? Timo Valonen &amp;amp; Maxim Markin from EY are providing the answers #RussiaSummit18 #CyberSecurity https://t.co/wvQDF2N7n5"/>
    <m/>
    <m/>
    <x v="25"/>
    <s v="https://pbs.twimg.com/media/DopyFrrXkAAOZRW.jpg"/>
    <s v="https://pbs.twimg.com/media/DopyFrrXkAAOZRW.jpg"/>
    <x v="27"/>
    <d v="2018-10-04T00:00:00.000"/>
    <s v="09:07:56"/>
    <s v="https://twitter.com/ey_suomi/status/1047775315500716032"/>
    <m/>
    <m/>
    <s v="1047775315500716032"/>
    <m/>
    <b v="0"/>
    <n v="0"/>
    <s v=""/>
    <b v="0"/>
    <x v="0"/>
    <m/>
    <s v=""/>
    <b v="0"/>
    <n v="0"/>
    <s v=""/>
    <s v="Twitter Web App"/>
    <b v="0"/>
    <s v="1047775315500716032"/>
    <m/>
    <n v="0"/>
    <n v="0"/>
    <m/>
    <m/>
    <m/>
    <m/>
    <m/>
    <m/>
    <m/>
    <m/>
    <n v="4"/>
    <s v="1"/>
    <s v="1"/>
    <n v="0"/>
    <n v="0"/>
    <n v="1"/>
    <n v="4.166666666666667"/>
    <n v="0"/>
    <n v="0"/>
    <n v="23"/>
    <n v="95.83333333333333"/>
    <n v="24"/>
  </r>
  <r>
    <s v="deloitteuk"/>
    <s v="deloitteuk"/>
    <s v="212, 43, 43"/>
    <n v="7.666666666666667"/>
    <s v="Dash Dot Dot"/>
    <n v="26.666666666666664"/>
    <m/>
    <m/>
    <m/>
    <m/>
    <s v="No"/>
    <n v="31"/>
    <m/>
    <s v="privacy"/>
    <x v="0"/>
    <d v="2018-10-04T11:00:01.000"/>
    <s v="You probably don't need to ask twice... _x000a_Learn more on #data privacy in our #mobile uk findings https://t.co/6KCeQM7nIz https://t.co/vhcq90t7uK"/>
    <s v="https://deloi.tt/2OGuSDM"/>
    <s v="deloi.tt"/>
    <x v="26"/>
    <s v="https://pbs.twimg.com/media/DoqLv7BXoAEUM3l.jpg"/>
    <s v="https://pbs.twimg.com/media/DoqLv7BXoAEUM3l.jpg"/>
    <x v="28"/>
    <d v="2018-10-04T00:00:00.000"/>
    <s v="11:00:01"/>
    <s v="https://twitter.com/deloitteuk/status/1047803520198557696"/>
    <m/>
    <m/>
    <s v="1047803520198557696"/>
    <m/>
    <b v="0"/>
    <n v="4"/>
    <s v=""/>
    <b v="0"/>
    <x v="0"/>
    <m/>
    <s v=""/>
    <b v="0"/>
    <n v="1"/>
    <s v=""/>
    <s v="Sprinklr"/>
    <b v="0"/>
    <s v="1047803520198557696"/>
    <m/>
    <n v="0"/>
    <n v="0"/>
    <m/>
    <m/>
    <m/>
    <m/>
    <m/>
    <m/>
    <m/>
    <m/>
    <n v="9"/>
    <s v="1"/>
    <s v="1"/>
    <n v="0"/>
    <n v="0"/>
    <n v="0"/>
    <n v="0"/>
    <n v="0"/>
    <n v="0"/>
    <n v="17"/>
    <n v="100"/>
    <n v="17"/>
  </r>
  <r>
    <s v="pwc_france"/>
    <s v="pwc_france"/>
    <s v="181, 76, 76"/>
    <n v="5.916666666666666"/>
    <s v="Dash Dot Dot"/>
    <n v="31.666666666666664"/>
    <m/>
    <m/>
    <m/>
    <m/>
    <s v="No"/>
    <n v="32"/>
    <m/>
    <s v="privacy"/>
    <x v="0"/>
    <d v="2018-10-08T08:30:19.000"/>
    <s v="Nos experts aborderont des thèmes tels que &quot;Privacy Impact Assessment (PIA)&quot; et la gestion des incidents de sécurité &amp;lt;&amp;lt; https://t.co/e48pJ4GxC1 https://t.co/b7Gmd56iHy"/>
    <s v="https://www.pwcavocats.com/fr/evenements/2018/petit-dejeuner-debat-les-actualites-juridiques-de-la-rentree-2018-a-l-ere-de-l-industrie-4-0.html"/>
    <s v="pwcavocats.com"/>
    <x v="1"/>
    <s v="https://pbs.twimg.com/media/Do-P2HWUwAEZCHy.jpg"/>
    <s v="https://pbs.twimg.com/media/Do-P2HWUwAEZCHy.jpg"/>
    <x v="29"/>
    <d v="2018-10-08T00:00:00.000"/>
    <s v="08:30:19"/>
    <s v="https://twitter.com/pwc_france/status/1049215399907217408"/>
    <m/>
    <m/>
    <s v="1049215399907217408"/>
    <m/>
    <b v="0"/>
    <n v="1"/>
    <s v=""/>
    <b v="0"/>
    <x v="2"/>
    <m/>
    <s v=""/>
    <b v="0"/>
    <n v="0"/>
    <s v=""/>
    <s v="Hootsuite Inc."/>
    <b v="0"/>
    <s v="1049215399907217408"/>
    <m/>
    <n v="0"/>
    <n v="0"/>
    <m/>
    <m/>
    <m/>
    <m/>
    <m/>
    <m/>
    <m/>
    <m/>
    <n v="6"/>
    <s v="1"/>
    <s v="1"/>
    <n v="0"/>
    <n v="0"/>
    <n v="0"/>
    <n v="0"/>
    <n v="0"/>
    <n v="0"/>
    <n v="20"/>
    <n v="100"/>
    <n v="20"/>
  </r>
  <r>
    <s v="pwc_france"/>
    <s v="pwc_france"/>
    <s v="181, 76, 76"/>
    <n v="5.916666666666666"/>
    <s v="Dash Dot Dot"/>
    <n v="31.666666666666664"/>
    <m/>
    <m/>
    <m/>
    <m/>
    <s v="No"/>
    <n v="33"/>
    <m/>
    <s v="cybersecurity"/>
    <x v="0"/>
    <d v="2018-10-08T17:12:30.000"/>
    <s v="Retrouvez nos équipes sur le Stand monégasque de la &quot;Monaco Cybersecurity Initiative&quot; le 10 et le 12 octobre prochain. Merci à l'Agence Monégasque de Sécurité Numérique pour l'invitation 😀 Au programme &amp;lt; présentation de nos offres en #cybersécurité #PwCevents https://t.co/utS8wCYS3O"/>
    <m/>
    <m/>
    <x v="27"/>
    <s v="https://pbs.twimg.com/media/DpAHV8gXUAE-8ac.jpg"/>
    <s v="https://pbs.twimg.com/media/DpAHV8gXUAE-8ac.jpg"/>
    <x v="30"/>
    <d v="2018-10-08T00:00:00.000"/>
    <s v="17:12:30"/>
    <s v="https://twitter.com/pwc_france/status/1049346809901060097"/>
    <m/>
    <m/>
    <s v="1049346809901060097"/>
    <m/>
    <b v="0"/>
    <n v="3"/>
    <s v=""/>
    <b v="0"/>
    <x v="2"/>
    <m/>
    <s v=""/>
    <b v="0"/>
    <n v="4"/>
    <s v=""/>
    <s v="Twitter Web Client"/>
    <b v="0"/>
    <s v="1049346809901060097"/>
    <m/>
    <n v="0"/>
    <n v="0"/>
    <m/>
    <m/>
    <m/>
    <m/>
    <m/>
    <m/>
    <m/>
    <m/>
    <n v="6"/>
    <s v="1"/>
    <s v="1"/>
    <n v="0"/>
    <n v="0"/>
    <n v="0"/>
    <n v="0"/>
    <n v="0"/>
    <n v="0"/>
    <n v="38"/>
    <n v="100"/>
    <n v="38"/>
  </r>
  <r>
    <s v="pwc_france"/>
    <s v="pwc_france"/>
    <s v="181, 76, 76"/>
    <n v="5.916666666666666"/>
    <s v="Dash Dot Dot"/>
    <n v="31.666666666666664"/>
    <m/>
    <m/>
    <m/>
    <m/>
    <s v="No"/>
    <n v="34"/>
    <m/>
    <s v="privacy"/>
    <x v="0"/>
    <d v="2018-10-09T09:38:51.000"/>
    <s v="📅 RDV le 11 octobre - Nos experts aborderont des thèmes tels que &quot;Privacy Impact Assessment (PIA)&quot; et la gestion des incidents de sécurité &amp;gt;&amp;gt; https://t.co/WBNUo4PfI2   _x000a_#PwCevents https://t.co/ZFeokev1u1"/>
    <s v="https://www.pwcavocats.com/fr/evenements/2018/petit-dejeuner-debat-les-actualites-juridiques-de-la-rentree-2018-a-l-ere-de-l-industrie-4-0.html"/>
    <s v="pwcavocats.com"/>
    <x v="23"/>
    <s v="https://pbs.twimg.com/media/DpDo5UVXUAAn4-9.jpg"/>
    <s v="https://pbs.twimg.com/media/DpDo5UVXUAAn4-9.jpg"/>
    <x v="31"/>
    <d v="2018-10-09T00:00:00.000"/>
    <s v="09:38:51"/>
    <s v="https://twitter.com/pwc_france/status/1049595034079809536"/>
    <m/>
    <m/>
    <s v="1049595034079809536"/>
    <m/>
    <b v="0"/>
    <n v="2"/>
    <s v=""/>
    <b v="0"/>
    <x v="2"/>
    <m/>
    <s v=""/>
    <b v="0"/>
    <n v="2"/>
    <s v=""/>
    <s v="Twitter Web Client"/>
    <b v="0"/>
    <s v="1049595034079809536"/>
    <m/>
    <n v="0"/>
    <n v="0"/>
    <m/>
    <m/>
    <m/>
    <m/>
    <m/>
    <m/>
    <m/>
    <m/>
    <n v="6"/>
    <s v="1"/>
    <s v="1"/>
    <n v="0"/>
    <n v="0"/>
    <n v="0"/>
    <n v="0"/>
    <n v="0"/>
    <n v="0"/>
    <n v="25"/>
    <n v="100"/>
    <n v="25"/>
  </r>
  <r>
    <s v="pwc_suomi"/>
    <s v="pwc_suomi"/>
    <s v="148, 108, 108"/>
    <n v="4.166666666666667"/>
    <s v="Solid"/>
    <n v="36.666666666666664"/>
    <m/>
    <m/>
    <m/>
    <m/>
    <s v="No"/>
    <n v="35"/>
    <m/>
    <s v="cybersecurity"/>
    <x v="0"/>
    <d v="2018-10-10T06:53:50.000"/>
    <s v="Oletko Messarissa tänään tai huomenna? Pistäydy ständillämme! #kyberturvallisuus #CyberSecurityNordic2018 https://t.co/dNFSUhkGJY"/>
    <s v="https://twitter.com/NinaKinnunen/status/1049910004944424960"/>
    <s v="twitter.com"/>
    <x v="28"/>
    <m/>
    <s v="http://pbs.twimg.com/profile_images/1145930189337223168/C5hbojU8_normal.png"/>
    <x v="32"/>
    <d v="2018-10-10T00:00:00.000"/>
    <s v="06:53:50"/>
    <s v="https://twitter.com/pwc_suomi/status/1049915896750321664"/>
    <m/>
    <m/>
    <s v="1049915896750321664"/>
    <m/>
    <b v="0"/>
    <n v="5"/>
    <s v=""/>
    <b v="1"/>
    <x v="3"/>
    <m/>
    <s v="1049910004944424960"/>
    <b v="0"/>
    <n v="0"/>
    <s v=""/>
    <s v="TweetDeck"/>
    <b v="0"/>
    <s v="1049915896750321664"/>
    <m/>
    <n v="0"/>
    <n v="0"/>
    <m/>
    <m/>
    <m/>
    <m/>
    <m/>
    <m/>
    <m/>
    <m/>
    <n v="3"/>
    <s v="1"/>
    <s v="1"/>
    <n v="0"/>
    <n v="0"/>
    <n v="0"/>
    <n v="0"/>
    <n v="0"/>
    <n v="0"/>
    <n v="9"/>
    <n v="100"/>
    <n v="9"/>
  </r>
  <r>
    <s v="pwc_suomi"/>
    <s v="pwc_suomi"/>
    <s v="148, 108, 108"/>
    <n v="4.166666666666667"/>
    <s v="Solid"/>
    <n v="36.666666666666664"/>
    <m/>
    <m/>
    <m/>
    <m/>
    <s v="No"/>
    <n v="36"/>
    <m/>
    <s v="cybersecurity"/>
    <x v="0"/>
    <d v="2018-10-10T09:00:01.000"/>
    <s v="Täällä ollaan, #CyberSecurityNordic2018-messuilla nimittäin! Jos olet Messarissa tänään, tule piipahtamaan ständillämme! Messuohjelmaan voit tutustua täällä: https://t.co/N8k8FQJpAC #kyberturvallisuus https://t.co/P2RHizvDmS"/>
    <s v="https://cybersecuritynordic.messukeskus.com/?utm_campaign=Kyberturvallisuus&amp;utm_content=78229657&amp;utm_medium=social&amp;utm_source=twitter"/>
    <s v="messukeskus.com"/>
    <x v="29"/>
    <s v="https://pbs.twimg.com/media/DpIp0rDU0AA7Mer.jpg"/>
    <s v="https://pbs.twimg.com/media/DpIp0rDU0AA7Mer.jpg"/>
    <x v="33"/>
    <d v="2018-10-10T00:00:00.000"/>
    <s v="09:00:01"/>
    <s v="https://twitter.com/pwc_suomi/status/1049947650265624576"/>
    <m/>
    <m/>
    <s v="1049947650265624576"/>
    <m/>
    <b v="0"/>
    <n v="2"/>
    <s v=""/>
    <b v="0"/>
    <x v="3"/>
    <m/>
    <s v=""/>
    <b v="0"/>
    <n v="0"/>
    <s v=""/>
    <s v="HubSpot"/>
    <b v="0"/>
    <s v="1049947650265624576"/>
    <m/>
    <n v="0"/>
    <n v="0"/>
    <m/>
    <m/>
    <m/>
    <m/>
    <m/>
    <m/>
    <m/>
    <m/>
    <n v="3"/>
    <s v="1"/>
    <s v="1"/>
    <n v="0"/>
    <n v="0"/>
    <n v="0"/>
    <n v="0"/>
    <n v="0"/>
    <n v="0"/>
    <n v="17"/>
    <n v="100"/>
    <n v="17"/>
  </r>
  <r>
    <s v="pwc_france"/>
    <s v="pwc_france"/>
    <s v="181, 76, 76"/>
    <n v="5.916666666666666"/>
    <s v="Dash Dot Dot"/>
    <n v="31.666666666666664"/>
    <m/>
    <m/>
    <m/>
    <m/>
    <s v="No"/>
    <n v="37"/>
    <m/>
    <s v="privacy"/>
    <x v="0"/>
    <d v="2018-10-10T12:05:17.000"/>
    <s v="📆 Nos experts aborderont des thèmes tels que &quot;Privacy Impact Assessment (PIA)&quot; et la gestion des incidents de sécurité dès demain à 8h30 ! _x000a_👉 https://t.co/JtFe9HzJ48_x000a_#PwCevents https://t.co/4p3WsUkbAb"/>
    <s v="https://www.pwcavocats.com/fr/evenements/2018/petit-dejeuner-debat-les-actualites-juridiques-de-la-rentree-2018-a-l-ere-de-l-industrie-4-0.html"/>
    <s v="pwcavocats.com"/>
    <x v="23"/>
    <s v="https://pbs.twimg.com/media/DpJUOgXX4AAQaxG.jpg"/>
    <s v="https://pbs.twimg.com/media/DpJUOgXX4AAQaxG.jpg"/>
    <x v="34"/>
    <d v="2018-10-10T00:00:00.000"/>
    <s v="12:05:17"/>
    <s v="https://twitter.com/pwc_france/status/1049994272974487552"/>
    <m/>
    <m/>
    <s v="1049994272974487552"/>
    <m/>
    <b v="0"/>
    <n v="3"/>
    <s v=""/>
    <b v="0"/>
    <x v="2"/>
    <m/>
    <s v=""/>
    <b v="0"/>
    <n v="3"/>
    <s v=""/>
    <s v="Hootsuite Inc."/>
    <b v="0"/>
    <s v="1049994272974487552"/>
    <m/>
    <n v="0"/>
    <n v="0"/>
    <m/>
    <m/>
    <m/>
    <m/>
    <m/>
    <m/>
    <m/>
    <m/>
    <n v="6"/>
    <s v="1"/>
    <s v="1"/>
    <n v="0"/>
    <n v="0"/>
    <n v="0"/>
    <n v="0"/>
    <n v="0"/>
    <n v="0"/>
    <n v="23"/>
    <n v="100"/>
    <n v="23"/>
  </r>
  <r>
    <s v="pwc_suomi"/>
    <s v="pwc_suomi"/>
    <s v="148, 108, 108"/>
    <n v="4.166666666666667"/>
    <s v="Solid"/>
    <n v="36.666666666666664"/>
    <m/>
    <m/>
    <m/>
    <m/>
    <s v="No"/>
    <n v="38"/>
    <m/>
    <s v="cybersecurity"/>
    <x v="0"/>
    <d v="2018-10-11T05:30:00.000"/>
    <s v="Huomenta! Jos olet #CyberSecurityNordic2018-messuilla tänään, tule moikkaamaan! #kyberturvallisuus https://t.co/6RmNH1GtNw"/>
    <m/>
    <m/>
    <x v="29"/>
    <s v="https://pbs.twimg.com/media/DpNDWI4WkAElIG4.jpg"/>
    <s v="https://pbs.twimg.com/media/DpNDWI4WkAElIG4.jpg"/>
    <x v="35"/>
    <d v="2018-10-11T00:00:00.000"/>
    <s v="05:30:00"/>
    <s v="https://twitter.com/pwc_suomi/status/1050257187174518784"/>
    <m/>
    <m/>
    <s v="1050257187174518784"/>
    <m/>
    <b v="0"/>
    <n v="0"/>
    <s v=""/>
    <b v="0"/>
    <x v="3"/>
    <m/>
    <s v=""/>
    <b v="0"/>
    <n v="0"/>
    <s v=""/>
    <s v="HubSpot"/>
    <b v="0"/>
    <s v="1050257187174518784"/>
    <m/>
    <n v="0"/>
    <n v="0"/>
    <m/>
    <m/>
    <m/>
    <m/>
    <m/>
    <m/>
    <m/>
    <m/>
    <n v="3"/>
    <s v="1"/>
    <s v="1"/>
    <n v="0"/>
    <n v="0"/>
    <n v="0"/>
    <n v="0"/>
    <n v="0"/>
    <n v="0"/>
    <n v="9"/>
    <n v="100"/>
    <n v="9"/>
  </r>
  <r>
    <s v="kpmg_france"/>
    <s v="kpmg_france"/>
    <s v="138, 118, 118"/>
    <n v="3.5833333333333335"/>
    <s v="Solid"/>
    <n v="38.333333333333336"/>
    <m/>
    <m/>
    <m/>
    <m/>
    <s v="No"/>
    <n v="39"/>
    <m/>
    <s v="privacy"/>
    <x v="0"/>
    <d v="2018-10-11T13:28:29.000"/>
    <s v="[KPMG - #Cybersécurité] Avec un réseau de près de 2500 spécialistes #Cyber et Privacy dans 30 pays, KPMG aide les entreprises à maîtriser leurs risques en intervenant à tous les niveaux de l'organisation. Pour en savoir plus sur cette offre &amp;gt;&amp;gt; https://t.co/BkQrQj7s6U #AssisesSI https://t.co/s8WHPIdPDm"/>
    <s v="https://home.kpmg.com/fr/fr/home/insights/2018/10/offre-cybersecurite-kpmg-boardroom-datacenter.html"/>
    <s v="kpmg.com"/>
    <x v="30"/>
    <s v="https://pbs.twimg.com/ext_tw_video_thumb/1050375619085774848/pu/img/QOTlzP2bHUlqj-RT.jpg"/>
    <s v="https://pbs.twimg.com/ext_tw_video_thumb/1050375619085774848/pu/img/QOTlzP2bHUlqj-RT.jpg"/>
    <x v="36"/>
    <d v="2018-10-11T00:00:00.000"/>
    <s v="13:28:29"/>
    <s v="https://twitter.com/kpmg_france/status/1050377601561321473"/>
    <m/>
    <m/>
    <s v="1050377601561321473"/>
    <m/>
    <b v="0"/>
    <n v="5"/>
    <s v=""/>
    <b v="0"/>
    <x v="2"/>
    <m/>
    <s v=""/>
    <b v="0"/>
    <n v="2"/>
    <s v=""/>
    <s v="Twitter Web Client"/>
    <b v="0"/>
    <s v="1050377601561321473"/>
    <m/>
    <n v="0"/>
    <n v="0"/>
    <m/>
    <m/>
    <m/>
    <m/>
    <m/>
    <m/>
    <m/>
    <m/>
    <n v="2"/>
    <s v="1"/>
    <s v="1"/>
    <n v="0"/>
    <n v="0"/>
    <n v="0"/>
    <n v="0"/>
    <n v="0"/>
    <n v="0"/>
    <n v="42"/>
    <n v="100"/>
    <n v="42"/>
  </r>
  <r>
    <s v="pwc_france"/>
    <s v="pwc_france"/>
    <s v="181, 76, 76"/>
    <n v="5.916666666666666"/>
    <s v="Dash Dot Dot"/>
    <n v="31.666666666666664"/>
    <m/>
    <m/>
    <m/>
    <m/>
    <s v="No"/>
    <n v="40"/>
    <m/>
    <s v="cybersecurity"/>
    <x v="0"/>
    <d v="2018-10-11T16:05:32.000"/>
    <s v="Session Serious game sur le thème de la #cybersecurity dans la Delta room de @PwC_France https://t.co/PT2vyaBVUq"/>
    <m/>
    <m/>
    <x v="0"/>
    <s v="https://pbs.twimg.com/media/DpPTkaMXgAAxlBJ.jpg"/>
    <s v="https://pbs.twimg.com/media/DpPTkaMXgAAxlBJ.jpg"/>
    <x v="37"/>
    <d v="2018-10-11T00:00:00.000"/>
    <s v="16:05:32"/>
    <s v="https://twitter.com/pwc_france/status/1050417124487901184"/>
    <m/>
    <m/>
    <s v="1050417124487901184"/>
    <m/>
    <b v="0"/>
    <n v="0"/>
    <s v=""/>
    <b v="0"/>
    <x v="2"/>
    <m/>
    <s v=""/>
    <b v="0"/>
    <n v="5"/>
    <s v="1050416552787550209"/>
    <s v="Twitter Web Client"/>
    <b v="0"/>
    <s v="1050416552787550209"/>
    <m/>
    <n v="0"/>
    <n v="0"/>
    <m/>
    <m/>
    <m/>
    <m/>
    <m/>
    <m/>
    <m/>
    <m/>
    <n v="6"/>
    <s v="1"/>
    <s v="1"/>
    <n v="0"/>
    <n v="0"/>
    <n v="0"/>
    <n v="0"/>
    <n v="0"/>
    <n v="0"/>
    <n v="15"/>
    <n v="100"/>
    <n v="15"/>
  </r>
  <r>
    <s v="ibmch"/>
    <s v="ibmch"/>
    <s v="171, 85, 85"/>
    <n v="5.333333333333334"/>
    <s v="Solid"/>
    <n v="33.333333333333336"/>
    <m/>
    <m/>
    <m/>
    <m/>
    <s v="No"/>
    <n v="41"/>
    <m/>
    <s v="cybersecurity"/>
    <x v="0"/>
    <d v="2018-10-18T08:00:01.000"/>
    <s v="#IBM Security Connect: neue Cloud-basierte Community-Plattform für #CyberSecurity-Anwendungen. Sie ermöglicht offene standardbasierte Zusammenarbeit auf #AI-Plattform, die von mehr als einem Dutzend Unternehmen unterstützt wird https://t.co/11jRb6iWfB https://t.co/8WPccY0jJV"/>
    <s v="https://newsroom.ibm.com/2018-10-15-IBM-Announces-Cloud-Based-Community-Platform-for-Cyber-Security-Applications"/>
    <s v="ibm.com"/>
    <x v="31"/>
    <s v="https://pbs.twimg.com/media/DpxozttXgAA97Ly.jpg"/>
    <s v="https://pbs.twimg.com/media/DpxozttXgAA97Ly.jpg"/>
    <x v="38"/>
    <d v="2018-10-18T00:00:00.000"/>
    <s v="08:00:01"/>
    <s v="https://twitter.com/ibmch/status/1052831652240592896"/>
    <m/>
    <m/>
    <s v="1052831652240592896"/>
    <m/>
    <b v="0"/>
    <n v="0"/>
    <s v=""/>
    <b v="0"/>
    <x v="1"/>
    <m/>
    <s v=""/>
    <b v="0"/>
    <n v="0"/>
    <s v=""/>
    <s v="Sprinklr"/>
    <b v="0"/>
    <s v="1052831652240592896"/>
    <m/>
    <n v="0"/>
    <n v="0"/>
    <m/>
    <m/>
    <m/>
    <m/>
    <m/>
    <m/>
    <m/>
    <m/>
    <n v="5"/>
    <s v="1"/>
    <s v="1"/>
    <n v="0"/>
    <n v="0"/>
    <n v="2"/>
    <n v="7.142857142857143"/>
    <n v="0"/>
    <n v="0"/>
    <n v="26"/>
    <n v="92.85714285714286"/>
    <n v="28"/>
  </r>
  <r>
    <s v="pwc_de"/>
    <s v="pwc_de"/>
    <s v="245, 10, 10"/>
    <n v="9.416666666666668"/>
    <s v="Dash Dot Dot"/>
    <n v="21.666666666666668"/>
    <m/>
    <m/>
    <m/>
    <m/>
    <s v="No"/>
    <n v="42"/>
    <m/>
    <s v="cybersecurity"/>
    <x v="0"/>
    <d v="2018-10-18T12:40:48.000"/>
    <s v="#CyberSecurity: Das Risikopotenzial der Cyber-Bedrohung wächst kontinuierlich. Bislang verfügen nur die Hälfte der europäischen Unternehmen über eine umfassende Cyber-Sicherheitsstrategie und liegen damit im Vergleich auf dem vorletzten Platz. https://t.co/cMK67Rt1wD https://t.co/wwG9PgBCbl"/>
    <s v="https://www.pwc.de/de/pressemitteilungen/2018/europaeische-unternehmen-sind-schlechter-auf-cyber-angriffe-vorbereitet-als-asiaten-und-amerikaner.html"/>
    <s v="pwc.de"/>
    <x v="0"/>
    <s v="https://pbs.twimg.com/media/DpyoJh7WsAQY39J.jpg"/>
    <s v="https://pbs.twimg.com/media/DpyoJh7WsAQY39J.jpg"/>
    <x v="39"/>
    <d v="2018-10-18T00:00:00.000"/>
    <s v="12:40:48"/>
    <s v="https://twitter.com/pwc_de/status/1052902315626323968"/>
    <m/>
    <m/>
    <s v="1052902315626323968"/>
    <m/>
    <b v="0"/>
    <n v="2"/>
    <s v=""/>
    <b v="0"/>
    <x v="1"/>
    <m/>
    <s v=""/>
    <b v="0"/>
    <n v="1"/>
    <s v=""/>
    <s v="Twitter Web Client"/>
    <b v="0"/>
    <s v="1052902315626323968"/>
    <m/>
    <n v="0"/>
    <n v="0"/>
    <m/>
    <m/>
    <m/>
    <m/>
    <m/>
    <m/>
    <m/>
    <m/>
    <n v="12"/>
    <s v="1"/>
    <s v="1"/>
    <n v="0"/>
    <n v="0"/>
    <n v="1"/>
    <n v="3.3333333333333335"/>
    <n v="0"/>
    <n v="0"/>
    <n v="29"/>
    <n v="96.66666666666667"/>
    <n v="30"/>
  </r>
  <r>
    <s v="ey_mena"/>
    <s v="ey_mena"/>
    <s v="171, 85, 85"/>
    <n v="5.333333333333334"/>
    <s v="Solid"/>
    <n v="33.333333333333336"/>
    <m/>
    <m/>
    <m/>
    <m/>
    <s v="No"/>
    <n v="43"/>
    <m/>
    <s v="cybersecurity"/>
    <x v="1"/>
    <d v="2018-10-21T01:47:55.000"/>
    <s v="Our Cybersecurity Leader @FirthClinton will be discussing cyber vulnerability and the landscape in #MENA in his keynote speech at tomorrow's 7th Regional Cybersecurity Summit @omancert @ITUARCC. Join us there at 9:50 a.m.@ey_cybersec https://t.co/4ayKF4DWoH https://t.co/mYGsTg2sOA"/>
    <m/>
    <m/>
    <x v="32"/>
    <m/>
    <s v="http://pbs.twimg.com/profile_images/876353644374917121/km4URMzb_normal.jpg"/>
    <x v="40"/>
    <d v="2018-10-21T00:00:00.000"/>
    <s v="01:47:55"/>
    <s v="https://twitter.com/ey_mena/status/1053825176155185152"/>
    <m/>
    <m/>
    <s v="1053825176155185152"/>
    <m/>
    <b v="0"/>
    <n v="0"/>
    <s v=""/>
    <b v="0"/>
    <x v="0"/>
    <m/>
    <s v=""/>
    <b v="0"/>
    <n v="3"/>
    <s v="1053692323836637184"/>
    <s v="Twitter for iPhone"/>
    <b v="0"/>
    <s v="1053692323836637184"/>
    <m/>
    <n v="0"/>
    <n v="0"/>
    <m/>
    <m/>
    <m/>
    <m/>
    <m/>
    <m/>
    <m/>
    <m/>
    <n v="5"/>
    <s v="1"/>
    <s v="1"/>
    <n v="0"/>
    <n v="0"/>
    <n v="0"/>
    <n v="0"/>
    <n v="0"/>
    <n v="0"/>
    <n v="35"/>
    <n v="100"/>
    <n v="35"/>
  </r>
  <r>
    <s v="pwc_uk"/>
    <s v="pwc_uk"/>
    <s v="Red"/>
    <n v="10"/>
    <s v="Dash Dot Dot"/>
    <n v="20"/>
    <m/>
    <m/>
    <m/>
    <m/>
    <s v="No"/>
    <n v="44"/>
    <m/>
    <s v="cybersecurity"/>
    <x v="0"/>
    <d v="2018-10-22T08:30:05.000"/>
    <s v="Hear from our people about their careers in Cyber Security at PwC. If you'd like to work in #CyberSecurity at PwC view our latest opportunities here: https://t.co/nqVDS9B5c0 #CyberCrime #IntelligentDigital https://t.co/elF2GbA75g https://t.co/zpXrG61lBU"/>
    <s v="https://www.applytracking.com/PO0Qf https://www.youtube.com/watch?v=aDazRK4nd8s&amp;feature=youtu.be"/>
    <s v="applytracking.com youtube.com"/>
    <x v="33"/>
    <s v="https://pbs.twimg.com/media/DqGWC6ZVYAAKpCB.jpg"/>
    <s v="https://pbs.twimg.com/media/DqGWC6ZVYAAKpCB.jpg"/>
    <x v="41"/>
    <d v="2018-10-22T00:00:00.000"/>
    <s v="08:30:05"/>
    <s v="https://twitter.com/pwc_uk/status/1054288770944647168"/>
    <m/>
    <m/>
    <s v="1054288770944647168"/>
    <m/>
    <b v="0"/>
    <n v="3"/>
    <s v=""/>
    <b v="0"/>
    <x v="0"/>
    <m/>
    <s v=""/>
    <b v="0"/>
    <n v="0"/>
    <s v=""/>
    <s v="Salesforce - Social Studio"/>
    <b v="0"/>
    <s v="1054288770944647168"/>
    <m/>
    <n v="0"/>
    <n v="0"/>
    <m/>
    <m/>
    <m/>
    <m/>
    <m/>
    <m/>
    <m/>
    <m/>
    <n v="17"/>
    <s v="1"/>
    <s v="1"/>
    <n v="2"/>
    <n v="7.142857142857143"/>
    <n v="0"/>
    <n v="0"/>
    <n v="0"/>
    <n v="0"/>
    <n v="26"/>
    <n v="92.85714285714286"/>
    <n v="28"/>
  </r>
  <r>
    <s v="pwc_uk"/>
    <s v="pwc_uk"/>
    <s v="Red"/>
    <n v="10"/>
    <s v="Dash Dot Dot"/>
    <n v="20"/>
    <m/>
    <m/>
    <m/>
    <m/>
    <s v="No"/>
    <n v="45"/>
    <m/>
    <s v="cybersecurity"/>
    <x v="0"/>
    <d v="2018-10-22T09:30:04.000"/>
    <s v="Companies should talk about their #CyberSecurity - discover why Richard Horne believes #transparency in the digital age is crucial in his latest whitepaper: https://t.co/M3RFnFpuFG #IntelligentDigital https://t.co/reCIoTsbZC"/>
    <s v="https://www.pwc.co.uk/issues/cyber-security-data-privacy/insights/Transparency-in-the-digital-age.html"/>
    <s v="co.uk"/>
    <x v="34"/>
    <s v="https://pbs.twimg.com/media/DqGjxvYWkAEaVJc.jpg"/>
    <s v="https://pbs.twimg.com/media/DqGjxvYWkAEaVJc.jpg"/>
    <x v="42"/>
    <d v="2018-10-22T00:00:00.000"/>
    <s v="09:30:04"/>
    <s v="https://twitter.com/pwc_uk/status/1054303867226255360"/>
    <m/>
    <m/>
    <s v="1054303867226255360"/>
    <m/>
    <b v="0"/>
    <n v="11"/>
    <s v=""/>
    <b v="0"/>
    <x v="0"/>
    <m/>
    <s v=""/>
    <b v="0"/>
    <n v="7"/>
    <s v=""/>
    <s v="Salesforce - Social Studio"/>
    <b v="0"/>
    <s v="1054303867226255360"/>
    <m/>
    <n v="0"/>
    <n v="0"/>
    <m/>
    <m/>
    <m/>
    <m/>
    <m/>
    <m/>
    <m/>
    <m/>
    <n v="17"/>
    <s v="1"/>
    <s v="1"/>
    <n v="0"/>
    <n v="0"/>
    <n v="0"/>
    <n v="0"/>
    <n v="0"/>
    <n v="0"/>
    <n v="23"/>
    <n v="100"/>
    <n v="23"/>
  </r>
  <r>
    <s v="ey_mena"/>
    <s v="ey_mena"/>
    <s v="171, 85, 85"/>
    <n v="5.333333333333334"/>
    <s v="Solid"/>
    <n v="33.333333333333336"/>
    <m/>
    <m/>
    <m/>
    <m/>
    <s v="No"/>
    <n v="46"/>
    <m/>
    <s v="cybersecurity"/>
    <x v="0"/>
    <d v="2018-10-23T06:08:06.000"/>
    <s v="Check out the proud #EYMENA team at the 7th Regional Cybersecurity Summit. Make sure to stop by at our EY booth to learn more about our latest cybersecurity insights. https://t.co/GEPXPvTiEx"/>
    <m/>
    <m/>
    <x v="35"/>
    <s v="https://pbs.twimg.com/media/DqK_IqgWkAI-qcU.jpg"/>
    <s v="https://pbs.twimg.com/media/DqK_IqgWkAI-qcU.jpg"/>
    <x v="43"/>
    <d v="2018-10-23T00:00:00.000"/>
    <s v="06:08:06"/>
    <s v="https://twitter.com/ey_mena/status/1054615428205547521"/>
    <m/>
    <m/>
    <s v="1054615428205547521"/>
    <m/>
    <b v="0"/>
    <n v="6"/>
    <s v=""/>
    <b v="0"/>
    <x v="0"/>
    <m/>
    <s v=""/>
    <b v="0"/>
    <n v="2"/>
    <s v=""/>
    <s v="Twitter for iPhone"/>
    <b v="0"/>
    <s v="1054615428205547521"/>
    <m/>
    <n v="0"/>
    <n v="0"/>
    <m/>
    <m/>
    <m/>
    <m/>
    <m/>
    <m/>
    <m/>
    <m/>
    <n v="5"/>
    <s v="1"/>
    <s v="1"/>
    <n v="1"/>
    <n v="3.4482758620689653"/>
    <n v="0"/>
    <n v="0"/>
    <n v="0"/>
    <n v="0"/>
    <n v="28"/>
    <n v="96.55172413793103"/>
    <n v="29"/>
  </r>
  <r>
    <s v="ey_norge"/>
    <s v="ey_norge"/>
    <s v="161, 95, 95"/>
    <n v="4.75"/>
    <s v="Solid"/>
    <n v="35"/>
    <m/>
    <m/>
    <m/>
    <m/>
    <s v="No"/>
    <n v="47"/>
    <m/>
    <s v="cybersecurity"/>
    <x v="0"/>
    <d v="2018-10-23T07:00:44.000"/>
    <s v="In the Nordics and globally #InformationSecurity is still lagging in terms of influencing business strategy and plans; over 50% of respondents stating that it influences business strategy in a limited matter or not at all. #GISS2019 #cybersecurity https://t.co/WWb7KbPFBr"/>
    <s v="http://ey.smh.re/_08"/>
    <s v="smh.re"/>
    <x v="36"/>
    <m/>
    <s v="http://pbs.twimg.com/profile_images/898086940175724544/Eyvn0m9H_normal.jpg"/>
    <x v="44"/>
    <d v="2018-10-23T00:00:00.000"/>
    <s v="07:00:44"/>
    <s v="https://twitter.com/ey_norge/status/1054628673645674497"/>
    <m/>
    <m/>
    <s v="1054628673645674497"/>
    <m/>
    <b v="0"/>
    <n v="0"/>
    <s v=""/>
    <b v="0"/>
    <x v="0"/>
    <m/>
    <s v=""/>
    <b v="0"/>
    <n v="1"/>
    <s v=""/>
    <s v="Smarp."/>
    <b v="0"/>
    <s v="1054628673645674497"/>
    <m/>
    <n v="0"/>
    <n v="0"/>
    <m/>
    <m/>
    <m/>
    <m/>
    <m/>
    <m/>
    <m/>
    <m/>
    <n v="4"/>
    <s v="1"/>
    <s v="1"/>
    <n v="0"/>
    <n v="0"/>
    <n v="2"/>
    <n v="5.405405405405405"/>
    <n v="0"/>
    <n v="0"/>
    <n v="35"/>
    <n v="94.5945945945946"/>
    <n v="37"/>
  </r>
  <r>
    <s v="ey_norge"/>
    <s v="ey_norge"/>
    <s v="161, 95, 95"/>
    <n v="4.75"/>
    <s v="Solid"/>
    <n v="35"/>
    <m/>
    <m/>
    <m/>
    <m/>
    <s v="No"/>
    <n v="48"/>
    <m/>
    <s v="cybersecurity"/>
    <x v="0"/>
    <d v="2018-10-23T07:02:42.000"/>
    <s v="While fraudsters and criminals become ever more sophisticated more than 60% of Nordic and global organizations spend less than US$ 1 million in information security. #GISS2019 #cybersecurity https://t.co/1ZxdFPKt6H"/>
    <s v="http://ey.smh.re/_0B"/>
    <s v="smh.re"/>
    <x v="37"/>
    <m/>
    <s v="http://pbs.twimg.com/profile_images/898086940175724544/Eyvn0m9H_normal.jpg"/>
    <x v="45"/>
    <d v="2018-10-23T00:00:00.000"/>
    <s v="07:02:42"/>
    <s v="https://twitter.com/ey_norge/status/1054629166564421632"/>
    <m/>
    <m/>
    <s v="1054629166564421632"/>
    <m/>
    <b v="0"/>
    <n v="0"/>
    <s v=""/>
    <b v="0"/>
    <x v="0"/>
    <m/>
    <s v=""/>
    <b v="0"/>
    <n v="0"/>
    <s v=""/>
    <s v="Smarp."/>
    <b v="0"/>
    <s v="1054629166564421632"/>
    <m/>
    <n v="0"/>
    <n v="0"/>
    <m/>
    <m/>
    <m/>
    <m/>
    <m/>
    <m/>
    <m/>
    <m/>
    <n v="4"/>
    <s v="1"/>
    <s v="1"/>
    <n v="1"/>
    <n v="3.7037037037037037"/>
    <n v="0"/>
    <n v="0"/>
    <n v="0"/>
    <n v="0"/>
    <n v="26"/>
    <n v="96.29629629629629"/>
    <n v="27"/>
  </r>
  <r>
    <s v="ey_mena"/>
    <s v="ey_mena"/>
    <s v="171, 85, 85"/>
    <n v="5.333333333333334"/>
    <s v="Solid"/>
    <n v="33.333333333333336"/>
    <m/>
    <m/>
    <m/>
    <m/>
    <s v="No"/>
    <n v="49"/>
    <m/>
    <s v="cybersecurity"/>
    <x v="1"/>
    <d v="2018-10-23T09:30:18.000"/>
    <s v="#EYMENA's @osherin and @SOURABH_RS discussing Industrial Controls Security and Critical National Infrastructure at the 7th Regional Cybersecurity Summit in Kuwait this week. @omancert @ITUARCC @EY_EmergingMkts https://t.co/kP9xZeqfIm"/>
    <m/>
    <m/>
    <x v="35"/>
    <m/>
    <s v="http://pbs.twimg.com/profile_images/876353644374917121/km4URMzb_normal.jpg"/>
    <x v="46"/>
    <d v="2018-10-23T00:00:00.000"/>
    <s v="09:30:18"/>
    <s v="https://twitter.com/ey_mena/status/1054666314026008581"/>
    <m/>
    <m/>
    <s v="1054666314026008581"/>
    <m/>
    <b v="0"/>
    <n v="0"/>
    <s v=""/>
    <b v="0"/>
    <x v="0"/>
    <m/>
    <s v=""/>
    <b v="0"/>
    <n v="2"/>
    <s v="1054610722259382272"/>
    <s v="Twitter for Android"/>
    <b v="0"/>
    <s v="1054610722259382272"/>
    <m/>
    <n v="0"/>
    <n v="0"/>
    <m/>
    <m/>
    <m/>
    <m/>
    <m/>
    <m/>
    <m/>
    <m/>
    <n v="5"/>
    <s v="1"/>
    <s v="1"/>
    <n v="0"/>
    <n v="0"/>
    <n v="1"/>
    <n v="4"/>
    <n v="0"/>
    <n v="0"/>
    <n v="24"/>
    <n v="96"/>
    <n v="25"/>
  </r>
  <r>
    <s v="pwc_de"/>
    <s v="pwc_de"/>
    <s v="245, 10, 10"/>
    <n v="9.416666666666668"/>
    <s v="Dash Dot Dot"/>
    <n v="21.666666666666668"/>
    <m/>
    <m/>
    <m/>
    <m/>
    <s v="No"/>
    <n v="50"/>
    <m/>
    <s v="privacy, cybersecurity"/>
    <x v="0"/>
    <d v="2018-10-23T12:17:57.000"/>
    <s v="Building a secure digital society: Über 250 Cyber-Experten von PwC aus ganz Europa kamen in Köln zum ersten PwC Europe ONE #Cybersecurity and #Privacy Day 2018 zusammen. https://t.co/BtUGbeTgPw"/>
    <s v="https://www.youtube.com/watch?v=I7NFFb0je1I&amp;feature=youtu.be"/>
    <s v="youtube.com"/>
    <x v="38"/>
    <m/>
    <s v="http://pbs.twimg.com/profile_images/1145612612912238594/o-13-eJt_normal.png"/>
    <x v="47"/>
    <d v="2018-10-23T00:00:00.000"/>
    <s v="12:17:57"/>
    <s v="https://twitter.com/pwc_de/status/1054708503837847552"/>
    <m/>
    <m/>
    <s v="1054708503837847552"/>
    <m/>
    <b v="0"/>
    <n v="3"/>
    <s v=""/>
    <b v="0"/>
    <x v="1"/>
    <m/>
    <s v=""/>
    <b v="0"/>
    <n v="1"/>
    <s v=""/>
    <s v="Twitter Web Client"/>
    <b v="0"/>
    <s v="1054708503837847552"/>
    <m/>
    <n v="0"/>
    <n v="0"/>
    <m/>
    <m/>
    <m/>
    <m/>
    <m/>
    <m/>
    <m/>
    <m/>
    <n v="12"/>
    <s v="1"/>
    <s v="1"/>
    <n v="1"/>
    <n v="3.5714285714285716"/>
    <n v="0"/>
    <n v="0"/>
    <n v="0"/>
    <n v="0"/>
    <n v="27"/>
    <n v="96.42857142857143"/>
    <n v="28"/>
  </r>
  <r>
    <s v="kpmg_ch"/>
    <s v="kpmg_ch"/>
    <s v="212, 43, 43"/>
    <n v="7.666666666666667"/>
    <s v="Dash Dot Dot"/>
    <n v="26.666666666666664"/>
    <m/>
    <m/>
    <m/>
    <m/>
    <s v="No"/>
    <n v="51"/>
    <m/>
    <s v="cybersecurity"/>
    <x v="0"/>
    <d v="2018-10-24T08:42:00.000"/>
    <s v="Are you ready for the #SwissDigitalDay? #Digitalization comes alive tomorrow! Follow the real-time conversation on https://t.co/hBX9LO8NOc. If you want to find out why Swiss companies must rethink cyber resilience, visit https://t.co/hRZvp5HP8y #CyberSecurity #DataProtection https://t.co/8Pqrd9ZJub"/>
    <s v="http://www.digitaltag.live https://home.kpmg/ch/en/home/insights/2018/05/clarity-on-cyber-security.html"/>
    <s v="digitaltag.live home.kpmg"/>
    <x v="39"/>
    <s v="https://pbs.twimg.com/ext_tw_video_thumb/1055016490141917189/pu/img/qxlINx3ekw7HCzqQ.jpg"/>
    <s v="https://pbs.twimg.com/ext_tw_video_thumb/1055016490141917189/pu/img/qxlINx3ekw7HCzqQ.jpg"/>
    <x v="48"/>
    <d v="2018-10-24T00:00:00.000"/>
    <s v="08:42:00"/>
    <s v="https://twitter.com/kpmg_ch/status/1055016544219086848"/>
    <m/>
    <m/>
    <s v="1055016544219086848"/>
    <m/>
    <b v="0"/>
    <n v="3"/>
    <s v=""/>
    <b v="0"/>
    <x v="0"/>
    <m/>
    <s v=""/>
    <b v="0"/>
    <n v="3"/>
    <s v=""/>
    <s v="Sprout Social"/>
    <b v="0"/>
    <s v="1055016544219086848"/>
    <m/>
    <n v="0"/>
    <n v="0"/>
    <m/>
    <m/>
    <m/>
    <m/>
    <m/>
    <m/>
    <m/>
    <m/>
    <n v="9"/>
    <s v="1"/>
    <s v="1"/>
    <n v="1"/>
    <n v="3.125"/>
    <n v="0"/>
    <n v="0"/>
    <n v="0"/>
    <n v="0"/>
    <n v="31"/>
    <n v="96.875"/>
    <n v="32"/>
  </r>
  <r>
    <s v="deloittech"/>
    <s v="deloittech"/>
    <s v="202, 53, 53"/>
    <n v="7.083333333333333"/>
    <s v="Dash Dot Dot"/>
    <n v="28.333333333333336"/>
    <m/>
    <m/>
    <m/>
    <m/>
    <s v="No"/>
    <n v="52"/>
    <m/>
    <s v="cybersecurity"/>
    <x v="0"/>
    <d v="2018-10-25T12:00:06.000"/>
    <s v="Women are still underrepresented in the global #CyberSecurity workforce. What can organisations do to bridge this gap? https://t.co/tLTWHL4kVt"/>
    <s v="https://deloi.tt/2yX0f6v"/>
    <s v="deloi.tt"/>
    <x v="0"/>
    <m/>
    <s v="http://pbs.twimg.com/profile_images/1114089182643806208/vW-NJnCo_normal.png"/>
    <x v="49"/>
    <d v="2018-10-25T00:00:00.000"/>
    <s v="12:00:06"/>
    <s v="https://twitter.com/deloittech/status/1055428785573711873"/>
    <m/>
    <m/>
    <s v="1055428785573711873"/>
    <m/>
    <b v="0"/>
    <n v="1"/>
    <s v=""/>
    <b v="0"/>
    <x v="0"/>
    <m/>
    <s v=""/>
    <b v="0"/>
    <n v="0"/>
    <s v=""/>
    <s v="Sprout Social"/>
    <b v="0"/>
    <s v="1055428785573711873"/>
    <m/>
    <n v="0"/>
    <n v="0"/>
    <m/>
    <m/>
    <m/>
    <m/>
    <m/>
    <m/>
    <m/>
    <m/>
    <n v="8"/>
    <s v="1"/>
    <s v="1"/>
    <n v="0"/>
    <n v="0"/>
    <n v="0"/>
    <n v="0"/>
    <n v="0"/>
    <n v="0"/>
    <n v="17"/>
    <n v="100"/>
    <n v="17"/>
  </r>
  <r>
    <s v="pwc_de"/>
    <s v="pwc_de"/>
    <s v="245, 10, 10"/>
    <n v="9.416666666666668"/>
    <s v="Dash Dot Dot"/>
    <n v="21.666666666666668"/>
    <m/>
    <m/>
    <m/>
    <m/>
    <s v="No"/>
    <n v="53"/>
    <m/>
    <s v="privacy"/>
    <x v="0"/>
    <d v="2018-10-26T15:38:01.000"/>
    <s v="Wie wirkt sich #eprivacy-Verordnung aus? Dr.  Christian Dressel @pwc_de meint, dass werbebasierte Geschäftsmodelle weiterhin möglich sind, wenn sie transparent gemacht werden. #mtm18 https://t.co/wph6NirXtk"/>
    <m/>
    <m/>
    <x v="40"/>
    <m/>
    <s v="http://pbs.twimg.com/profile_images/1145612612912238594/o-13-eJt_normal.png"/>
    <x v="50"/>
    <d v="2018-10-26T00:00:00.000"/>
    <s v="15:38:01"/>
    <s v="https://twitter.com/pwc_de/status/1055846016610680832"/>
    <m/>
    <m/>
    <s v="1055846016610680832"/>
    <m/>
    <b v="0"/>
    <n v="0"/>
    <s v=""/>
    <b v="0"/>
    <x v="1"/>
    <m/>
    <s v=""/>
    <b v="0"/>
    <n v="1"/>
    <s v="1055469742109196288"/>
    <s v="Twitter Web Client"/>
    <b v="0"/>
    <s v="1055469742109196288"/>
    <m/>
    <n v="0"/>
    <n v="0"/>
    <m/>
    <m/>
    <m/>
    <m/>
    <m/>
    <m/>
    <m/>
    <m/>
    <n v="12"/>
    <s v="1"/>
    <s v="1"/>
    <n v="1"/>
    <n v="4.3478260869565215"/>
    <n v="0"/>
    <n v="0"/>
    <n v="0"/>
    <n v="0"/>
    <n v="22"/>
    <n v="95.65217391304348"/>
    <n v="23"/>
  </r>
  <r>
    <s v="ibm_uk_news"/>
    <s v="ibm_uk_news"/>
    <s v="193, 62, 62"/>
    <n v="6.5"/>
    <s v="Dash Dot Dot"/>
    <n v="30"/>
    <m/>
    <m/>
    <m/>
    <m/>
    <s v="No"/>
    <n v="54"/>
    <m/>
    <s v="cybersecurity"/>
    <x v="0"/>
    <d v="2018-10-29T12:46:01.000"/>
    <s v="Cryptomining is rendering companies unable to operate for days and weeks at a time. _x000a__x000a_Join IBM Networking Specialist, Sinéad Röisin Wachlarz on 6th November at 3pm to find out how enterprises can use #NGFW to offset the most modern #cybersecurity risks. https://t.co/fASSTZlZde https://t.co/WP3iX1vRV1"/>
    <s v="https://ibm.webex.com/ibm/onstage/g.php?MTID=e3c8d72f71b28538e8d2a1c9f593cc643"/>
    <s v="webex.com"/>
    <x v="41"/>
    <s v="https://pbs.twimg.com/media/DqrTwY9WoAARgPS.jpg"/>
    <s v="https://pbs.twimg.com/media/DqrTwY9WoAARgPS.jpg"/>
    <x v="51"/>
    <d v="2018-10-29T00:00:00.000"/>
    <s v="12:46:01"/>
    <s v="https://twitter.com/ibm_uk_news/status/1056889892763062273"/>
    <m/>
    <m/>
    <s v="1056889892763062273"/>
    <m/>
    <b v="0"/>
    <n v="2"/>
    <s v=""/>
    <b v="0"/>
    <x v="0"/>
    <m/>
    <s v=""/>
    <b v="0"/>
    <n v="3"/>
    <s v=""/>
    <s v="Sprinklr"/>
    <b v="0"/>
    <s v="1056889892763062273"/>
    <m/>
    <n v="0"/>
    <n v="0"/>
    <m/>
    <m/>
    <m/>
    <m/>
    <m/>
    <m/>
    <m/>
    <m/>
    <n v="7"/>
    <s v="1"/>
    <s v="1"/>
    <n v="1"/>
    <n v="2.4390243902439024"/>
    <n v="2"/>
    <n v="4.878048780487805"/>
    <n v="0"/>
    <n v="0"/>
    <n v="38"/>
    <n v="92.6829268292683"/>
    <n v="41"/>
  </r>
  <r>
    <s v="deloitteuk"/>
    <s v="deloitteuk"/>
    <s v="212, 43, 43"/>
    <n v="7.666666666666667"/>
    <s v="Dash Dot Dot"/>
    <n v="26.666666666666664"/>
    <m/>
    <m/>
    <m/>
    <m/>
    <s v="No"/>
    <n v="55"/>
    <m/>
    <s v="cybersecurity"/>
    <x v="0"/>
    <d v="2018-11-01T14:00:01.000"/>
    <s v="Viewing humans as the weakest link in #cybersecurity is outdated. Got a cyber solution that can empower employees to deter threats? Apply for Deloitte supported #LORCA cohort 2 today! https://t.co/VQbOXi9aZJ"/>
    <s v="https://deloi.tt/2DdgZLw"/>
    <s v="deloi.tt"/>
    <x v="42"/>
    <m/>
    <s v="http://pbs.twimg.com/profile_images/1148152470876622848/GbBIxSkV_normal.jpg"/>
    <x v="52"/>
    <d v="2018-11-01T00:00:00.000"/>
    <s v="14:00:01"/>
    <s v="https://twitter.com/deloitteuk/status/1057995678717276161"/>
    <m/>
    <m/>
    <s v="1057995678717276161"/>
    <m/>
    <b v="0"/>
    <n v="0"/>
    <s v=""/>
    <b v="0"/>
    <x v="0"/>
    <m/>
    <s v=""/>
    <b v="0"/>
    <n v="0"/>
    <s v=""/>
    <s v="Sprinklr"/>
    <b v="0"/>
    <s v="1057995678717276161"/>
    <m/>
    <n v="0"/>
    <n v="0"/>
    <m/>
    <m/>
    <m/>
    <m/>
    <m/>
    <m/>
    <m/>
    <m/>
    <n v="9"/>
    <s v="1"/>
    <s v="1"/>
    <n v="2"/>
    <n v="6.896551724137931"/>
    <n v="2"/>
    <n v="6.896551724137931"/>
    <n v="0"/>
    <n v="0"/>
    <n v="25"/>
    <n v="86.20689655172414"/>
    <n v="29"/>
  </r>
  <r>
    <s v="pwc_uk"/>
    <s v="pwc_uk"/>
    <s v="Red"/>
    <n v="10"/>
    <s v="Dash Dot Dot"/>
    <n v="20"/>
    <m/>
    <m/>
    <m/>
    <m/>
    <s v="No"/>
    <n v="56"/>
    <m/>
    <s v="privacy"/>
    <x v="0"/>
    <d v="2018-11-02T16:00:13.000"/>
    <s v="10 opportunities to improve security and privacy and build #consumertrust. Read our #DigitalTrustInsights survey here: https://t.co/vfG0AKBDIN https://t.co/fR5hYSEzob"/>
    <s v="https://www.pwc.co.uk/issues/cyber-security-data-privacy/insights/digital-trust-insights-survey.html"/>
    <s v="co.uk"/>
    <x v="43"/>
    <s v="https://pbs.twimg.com/media/DrAmj6sUcEAIytZ.jpg"/>
    <s v="https://pbs.twimg.com/media/DrAmj6sUcEAIytZ.jpg"/>
    <x v="53"/>
    <d v="2018-11-02T00:00:00.000"/>
    <s v="16:00:13"/>
    <s v="https://twitter.com/pwc_uk/status/1058388318768062465"/>
    <m/>
    <m/>
    <s v="1058388318768062465"/>
    <m/>
    <b v="0"/>
    <n v="2"/>
    <s v=""/>
    <b v="0"/>
    <x v="0"/>
    <m/>
    <s v=""/>
    <b v="0"/>
    <n v="3"/>
    <s v=""/>
    <s v="Salesforce - Social Studio"/>
    <b v="0"/>
    <s v="1058388318768062465"/>
    <m/>
    <n v="0"/>
    <n v="0"/>
    <m/>
    <m/>
    <m/>
    <m/>
    <m/>
    <m/>
    <m/>
    <m/>
    <n v="17"/>
    <s v="1"/>
    <s v="1"/>
    <n v="1"/>
    <n v="6.666666666666667"/>
    <n v="0"/>
    <n v="0"/>
    <n v="0"/>
    <n v="0"/>
    <n v="14"/>
    <n v="93.33333333333333"/>
    <n v="15"/>
  </r>
  <r>
    <s v="ibm_uk_news"/>
    <s v="ibm_uk_news"/>
    <s v="193, 62, 62"/>
    <n v="6.5"/>
    <s v="Dash Dot Dot"/>
    <n v="30"/>
    <m/>
    <m/>
    <m/>
    <m/>
    <s v="No"/>
    <n v="57"/>
    <m/>
    <s v="cybersecurity"/>
    <x v="0"/>
    <d v="2018-11-05T09:13:01.000"/>
    <s v="Cryptomining is rendering companies unable to operate for days and weeks at a time. _x000a__x000a_Join IBM Networking Specialist, Sinéad Röisin Wachlarz tomorrow at 3pm to find out how enterprises can use #NGFW to offset the most modern #cybersecurity risks. https://t.co/Cfqw0W5nl0 https://t.co/3EtdZpRpeM"/>
    <s v="https://ibm.webex.com/ibm/onstage/g.php?MTID=e3c8d72f71b28538e8d2a1c9f593cc643"/>
    <s v="webex.com"/>
    <x v="41"/>
    <s v="https://pbs.twimg.com/media/DrOmIh9WsAEyYq5.jpg"/>
    <s v="https://pbs.twimg.com/media/DrOmIh9WsAEyYq5.jpg"/>
    <x v="54"/>
    <d v="2018-11-05T00:00:00.000"/>
    <s v="09:13:01"/>
    <s v="https://twitter.com/ibm_uk_news/status/1059373004206075904"/>
    <m/>
    <m/>
    <s v="1059373004206075904"/>
    <m/>
    <b v="0"/>
    <n v="6"/>
    <s v=""/>
    <b v="0"/>
    <x v="0"/>
    <m/>
    <s v=""/>
    <b v="0"/>
    <n v="4"/>
    <s v=""/>
    <s v="Sprinklr"/>
    <b v="0"/>
    <s v="1059373004206075904"/>
    <m/>
    <n v="0"/>
    <n v="0"/>
    <m/>
    <m/>
    <m/>
    <m/>
    <m/>
    <m/>
    <m/>
    <m/>
    <n v="7"/>
    <s v="1"/>
    <s v="1"/>
    <n v="1"/>
    <n v="2.5641025641025643"/>
    <n v="2"/>
    <n v="5.128205128205129"/>
    <n v="0"/>
    <n v="0"/>
    <n v="36"/>
    <n v="92.3076923076923"/>
    <n v="39"/>
  </r>
  <r>
    <s v="pwc_uk"/>
    <s v="pwc_uk"/>
    <s v="Red"/>
    <n v="10"/>
    <s v="Dash Dot Dot"/>
    <n v="20"/>
    <m/>
    <m/>
    <m/>
    <m/>
    <s v="No"/>
    <n v="58"/>
    <m/>
    <s v="cybersecurity"/>
    <x v="0"/>
    <d v="2018-11-05T13:00:12.000"/>
    <s v="Companies should talk about their #cybersecurity - discover why Richard Horne believes transparency in the #digital age is crucial. Find out more: https://t.co/M3RFnFpuFG #IntelligentDigital"/>
    <s v="https://www.pwc.co.uk/issues/cyber-security-data-privacy/insights/Transparency-in-the-digital-age.html"/>
    <s v="co.uk"/>
    <x v="44"/>
    <m/>
    <s v="http://pbs.twimg.com/profile_images/1148862822211817472/R88AdU_V_normal.png"/>
    <x v="55"/>
    <d v="2018-11-05T00:00:00.000"/>
    <s v="13:00:12"/>
    <s v="https://twitter.com/pwc_uk/status/1059430176868757504"/>
    <m/>
    <m/>
    <s v="1059430176868757504"/>
    <m/>
    <b v="0"/>
    <n v="4"/>
    <s v=""/>
    <b v="0"/>
    <x v="0"/>
    <m/>
    <s v=""/>
    <b v="0"/>
    <n v="6"/>
    <s v=""/>
    <s v="Salesforce - Social Studio"/>
    <b v="0"/>
    <s v="1059430176868757504"/>
    <m/>
    <n v="0"/>
    <n v="0"/>
    <m/>
    <m/>
    <m/>
    <m/>
    <m/>
    <m/>
    <m/>
    <m/>
    <n v="17"/>
    <s v="1"/>
    <s v="1"/>
    <n v="0"/>
    <n v="0"/>
    <n v="0"/>
    <n v="0"/>
    <n v="0"/>
    <n v="0"/>
    <n v="22"/>
    <n v="100"/>
    <n v="22"/>
  </r>
  <r>
    <s v="pwc_uk"/>
    <s v="pwc_uk"/>
    <s v="Red"/>
    <n v="10"/>
    <s v="Dash Dot Dot"/>
    <n v="20"/>
    <m/>
    <m/>
    <m/>
    <m/>
    <s v="No"/>
    <n v="59"/>
    <m/>
    <s v="privacy"/>
    <x v="0"/>
    <d v="2018-11-07T10:30:08.000"/>
    <s v="We've distilled insights from 3,000 business leaders to identify 10 opportunities to improve security and privacy and build #consumertrust. Read the full #DigitalTrustInsights survey here: https://t.co/vfG0AKBDIN https://t.co/rZiRrN7Mai"/>
    <s v="https://www.pwc.co.uk/issues/cyber-security-data-privacy/insights/digital-trust-insights-survey.html"/>
    <s v="co.uk"/>
    <x v="43"/>
    <s v="https://pbs.twimg.com/media/DrZK9cLUcAA78cv.jpg"/>
    <s v="https://pbs.twimg.com/media/DrZK9cLUcAA78cv.jpg"/>
    <x v="56"/>
    <d v="2018-11-07T00:00:00.000"/>
    <s v="10:30:08"/>
    <s v="https://twitter.com/pwc_uk/status/1060117189406216192"/>
    <m/>
    <m/>
    <s v="1060117189406216192"/>
    <m/>
    <b v="0"/>
    <n v="0"/>
    <s v=""/>
    <b v="0"/>
    <x v="0"/>
    <m/>
    <s v=""/>
    <b v="0"/>
    <n v="0"/>
    <s v=""/>
    <s v="Salesforce - Social Studio"/>
    <b v="0"/>
    <s v="1060117189406216192"/>
    <m/>
    <n v="0"/>
    <n v="0"/>
    <m/>
    <m/>
    <m/>
    <m/>
    <m/>
    <m/>
    <m/>
    <m/>
    <n v="17"/>
    <s v="1"/>
    <s v="1"/>
    <n v="1"/>
    <n v="3.8461538461538463"/>
    <n v="0"/>
    <n v="0"/>
    <n v="0"/>
    <n v="0"/>
    <n v="25"/>
    <n v="96.15384615384616"/>
    <n v="26"/>
  </r>
  <r>
    <s v="deloitteuk"/>
    <s v="deloitteuk"/>
    <s v="212, 43, 43"/>
    <n v="7.666666666666667"/>
    <s v="Dash Dot Dot"/>
    <n v="26.666666666666664"/>
    <m/>
    <m/>
    <m/>
    <m/>
    <s v="No"/>
    <n v="60"/>
    <m/>
    <s v="privacy"/>
    <x v="0"/>
    <d v="2018-11-07T12:00:02.000"/>
    <s v="#Dataprivacy has become a hot topic, and with #data availability increasing, what are the #ethical implications of using #analytics? Hear what our panel think at #ExperienceAnalytics https://t.co/OUqAJJAZt6 https://t.co/vzm7ZyW6Yy"/>
    <s v="https://deloi.tt/2NJfzJr"/>
    <s v="deloi.tt"/>
    <x v="45"/>
    <s v="https://pbs.twimg.com/media/DrZfilTWoAAU44t.jpg"/>
    <s v="https://pbs.twimg.com/media/DrZfilTWoAAU44t.jpg"/>
    <x v="57"/>
    <d v="2018-11-07T00:00:00.000"/>
    <s v="12:00:02"/>
    <s v="https://twitter.com/deloitteuk/status/1060139812169138177"/>
    <m/>
    <m/>
    <s v="1060139812169138177"/>
    <m/>
    <b v="0"/>
    <n v="6"/>
    <s v=""/>
    <b v="0"/>
    <x v="0"/>
    <m/>
    <s v=""/>
    <b v="0"/>
    <n v="2"/>
    <s v=""/>
    <s v="Sprinklr"/>
    <b v="0"/>
    <s v="1060139812169138177"/>
    <m/>
    <n v="0"/>
    <n v="0"/>
    <m/>
    <m/>
    <m/>
    <m/>
    <m/>
    <m/>
    <m/>
    <m/>
    <n v="9"/>
    <s v="1"/>
    <s v="1"/>
    <n v="2"/>
    <n v="7.6923076923076925"/>
    <n v="0"/>
    <n v="0"/>
    <n v="0"/>
    <n v="0"/>
    <n v="24"/>
    <n v="92.3076923076923"/>
    <n v="26"/>
  </r>
  <r>
    <s v="pwc_de"/>
    <s v="pwc_de"/>
    <s v="245, 10, 10"/>
    <n v="9.416666666666668"/>
    <s v="Dash Dot Dot"/>
    <n v="21.666666666666668"/>
    <m/>
    <m/>
    <m/>
    <m/>
    <s v="No"/>
    <n v="61"/>
    <m/>
    <s v="privacy"/>
    <x v="0"/>
    <d v="2018-11-08T10:45:54.000"/>
    <s v="Mehr #PaidContent und digitale Angebote in der deutschen #Medienbranche. Das ergab der jährliche ‘German Entertainment &amp;amp; Media Outlook‘ von @PwC_de. Die Highlight-Themen sind #DSGVO, #ePrivacy und KI. https://t.co/AEmKhzzyCU #DigitalDienstag"/>
    <m/>
    <m/>
    <x v="46"/>
    <m/>
    <s v="http://pbs.twimg.com/profile_images/1145612612912238594/o-13-eJt_normal.png"/>
    <x v="58"/>
    <d v="2018-11-08T00:00:00.000"/>
    <s v="10:45:54"/>
    <s v="https://twitter.com/pwc_de/status/1060483546182311936"/>
    <m/>
    <m/>
    <s v="1060483546182311936"/>
    <m/>
    <b v="0"/>
    <n v="0"/>
    <s v=""/>
    <b v="0"/>
    <x v="1"/>
    <m/>
    <s v=""/>
    <b v="0"/>
    <n v="1"/>
    <s v="1059845867463761920"/>
    <s v="Twitter Web Client"/>
    <b v="0"/>
    <s v="1059845867463761920"/>
    <m/>
    <n v="0"/>
    <n v="0"/>
    <m/>
    <m/>
    <m/>
    <m/>
    <m/>
    <m/>
    <m/>
    <m/>
    <n v="12"/>
    <s v="1"/>
    <s v="1"/>
    <n v="0"/>
    <n v="0"/>
    <n v="1"/>
    <n v="3.4482758620689653"/>
    <n v="0"/>
    <n v="0"/>
    <n v="28"/>
    <n v="96.55172413793103"/>
    <n v="29"/>
  </r>
  <r>
    <s v="ey_mena"/>
    <s v="ey_mena"/>
    <s v="171, 85, 85"/>
    <n v="5.333333333333334"/>
    <s v="Solid"/>
    <n v="33.333333333333336"/>
    <m/>
    <m/>
    <m/>
    <m/>
    <s v="No"/>
    <n v="62"/>
    <m/>
    <s v="cybersecurity"/>
    <x v="0"/>
    <d v="2018-11-15T04:37:54.000"/>
    <s v="Cybersecurity is one of the top three risks across all industries and government entities in MENA https://t.co/4VgAJhgJwC"/>
    <s v="https://www.ey.com/em/en/newsroom/news-releases/news-ey-companies-across-the-globe-highly-vulnerable-to-cyber-attacks"/>
    <s v="ey.com"/>
    <x v="1"/>
    <m/>
    <s v="http://pbs.twimg.com/profile_images/876353644374917121/km4URMzb_normal.jpg"/>
    <x v="59"/>
    <d v="2018-11-15T00:00:00.000"/>
    <s v="04:37:54"/>
    <s v="https://twitter.com/ey_mena/status/1062927650912657409"/>
    <m/>
    <m/>
    <s v="1062927650912657409"/>
    <m/>
    <b v="0"/>
    <n v="3"/>
    <s v=""/>
    <b v="0"/>
    <x v="0"/>
    <m/>
    <s v=""/>
    <b v="0"/>
    <n v="1"/>
    <s v=""/>
    <s v="Sprinklr"/>
    <b v="0"/>
    <s v="1062927650912657409"/>
    <m/>
    <n v="0"/>
    <n v="0"/>
    <m/>
    <m/>
    <m/>
    <m/>
    <m/>
    <m/>
    <m/>
    <m/>
    <n v="5"/>
    <s v="1"/>
    <s v="1"/>
    <n v="1"/>
    <n v="6.25"/>
    <n v="1"/>
    <n v="6.25"/>
    <n v="0"/>
    <n v="0"/>
    <n v="14"/>
    <n v="87.5"/>
    <n v="16"/>
  </r>
  <r>
    <s v="accenturenl"/>
    <s v="accenturenl"/>
    <s v="235, 20, 20"/>
    <n v="8.833333333333332"/>
    <s v="Dash Dot Dot"/>
    <n v="23.333333333333332"/>
    <m/>
    <m/>
    <m/>
    <m/>
    <s v="No"/>
    <n v="63"/>
    <m/>
    <s v="cybersecurity"/>
    <x v="0"/>
    <d v="2018-11-20T16:39:38.000"/>
    <s v="The NIS Directive will undoubtedly impact your organization. How can you prepare for it? Learn everything about EU cybersecurity on https://t.co/rdpyzKa4xa #cybersecurity https://t.co/yrBBec9W1m"/>
    <s v="https://www.accenture-insights.nl/en-us/articles/unlocking-the-value-of-the-eu-nis-directive-for-your-organization?utm_source=twitter&amp;utm_medium=social"/>
    <s v="accenture-insights.nl"/>
    <x v="0"/>
    <s v="https://pbs.twimg.com/ext_tw_video_thumb/1064921058938159106/pu/img/pBtNUIoO_HhCtVBq.jpg"/>
    <s v="https://pbs.twimg.com/ext_tw_video_thumb/1064921058938159106/pu/img/pBtNUIoO_HhCtVBq.jpg"/>
    <x v="60"/>
    <d v="2018-11-20T00:00:00.000"/>
    <s v="16:39:38"/>
    <s v="https://twitter.com/accenturenl/status/1064921217273090048"/>
    <m/>
    <m/>
    <s v="1064921217273090048"/>
    <m/>
    <b v="0"/>
    <n v="3"/>
    <s v=""/>
    <b v="0"/>
    <x v="0"/>
    <m/>
    <s v=""/>
    <b v="0"/>
    <n v="1"/>
    <s v=""/>
    <s v="Twitter Web Client"/>
    <b v="0"/>
    <s v="1064921217273090048"/>
    <m/>
    <n v="0"/>
    <n v="0"/>
    <m/>
    <m/>
    <m/>
    <m/>
    <m/>
    <m/>
    <m/>
    <m/>
    <n v="11"/>
    <s v="1"/>
    <s v="1"/>
    <n v="0"/>
    <n v="0"/>
    <n v="0"/>
    <n v="0"/>
    <n v="0"/>
    <n v="0"/>
    <n v="21"/>
    <n v="100"/>
    <n v="21"/>
  </r>
  <r>
    <s v="mckinsey_de"/>
    <s v="mckinsey_de"/>
    <s v="193, 62, 62"/>
    <n v="6.5"/>
    <s v="Dash Dot Dot"/>
    <n v="30"/>
    <m/>
    <m/>
    <m/>
    <m/>
    <s v="No"/>
    <n v="64"/>
    <m/>
    <s v="cybersecurity"/>
    <x v="0"/>
    <d v="2018-11-22T08:38:45.000"/>
    <s v="Daten Lecks sind nur eine von zahlreichen #CyberRisk Spielarten. Ein 4-stufiger holistischer Ansatz hilft, die Bedrohungen konstant im Blick zu behalten. #CyberSecurity #cyber_x000a_https://t.co/3be6AryULz"/>
    <s v="https://www.mckinsey.com/business-functions/risk/our-insights/cyber-risk-measurement-and-the-holistic-cybersecurity-approach"/>
    <s v="mckinsey.com"/>
    <x v="47"/>
    <m/>
    <s v="http://pbs.twimg.com/profile_images/1145688684269903872/DPZHwGe3_normal.png"/>
    <x v="61"/>
    <d v="2018-11-22T00:00:00.000"/>
    <s v="08:38:45"/>
    <s v="https://twitter.com/mckinsey_de/status/1065524974532874240"/>
    <m/>
    <m/>
    <s v="1065524974532874240"/>
    <m/>
    <b v="0"/>
    <n v="2"/>
    <s v=""/>
    <b v="0"/>
    <x v="1"/>
    <m/>
    <s v=""/>
    <b v="0"/>
    <n v="0"/>
    <s v=""/>
    <s v="Twitter Web Client"/>
    <b v="0"/>
    <s v="1065524974532874240"/>
    <m/>
    <n v="0"/>
    <n v="0"/>
    <m/>
    <m/>
    <m/>
    <m/>
    <m/>
    <m/>
    <m/>
    <m/>
    <n v="7"/>
    <s v="1"/>
    <s v="1"/>
    <n v="0"/>
    <n v="0"/>
    <n v="1"/>
    <n v="4.166666666666667"/>
    <n v="0"/>
    <n v="0"/>
    <n v="23"/>
    <n v="95.83333333333333"/>
    <n v="24"/>
  </r>
  <r>
    <s v="ey_norge"/>
    <s v="ey_norge"/>
    <s v="161, 95, 95"/>
    <n v="4.75"/>
    <s v="Solid"/>
    <n v="35"/>
    <m/>
    <m/>
    <m/>
    <m/>
    <s v="No"/>
    <n v="65"/>
    <m/>
    <s v="cybersecurity"/>
    <x v="0"/>
    <d v="2018-11-23T11:11:07.000"/>
    <s v="I sommer jobbet flere av EYs cybersecurity-team på nærmere 40 med teknisk sikkerhetstesting og rådgivning pro bono for Nabobil. https://t.co/5681ypgpG6"/>
    <s v="http://ey.smh.re/00Xq"/>
    <s v="smh.re"/>
    <x v="1"/>
    <m/>
    <s v="http://pbs.twimg.com/profile_images/898086940175724544/Eyvn0m9H_normal.jpg"/>
    <x v="62"/>
    <d v="2018-11-23T00:00:00.000"/>
    <s v="11:11:07"/>
    <s v="https://twitter.com/ey_norge/status/1065925710206959616"/>
    <m/>
    <m/>
    <s v="1065925710206959616"/>
    <m/>
    <b v="0"/>
    <n v="1"/>
    <s v=""/>
    <b v="0"/>
    <x v="4"/>
    <m/>
    <s v=""/>
    <b v="0"/>
    <n v="0"/>
    <s v=""/>
    <s v="Smarp."/>
    <b v="0"/>
    <s v="1065925710206959616"/>
    <m/>
    <n v="0"/>
    <n v="0"/>
    <m/>
    <m/>
    <m/>
    <m/>
    <m/>
    <m/>
    <m/>
    <m/>
    <n v="4"/>
    <s v="1"/>
    <s v="1"/>
    <n v="0"/>
    <n v="0"/>
    <n v="0"/>
    <n v="0"/>
    <n v="0"/>
    <n v="0"/>
    <n v="20"/>
    <n v="100"/>
    <n v="20"/>
  </r>
  <r>
    <s v="accenturenl"/>
    <s v="accenturenl"/>
    <s v="235, 20, 20"/>
    <n v="8.833333333333332"/>
    <s v="Dash Dot Dot"/>
    <n v="23.333333333333332"/>
    <m/>
    <m/>
    <m/>
    <m/>
    <s v="No"/>
    <n v="66"/>
    <m/>
    <s v="cybersecurity"/>
    <x v="0"/>
    <d v="2018-11-23T15:30:04.000"/>
    <s v="Cybersecurity risks and threats arise every day and are constantly evolving. How can your business stay ahead and prevent them? Read our trends on https://t.co/5Ax7EtjB9S"/>
    <s v="http://r.socialstudio.radian6.com/49095f72-d45c-4021-baf1-75e32df9b40e"/>
    <s v="radian6.com"/>
    <x v="1"/>
    <m/>
    <s v="http://pbs.twimg.com/profile_images/1138375664199974913/TwH6Brgj_normal.png"/>
    <x v="63"/>
    <d v="2018-11-23T00:00:00.000"/>
    <s v="15:30:04"/>
    <s v="https://twitter.com/accenturenl/status/1065990873702383618"/>
    <m/>
    <m/>
    <s v="1065990873702383618"/>
    <m/>
    <b v="0"/>
    <n v="0"/>
    <s v=""/>
    <b v="0"/>
    <x v="0"/>
    <m/>
    <s v=""/>
    <b v="0"/>
    <n v="0"/>
    <s v=""/>
    <s v="Salesforce - Social Studio"/>
    <b v="0"/>
    <s v="1065990873702383618"/>
    <m/>
    <n v="0"/>
    <n v="0"/>
    <m/>
    <m/>
    <m/>
    <m/>
    <m/>
    <m/>
    <m/>
    <m/>
    <n v="11"/>
    <s v="1"/>
    <s v="1"/>
    <n v="0"/>
    <n v="0"/>
    <n v="2"/>
    <n v="8.333333333333334"/>
    <n v="0"/>
    <n v="0"/>
    <n v="22"/>
    <n v="91.66666666666667"/>
    <n v="24"/>
  </r>
  <r>
    <s v="kpmg_france"/>
    <s v="kpmg_france"/>
    <s v="138, 118, 118"/>
    <n v="3.5833333333333335"/>
    <s v="Solid"/>
    <n v="38.333333333333336"/>
    <m/>
    <m/>
    <m/>
    <m/>
    <s v="No"/>
    <n v="67"/>
    <m/>
    <s v="privacy"/>
    <x v="0"/>
    <d v="2018-11-26T09:47:14.000"/>
    <s v="How to found a better future for #humans with #IA and #Robots? Protect privacy, give both ethical and legal frameworks, focus on the sense and train IA with the best example. Inspiring talk at #ROY2018 supported by @KPMG_France https://t.co/B1UYymXoW2"/>
    <m/>
    <m/>
    <x v="48"/>
    <m/>
    <s v="http://pbs.twimg.com/profile_images/1151068310328500225/P-4RV5pd_normal.png"/>
    <x v="64"/>
    <d v="2018-11-26T00:00:00.000"/>
    <s v="09:47:14"/>
    <s v="https://twitter.com/kpmg_france/status/1066991761174736896"/>
    <m/>
    <m/>
    <s v="1066991761174736896"/>
    <m/>
    <b v="0"/>
    <n v="0"/>
    <s v=""/>
    <b v="0"/>
    <x v="0"/>
    <m/>
    <s v=""/>
    <b v="0"/>
    <n v="4"/>
    <s v="1066989844277153792"/>
    <s v="Twitter Web Client"/>
    <b v="0"/>
    <s v="1066989844277153792"/>
    <m/>
    <n v="0"/>
    <n v="0"/>
    <m/>
    <m/>
    <m/>
    <m/>
    <m/>
    <m/>
    <m/>
    <m/>
    <n v="2"/>
    <s v="1"/>
    <s v="1"/>
    <n v="6"/>
    <n v="15.789473684210526"/>
    <n v="0"/>
    <n v="0"/>
    <n v="0"/>
    <n v="0"/>
    <n v="32"/>
    <n v="84.21052631578948"/>
    <n v="38"/>
  </r>
  <r>
    <s v="accenturenl"/>
    <s v="accenturenl"/>
    <s v="235, 20, 20"/>
    <n v="8.833333333333332"/>
    <s v="Dash Dot Dot"/>
    <n v="23.333333333333332"/>
    <m/>
    <m/>
    <m/>
    <m/>
    <s v="No"/>
    <n v="68"/>
    <m/>
    <s v="cybersecurity"/>
    <x v="0"/>
    <d v="2018-11-26T10:30:30.000"/>
    <s v="We have entered an era where cybersecurity – or lack thereof – concerns us all. This is what you must focus on: https://t.co/XV7R5Dg7Ng #CyberSecurity"/>
    <s v="http://r.socialstudio.radian6.com/070cbb47-4cf7-496e-876c-66c3302501df"/>
    <s v="radian6.com"/>
    <x v="0"/>
    <m/>
    <s v="http://pbs.twimg.com/profile_images/1138375664199974913/TwH6Brgj_normal.png"/>
    <x v="65"/>
    <d v="2018-11-26T00:00:00.000"/>
    <s v="10:30:30"/>
    <s v="https://twitter.com/accenturenl/status/1067002652637175808"/>
    <m/>
    <m/>
    <s v="1067002652637175808"/>
    <m/>
    <b v="0"/>
    <n v="0"/>
    <s v=""/>
    <b v="0"/>
    <x v="0"/>
    <m/>
    <s v=""/>
    <b v="0"/>
    <n v="0"/>
    <s v=""/>
    <s v="Salesforce - Social Studio"/>
    <b v="0"/>
    <s v="1067002652637175808"/>
    <m/>
    <n v="0"/>
    <n v="0"/>
    <m/>
    <m/>
    <m/>
    <m/>
    <m/>
    <m/>
    <m/>
    <m/>
    <n v="11"/>
    <s v="1"/>
    <s v="1"/>
    <n v="0"/>
    <n v="0"/>
    <n v="2"/>
    <n v="9.523809523809524"/>
    <n v="0"/>
    <n v="0"/>
    <n v="19"/>
    <n v="90.47619047619048"/>
    <n v="21"/>
  </r>
  <r>
    <s v="deloittede"/>
    <s v="deloittede"/>
    <s v="181, 76, 76"/>
    <n v="5.916666666666666"/>
    <s v="Dash Dot Dot"/>
    <n v="31.666666666666664"/>
    <m/>
    <m/>
    <m/>
    <m/>
    <s v="No"/>
    <n v="69"/>
    <m/>
    <s v="cybersecurity"/>
    <x v="0"/>
    <d v="2018-11-27T13:00:01.000"/>
    <s v="Nachholbedarf bei #CyberSecurity? Deloitte hat dazu #Wirtschaft und #Politik befragt. Dieser Artikel erläutert die Ergebnisse der neuen #Studie: https://t.co/chXTCttIVp https://t.co/EXXoKPLN59"/>
    <s v="https://deloi.tt/2SfzJgO"/>
    <s v="deloi.tt"/>
    <x v="49"/>
    <s v="https://pbs.twimg.com/media/DtAtEOGW0AAMb41.jpg"/>
    <s v="https://pbs.twimg.com/media/DtAtEOGW0AAMb41.jpg"/>
    <x v="66"/>
    <d v="2018-11-27T00:00:00.000"/>
    <s v="13:00:01"/>
    <s v="https://twitter.com/deloittede/status/1067402663636148224"/>
    <m/>
    <m/>
    <s v="1067402663636148224"/>
    <m/>
    <b v="0"/>
    <n v="4"/>
    <s v=""/>
    <b v="0"/>
    <x v="1"/>
    <m/>
    <s v=""/>
    <b v="0"/>
    <n v="7"/>
    <s v=""/>
    <s v="Sprinklr"/>
    <b v="0"/>
    <s v="1067402663636148224"/>
    <m/>
    <n v="0"/>
    <n v="0"/>
    <m/>
    <m/>
    <m/>
    <m/>
    <m/>
    <m/>
    <m/>
    <m/>
    <n v="6"/>
    <s v="1"/>
    <s v="1"/>
    <n v="0"/>
    <n v="0"/>
    <n v="1"/>
    <n v="5.555555555555555"/>
    <n v="0"/>
    <n v="0"/>
    <n v="17"/>
    <n v="94.44444444444444"/>
    <n v="18"/>
  </r>
  <r>
    <s v="mckinsey_de"/>
    <s v="mckinsey_de"/>
    <s v="193, 62, 62"/>
    <n v="6.5"/>
    <s v="Dash Dot Dot"/>
    <n v="30"/>
    <m/>
    <m/>
    <m/>
    <m/>
    <s v="No"/>
    <n v="70"/>
    <m/>
    <s v="cybersecurity"/>
    <x v="0"/>
    <d v="2018-11-27T13:32:48.000"/>
    <s v="Aus (Science) Fiction wird Realität: Wenn die Cyberangriffe ausgefeilter werden, muss das Cyber Risk Management einen 360-Grad-Blick einnehmen ▶️ https://t.co/bgpv2HoQ1d #cybersecurity #security #risk https://t.co/gsPZvAqzoj"/>
    <s v="https://www.mckinsey.com/business-functions/risk/our-insights/cyber-risk-measurement-and-the-holistic-cybersecurity-approach"/>
    <s v="mckinsey.com"/>
    <x v="50"/>
    <s v="https://pbs.twimg.com/ext_tw_video_thumb/1067410861566902278/pu/img/gVsZvNr4op17Mx4c.jpg"/>
    <s v="https://pbs.twimg.com/ext_tw_video_thumb/1067410861566902278/pu/img/gVsZvNr4op17Mx4c.jpg"/>
    <x v="67"/>
    <d v="2018-11-27T00:00:00.000"/>
    <s v="13:32:48"/>
    <s v="https://twitter.com/mckinsey_de/status/1067410915052670976"/>
    <m/>
    <m/>
    <s v="1067410915052670976"/>
    <m/>
    <b v="0"/>
    <n v="0"/>
    <s v=""/>
    <b v="0"/>
    <x v="1"/>
    <m/>
    <s v=""/>
    <b v="0"/>
    <n v="0"/>
    <s v=""/>
    <s v="Twitter Web Client"/>
    <b v="0"/>
    <s v="1067410915052670976"/>
    <m/>
    <n v="0"/>
    <n v="0"/>
    <m/>
    <m/>
    <m/>
    <m/>
    <m/>
    <m/>
    <m/>
    <m/>
    <n v="7"/>
    <s v="1"/>
    <s v="1"/>
    <n v="0"/>
    <n v="0"/>
    <n v="4"/>
    <n v="17.391304347826086"/>
    <n v="0"/>
    <n v="0"/>
    <n v="19"/>
    <n v="82.6086956521739"/>
    <n v="23"/>
  </r>
  <r>
    <s v="mckinsey_de"/>
    <s v="mckinsey_de"/>
    <s v="193, 62, 62"/>
    <n v="6.5"/>
    <s v="Dash Dot Dot"/>
    <n v="30"/>
    <m/>
    <m/>
    <m/>
    <m/>
    <s v="No"/>
    <n v="71"/>
    <m/>
    <s v="cybersecurity"/>
    <x v="0"/>
    <d v="2018-11-27T14:35:17.000"/>
    <s v="Die Zeiten, in denen Cyberrisiken ignoriert wurden, sind vorbei. Aber wir sind noch nicht da…https://t.co/bgpv2HoQ1d #cybersecurity #risk https://t.co/8tueN2P3C5"/>
    <s v="https://www.mckinsey.com/business-functions/risk/our-insights/cyber-risk-measurement-and-the-holistic-cybersecurity-approach"/>
    <s v="mckinsey.com"/>
    <x v="51"/>
    <s v="https://pbs.twimg.com/media/DtBC3t6XcAAU062.png"/>
    <s v="https://pbs.twimg.com/media/DtBC3t6XcAAU062.png"/>
    <x v="68"/>
    <d v="2018-11-27T00:00:00.000"/>
    <s v="14:35:17"/>
    <s v="https://twitter.com/mckinsey_de/status/1067426638558842880"/>
    <m/>
    <m/>
    <s v="1067426638558842880"/>
    <m/>
    <b v="0"/>
    <n v="1"/>
    <s v=""/>
    <b v="0"/>
    <x v="1"/>
    <m/>
    <s v=""/>
    <b v="0"/>
    <n v="0"/>
    <s v=""/>
    <s v="Hootsuite"/>
    <b v="0"/>
    <s v="1067426638558842880"/>
    <m/>
    <n v="0"/>
    <n v="0"/>
    <m/>
    <m/>
    <m/>
    <m/>
    <m/>
    <m/>
    <m/>
    <m/>
    <n v="7"/>
    <s v="1"/>
    <s v="1"/>
    <n v="0"/>
    <n v="0"/>
    <n v="2"/>
    <n v="9.523809523809524"/>
    <n v="0"/>
    <n v="0"/>
    <n v="19"/>
    <n v="90.47619047619048"/>
    <n v="21"/>
  </r>
  <r>
    <s v="mckinsey_de"/>
    <s v="mckinsey_de"/>
    <s v="193, 62, 62"/>
    <n v="6.5"/>
    <s v="Dash Dot Dot"/>
    <n v="30"/>
    <m/>
    <m/>
    <m/>
    <m/>
    <s v="No"/>
    <n v="72"/>
    <m/>
    <s v="cybersecurity"/>
    <x v="0"/>
    <d v="2018-11-27T15:40:11.000"/>
    <s v="Das Cyberrisiko steigt mit dem Internet der Dinge exponentiell. Unser neuester Report zeigt, wie Sie sich schützen können. ▶️ https://t.co/bgpv2HoQ1d #cybersecurity #security #risk https://t.co/eljg4lXbZI"/>
    <s v="https://www.mckinsey.com/business-functions/risk/our-insights/cyber-risk-measurement-and-the-holistic-cybersecurity-approach"/>
    <s v="mckinsey.com"/>
    <x v="50"/>
    <s v="https://pbs.twimg.com/media/DtBRucUXcAA0l3e.png"/>
    <s v="https://pbs.twimg.com/media/DtBRucUXcAA0l3e.png"/>
    <x v="69"/>
    <d v="2018-11-27T00:00:00.000"/>
    <s v="15:40:11"/>
    <s v="https://twitter.com/mckinsey_de/status/1067442972780838912"/>
    <m/>
    <m/>
    <s v="1067442972780838912"/>
    <m/>
    <b v="0"/>
    <n v="0"/>
    <s v=""/>
    <b v="0"/>
    <x v="1"/>
    <m/>
    <s v=""/>
    <b v="0"/>
    <n v="0"/>
    <s v=""/>
    <s v="Hootsuite"/>
    <b v="0"/>
    <s v="1067442972780838912"/>
    <m/>
    <n v="0"/>
    <n v="0"/>
    <m/>
    <m/>
    <m/>
    <m/>
    <m/>
    <m/>
    <m/>
    <m/>
    <n v="7"/>
    <s v="1"/>
    <s v="1"/>
    <n v="0"/>
    <n v="0"/>
    <n v="1"/>
    <n v="4.761904761904762"/>
    <n v="0"/>
    <n v="0"/>
    <n v="20"/>
    <n v="95.23809523809524"/>
    <n v="21"/>
  </r>
  <r>
    <s v="mckinsey_de"/>
    <s v="mckinsey_de"/>
    <s v="193, 62, 62"/>
    <n v="6.5"/>
    <s v="Dash Dot Dot"/>
    <n v="30"/>
    <m/>
    <m/>
    <m/>
    <m/>
    <s v="No"/>
    <n v="73"/>
    <m/>
    <s v="cybersecurity"/>
    <x v="0"/>
    <d v="2018-11-28T10:45:07.000"/>
    <s v="Cyberrisiken spielen mittlerweile in der gleichen Liga wie rechtliche oder finanzielle Risiken. Aber wie behält man sie im Überblick? https://t.co/bgpv2HoQ1d  #cybersecurity #risk https://t.co/8GXDGDAjbg"/>
    <s v="https://www.mckinsey.com/business-functions/risk/our-insights/cyber-risk-measurement-and-the-holistic-cybersecurity-approach"/>
    <s v="mckinsey.com"/>
    <x v="51"/>
    <s v="https://pbs.twimg.com/media/DtFXyF-XcAEOocX.png"/>
    <s v="https://pbs.twimg.com/media/DtFXyF-XcAEOocX.png"/>
    <x v="70"/>
    <d v="2018-11-28T00:00:00.000"/>
    <s v="10:45:07"/>
    <s v="https://twitter.com/mckinsey_de/status/1067731106739511297"/>
    <m/>
    <m/>
    <s v="1067731106739511297"/>
    <m/>
    <b v="0"/>
    <n v="0"/>
    <s v=""/>
    <b v="0"/>
    <x v="1"/>
    <m/>
    <s v=""/>
    <b v="0"/>
    <n v="0"/>
    <s v=""/>
    <s v="Hootsuite"/>
    <b v="0"/>
    <s v="1067731106739511297"/>
    <m/>
    <n v="0"/>
    <n v="0"/>
    <m/>
    <m/>
    <m/>
    <m/>
    <m/>
    <m/>
    <m/>
    <m/>
    <n v="7"/>
    <s v="1"/>
    <s v="1"/>
    <n v="0"/>
    <n v="0"/>
    <n v="1"/>
    <n v="4.761904761904762"/>
    <n v="0"/>
    <n v="0"/>
    <n v="20"/>
    <n v="95.23809523809524"/>
    <n v="21"/>
  </r>
  <r>
    <s v="pwc_de"/>
    <s v="pwc_de"/>
    <s v="245, 10, 10"/>
    <n v="9.416666666666668"/>
    <s v="Dash Dot Dot"/>
    <n v="21.666666666666668"/>
    <m/>
    <m/>
    <m/>
    <m/>
    <s v="No"/>
    <n v="74"/>
    <m/>
    <s v="cybersecurity"/>
    <x v="0"/>
    <d v="2018-11-28T14:55:39.000"/>
    <s v="#CyberSecurity: In einer zunehmend technologiegetriebenen Geschäftswelt sind Vertrauen und Sicherheit wichtiger denn je. Bislang ist lediglich jedes zweite Unternehmen angemessen gegen digitale Bedrohungen gewappnet. Zu allen Ergebnissen der Studie: https://t.co/mJGEv3MLsn https://t.co/EFKY4q7Qhs"/>
    <s v="https://www.pwc.de/de/strategie-organisation-prozesse-systeme/cyber-security/globale-pwc-umfrage-unternehmen-zu-nachlaessig-im-umgang-mit-digitalen-risiken.html"/>
    <s v="pwc.de"/>
    <x v="0"/>
    <s v="https://pbs.twimg.com/media/DtGRGaFXcAEB8oM.jpg"/>
    <s v="https://pbs.twimg.com/media/DtGRGaFXcAEB8oM.jpg"/>
    <x v="71"/>
    <d v="2018-11-28T00:00:00.000"/>
    <s v="14:55:39"/>
    <s v="https://twitter.com/pwc_de/status/1067794154363805699"/>
    <m/>
    <m/>
    <s v="1067794154363805699"/>
    <m/>
    <b v="0"/>
    <n v="5"/>
    <s v=""/>
    <b v="0"/>
    <x v="1"/>
    <m/>
    <s v=""/>
    <b v="0"/>
    <n v="0"/>
    <s v=""/>
    <s v="Twitter Web Client"/>
    <b v="0"/>
    <s v="1067794154363805699"/>
    <m/>
    <n v="0"/>
    <n v="0"/>
    <m/>
    <m/>
    <m/>
    <m/>
    <m/>
    <m/>
    <m/>
    <m/>
    <n v="12"/>
    <s v="1"/>
    <s v="1"/>
    <n v="0"/>
    <n v="0"/>
    <n v="0"/>
    <n v="0"/>
    <n v="0"/>
    <n v="0"/>
    <n v="29"/>
    <n v="100"/>
    <n v="29"/>
  </r>
  <r>
    <s v="pwc_uk"/>
    <s v="pwc_uk"/>
    <s v="Red"/>
    <n v="10"/>
    <s v="Dash Dot Dot"/>
    <n v="20"/>
    <m/>
    <m/>
    <m/>
    <m/>
    <s v="No"/>
    <n v="75"/>
    <m/>
    <s v="cybersecurity"/>
    <x v="0"/>
    <d v="2018-11-30T12:00:08.000"/>
    <s v="Organisations face increasing challenges in managing #cyberrisk. What role can #Treasurers play in #cybercrime prevention? Find out in our blog: https://t.co/JmqkPpU34F #cybersecurity https://t.co/W8XKMdPliG"/>
    <s v="https://pwc.blogs.com/finance_and_treasury/2018/11/knowing-the-rules-versus-playing-the-game-the-treasurers-role-in-cybercrime-prevention.html"/>
    <s v="blogs.com"/>
    <x v="52"/>
    <s v="https://pbs.twimg.com/media/DtP8H54VsAELsIf.jpg"/>
    <s v="https://pbs.twimg.com/media/DtP8H54VsAELsIf.jpg"/>
    <x v="72"/>
    <d v="2018-11-30T00:00:00.000"/>
    <s v="12:00:08"/>
    <s v="https://twitter.com/pwc_uk/status/1068474757656559616"/>
    <m/>
    <m/>
    <s v="1068474757656559616"/>
    <m/>
    <b v="0"/>
    <n v="4"/>
    <s v=""/>
    <b v="0"/>
    <x v="0"/>
    <m/>
    <s v=""/>
    <b v="0"/>
    <n v="5"/>
    <s v=""/>
    <s v="Salesforce - Social Studio"/>
    <b v="0"/>
    <s v="1068474757656559616"/>
    <m/>
    <n v="0"/>
    <n v="0"/>
    <m/>
    <m/>
    <m/>
    <m/>
    <m/>
    <m/>
    <m/>
    <m/>
    <n v="17"/>
    <s v="1"/>
    <s v="1"/>
    <n v="0"/>
    <n v="0"/>
    <n v="0"/>
    <n v="0"/>
    <n v="0"/>
    <n v="0"/>
    <n v="21"/>
    <n v="100"/>
    <n v="21"/>
  </r>
  <r>
    <s v="pwc_uk"/>
    <s v="pwc_uk"/>
    <s v="Red"/>
    <n v="10"/>
    <s v="Dash Dot Dot"/>
    <n v="20"/>
    <m/>
    <m/>
    <m/>
    <m/>
    <s v="No"/>
    <n v="76"/>
    <m/>
    <s v="cybersecurity"/>
    <x v="0"/>
    <d v="2018-11-30T16:00:13.000"/>
    <s v="What steps should #privatebusiness owners take when it comes to #cybersecurity? Find out in James Hampshire's latest blog: https://t.co/AfrnNefxRx #IntelligentDigital https://t.co/x9GABKmy8n"/>
    <s v="https://pwc.blogs.com/cyber_security_updates/2018/11/private-businesses-dont-be-low-hanging-fruit-for-cyber-criminals.html"/>
    <s v="blogs.com"/>
    <x v="53"/>
    <s v="https://pbs.twimg.com/media/DtQzEoUWwAAYgnC.jpg"/>
    <s v="https://pbs.twimg.com/media/DtQzEoUWwAAYgnC.jpg"/>
    <x v="73"/>
    <d v="2018-11-30T00:00:00.000"/>
    <s v="16:00:13"/>
    <s v="https://twitter.com/pwc_uk/status/1068535176999985155"/>
    <m/>
    <m/>
    <s v="1068535176999985155"/>
    <m/>
    <b v="0"/>
    <n v="1"/>
    <s v=""/>
    <b v="0"/>
    <x v="0"/>
    <m/>
    <s v=""/>
    <b v="0"/>
    <n v="1"/>
    <s v=""/>
    <s v="Salesforce - Social Studio"/>
    <b v="0"/>
    <s v="1068535176999985155"/>
    <m/>
    <n v="0"/>
    <n v="0"/>
    <m/>
    <m/>
    <m/>
    <m/>
    <m/>
    <m/>
    <m/>
    <m/>
    <n v="17"/>
    <s v="1"/>
    <s v="1"/>
    <n v="0"/>
    <n v="0"/>
    <n v="0"/>
    <n v="0"/>
    <n v="0"/>
    <n v="0"/>
    <n v="19"/>
    <n v="100"/>
    <n v="19"/>
  </r>
  <r>
    <s v="deloitteuk"/>
    <s v="deloitteuk"/>
    <s v="212, 43, 43"/>
    <n v="7.666666666666667"/>
    <s v="Dash Dot Dot"/>
    <n v="26.666666666666664"/>
    <m/>
    <m/>
    <m/>
    <m/>
    <s v="No"/>
    <n v="77"/>
    <m/>
    <s v="privacy"/>
    <x v="0"/>
    <d v="2018-12-03T11:00:00.000"/>
    <s v="Do you share your personal data for perks? Did you become more cautious following #GDPR? _x000a_60% of consumers are still willing to share their data. Join our webinar tomorrow, where we discuss whether attitudes to privacy have changed in the last 6 months https://t.co/caRZnboarf https://t.co/14RJkKInYW"/>
    <s v="https://deloi.tt/2E1NCMx"/>
    <s v="deloi.tt"/>
    <x v="5"/>
    <s v="https://pbs.twimg.com/media/DtfLI3DWwAAj4Kf.jpg"/>
    <s v="https://pbs.twimg.com/media/DtfLI3DWwAAj4Kf.jpg"/>
    <x v="74"/>
    <d v="2018-12-03T00:00:00.000"/>
    <s v="11:00:00"/>
    <s v="https://twitter.com/deloitteuk/status/1069546791312506880"/>
    <m/>
    <m/>
    <s v="1069546791312506880"/>
    <m/>
    <b v="0"/>
    <n v="1"/>
    <s v=""/>
    <b v="0"/>
    <x v="0"/>
    <m/>
    <s v=""/>
    <b v="0"/>
    <n v="6"/>
    <s v=""/>
    <s v="Sprinklr"/>
    <b v="0"/>
    <s v="1069546791312506880"/>
    <m/>
    <n v="0"/>
    <n v="0"/>
    <m/>
    <m/>
    <m/>
    <m/>
    <m/>
    <m/>
    <m/>
    <m/>
    <n v="9"/>
    <s v="1"/>
    <s v="1"/>
    <n v="1"/>
    <n v="2.3255813953488373"/>
    <n v="0"/>
    <n v="0"/>
    <n v="0"/>
    <n v="0"/>
    <n v="42"/>
    <n v="97.67441860465117"/>
    <n v="43"/>
  </r>
  <r>
    <s v="deloittede"/>
    <s v="deloittede"/>
    <s v="181, 76, 76"/>
    <n v="5.916666666666666"/>
    <s v="Dash Dot Dot"/>
    <n v="31.666666666666664"/>
    <m/>
    <m/>
    <m/>
    <m/>
    <s v="No"/>
    <n v="78"/>
    <m/>
    <s v="cybersecurity"/>
    <x v="0"/>
    <d v="2018-12-07T11:00:01.000"/>
    <s v="#IoT revolution and the need to have security by design principles at the top of our minds. Read more: https://t.co/Ris3N7zNjJ #cybersecurity https://t.co/DB9rwQnmVW"/>
    <s v="https://deloi.tt/2E5chil"/>
    <s v="deloi.tt"/>
    <x v="54"/>
    <s v="https://pbs.twimg.com/media/Dtzxf9WWkAAO2T0.jpg"/>
    <s v="https://pbs.twimg.com/media/Dtzxf9WWkAAO2T0.jpg"/>
    <x v="75"/>
    <d v="2018-12-07T00:00:00.000"/>
    <s v="11:00:01"/>
    <s v="https://twitter.com/deloittede/status/1070996347090808833"/>
    <m/>
    <m/>
    <s v="1070996347090808833"/>
    <m/>
    <b v="0"/>
    <n v="0"/>
    <s v=""/>
    <b v="0"/>
    <x v="0"/>
    <m/>
    <s v=""/>
    <b v="0"/>
    <n v="1"/>
    <s v=""/>
    <s v="Sprinklr"/>
    <b v="0"/>
    <s v="1070996347090808833"/>
    <m/>
    <n v="0"/>
    <n v="0"/>
    <m/>
    <m/>
    <m/>
    <m/>
    <m/>
    <m/>
    <m/>
    <m/>
    <n v="6"/>
    <s v="1"/>
    <s v="1"/>
    <n v="1"/>
    <n v="5"/>
    <n v="0"/>
    <n v="0"/>
    <n v="0"/>
    <n v="0"/>
    <n v="19"/>
    <n v="95"/>
    <n v="20"/>
  </r>
  <r>
    <s v="ey_africa"/>
    <s v="ey_africa"/>
    <s v="Red"/>
    <n v="10"/>
    <s v="Dash Dot Dot"/>
    <n v="20"/>
    <m/>
    <m/>
    <m/>
    <m/>
    <s v="No"/>
    <n v="79"/>
    <m/>
    <s v="privacy"/>
    <x v="0"/>
    <d v="2018-12-12T13:15:12.000"/>
    <s v="Attitudes to the privacy and ownership of data are changing. Only those that master the role of #data can work with consumers to create value. Discover insights from our hackathon. #BetterQuestions https://t.co/e2hRLEInrW https://t.co/DVV3qSnWNR"/>
    <s v="https://www.ey.com/en_gl/growth/will-consumers-share-their-data-without-a-share-in-its-value"/>
    <s v="ey.com"/>
    <x v="55"/>
    <s v="https://pbs.twimg.com/ext_tw_video_thumb/1072842256263069698/pu/img/27d8m7QJvXxDIIfJ.jpg"/>
    <s v="https://pbs.twimg.com/ext_tw_video_thumb/1072842256263069698/pu/img/27d8m7QJvXxDIIfJ.jpg"/>
    <x v="76"/>
    <d v="2018-12-12T00:00:00.000"/>
    <s v="13:15:12"/>
    <s v="https://twitter.com/ey_africa/status/1072842302979227648"/>
    <m/>
    <m/>
    <s v="1072842302979227648"/>
    <m/>
    <b v="0"/>
    <n v="0"/>
    <s v=""/>
    <b v="0"/>
    <x v="0"/>
    <m/>
    <s v=""/>
    <b v="0"/>
    <n v="0"/>
    <s v=""/>
    <s v="Sprinklr"/>
    <b v="0"/>
    <s v="1072842302979227648"/>
    <m/>
    <n v="0"/>
    <n v="0"/>
    <m/>
    <m/>
    <m/>
    <m/>
    <m/>
    <m/>
    <m/>
    <m/>
    <n v="19"/>
    <s v="1"/>
    <s v="1"/>
    <n v="2"/>
    <n v="6.451612903225806"/>
    <n v="0"/>
    <n v="0"/>
    <n v="0"/>
    <n v="0"/>
    <n v="29"/>
    <n v="93.54838709677419"/>
    <n v="31"/>
  </r>
  <r>
    <s v="deloittede"/>
    <s v="deloittede"/>
    <s v="181, 76, 76"/>
    <n v="5.916666666666666"/>
    <s v="Dash Dot Dot"/>
    <n v="31.666666666666664"/>
    <m/>
    <m/>
    <m/>
    <m/>
    <s v="No"/>
    <n v="80"/>
    <m/>
    <s v="cybersecurity"/>
    <x v="0"/>
    <d v="2018-12-14T09:30:01.000"/>
    <s v="Nachholbedarf bei #CyberSecurity? Deloitte hat dazu auch die Situation in #Unternehmen beleuchtet. Dieser Artikel erläutert die Ergebnisse der neuen Studie. https://t.co/5T8ewQ7a46 https://t.co/EVQIy32kvQ"/>
    <s v="https://deloi.tt/2EqeDJy"/>
    <s v="deloi.tt"/>
    <x v="56"/>
    <s v="https://pbs.twimg.com/media/DuXgBzIXQAAFdzA.jpg"/>
    <s v="https://pbs.twimg.com/media/DuXgBzIXQAAFdzA.jpg"/>
    <x v="77"/>
    <d v="2018-12-14T00:00:00.000"/>
    <s v="09:30:01"/>
    <s v="https://twitter.com/deloittede/status/1073510409200697345"/>
    <m/>
    <m/>
    <s v="1073510409200697345"/>
    <m/>
    <b v="0"/>
    <n v="2"/>
    <s v=""/>
    <b v="0"/>
    <x v="1"/>
    <m/>
    <s v=""/>
    <b v="0"/>
    <n v="2"/>
    <s v=""/>
    <s v="Sprinklr"/>
    <b v="0"/>
    <s v="1073510409200697345"/>
    <m/>
    <n v="0"/>
    <n v="0"/>
    <m/>
    <m/>
    <m/>
    <m/>
    <m/>
    <m/>
    <m/>
    <m/>
    <n v="6"/>
    <s v="1"/>
    <s v="1"/>
    <n v="0"/>
    <n v="0"/>
    <n v="2"/>
    <n v="10"/>
    <n v="0"/>
    <n v="0"/>
    <n v="18"/>
    <n v="90"/>
    <n v="20"/>
  </r>
  <r>
    <s v="ey_africa"/>
    <s v="ey_africa"/>
    <s v="Red"/>
    <n v="10"/>
    <s v="Dash Dot Dot"/>
    <n v="20"/>
    <m/>
    <m/>
    <m/>
    <m/>
    <s v="No"/>
    <n v="81"/>
    <m/>
    <s v="privacy"/>
    <x v="0"/>
    <d v="2018-12-19T09:14:00.000"/>
    <s v="With consumers sharing all of their #data for the greater good of society, is data privacy being regarded as selfish? https://t.co/7i0qaveyEd #BetterQuestions #BetterWorkingWorld https://t.co/ufPDqhBOsK"/>
    <s v="https://betterworkingworld.ey.com/growth/how-would-you-sell-to-people-who-never-buy-anything"/>
    <s v="ey.com"/>
    <x v="57"/>
    <s v="https://pbs.twimg.com/media/DuxMUJtXcAA-SXL.jpg"/>
    <s v="https://pbs.twimg.com/media/DuxMUJtXcAA-SXL.jpg"/>
    <x v="78"/>
    <d v="2018-12-19T00:00:00.000"/>
    <s v="09:14:00"/>
    <s v="https://twitter.com/ey_africa/status/1075318321367707653"/>
    <m/>
    <m/>
    <s v="1075318321367707653"/>
    <m/>
    <b v="0"/>
    <n v="0"/>
    <s v=""/>
    <b v="0"/>
    <x v="0"/>
    <m/>
    <s v=""/>
    <b v="0"/>
    <n v="0"/>
    <s v=""/>
    <s v="Sprinklr"/>
    <b v="0"/>
    <s v="1075318321367707653"/>
    <m/>
    <n v="0"/>
    <n v="0"/>
    <m/>
    <m/>
    <m/>
    <m/>
    <m/>
    <m/>
    <m/>
    <m/>
    <n v="19"/>
    <s v="1"/>
    <s v="1"/>
    <n v="1"/>
    <n v="4.545454545454546"/>
    <n v="1"/>
    <n v="4.545454545454546"/>
    <n v="0"/>
    <n v="0"/>
    <n v="20"/>
    <n v="90.9090909090909"/>
    <n v="22"/>
  </r>
  <r>
    <s v="pwc_uk"/>
    <s v="pwc_uk"/>
    <s v="Red"/>
    <n v="10"/>
    <s v="Dash Dot Dot"/>
    <n v="20"/>
    <m/>
    <m/>
    <m/>
    <m/>
    <s v="No"/>
    <n v="82"/>
    <m/>
    <s v="privacy"/>
    <x v="0"/>
    <d v="2018-12-19T11:30:15.000"/>
    <s v="As #smartdevices become more prevalent in our everyday lives, what #dataprivacy considerations need to be made in their design? We explore the issue of #IoT and #dataethics: https://t.co/enPSZgS3jA https://t.co/HuuDIBLFKv"/>
    <s v="http://r.socialstudio.radian6.com/39af0061-34d2-42cf-bf57-7a29773a4a15"/>
    <s v="radian6.com"/>
    <x v="58"/>
    <s v="https://pbs.twimg.com/media/DuxrfU3VYAELQMR.jpg"/>
    <s v="https://pbs.twimg.com/media/DuxrfU3VYAELQMR.jpg"/>
    <x v="79"/>
    <d v="2018-12-19T00:00:00.000"/>
    <s v="11:30:15"/>
    <s v="https://twitter.com/pwc_uk/status/1075352608322260992"/>
    <m/>
    <m/>
    <s v="1075352608322260992"/>
    <m/>
    <b v="0"/>
    <n v="3"/>
    <s v=""/>
    <b v="0"/>
    <x v="0"/>
    <m/>
    <s v=""/>
    <b v="0"/>
    <n v="2"/>
    <s v=""/>
    <s v="Salesforce - Social Studio"/>
    <b v="0"/>
    <s v="1075352608322260992"/>
    <m/>
    <n v="0"/>
    <n v="0"/>
    <m/>
    <m/>
    <m/>
    <m/>
    <m/>
    <m/>
    <m/>
    <m/>
    <n v="17"/>
    <s v="1"/>
    <s v="1"/>
    <n v="0"/>
    <n v="0"/>
    <n v="1"/>
    <n v="3.7037037037037037"/>
    <n v="0"/>
    <n v="0"/>
    <n v="26"/>
    <n v="96.29629629629629"/>
    <n v="27"/>
  </r>
  <r>
    <s v="ey_africa"/>
    <s v="ey_africa"/>
    <s v="Red"/>
    <n v="10"/>
    <s v="Dash Dot Dot"/>
    <n v="20"/>
    <m/>
    <m/>
    <m/>
    <m/>
    <s v="No"/>
    <n v="83"/>
    <m/>
    <s v="privacy"/>
    <x v="0"/>
    <d v="2018-12-21T08:40:00.000"/>
    <s v="How can your business #transform its approach to #data privacy? https://t.co/X6KlO8qUzh #BetterWorkingWorld"/>
    <s v="https://www.ey.com/Publication/vwLUAssets/ey-data-privacy-service-offering/$FILE/ey-data-privacy-service-offering.pdf"/>
    <s v="ey.com"/>
    <x v="59"/>
    <m/>
    <s v="http://pbs.twimg.com/profile_images/1138840900086296578/MU3gVTEI_normal.png"/>
    <x v="80"/>
    <d v="2018-12-21T00:00:00.000"/>
    <s v="08:40:00"/>
    <s v="https://twitter.com/ey_africa/status/1076034538449629184"/>
    <m/>
    <m/>
    <s v="1076034538449629184"/>
    <m/>
    <b v="0"/>
    <n v="2"/>
    <s v=""/>
    <b v="0"/>
    <x v="0"/>
    <m/>
    <s v=""/>
    <b v="0"/>
    <n v="2"/>
    <s v=""/>
    <s v="Sprinklr"/>
    <b v="0"/>
    <s v="1076034538449629184"/>
    <m/>
    <n v="0"/>
    <n v="0"/>
    <m/>
    <m/>
    <m/>
    <m/>
    <m/>
    <m/>
    <m/>
    <m/>
    <n v="19"/>
    <s v="1"/>
    <s v="1"/>
    <n v="0"/>
    <n v="0"/>
    <n v="0"/>
    <n v="0"/>
    <n v="0"/>
    <n v="0"/>
    <n v="11"/>
    <n v="100"/>
    <n v="11"/>
  </r>
  <r>
    <s v="ey_africa"/>
    <s v="ey_africa"/>
    <s v="Red"/>
    <n v="10"/>
    <s v="Dash Dot Dot"/>
    <n v="20"/>
    <m/>
    <m/>
    <m/>
    <m/>
    <s v="No"/>
    <n v="84"/>
    <m/>
    <s v="cybersecurity"/>
    <x v="0"/>
    <d v="2018-12-21T10:00:00.000"/>
    <s v="A cybersecurity strategy is only as strong as its weakest link. What should leaders be doing differently? https://t.co/MN8ibbmkl8 #BetterQuestions #Cybersecurity"/>
    <s v="https://betterworkingworld.ey.com/digital/cybercrime_challenges_21st_century"/>
    <s v="ey.com"/>
    <x v="60"/>
    <m/>
    <s v="http://pbs.twimg.com/profile_images/1138840900086296578/MU3gVTEI_normal.png"/>
    <x v="81"/>
    <d v="2018-12-21T00:00:00.000"/>
    <s v="10:00:00"/>
    <s v="https://twitter.com/ey_africa/status/1076054671297527808"/>
    <m/>
    <m/>
    <s v="1076054671297527808"/>
    <m/>
    <b v="0"/>
    <n v="0"/>
    <s v=""/>
    <b v="0"/>
    <x v="0"/>
    <m/>
    <s v=""/>
    <b v="0"/>
    <n v="0"/>
    <s v=""/>
    <s v="Sprinklr"/>
    <b v="0"/>
    <s v="1076054671297527808"/>
    <m/>
    <n v="0"/>
    <n v="0"/>
    <m/>
    <m/>
    <m/>
    <m/>
    <m/>
    <m/>
    <m/>
    <m/>
    <n v="19"/>
    <s v="1"/>
    <s v="1"/>
    <n v="1"/>
    <n v="5.2631578947368425"/>
    <n v="0"/>
    <n v="0"/>
    <n v="0"/>
    <n v="0"/>
    <n v="18"/>
    <n v="94.73684210526316"/>
    <n v="19"/>
  </r>
  <r>
    <s v="ey_africa"/>
    <s v="ey_africa"/>
    <s v="Red"/>
    <n v="10"/>
    <s v="Dash Dot Dot"/>
    <n v="20"/>
    <m/>
    <m/>
    <m/>
    <m/>
    <s v="No"/>
    <n v="85"/>
    <m/>
    <s v="cybersecurity"/>
    <x v="0"/>
    <d v="2018-12-22T09:14:00.000"/>
    <s v="This is why cybersecurity is one of the most important things to get right by design in order to secure long-term success. #EYCyber https://t.co/n9IEh7vMr2 https://t.co/09WcvqNItI"/>
    <s v="https://www.linkedin.com/pulse/cybersecurity-from-ground-up-helps-enable-growth-matthew-randolph/"/>
    <s v="linkedin.com"/>
    <x v="12"/>
    <s v="https://pbs.twimg.com/media/DvApFWUWsAIRs83.jpg"/>
    <s v="https://pbs.twimg.com/media/DvApFWUWsAIRs83.jpg"/>
    <x v="82"/>
    <d v="2018-12-22T00:00:00.000"/>
    <s v="09:14:00"/>
    <s v="https://twitter.com/ey_africa/status/1076405484259868672"/>
    <m/>
    <m/>
    <s v="1076405484259868672"/>
    <m/>
    <b v="0"/>
    <n v="0"/>
    <s v=""/>
    <b v="0"/>
    <x v="0"/>
    <m/>
    <s v=""/>
    <b v="0"/>
    <n v="0"/>
    <s v=""/>
    <s v="Sprinklr"/>
    <b v="0"/>
    <s v="1076405484259868672"/>
    <m/>
    <n v="0"/>
    <n v="0"/>
    <m/>
    <m/>
    <m/>
    <m/>
    <m/>
    <m/>
    <m/>
    <m/>
    <n v="19"/>
    <s v="1"/>
    <s v="1"/>
    <n v="4"/>
    <n v="16.666666666666668"/>
    <n v="0"/>
    <n v="0"/>
    <n v="0"/>
    <n v="0"/>
    <n v="20"/>
    <n v="83.33333333333333"/>
    <n v="24"/>
  </r>
  <r>
    <s v="ey_africa"/>
    <s v="ey_africa"/>
    <s v="Red"/>
    <n v="10"/>
    <s v="Dash Dot Dot"/>
    <n v="20"/>
    <m/>
    <m/>
    <m/>
    <m/>
    <s v="No"/>
    <n v="86"/>
    <m/>
    <s v="privacy, cybersecurity"/>
    <x v="0"/>
    <d v="2018-12-23T14:10:00.000"/>
    <s v="Every internet-connected business is a target for cybercrime. How knowledgeable is your board on the topic of cyber security and privacy? Discover EY’s multi-tiered approach to cybersecurity: https://t.co/2ujGxQYebE"/>
    <s v="https://www.ey.com/za/en/services/advisory/ey-cybersecurity"/>
    <s v="ey.com"/>
    <x v="1"/>
    <m/>
    <s v="http://pbs.twimg.com/profile_images/1138840900086296578/MU3gVTEI_normal.png"/>
    <x v="83"/>
    <d v="2018-12-23T00:00:00.000"/>
    <s v="14:10:00"/>
    <s v="https://twitter.com/ey_africa/status/1076842361358114819"/>
    <m/>
    <m/>
    <s v="1076842361358114819"/>
    <m/>
    <b v="0"/>
    <n v="0"/>
    <s v=""/>
    <b v="0"/>
    <x v="0"/>
    <m/>
    <s v=""/>
    <b v="0"/>
    <n v="1"/>
    <s v=""/>
    <s v="Sprinklr"/>
    <b v="0"/>
    <s v="1076842361358114819"/>
    <m/>
    <n v="0"/>
    <n v="0"/>
    <m/>
    <m/>
    <m/>
    <m/>
    <m/>
    <m/>
    <m/>
    <m/>
    <n v="19"/>
    <s v="1"/>
    <s v="1"/>
    <n v="1"/>
    <n v="3.3333333333333335"/>
    <n v="0"/>
    <n v="0"/>
    <n v="0"/>
    <n v="0"/>
    <n v="29"/>
    <n v="96.66666666666667"/>
    <n v="30"/>
  </r>
  <r>
    <s v="ey_africa"/>
    <s v="ey_africa"/>
    <s v="Red"/>
    <n v="10"/>
    <s v="Dash Dot Dot"/>
    <n v="20"/>
    <m/>
    <m/>
    <m/>
    <m/>
    <s v="No"/>
    <n v="87"/>
    <m/>
    <s v="cybersecurity"/>
    <x v="0"/>
    <d v="2018-12-27T06:10:00.000"/>
    <s v="How mature is your threat intelligence programme if it cannot warn you of attacks that may be impending or have already occurred? #EYCyber takes cybersecurity and translates it into your business language, ensuring alignment with your business strategy: https://t.co/LnuvXIn3MP"/>
    <s v="https://www.ey.com/za/en/services/advisory/ey-cybersecurity"/>
    <s v="ey.com"/>
    <x v="12"/>
    <m/>
    <s v="http://pbs.twimg.com/profile_images/1138840900086296578/MU3gVTEI_normal.png"/>
    <x v="84"/>
    <d v="2018-12-27T00:00:00.000"/>
    <s v="06:10:00"/>
    <s v="https://twitter.com/ey_africa/status/1078171116739416064"/>
    <m/>
    <m/>
    <s v="1078171116739416064"/>
    <m/>
    <b v="0"/>
    <n v="1"/>
    <s v=""/>
    <b v="0"/>
    <x v="0"/>
    <m/>
    <s v=""/>
    <b v="0"/>
    <n v="1"/>
    <s v=""/>
    <s v="Sprinklr"/>
    <b v="0"/>
    <s v="1078171116739416064"/>
    <m/>
    <n v="0"/>
    <n v="0"/>
    <m/>
    <m/>
    <m/>
    <m/>
    <m/>
    <m/>
    <m/>
    <m/>
    <n v="19"/>
    <s v="1"/>
    <s v="1"/>
    <n v="2"/>
    <n v="5.2631578947368425"/>
    <n v="3"/>
    <n v="7.894736842105263"/>
    <n v="0"/>
    <n v="0"/>
    <n v="33"/>
    <n v="86.84210526315789"/>
    <n v="38"/>
  </r>
  <r>
    <s v="ey_africa"/>
    <s v="ey_africa"/>
    <s v="Red"/>
    <n v="10"/>
    <s v="Dash Dot Dot"/>
    <n v="20"/>
    <m/>
    <m/>
    <m/>
    <m/>
    <s v="No"/>
    <n v="88"/>
    <m/>
    <s v="cybersecurity"/>
    <x v="0"/>
    <d v="2018-12-27T08:10:00.000"/>
    <s v="To enable #growth, your business needs to implement a #cybersecurity strategy from 'the ground up.'' Learn more here: https://t.co/QoJlCgNcP1"/>
    <s v="https://www.linkedin.com/pulse/cybersecurity-from-ground-up-helps-enable-growth-matthew-randolph/"/>
    <s v="linkedin.com"/>
    <x v="61"/>
    <m/>
    <s v="http://pbs.twimg.com/profile_images/1138840900086296578/MU3gVTEI_normal.png"/>
    <x v="85"/>
    <d v="2018-12-27T00:00:00.000"/>
    <s v="08:10:00"/>
    <s v="https://twitter.com/ey_africa/status/1078201315375894528"/>
    <m/>
    <m/>
    <s v="1078201315375894528"/>
    <m/>
    <b v="0"/>
    <n v="1"/>
    <s v=""/>
    <b v="0"/>
    <x v="0"/>
    <m/>
    <s v=""/>
    <b v="0"/>
    <n v="0"/>
    <s v=""/>
    <s v="Sprinklr"/>
    <b v="0"/>
    <s v="1078201315375894528"/>
    <m/>
    <n v="0"/>
    <n v="0"/>
    <m/>
    <m/>
    <m/>
    <m/>
    <m/>
    <m/>
    <m/>
    <m/>
    <n v="19"/>
    <s v="1"/>
    <s v="1"/>
    <n v="0"/>
    <n v="0"/>
    <n v="0"/>
    <n v="0"/>
    <n v="0"/>
    <n v="0"/>
    <n v="19"/>
    <n v="100"/>
    <n v="19"/>
  </r>
  <r>
    <s v="ey_africa"/>
    <s v="ey_africa"/>
    <s v="Red"/>
    <n v="10"/>
    <s v="Dash Dot Dot"/>
    <n v="20"/>
    <m/>
    <m/>
    <m/>
    <m/>
    <s v="No"/>
    <n v="89"/>
    <m/>
    <s v="cybersecurity"/>
    <x v="0"/>
    <d v="2018-12-27T12:20:00.000"/>
    <s v="Just as automotive companies consider safety from the very beginning of each design cycle, all companies must now begin to consider #cybersecurity issues strategically from the ground up to truly enable enterprise growth: https://t.co/V7xsb9i3Z9"/>
    <s v="https://www.linkedin.com/pulse/cybersecurity-from-ground-up-helps-enable-growth-matthew-randolph/"/>
    <s v="linkedin.com"/>
    <x v="0"/>
    <m/>
    <s v="http://pbs.twimg.com/profile_images/1138840900086296578/MU3gVTEI_normal.png"/>
    <x v="86"/>
    <d v="2018-12-27T00:00:00.000"/>
    <s v="12:20:00"/>
    <s v="https://twitter.com/ey_africa/status/1078264230007193600"/>
    <m/>
    <m/>
    <s v="1078264230007193600"/>
    <m/>
    <b v="0"/>
    <n v="0"/>
    <s v=""/>
    <b v="0"/>
    <x v="0"/>
    <m/>
    <s v=""/>
    <b v="0"/>
    <n v="0"/>
    <s v=""/>
    <s v="Sprinklr"/>
    <b v="0"/>
    <s v="1078264230007193600"/>
    <m/>
    <n v="0"/>
    <n v="0"/>
    <m/>
    <m/>
    <m/>
    <m/>
    <m/>
    <m/>
    <m/>
    <m/>
    <n v="19"/>
    <s v="1"/>
    <s v="1"/>
    <n v="0"/>
    <n v="0"/>
    <n v="1"/>
    <n v="3.0303030303030303"/>
    <n v="0"/>
    <n v="0"/>
    <n v="32"/>
    <n v="96.96969696969697"/>
    <n v="33"/>
  </r>
  <r>
    <s v="ey_africa"/>
    <s v="ey_africa"/>
    <s v="Red"/>
    <n v="10"/>
    <s v="Dash Dot Dot"/>
    <n v="20"/>
    <m/>
    <m/>
    <m/>
    <m/>
    <s v="No"/>
    <n v="90"/>
    <m/>
    <s v="cybersecurity"/>
    <x v="0"/>
    <d v="2018-12-28T14:40:00.000"/>
    <s v="There are 3 categories of #cyber attacks which have been identified. Would your business be able to withstand them? #BetterQuestions #Cyber #Cybersecurity https://t.co/Lrskgb9Skn"/>
    <s v="http://www.ey.com/gl/en/services/advisory/ey-cybersecurity"/>
    <s v="ey.com"/>
    <x v="62"/>
    <m/>
    <s v="http://pbs.twimg.com/profile_images/1138840900086296578/MU3gVTEI_normal.png"/>
    <x v="87"/>
    <d v="2018-12-28T00:00:00.000"/>
    <s v="14:40:00"/>
    <s v="https://twitter.com/ey_africa/status/1078661851611832320"/>
    <m/>
    <m/>
    <s v="1078661851611832320"/>
    <m/>
    <b v="0"/>
    <n v="1"/>
    <s v=""/>
    <b v="0"/>
    <x v="0"/>
    <m/>
    <s v=""/>
    <b v="0"/>
    <n v="1"/>
    <s v=""/>
    <s v="Sprinklr"/>
    <b v="0"/>
    <s v="1078661851611832320"/>
    <m/>
    <n v="0"/>
    <n v="0"/>
    <m/>
    <m/>
    <m/>
    <m/>
    <m/>
    <m/>
    <m/>
    <m/>
    <n v="19"/>
    <s v="1"/>
    <s v="1"/>
    <n v="0"/>
    <n v="0"/>
    <n v="1"/>
    <n v="4.545454545454546"/>
    <n v="0"/>
    <n v="0"/>
    <n v="21"/>
    <n v="95.45454545454545"/>
    <n v="22"/>
  </r>
  <r>
    <s v="ey_africa"/>
    <s v="ey_africa"/>
    <s v="Red"/>
    <n v="10"/>
    <s v="Dash Dot Dot"/>
    <n v="20"/>
    <m/>
    <m/>
    <m/>
    <m/>
    <s v="No"/>
    <n v="91"/>
    <m/>
    <s v="cybersecurity"/>
    <x v="0"/>
    <d v="2018-12-30T09:45:00.000"/>
    <s v="When last did your organisation assess its cyber security programme? #EYCyber solutions provide insights into the maturity of its programs and approaches, consistently transforming areas of concern: https://t.co/fKw5lr5E5F #Cybersecurity"/>
    <s v="https://www.ey.com/za/en/services/advisory/ey-cybersecurity"/>
    <s v="ey.com"/>
    <x v="24"/>
    <m/>
    <s v="http://pbs.twimg.com/profile_images/1138840900086296578/MU3gVTEI_normal.png"/>
    <x v="88"/>
    <d v="2018-12-30T00:00:00.000"/>
    <s v="09:45:00"/>
    <s v="https://twitter.com/ey_africa/status/1079312387105275904"/>
    <m/>
    <m/>
    <s v="1079312387105275904"/>
    <m/>
    <b v="0"/>
    <n v="2"/>
    <s v=""/>
    <b v="0"/>
    <x v="0"/>
    <m/>
    <s v=""/>
    <b v="0"/>
    <n v="1"/>
    <s v=""/>
    <s v="Sprinklr"/>
    <b v="0"/>
    <s v="1079312387105275904"/>
    <m/>
    <n v="0"/>
    <n v="0"/>
    <m/>
    <m/>
    <m/>
    <m/>
    <m/>
    <m/>
    <m/>
    <m/>
    <n v="19"/>
    <s v="1"/>
    <s v="1"/>
    <n v="2"/>
    <n v="7.142857142857143"/>
    <n v="1"/>
    <n v="3.5714285714285716"/>
    <n v="0"/>
    <n v="0"/>
    <n v="25"/>
    <n v="89.28571428571429"/>
    <n v="28"/>
  </r>
  <r>
    <s v="ey_africa"/>
    <s v="ey_africa"/>
    <s v="Red"/>
    <n v="10"/>
    <s v="Dash Dot Dot"/>
    <n v="20"/>
    <m/>
    <m/>
    <m/>
    <m/>
    <s v="No"/>
    <n v="92"/>
    <m/>
    <s v="privacy"/>
    <x v="0"/>
    <d v="2018-12-30T15:00:01.000"/>
    <s v="With consumers sharing all of their #data for the greater good of society, is data privacy being regarded as selfish? https://t.co/h6Amparcv7 #BetterQuestions #BetterWorkingWorld https://t.co/PaknTPbI3d"/>
    <s v="https://betterworkingworld.ey.com/growth/how-would-you-sell-to-people-who-never-buy-anything"/>
    <s v="ey.com"/>
    <x v="57"/>
    <s v="https://pbs.twimg.com/media/DvrE_4CWoAEFSsI.jpg"/>
    <s v="https://pbs.twimg.com/media/DvrE_4CWoAEFSsI.jpg"/>
    <x v="89"/>
    <d v="2018-12-30T00:00:00.000"/>
    <s v="15:00:01"/>
    <s v="https://twitter.com/ey_africa/status/1079391664920252417"/>
    <m/>
    <m/>
    <s v="1079391664920252417"/>
    <m/>
    <b v="0"/>
    <n v="0"/>
    <s v=""/>
    <b v="0"/>
    <x v="0"/>
    <m/>
    <s v=""/>
    <b v="0"/>
    <n v="0"/>
    <s v=""/>
    <s v="Sprinklr"/>
    <b v="0"/>
    <s v="1079391664920252417"/>
    <m/>
    <n v="0"/>
    <n v="0"/>
    <m/>
    <m/>
    <m/>
    <m/>
    <m/>
    <m/>
    <m/>
    <m/>
    <n v="19"/>
    <s v="1"/>
    <s v="1"/>
    <n v="1"/>
    <n v="4.545454545454546"/>
    <n v="1"/>
    <n v="4.545454545454546"/>
    <n v="0"/>
    <n v="0"/>
    <n v="20"/>
    <n v="90.9090909090909"/>
    <n v="22"/>
  </r>
  <r>
    <s v="pwc_uk"/>
    <s v="pwc_uk"/>
    <s v="Red"/>
    <n v="10"/>
    <s v="Dash Dot Dot"/>
    <n v="20"/>
    <m/>
    <m/>
    <m/>
    <m/>
    <s v="No"/>
    <n v="93"/>
    <m/>
    <s v="privacy"/>
    <x v="0"/>
    <d v="2018-12-31T12:00:08.000"/>
    <s v="As #smartdevices become more prevalent in our everyday lives, what #dataprivacy considerations need to be made in their design? We explore the issue of #IoT and #dataethics: https://t.co/OTsBVBVAKj https://t.co/ji3rgtownG"/>
    <s v="http://r.socialstudio.radian6.com/c405a1cd-266a-469a-aa2d-480a782a1c3f"/>
    <s v="radian6.com"/>
    <x v="58"/>
    <s v="https://pbs.twimg.com/media/DvvlaKiW0AETQHb.jpg"/>
    <s v="https://pbs.twimg.com/media/DvvlaKiW0AETQHb.jpg"/>
    <x v="90"/>
    <d v="2018-12-31T00:00:00.000"/>
    <s v="12:00:08"/>
    <s v="https://twitter.com/pwc_uk/status/1079708782010224642"/>
    <m/>
    <m/>
    <s v="1079708782010224642"/>
    <m/>
    <b v="0"/>
    <n v="6"/>
    <s v=""/>
    <b v="0"/>
    <x v="0"/>
    <m/>
    <s v=""/>
    <b v="0"/>
    <n v="6"/>
    <s v=""/>
    <s v="Salesforce - Social Studio"/>
    <b v="0"/>
    <s v="1079708782010224642"/>
    <m/>
    <n v="0"/>
    <n v="0"/>
    <m/>
    <m/>
    <m/>
    <m/>
    <m/>
    <m/>
    <m/>
    <m/>
    <n v="17"/>
    <s v="1"/>
    <s v="1"/>
    <n v="0"/>
    <n v="0"/>
    <n v="1"/>
    <n v="3.7037037037037037"/>
    <n v="0"/>
    <n v="0"/>
    <n v="26"/>
    <n v="96.29629629629629"/>
    <n v="27"/>
  </r>
  <r>
    <s v="ey_africa"/>
    <s v="ey_africa"/>
    <s v="Red"/>
    <n v="10"/>
    <s v="Dash Dot Dot"/>
    <n v="20"/>
    <m/>
    <m/>
    <m/>
    <m/>
    <s v="No"/>
    <n v="94"/>
    <m/>
    <s v="cybersecurity"/>
    <x v="0"/>
    <d v="2019-01-02T08:40:00.000"/>
    <s v="Cybersecurity must be at the forefront of any new business initiative, just as the importance of safety is for vehicle, airplane, building and appliance designs: https://t.co/dJUhJ1GYhM #BetterWorkingWorld https://t.co/N57rKEr2OR"/>
    <s v="https://www.linkedin.com/pulse/cybersecurity-from-ground-up-helps-enable-growth-matthew-randolph/"/>
    <s v="linkedin.com"/>
    <x v="63"/>
    <s v="https://pbs.twimg.com/media/Dv5KymkX0AAlprC.jpg"/>
    <s v="https://pbs.twimg.com/media/Dv5KymkX0AAlprC.jpg"/>
    <x v="91"/>
    <d v="2019-01-02T00:00:00.000"/>
    <s v="08:40:00"/>
    <s v="https://twitter.com/ey_africa/status/1080383195437322240"/>
    <m/>
    <m/>
    <s v="1080383195437322240"/>
    <m/>
    <b v="0"/>
    <n v="1"/>
    <s v=""/>
    <b v="0"/>
    <x v="0"/>
    <m/>
    <s v=""/>
    <b v="0"/>
    <n v="0"/>
    <s v=""/>
    <s v="Sprinklr"/>
    <b v="0"/>
    <s v="1080383195437322240"/>
    <m/>
    <n v="0"/>
    <n v="0"/>
    <m/>
    <m/>
    <m/>
    <m/>
    <m/>
    <m/>
    <m/>
    <m/>
    <n v="19"/>
    <s v="1"/>
    <s v="1"/>
    <n v="0"/>
    <n v="0"/>
    <n v="0"/>
    <n v="0"/>
    <n v="0"/>
    <n v="0"/>
    <n v="26"/>
    <n v="100"/>
    <n v="26"/>
  </r>
  <r>
    <s v="ey_africa"/>
    <s v="ey_africa"/>
    <s v="Red"/>
    <n v="10"/>
    <s v="Dash Dot Dot"/>
    <n v="20"/>
    <m/>
    <m/>
    <m/>
    <m/>
    <s v="No"/>
    <n v="95"/>
    <m/>
    <s v="cybersecurity"/>
    <x v="0"/>
    <d v="2019-01-05T16:00:00.000"/>
    <s v="There are 3 categories of #cyber attacks which have been identified. Would your business be able to withstand them? #BetterQuestions #Cyber #Cybersecurity https://t.co/0Vh7lnxsGq"/>
    <s v="http://www.ey.com/gl/en/services/advisory/ey-cybersecurity"/>
    <s v="ey.com"/>
    <x v="62"/>
    <m/>
    <s v="http://pbs.twimg.com/profile_images/1138840900086296578/MU3gVTEI_normal.png"/>
    <x v="92"/>
    <d v="2019-01-05T00:00:00.000"/>
    <s v="16:00:00"/>
    <s v="https://twitter.com/ey_africa/status/1081581085803327489"/>
    <m/>
    <m/>
    <s v="1081581085803327489"/>
    <m/>
    <b v="0"/>
    <n v="4"/>
    <s v=""/>
    <b v="0"/>
    <x v="0"/>
    <m/>
    <s v=""/>
    <b v="0"/>
    <n v="2"/>
    <s v=""/>
    <s v="Sprinklr"/>
    <b v="0"/>
    <s v="1081581085803327489"/>
    <m/>
    <n v="0"/>
    <n v="0"/>
    <m/>
    <m/>
    <m/>
    <m/>
    <m/>
    <m/>
    <m/>
    <m/>
    <n v="19"/>
    <s v="1"/>
    <s v="1"/>
    <n v="0"/>
    <n v="0"/>
    <n v="1"/>
    <n v="4.545454545454546"/>
    <n v="0"/>
    <n v="0"/>
    <n v="21"/>
    <n v="95.45454545454545"/>
    <n v="22"/>
  </r>
  <r>
    <s v="deloittede"/>
    <s v="deloittede"/>
    <s v="181, 76, 76"/>
    <n v="5.916666666666666"/>
    <s v="Dash Dot Dot"/>
    <n v="31.666666666666664"/>
    <m/>
    <m/>
    <m/>
    <m/>
    <s v="No"/>
    <n v="96"/>
    <m/>
    <s v="cybersecurity"/>
    <x v="0"/>
    <d v="2019-01-10T16:00:01.000"/>
    <s v="Sinkt das #Risikobewusstsein in #Unternehmen? Der #Deloitte #CyberSecurity Report hat dazu Entscheider befragt. Die Ergebnisse der neuen Studie: https://t.co/Q2u4RhyvQy https://t.co/f9wDpRAHVM"/>
    <s v="https://deloi.tt/2skwlX4"/>
    <s v="deloi.tt"/>
    <x v="64"/>
    <s v="https://pbs.twimg.com/media/Dwj8OCwX0AEeym5.jpg"/>
    <s v="https://pbs.twimg.com/media/Dwj8OCwX0AEeym5.jpg"/>
    <x v="93"/>
    <d v="2019-01-10T00:00:00.000"/>
    <s v="16:00:01"/>
    <s v="https://twitter.com/deloittede/status/1083393030437113856"/>
    <m/>
    <m/>
    <s v="1083393030437113856"/>
    <m/>
    <b v="0"/>
    <n v="8"/>
    <s v=""/>
    <b v="0"/>
    <x v="1"/>
    <m/>
    <s v=""/>
    <b v="0"/>
    <n v="3"/>
    <s v=""/>
    <s v="Sprinklr"/>
    <b v="0"/>
    <s v="1083393030437113856"/>
    <m/>
    <n v="0"/>
    <n v="0"/>
    <m/>
    <m/>
    <m/>
    <m/>
    <m/>
    <m/>
    <m/>
    <m/>
    <n v="6"/>
    <s v="1"/>
    <s v="1"/>
    <n v="0"/>
    <n v="0"/>
    <n v="1"/>
    <n v="5.555555555555555"/>
    <n v="0"/>
    <n v="0"/>
    <n v="17"/>
    <n v="94.44444444444444"/>
    <n v="18"/>
  </r>
  <r>
    <s v="ey_africa"/>
    <s v="ey_africa"/>
    <s v="Red"/>
    <n v="10"/>
    <s v="Dash Dot Dot"/>
    <n v="20"/>
    <m/>
    <m/>
    <m/>
    <m/>
    <s v="No"/>
    <n v="97"/>
    <m/>
    <s v="privacy"/>
    <x v="0"/>
    <d v="2019-01-12T06:00:00.000"/>
    <s v="Security and privacy are top issues preventing internet of things (#IoT) adoption. https://t.co/7hU4X9NbFa Join the conversation about digital transformation this #WEF19 #BetterWorkingWorld"/>
    <s v="https://www.ey.com/en_gl/advisory/how-the-iot-and-data-monetization-are-changing-business-models"/>
    <s v="ey.com"/>
    <x v="65"/>
    <m/>
    <s v="http://pbs.twimg.com/profile_images/1138840900086296578/MU3gVTEI_normal.png"/>
    <x v="94"/>
    <d v="2019-01-12T00:00:00.000"/>
    <s v="06:00:00"/>
    <s v="https://twitter.com/ey_africa/status/1083966806316982272"/>
    <m/>
    <m/>
    <s v="1083966806316982272"/>
    <m/>
    <b v="0"/>
    <n v="3"/>
    <s v=""/>
    <b v="0"/>
    <x v="0"/>
    <m/>
    <s v=""/>
    <b v="0"/>
    <n v="0"/>
    <s v=""/>
    <s v="Sprinklr"/>
    <b v="0"/>
    <s v="1083966806316982272"/>
    <m/>
    <n v="0"/>
    <n v="0"/>
    <m/>
    <m/>
    <m/>
    <m/>
    <m/>
    <m/>
    <m/>
    <m/>
    <n v="19"/>
    <s v="1"/>
    <s v="1"/>
    <n v="1"/>
    <n v="4.761904761904762"/>
    <n v="1"/>
    <n v="4.761904761904762"/>
    <n v="0"/>
    <n v="0"/>
    <n v="19"/>
    <n v="90.47619047619048"/>
    <n v="21"/>
  </r>
  <r>
    <s v="ey_africa"/>
    <s v="ey_africa"/>
    <s v="Red"/>
    <n v="10"/>
    <s v="Dash Dot Dot"/>
    <n v="20"/>
    <m/>
    <m/>
    <m/>
    <m/>
    <s v="No"/>
    <n v="98"/>
    <m/>
    <s v="cybersecurity"/>
    <x v="0"/>
    <d v="2019-01-12T13:03:00.000"/>
    <s v="Find out where #cybersecurity ranked in our latest Top 10 #mining &amp;amp; #metals business risks report, and discover how adopting three key principles across culture, governance and capabilities can help businesses mitigate the risk: https://t.co/hOttFtX3Bz"/>
    <s v="https://www.ey.com/en_gl/mining-metals/10-business-risks-facing-mining-and-metals"/>
    <s v="ey.com"/>
    <x v="66"/>
    <m/>
    <s v="http://pbs.twimg.com/profile_images/1138840900086296578/MU3gVTEI_normal.png"/>
    <x v="95"/>
    <d v="2019-01-12T00:00:00.000"/>
    <s v="13:03:00"/>
    <s v="https://twitter.com/ey_africa/status/1084073257467330560"/>
    <m/>
    <m/>
    <s v="1084073257467330560"/>
    <m/>
    <b v="0"/>
    <n v="0"/>
    <s v=""/>
    <b v="0"/>
    <x v="0"/>
    <m/>
    <s v=""/>
    <b v="0"/>
    <n v="0"/>
    <s v=""/>
    <s v="Sprinklr"/>
    <b v="0"/>
    <s v="1084073257467330560"/>
    <m/>
    <n v="0"/>
    <n v="0"/>
    <m/>
    <m/>
    <m/>
    <m/>
    <m/>
    <m/>
    <m/>
    <m/>
    <n v="19"/>
    <s v="1"/>
    <s v="1"/>
    <n v="1"/>
    <n v="2.9411764705882355"/>
    <n v="2"/>
    <n v="5.882352941176471"/>
    <n v="0"/>
    <n v="0"/>
    <n v="31"/>
    <n v="91.17647058823529"/>
    <n v="34"/>
  </r>
  <r>
    <s v="accenturenl"/>
    <s v="accenturenl"/>
    <s v="235, 20, 20"/>
    <n v="8.833333333333332"/>
    <s v="Dash Dot Dot"/>
    <n v="23.333333333333332"/>
    <m/>
    <m/>
    <m/>
    <m/>
    <s v="No"/>
    <n v="99"/>
    <m/>
    <s v="cybersecurity"/>
    <x v="0"/>
    <d v="2019-01-14T10:31:02.000"/>
    <s v="Interested in cybersecurity? Unlock your potential and sign up for the Accenture Secure Generation Contest! Registrations are open: https://t.co/kZkzZJ6xcU https://t.co/2nxCt7m7ol"/>
    <s v="http://r.socialstudio.radian6.com/1d715a10-9d59-440e-b7aa-41db85650f28"/>
    <s v="radian6.com"/>
    <x v="1"/>
    <s v="https://pbs.twimg.com/tweet_video_thumb/Dw3XQZeWoAUlK0V.jpg"/>
    <s v="https://pbs.twimg.com/tweet_video_thumb/Dw3XQZeWoAUlK0V.jpg"/>
    <x v="96"/>
    <d v="2019-01-14T00:00:00.000"/>
    <s v="10:31:02"/>
    <s v="https://twitter.com/accenturenl/status/1084759790503579648"/>
    <m/>
    <m/>
    <s v="1084759790503579648"/>
    <m/>
    <b v="0"/>
    <n v="0"/>
    <s v=""/>
    <b v="0"/>
    <x v="0"/>
    <m/>
    <s v=""/>
    <b v="0"/>
    <n v="1"/>
    <s v=""/>
    <s v="Salesforce - Social Studio"/>
    <b v="0"/>
    <s v="1084759790503579648"/>
    <m/>
    <n v="0"/>
    <n v="0"/>
    <m/>
    <m/>
    <m/>
    <m/>
    <m/>
    <m/>
    <m/>
    <m/>
    <n v="11"/>
    <s v="1"/>
    <s v="1"/>
    <n v="1"/>
    <n v="5.555555555555555"/>
    <n v="0"/>
    <n v="0"/>
    <n v="0"/>
    <n v="0"/>
    <n v="17"/>
    <n v="94.44444444444444"/>
    <n v="18"/>
  </r>
  <r>
    <s v="ey_uki"/>
    <s v="ey_uki"/>
    <s v="Red"/>
    <n v="10"/>
    <s v="Dash Dot Dot"/>
    <n v="20"/>
    <m/>
    <m/>
    <m/>
    <m/>
    <s v="No"/>
    <n v="100"/>
    <m/>
    <s v="privacy"/>
    <x v="0"/>
    <d v="2019-01-14T18:30:09.000"/>
    <s v="How do Data Protection Officer see 2019 panning out? The EY IAPP survey, based on interviews with over 500 global data privacy professionals, provides some fascinating insights: https://t.co/NFKwSecP9Z #EYCyber #Advisory https://t.co/MpxORYMN4I"/>
    <s v="https://transformationblog.ey.com/2019/01/14/a-year-in-the-life-of-a-data-protection-officer-ey-iapp-annual-privacy-governance-report/"/>
    <s v="ey.com"/>
    <x v="67"/>
    <s v="https://pbs.twimg.com/media/Dw5E8QTX0AA6qzo.jpg"/>
    <s v="https://pbs.twimg.com/media/Dw5E8QTX0AA6qzo.jpg"/>
    <x v="97"/>
    <d v="2019-01-14T00:00:00.000"/>
    <s v="18:30:09"/>
    <s v="https://twitter.com/ey_uki/status/1084880365435670530"/>
    <m/>
    <m/>
    <s v="1084880365435670530"/>
    <m/>
    <b v="0"/>
    <n v="0"/>
    <s v=""/>
    <b v="0"/>
    <x v="0"/>
    <m/>
    <s v=""/>
    <b v="0"/>
    <n v="10"/>
    <s v=""/>
    <s v="Sprout Social"/>
    <b v="0"/>
    <s v="1084880365435670530"/>
    <m/>
    <n v="0"/>
    <n v="0"/>
    <m/>
    <m/>
    <m/>
    <m/>
    <m/>
    <m/>
    <m/>
    <m/>
    <n v="13"/>
    <s v="1"/>
    <s v="1"/>
    <n v="2"/>
    <n v="6.896551724137931"/>
    <n v="0"/>
    <n v="0"/>
    <n v="0"/>
    <n v="0"/>
    <n v="27"/>
    <n v="93.10344827586206"/>
    <n v="29"/>
  </r>
  <r>
    <s v="ey_uki"/>
    <s v="ey_uki"/>
    <s v="Red"/>
    <n v="10"/>
    <s v="Dash Dot Dot"/>
    <n v="20"/>
    <m/>
    <m/>
    <m/>
    <m/>
    <s v="No"/>
    <n v="101"/>
    <m/>
    <s v="privacy"/>
    <x v="0"/>
    <d v="2019-01-15T08:57:01.000"/>
    <s v="Increasing recognition of #dataprivacy issues at C-suite level will prove crucial in helping organisations win and maintain public trust. Read our blog to find out more: https://t.co/NFKwSecP9Z #EYCyber #Advisory https://t.co/ePivHTaSSf"/>
    <s v="https://transformationblog.ey.com/2019/01/14/a-year-in-the-life-of-a-data-protection-officer-ey-iapp-annual-privacy-governance-report/"/>
    <s v="ey.com"/>
    <x v="68"/>
    <s v="https://pbs.twimg.com/media/Dw8LWUVWoAAuXuz.jpg"/>
    <s v="https://pbs.twimg.com/media/Dw8LWUVWoAAuXuz.jpg"/>
    <x v="98"/>
    <d v="2019-01-15T00:00:00.000"/>
    <s v="08:57:01"/>
    <s v="https://twitter.com/ey_uki/status/1085098516500922368"/>
    <m/>
    <m/>
    <s v="1085098516500922368"/>
    <m/>
    <b v="0"/>
    <n v="3"/>
    <s v=""/>
    <b v="0"/>
    <x v="0"/>
    <m/>
    <s v=""/>
    <b v="0"/>
    <n v="16"/>
    <s v=""/>
    <s v="Sprout Social"/>
    <b v="0"/>
    <s v="1085098516500922368"/>
    <m/>
    <n v="0"/>
    <n v="0"/>
    <m/>
    <m/>
    <m/>
    <m/>
    <m/>
    <m/>
    <m/>
    <m/>
    <n v="13"/>
    <s v="1"/>
    <s v="1"/>
    <n v="3"/>
    <n v="10.344827586206897"/>
    <n v="1"/>
    <n v="3.4482758620689653"/>
    <n v="0"/>
    <n v="0"/>
    <n v="25"/>
    <n v="86.20689655172414"/>
    <n v="29"/>
  </r>
  <r>
    <s v="deloittech"/>
    <s v="deloittech"/>
    <s v="202, 53, 53"/>
    <n v="7.083333333333333"/>
    <s v="Dash Dot Dot"/>
    <n v="28.333333333333336"/>
    <m/>
    <m/>
    <m/>
    <m/>
    <s v="No"/>
    <n v="102"/>
    <m/>
    <s v="cybersecurity"/>
    <x v="0"/>
    <d v="2019-01-18T12:00:14.000"/>
    <s v="#Cybersecurity seems have more unknown unknowns than any other field. Learn about Karin D’Amico’s strategy to tackling this challenge. #WomenInCyber https://t.co/kXduA8SOto https://t.co/YjS3eSoLMT"/>
    <s v="https://deloi.tt/2Hed17X"/>
    <s v="deloi.tt"/>
    <x v="9"/>
    <s v="https://pbs.twimg.com/media/DxMSDbrXgAEvvfY.jpg"/>
    <s v="https://pbs.twimg.com/media/DxMSDbrXgAEvvfY.jpg"/>
    <x v="99"/>
    <d v="2019-01-18T00:00:00.000"/>
    <s v="12:00:14"/>
    <s v="https://twitter.com/deloittech/status/1086231787985137664"/>
    <m/>
    <m/>
    <s v="1086231787985137664"/>
    <m/>
    <b v="0"/>
    <n v="1"/>
    <s v=""/>
    <b v="0"/>
    <x v="0"/>
    <m/>
    <s v=""/>
    <b v="0"/>
    <n v="3"/>
    <s v=""/>
    <s v="Sprout Social"/>
    <b v="0"/>
    <s v="1086231787985137664"/>
    <m/>
    <n v="0"/>
    <n v="0"/>
    <m/>
    <m/>
    <m/>
    <m/>
    <m/>
    <m/>
    <m/>
    <m/>
    <n v="8"/>
    <s v="1"/>
    <s v="1"/>
    <n v="0"/>
    <n v="0"/>
    <n v="1"/>
    <n v="4.545454545454546"/>
    <n v="0"/>
    <n v="0"/>
    <n v="21"/>
    <n v="95.45454545454545"/>
    <n v="22"/>
  </r>
  <r>
    <s v="kpmg_de"/>
    <s v="kpmg_de"/>
    <s v="235, 20, 20"/>
    <n v="8.833333333333332"/>
    <s v="Dash Dot Dot"/>
    <n v="23.333333333333332"/>
    <m/>
    <m/>
    <m/>
    <m/>
    <s v="No"/>
    <n v="103"/>
    <m/>
    <s v="cybersecurity"/>
    <x v="0"/>
    <d v="2019-01-21T15:48:16.000"/>
    <s v="Der #Cyber-Krieg ist Realität. Falsche Wahrheiten auch._x000a_Die digitale Welt braucht mehr Schutz. #CyberSecurity_x000a_https://t.co/AxYnqd1MQR"/>
    <s v="https://klardenker.kpmg.de/cyber-security-2019-was-kommt-da-auf-uns-zu/?utm_content=83192244&amp;utm_medium=social&amp;utm_source=twitter&amp;hss_channel=tw-37637110"/>
    <s v="kpmg.de"/>
    <x v="69"/>
    <m/>
    <s v="http://pbs.twimg.com/profile_images/1106210518648401923/ZBJQT0p__normal.png"/>
    <x v="100"/>
    <d v="2019-01-21T00:00:00.000"/>
    <s v="15:48:16"/>
    <s v="https://twitter.com/kpmg_de/status/1087376339399782400"/>
    <m/>
    <m/>
    <s v="1087376339399782400"/>
    <m/>
    <b v="0"/>
    <n v="4"/>
    <s v=""/>
    <b v="0"/>
    <x v="1"/>
    <m/>
    <s v=""/>
    <b v="0"/>
    <n v="4"/>
    <s v=""/>
    <s v="HubSpot"/>
    <b v="0"/>
    <s v="1087376339399782400"/>
    <m/>
    <n v="0"/>
    <n v="0"/>
    <m/>
    <m/>
    <m/>
    <m/>
    <m/>
    <m/>
    <m/>
    <m/>
    <n v="11"/>
    <s v="1"/>
    <s v="1"/>
    <n v="0"/>
    <n v="0"/>
    <n v="1"/>
    <n v="6.666666666666667"/>
    <n v="0"/>
    <n v="0"/>
    <n v="14"/>
    <n v="93.33333333333333"/>
    <n v="15"/>
  </r>
  <r>
    <s v="kpmg_de"/>
    <s v="kpmg_de"/>
    <s v="235, 20, 20"/>
    <n v="8.833333333333332"/>
    <s v="Dash Dot Dot"/>
    <n v="23.333333333333332"/>
    <m/>
    <m/>
    <m/>
    <m/>
    <s v="No"/>
    <n v="104"/>
    <m/>
    <s v="cybersecurity"/>
    <x v="0"/>
    <d v="2019-01-23T10:07:03.000"/>
    <s v="Unter #CyberSecurity versteht jeder etwas anderes. Und die Gefahren nehmen zu._x000a_Wie sieht Ihre #Strategie aus?_x000a_https://t.co/Xd65IQXBz0"/>
    <s v="https://klardenker.kpmg.de/cyber-security-2019-was-kommt-da-auf-uns-zu/?utm_content=83192245&amp;utm_medium=social&amp;utm_source=twitter&amp;hss_channel=tw-37637110"/>
    <s v="kpmg.de"/>
    <x v="70"/>
    <m/>
    <s v="http://pbs.twimg.com/profile_images/1106210518648401923/ZBJQT0p__normal.png"/>
    <x v="101"/>
    <d v="2019-01-23T00:00:00.000"/>
    <s v="10:07:03"/>
    <s v="https://twitter.com/kpmg_de/status/1088015246416056321"/>
    <m/>
    <m/>
    <s v="1088015246416056321"/>
    <m/>
    <b v="0"/>
    <n v="3"/>
    <s v=""/>
    <b v="0"/>
    <x v="1"/>
    <m/>
    <s v=""/>
    <b v="0"/>
    <n v="1"/>
    <s v=""/>
    <s v="HubSpot"/>
    <b v="0"/>
    <s v="1088015246416056321"/>
    <m/>
    <n v="0"/>
    <n v="0"/>
    <m/>
    <m/>
    <m/>
    <m/>
    <m/>
    <m/>
    <m/>
    <m/>
    <n v="11"/>
    <s v="1"/>
    <s v="1"/>
    <n v="0"/>
    <n v="0"/>
    <n v="1"/>
    <n v="6.25"/>
    <n v="0"/>
    <n v="0"/>
    <n v="15"/>
    <n v="93.75"/>
    <n v="16"/>
  </r>
  <r>
    <s v="kpmg_ch"/>
    <s v="kpmg_ch"/>
    <s v="212, 43, 43"/>
    <n v="7.666666666666667"/>
    <s v="Dash Dot Dot"/>
    <n v="26.666666666666664"/>
    <m/>
    <m/>
    <m/>
    <m/>
    <s v="No"/>
    <n v="105"/>
    <m/>
    <s v="cybersecurity"/>
    <x v="0"/>
    <d v="2019-01-23T10:55:05.000"/>
    <s v="With Cyber Security high on the agenda at #WEF we take a look at four critical success factors to ensure #CyberSecurity and build resilience in our digital #economy: https://t.co/hRZvp5HP8y #WEF19 #WEFLIVE https://t.co/zzeijKUyeZ"/>
    <s v="https://home.kpmg/ch/en/home/insights/2018/05/clarity-on-cyber-security.html"/>
    <s v="home.kpmg"/>
    <x v="71"/>
    <s v="https://pbs.twimg.com/ext_tw_video_thumb/1088027312510169088/pu/img/3InR2i7nusXk02eh.jpg"/>
    <s v="https://pbs.twimg.com/ext_tw_video_thumb/1088027312510169088/pu/img/3InR2i7nusXk02eh.jpg"/>
    <x v="102"/>
    <d v="2019-01-23T00:00:00.000"/>
    <s v="10:55:05"/>
    <s v="https://twitter.com/kpmg_ch/status/1088027335151022083"/>
    <m/>
    <m/>
    <s v="1088027335151022083"/>
    <m/>
    <b v="0"/>
    <n v="3"/>
    <s v=""/>
    <b v="0"/>
    <x v="0"/>
    <m/>
    <s v=""/>
    <b v="0"/>
    <n v="1"/>
    <s v=""/>
    <s v="Sprout Social"/>
    <b v="0"/>
    <s v="1088027335151022083"/>
    <m/>
    <n v="0"/>
    <n v="0"/>
    <m/>
    <m/>
    <m/>
    <m/>
    <m/>
    <m/>
    <m/>
    <m/>
    <n v="9"/>
    <s v="1"/>
    <s v="1"/>
    <n v="1"/>
    <n v="3.3333333333333335"/>
    <n v="1"/>
    <n v="3.3333333333333335"/>
    <n v="0"/>
    <n v="0"/>
    <n v="28"/>
    <n v="93.33333333333333"/>
    <n v="30"/>
  </r>
  <r>
    <s v="deloittech"/>
    <s v="deloittech"/>
    <s v="202, 53, 53"/>
    <n v="7.083333333333333"/>
    <s v="Dash Dot Dot"/>
    <n v="28.333333333333336"/>
    <m/>
    <m/>
    <m/>
    <m/>
    <s v="No"/>
    <n v="106"/>
    <m/>
    <s v="cybersecurity"/>
    <x v="0"/>
    <d v="2019-01-23T13:00:09.000"/>
    <s v="Karin D’Amico believed that effective #Cybersecurity in an organisation is every employee’s responsibility. Read how stakeholder involvement helped her make her organisation more secure. #WomenInCyber https://t.co/nAldPbeoTW https://t.co/5XfWy0m2K6"/>
    <s v="https://deloi.tt/2AP1V3T"/>
    <s v="deloi.tt"/>
    <x v="9"/>
    <s v="https://pbs.twimg.com/media/DxmPt3sW0AI08oc.jpg"/>
    <s v="https://pbs.twimg.com/media/DxmPt3sW0AI08oc.jpg"/>
    <x v="103"/>
    <d v="2019-01-23T00:00:00.000"/>
    <s v="13:00:09"/>
    <s v="https://twitter.com/deloittech/status/1088058805471117319"/>
    <m/>
    <m/>
    <s v="1088058805471117319"/>
    <m/>
    <b v="0"/>
    <n v="0"/>
    <s v=""/>
    <b v="0"/>
    <x v="0"/>
    <m/>
    <s v=""/>
    <b v="0"/>
    <n v="1"/>
    <s v=""/>
    <s v="Sprout Social"/>
    <b v="0"/>
    <s v="1088058805471117319"/>
    <m/>
    <n v="0"/>
    <n v="0"/>
    <m/>
    <m/>
    <m/>
    <m/>
    <m/>
    <m/>
    <m/>
    <m/>
    <n v="8"/>
    <s v="1"/>
    <s v="1"/>
    <n v="3"/>
    <n v="11.11111111111111"/>
    <n v="0"/>
    <n v="0"/>
    <n v="0"/>
    <n v="0"/>
    <n v="24"/>
    <n v="88.88888888888889"/>
    <n v="27"/>
  </r>
  <r>
    <s v="pwc_middle_east"/>
    <s v="pwc_middle_east"/>
    <s v="202, 53, 53"/>
    <n v="7.083333333333333"/>
    <s v="Dash Dot Dot"/>
    <n v="28.333333333333336"/>
    <m/>
    <m/>
    <m/>
    <m/>
    <s v="No"/>
    <n v="107"/>
    <m/>
    <s v="privacy"/>
    <x v="0"/>
    <d v="2019-01-24T23:26:13.000"/>
    <s v="Me on the panel at the Middle East Wealth Management Forum this week in Dubai... talking next gen, asset protection, privacy and answering rather a lot of questions about tax! https://t.co/bLnp4Hxbtz"/>
    <m/>
    <m/>
    <x v="1"/>
    <m/>
    <s v="http://pbs.twimg.com/profile_images/478896554044956675/tkiIL38-_normal.jpeg"/>
    <x v="104"/>
    <d v="2019-01-24T00:00:00.000"/>
    <s v="23:26:13"/>
    <s v="https://twitter.com/pwc_middle_east/status/1088578752039276544"/>
    <m/>
    <m/>
    <s v="1088578752039276544"/>
    <m/>
    <b v="0"/>
    <n v="0"/>
    <s v=""/>
    <b v="0"/>
    <x v="0"/>
    <m/>
    <s v=""/>
    <b v="0"/>
    <n v="1"/>
    <s v="1088535455539347457"/>
    <s v="Twitter for iPhone"/>
    <b v="0"/>
    <s v="1088535455539347457"/>
    <m/>
    <n v="0"/>
    <n v="0"/>
    <m/>
    <m/>
    <m/>
    <m/>
    <m/>
    <m/>
    <m/>
    <m/>
    <n v="8"/>
    <s v="1"/>
    <s v="1"/>
    <n v="1"/>
    <n v="3.3333333333333335"/>
    <n v="0"/>
    <n v="0"/>
    <n v="0"/>
    <n v="0"/>
    <n v="29"/>
    <n v="96.66666666666667"/>
    <n v="30"/>
  </r>
  <r>
    <s v="kpmg_de"/>
    <s v="kpmg_de"/>
    <s v="235, 20, 20"/>
    <n v="8.833333333333332"/>
    <s v="Dash Dot Dot"/>
    <n v="23.333333333333332"/>
    <m/>
    <m/>
    <m/>
    <m/>
    <s v="No"/>
    <n v="108"/>
    <m/>
    <s v="cybersecurity"/>
    <x v="0"/>
    <d v="2019-01-25T10:01:14.000"/>
    <s v="Computer regeln inzwischen auch Ihr Leben – glauben Sie nicht? Ist aber so._x000a_#CyberSecurity betrifft uns alle._x000a_https://t.co/0sPSPdPSLO"/>
    <s v="https://klardenker.kpmg.de/cyber-security-2019-was-kommt-da-auf-uns-zu/?utm_content=83192246&amp;utm_medium=social&amp;utm_source=twitter&amp;hss_channel=tw-37637110"/>
    <s v="kpmg.de"/>
    <x v="0"/>
    <m/>
    <s v="http://pbs.twimg.com/profile_images/1106210518648401923/ZBJQT0p__normal.png"/>
    <x v="105"/>
    <d v="2019-01-25T00:00:00.000"/>
    <s v="10:01:14"/>
    <s v="https://twitter.com/kpmg_de/status/1088738558838476800"/>
    <m/>
    <m/>
    <s v="1088738558838476800"/>
    <m/>
    <b v="0"/>
    <n v="1"/>
    <s v=""/>
    <b v="0"/>
    <x v="1"/>
    <m/>
    <s v=""/>
    <b v="0"/>
    <n v="4"/>
    <s v=""/>
    <s v="HubSpot"/>
    <b v="0"/>
    <s v="1088738558838476800"/>
    <m/>
    <n v="0"/>
    <n v="0"/>
    <m/>
    <m/>
    <m/>
    <m/>
    <m/>
    <m/>
    <m/>
    <m/>
    <n v="11"/>
    <s v="1"/>
    <s v="1"/>
    <n v="0"/>
    <n v="0"/>
    <n v="0"/>
    <n v="0"/>
    <n v="0"/>
    <n v="0"/>
    <n v="16"/>
    <n v="100"/>
    <n v="16"/>
  </r>
  <r>
    <s v="deloitteuk"/>
    <s v="deloitteuk"/>
    <s v="212, 43, 43"/>
    <n v="7.666666666666667"/>
    <s v="Dash Dot Dot"/>
    <n v="26.666666666666664"/>
    <m/>
    <m/>
    <m/>
    <m/>
    <s v="No"/>
    <n v="109"/>
    <m/>
    <s v="privacy"/>
    <x v="0"/>
    <d v="2019-01-28T14:00:01.000"/>
    <s v="Have attitudes towards #dataprotection and privacy changed the way we search online since #GDPR? In support of Data Protection Day we reflect on what’s changed since GDPR came into force https://t.co/D4b0CYTrAS"/>
    <s v="https://deloi.tt/2MozX3p"/>
    <s v="deloi.tt"/>
    <x v="72"/>
    <m/>
    <s v="http://pbs.twimg.com/profile_images/1148152470876622848/GbBIxSkV_normal.jpg"/>
    <x v="106"/>
    <d v="2019-01-28T00:00:00.000"/>
    <s v="14:00:01"/>
    <s v="https://twitter.com/deloitteuk/status/1089885811019964417"/>
    <m/>
    <m/>
    <s v="1089885811019964417"/>
    <m/>
    <b v="0"/>
    <n v="2"/>
    <s v=""/>
    <b v="0"/>
    <x v="0"/>
    <m/>
    <s v=""/>
    <b v="0"/>
    <n v="3"/>
    <s v=""/>
    <s v="Sprinklr"/>
    <b v="0"/>
    <s v="1089885811019964417"/>
    <m/>
    <n v="0"/>
    <n v="0"/>
    <m/>
    <m/>
    <m/>
    <m/>
    <m/>
    <m/>
    <m/>
    <m/>
    <n v="9"/>
    <s v="1"/>
    <s v="1"/>
    <n v="2"/>
    <n v="6.451612903225806"/>
    <n v="0"/>
    <n v="0"/>
    <n v="0"/>
    <n v="0"/>
    <n v="29"/>
    <n v="93.54838709677419"/>
    <n v="31"/>
  </r>
  <r>
    <s v="mckinsey_de"/>
    <s v="mckinsey_de"/>
    <s v="193, 62, 62"/>
    <n v="6.5"/>
    <s v="Dash Dot Dot"/>
    <n v="30"/>
    <m/>
    <m/>
    <m/>
    <m/>
    <s v="No"/>
    <n v="110"/>
    <m/>
    <s v="privacy"/>
    <x v="0"/>
    <d v="2019-01-28T15:10:15.000"/>
    <s v="Zum #Datenschutztag etwas Evergreen Content in Format des Podcasts &quot;Data privacy: What every manager needs to know&quot; https://t.co/0fhKcDC6so #data"/>
    <s v="https://www.mckinsey.com/business-functions/risk/our-insights/data-privacy-what-every-manager-needs-to-know"/>
    <s v="mckinsey.com"/>
    <x v="73"/>
    <m/>
    <s v="http://pbs.twimg.com/profile_images/1145688684269903872/DPZHwGe3_normal.png"/>
    <x v="107"/>
    <d v="2019-01-28T00:00:00.000"/>
    <s v="15:10:15"/>
    <s v="https://twitter.com/mckinsey_de/status/1089903488807723014"/>
    <m/>
    <m/>
    <s v="1089903488807723014"/>
    <m/>
    <b v="0"/>
    <n v="0"/>
    <s v=""/>
    <b v="0"/>
    <x v="0"/>
    <m/>
    <s v=""/>
    <b v="0"/>
    <n v="0"/>
    <s v=""/>
    <s v="Hootsuite Inc."/>
    <b v="0"/>
    <s v="1089903488807723014"/>
    <m/>
    <n v="0"/>
    <n v="0"/>
    <m/>
    <m/>
    <m/>
    <m/>
    <m/>
    <m/>
    <m/>
    <m/>
    <n v="7"/>
    <s v="1"/>
    <s v="1"/>
    <n v="0"/>
    <n v="0"/>
    <n v="0"/>
    <n v="0"/>
    <n v="0"/>
    <n v="0"/>
    <n v="18"/>
    <n v="100"/>
    <n v="18"/>
  </r>
  <r>
    <s v="ibm_france"/>
    <s v="ibm_france"/>
    <s v="193, 62, 62"/>
    <n v="6.5"/>
    <s v="Dash Dot Dot"/>
    <n v="30"/>
    <m/>
    <m/>
    <m/>
    <m/>
    <s v="No"/>
    <n v="111"/>
    <m/>
    <s v="privacy"/>
    <x v="0"/>
    <d v="2019-02-01T14:57:33.000"/>
    <s v="#IBMSecurity vous invite le 9 avril pour une journée dédiée à la gestion de crise Cyber : l'IBM #SecuritySummitFR. Agenda et Inscription : https://t.co/EY5BAYOkJx #Sécurité #Cybersécurité #SOC #DataPrivacy #NIS #SOCExchange #Sécuritéindustrielle #Conformité https://t.co/lnKkMwjbxa"/>
    <s v="https://www-01.ibm.com/events/wwe/grp/grp309.nsf/Agenda.xsp?openform&amp;seminar=ZFAM2HES&amp;locale=fr_FR&amp;auth=anonymous&amp;cm_mmc=OSocial_Twitter-_-Security_Detect+threats+-+QRadar-_-IFR_IFR-_-Twitter+Promo+IBM+Security+Summit+9+avril+&amp;cm_mmca1=000032ZH&amp;cm_mmca2=10000108"/>
    <s v="ibm.com"/>
    <x v="74"/>
    <s v="https://pbs.twimg.com/media/DyVA5hgX4AABn_t.jpg"/>
    <s v="https://pbs.twimg.com/media/DyVA5hgX4AABn_t.jpg"/>
    <x v="108"/>
    <d v="2019-02-01T00:00:00.000"/>
    <s v="14:57:33"/>
    <s v="https://twitter.com/ibm_france/status/1091349843057000449"/>
    <m/>
    <m/>
    <s v="1091349843057000449"/>
    <m/>
    <b v="0"/>
    <n v="5"/>
    <s v=""/>
    <b v="0"/>
    <x v="2"/>
    <m/>
    <s v=""/>
    <b v="0"/>
    <n v="12"/>
    <s v=""/>
    <s v="Sprinklr"/>
    <b v="0"/>
    <s v="1091349843057000449"/>
    <m/>
    <n v="0"/>
    <n v="0"/>
    <m/>
    <m/>
    <m/>
    <m/>
    <m/>
    <m/>
    <m/>
    <m/>
    <n v="7"/>
    <s v="1"/>
    <s v="1"/>
    <n v="0"/>
    <n v="0"/>
    <n v="0"/>
    <n v="0"/>
    <n v="0"/>
    <n v="0"/>
    <n v="29"/>
    <n v="100"/>
    <n v="29"/>
  </r>
  <r>
    <s v="ibm_france"/>
    <s v="ibm_france"/>
    <s v="193, 62, 62"/>
    <n v="6.5"/>
    <s v="Dash Dot Dot"/>
    <n v="30"/>
    <m/>
    <m/>
    <m/>
    <m/>
    <s v="No"/>
    <n v="112"/>
    <m/>
    <s v="privacy"/>
    <x v="0"/>
    <d v="2019-02-05T13:51:54.000"/>
    <s v="Vous voulez rencontrer des experts de la gestion de crise ? Participez à l'IBM #SecuritySummitFR le 9 avril ! Agenda et inscription https://t.co/EY5BAYOkJx #Cybersécurité #SOC #DataPrivacy #NIS #SOCExchange #Sécuritéindustrielle #Conformité https://t.co/W1POmzlKZH"/>
    <s v="https://www-01.ibm.com/events/wwe/grp/grp309.nsf/Agenda.xsp?openform&amp;seminar=ZFAM2HES&amp;locale=fr_FR&amp;auth=anonymous&amp;cm_mmc=OSocial_Twitter-_-Security_Detect+threats+-+QRadar-_-IFR_IFR-_-Twitter+Promo+IBM+Security+Summit+9+avril+&amp;cm_mmca1=000032ZH&amp;cm_mmca2=10000108"/>
    <s v="ibm.com"/>
    <x v="75"/>
    <s v="https://pbs.twimg.com/media/DypYO0sWoAEC_Qg.jpg"/>
    <s v="https://pbs.twimg.com/media/DypYO0sWoAEC_Qg.jpg"/>
    <x v="109"/>
    <d v="2019-02-05T00:00:00.000"/>
    <s v="13:51:54"/>
    <s v="https://twitter.com/ibm_france/status/1092782872891719682"/>
    <m/>
    <m/>
    <s v="1092782872891719682"/>
    <m/>
    <b v="0"/>
    <n v="3"/>
    <s v=""/>
    <b v="0"/>
    <x v="2"/>
    <m/>
    <s v=""/>
    <b v="0"/>
    <n v="4"/>
    <s v=""/>
    <s v="Sprinklr"/>
    <b v="0"/>
    <s v="1092782872891719682"/>
    <m/>
    <n v="0"/>
    <n v="0"/>
    <m/>
    <m/>
    <m/>
    <m/>
    <m/>
    <m/>
    <m/>
    <m/>
    <n v="7"/>
    <s v="1"/>
    <s v="1"/>
    <n v="0"/>
    <n v="0"/>
    <n v="0"/>
    <n v="0"/>
    <n v="0"/>
    <n v="0"/>
    <n v="27"/>
    <n v="100"/>
    <n v="27"/>
  </r>
  <r>
    <s v="deloittesa"/>
    <s v="deloittesa"/>
    <s v="161, 95, 95"/>
    <n v="4.75"/>
    <s v="Solid"/>
    <n v="35"/>
    <m/>
    <m/>
    <m/>
    <m/>
    <s v="No"/>
    <n v="113"/>
    <m/>
    <s v="cybersecurity"/>
    <x v="0"/>
    <d v="2019-02-06T12:59:00.000"/>
    <s v="Is the #mining sector ready to combat evolving #cyberthreats? @DeloitteSA explores this in our latest report. https://t.co/ni6ZMxtNnA #intelligentmining #CyberMining #Cybersecurity"/>
    <s v="https://deloi.tt/2Wzmuub"/>
    <s v="deloi.tt"/>
    <x v="76"/>
    <m/>
    <s v="http://pbs.twimg.com/profile_images/742807818370179072/a_6HcZ6A_normal.jpg"/>
    <x v="110"/>
    <d v="2019-02-06T00:00:00.000"/>
    <s v="12:59:00"/>
    <s v="https://twitter.com/deloittesa/status/1093131949353381890"/>
    <m/>
    <m/>
    <s v="1093131949353381890"/>
    <m/>
    <b v="0"/>
    <n v="0"/>
    <s v=""/>
    <b v="0"/>
    <x v="0"/>
    <m/>
    <s v=""/>
    <b v="0"/>
    <n v="1"/>
    <s v=""/>
    <s v="Sprinklr"/>
    <b v="0"/>
    <s v="1093131949353381890"/>
    <m/>
    <n v="0"/>
    <n v="0"/>
    <m/>
    <m/>
    <m/>
    <m/>
    <m/>
    <m/>
    <m/>
    <m/>
    <n v="4"/>
    <s v="1"/>
    <s v="1"/>
    <n v="1"/>
    <n v="5.2631578947368425"/>
    <n v="0"/>
    <n v="0"/>
    <n v="0"/>
    <n v="0"/>
    <n v="18"/>
    <n v="94.73684210526316"/>
    <n v="19"/>
  </r>
  <r>
    <s v="deloittesa"/>
    <s v="deloittesa"/>
    <s v="161, 95, 95"/>
    <n v="4.75"/>
    <s v="Solid"/>
    <n v="35"/>
    <m/>
    <m/>
    <m/>
    <m/>
    <s v="No"/>
    <n v="114"/>
    <m/>
    <s v="cybersecurity"/>
    <x v="0"/>
    <d v="2019-02-06T13:15:00.000"/>
    <s v="How are #cyberthreats impacting the #mining value chain? Click the link to find out. https://t.co/ni6ZMxtNnA #cybermining #intelligentmining #Cybersecurity"/>
    <s v="https://deloi.tt/2Wzmuub"/>
    <s v="deloi.tt"/>
    <x v="77"/>
    <m/>
    <s v="http://pbs.twimg.com/profile_images/742807818370179072/a_6HcZ6A_normal.jpg"/>
    <x v="111"/>
    <d v="2019-02-06T00:00:00.000"/>
    <s v="13:15:00"/>
    <s v="https://twitter.com/deloittesa/status/1093135976258510849"/>
    <m/>
    <m/>
    <s v="1093135976258510849"/>
    <m/>
    <b v="0"/>
    <n v="3"/>
    <s v=""/>
    <b v="0"/>
    <x v="0"/>
    <m/>
    <s v=""/>
    <b v="0"/>
    <n v="2"/>
    <s v=""/>
    <s v="Sprinklr"/>
    <b v="0"/>
    <s v="1093135976258510849"/>
    <m/>
    <n v="0"/>
    <n v="0"/>
    <m/>
    <m/>
    <m/>
    <m/>
    <m/>
    <m/>
    <m/>
    <m/>
    <n v="4"/>
    <s v="1"/>
    <s v="1"/>
    <n v="0"/>
    <n v="0"/>
    <n v="0"/>
    <n v="0"/>
    <n v="0"/>
    <n v="0"/>
    <n v="17"/>
    <n v="100"/>
    <n v="17"/>
  </r>
  <r>
    <s v="ibm_uk_news"/>
    <s v="ibm_uk_news"/>
    <s v="193, 62, 62"/>
    <n v="6.5"/>
    <s v="Dash Dot Dot"/>
    <n v="30"/>
    <m/>
    <m/>
    <m/>
    <m/>
    <s v="No"/>
    <n v="115"/>
    <m/>
    <s v="cybersecurity"/>
    <x v="0"/>
    <d v="2019-02-11T15:22:33.000"/>
    <s v="#IBM inventors received a record 9,100 patents in 2018. This crossed the 110,000 patent milestone and included advancements in #AI, #Cybersecurity, #Quantum, #Cloud and #Blockchain. This is just 1 of 40 amazing stories, found here: https://t.co/Wc9VqOUMjo https://t.co/vOfcxpODwK"/>
    <s v="http://www.ibm.com/this-is-ibm"/>
    <s v="ibm.com"/>
    <x v="78"/>
    <s v="https://pbs.twimg.com/media/DzImhHkX0AAhcu7.jpg"/>
    <s v="https://pbs.twimg.com/media/DzImhHkX0AAhcu7.jpg"/>
    <x v="112"/>
    <d v="2019-02-11T00:00:00.000"/>
    <s v="15:22:33"/>
    <s v="https://twitter.com/ibm_uk_news/status/1094980011625533446"/>
    <m/>
    <m/>
    <s v="1094980011625533446"/>
    <m/>
    <b v="0"/>
    <n v="1"/>
    <s v=""/>
    <b v="0"/>
    <x v="0"/>
    <m/>
    <s v=""/>
    <b v="0"/>
    <n v="0"/>
    <s v=""/>
    <s v="Sprinklr"/>
    <b v="0"/>
    <s v="1094980011625533446"/>
    <m/>
    <n v="0"/>
    <n v="0"/>
    <m/>
    <m/>
    <m/>
    <m/>
    <m/>
    <m/>
    <m/>
    <m/>
    <n v="7"/>
    <s v="1"/>
    <s v="1"/>
    <n v="1"/>
    <n v="2.7027027027027026"/>
    <n v="1"/>
    <n v="2.7027027027027026"/>
    <n v="0"/>
    <n v="0"/>
    <n v="35"/>
    <n v="94.5945945945946"/>
    <n v="37"/>
  </r>
  <r>
    <s v="ey_suomi"/>
    <s v="ey_suomi"/>
    <s v="161, 95, 95"/>
    <n v="4.75"/>
    <s v="Solid"/>
    <n v="35"/>
    <m/>
    <m/>
    <m/>
    <m/>
    <s v="No"/>
    <n v="116"/>
    <m/>
    <s v="cybersecurity"/>
    <x v="0"/>
    <d v="2019-02-12T13:54:27.000"/>
    <s v="We are currently looking for recent graduates to join our #cybersecurity team as #consultants in August 2019. Read more and apply by 17.3.19! #EY #rekry #EYcareer https://t.co/pvk4shU6nb https://t.co/uYGHcLwOy2"/>
    <s v="https://eygbl.referrals.selectminds.com/student-opportunities/jobs/cybersecurity-consultants-71033?et=xUWgqgRR"/>
    <s v="selectminds.com"/>
    <x v="79"/>
    <s v="https://pbs.twimg.com/media/DzNb8e8X4AI02Vp.jpg"/>
    <s v="https://pbs.twimg.com/media/DzNb8e8X4AI02Vp.jpg"/>
    <x v="113"/>
    <d v="2019-02-12T00:00:00.000"/>
    <s v="13:54:27"/>
    <s v="https://twitter.com/ey_suomi/status/1095320230585348097"/>
    <m/>
    <m/>
    <s v="1095320230585348097"/>
    <m/>
    <b v="0"/>
    <n v="0"/>
    <s v=""/>
    <b v="0"/>
    <x v="0"/>
    <m/>
    <s v=""/>
    <b v="0"/>
    <n v="0"/>
    <s v=""/>
    <s v="Sprinklr"/>
    <b v="0"/>
    <s v="1095320230585348097"/>
    <m/>
    <n v="0"/>
    <n v="0"/>
    <m/>
    <m/>
    <m/>
    <m/>
    <m/>
    <m/>
    <m/>
    <m/>
    <n v="4"/>
    <s v="1"/>
    <s v="1"/>
    <n v="0"/>
    <n v="0"/>
    <n v="0"/>
    <n v="0"/>
    <n v="0"/>
    <n v="0"/>
    <n v="28"/>
    <n v="100"/>
    <n v="28"/>
  </r>
  <r>
    <s v="ey_suomi"/>
    <s v="ey_suomi"/>
    <s v="161, 95, 95"/>
    <n v="4.75"/>
    <s v="Solid"/>
    <n v="35"/>
    <m/>
    <m/>
    <m/>
    <m/>
    <s v="No"/>
    <n v="117"/>
    <m/>
    <s v="cybersecurity"/>
    <x v="0"/>
    <d v="2019-02-13T07:38:30.000"/>
    <s v="#GISS -tutkimuksemme mukaan 68 % vastaajista arvioi yrityksensä olleen jo kyberhyökkäyksen kohteena, mutta vain puolet uskoo, että hyökkäys pystyttäisiin havaitsemaan. #cybersecurity #EY #tietoturva https://t.co/4hEgvY8tTR https://t.co/OzUYOIp9Ol"/>
    <s v="https://go.ey.com/2DpGzKK"/>
    <s v="ey.com"/>
    <x v="80"/>
    <s v="https://pbs.twimg.com/media/DzRPfJtWwAAVvLG.jpg"/>
    <s v="https://pbs.twimg.com/media/DzRPfJtWwAAVvLG.jpg"/>
    <x v="114"/>
    <d v="2019-02-13T00:00:00.000"/>
    <s v="07:38:30"/>
    <s v="https://twitter.com/ey_suomi/status/1095588007783157761"/>
    <m/>
    <m/>
    <s v="1095588007783157761"/>
    <m/>
    <b v="0"/>
    <n v="0"/>
    <s v=""/>
    <b v="0"/>
    <x v="3"/>
    <m/>
    <s v=""/>
    <b v="0"/>
    <n v="0"/>
    <s v=""/>
    <s v="Sprinklr"/>
    <b v="0"/>
    <s v="1095588007783157761"/>
    <m/>
    <n v="0"/>
    <n v="0"/>
    <m/>
    <m/>
    <m/>
    <m/>
    <m/>
    <m/>
    <m/>
    <m/>
    <n v="4"/>
    <s v="1"/>
    <s v="1"/>
    <n v="0"/>
    <n v="0"/>
    <n v="1"/>
    <n v="4.545454545454546"/>
    <n v="0"/>
    <n v="0"/>
    <n v="21"/>
    <n v="95.45454545454545"/>
    <n v="22"/>
  </r>
  <r>
    <s v="accenturenl"/>
    <s v="accenturenl"/>
    <s v="235, 20, 20"/>
    <n v="8.833333333333332"/>
    <s v="Dash Dot Dot"/>
    <n v="23.333333333333332"/>
    <m/>
    <m/>
    <m/>
    <m/>
    <s v="No"/>
    <n v="118"/>
    <m/>
    <s v="cybersecurity"/>
    <x v="0"/>
    <d v="2019-02-15T14:58:04.000"/>
    <s v="We have entered an era where #cybersecurity – or lack thereof – concerns us all. Check out our seven key steps to NIS readiness: https://t.co/dGUDODqk9A_x000a__x000a_#GDPR #NISdirective #security https://t.co/G55I0Cfl84"/>
    <s v="http://r.socialstudio.radian6.com/8fce9612-f178-48de-a842-86a368957ece"/>
    <s v="radian6.com"/>
    <x v="81"/>
    <s v="https://pbs.twimg.com/media/DzdHRTRVAAY49_Q.png"/>
    <s v="https://pbs.twimg.com/media/DzdHRTRVAAY49_Q.png"/>
    <x v="115"/>
    <d v="2019-02-15T00:00:00.000"/>
    <s v="14:58:04"/>
    <s v="https://twitter.com/accenturenl/status/1096423401672069120"/>
    <m/>
    <m/>
    <s v="1096423401672069120"/>
    <m/>
    <b v="0"/>
    <n v="0"/>
    <s v=""/>
    <b v="0"/>
    <x v="0"/>
    <m/>
    <s v=""/>
    <b v="0"/>
    <n v="1"/>
    <s v=""/>
    <s v="Salesforce - Social Studio"/>
    <b v="0"/>
    <s v="1096423401672069120"/>
    <m/>
    <n v="0"/>
    <n v="0"/>
    <m/>
    <m/>
    <m/>
    <m/>
    <m/>
    <m/>
    <m/>
    <m/>
    <n v="11"/>
    <s v="1"/>
    <s v="1"/>
    <n v="0"/>
    <n v="0"/>
    <n v="2"/>
    <n v="8"/>
    <n v="0"/>
    <n v="0"/>
    <n v="23"/>
    <n v="92"/>
    <n v="25"/>
  </r>
  <r>
    <s v="accentureuk"/>
    <s v="accentureuk"/>
    <s v="161, 95, 95"/>
    <n v="4.75"/>
    <s v="Solid"/>
    <n v="35"/>
    <m/>
    <m/>
    <m/>
    <m/>
    <s v="No"/>
    <n v="119"/>
    <m/>
    <s v="cybersecurity"/>
    <x v="0"/>
    <d v="2019-02-21T17:33:33.000"/>
    <s v="#Cybersecurity is no longer an individual company effort. It needs cooperation with ecosystem partners. #TechVision2019 https://t.co/xBIXrWTqUP https://t.co/ioRYD406nR"/>
    <s v="http://r.socialstudio.radian6.com/c270ea8e-9096-4bf1-b373-5d39bc8b15d0"/>
    <s v="radian6.com"/>
    <x v="82"/>
    <s v="https://pbs.twimg.com/tweet_video_thumb/Dz8j1Z4XcAA5L1h.jpg"/>
    <s v="https://pbs.twimg.com/tweet_video_thumb/Dz8j1Z4XcAA5L1h.jpg"/>
    <x v="116"/>
    <d v="2019-02-21T00:00:00.000"/>
    <s v="17:33:33"/>
    <s v="https://twitter.com/accentureuk/status/1098636857590669312"/>
    <m/>
    <m/>
    <s v="1098636857590669312"/>
    <m/>
    <b v="0"/>
    <n v="0"/>
    <s v=""/>
    <b v="0"/>
    <x v="0"/>
    <m/>
    <s v=""/>
    <b v="0"/>
    <n v="0"/>
    <s v=""/>
    <s v="Salesforce - Social Studio"/>
    <b v="0"/>
    <s v="1098636857590669312"/>
    <m/>
    <n v="0"/>
    <n v="0"/>
    <m/>
    <m/>
    <m/>
    <m/>
    <m/>
    <m/>
    <m/>
    <m/>
    <n v="4"/>
    <s v="1"/>
    <s v="1"/>
    <n v="0"/>
    <n v="0"/>
    <n v="0"/>
    <n v="0"/>
    <n v="0"/>
    <n v="0"/>
    <n v="15"/>
    <n v="100"/>
    <n v="15"/>
  </r>
  <r>
    <s v="ibmch"/>
    <s v="ibmch"/>
    <s v="171, 85, 85"/>
    <n v="5.333333333333334"/>
    <s v="Solid"/>
    <n v="33.333333333333336"/>
    <m/>
    <m/>
    <m/>
    <m/>
    <s v="No"/>
    <n v="120"/>
    <m/>
    <s v="cybersecurity"/>
    <x v="0"/>
    <d v="2019-02-25T11:13:00.000"/>
    <s v="Neu im #IBM #THINKBlogDACH: Türen auf für einen neuen Blick auf Sicherheit https://t.co/dvaM9dT83Y #Security #CyberSecurity"/>
    <s v="https://www.ibm.com/de-de/blogs/think/2019/02/25/sicherheit/"/>
    <s v="ibm.com"/>
    <x v="83"/>
    <m/>
    <s v="http://pbs.twimg.com/profile_images/1155822474023571456/PnnuForu_normal.png"/>
    <x v="117"/>
    <d v="2019-02-25T00:00:00.000"/>
    <s v="11:13:00"/>
    <s v="https://twitter.com/ibmch/status/1099990642019717121"/>
    <m/>
    <m/>
    <s v="1099990642019717121"/>
    <m/>
    <b v="0"/>
    <n v="0"/>
    <s v=""/>
    <b v="0"/>
    <x v="1"/>
    <m/>
    <s v=""/>
    <b v="0"/>
    <n v="0"/>
    <s v=""/>
    <s v="Sprinklr"/>
    <b v="0"/>
    <s v="1099990642019717121"/>
    <m/>
    <n v="0"/>
    <n v="0"/>
    <m/>
    <m/>
    <m/>
    <m/>
    <m/>
    <m/>
    <m/>
    <m/>
    <n v="5"/>
    <s v="1"/>
    <s v="1"/>
    <n v="0"/>
    <n v="0"/>
    <n v="0"/>
    <n v="0"/>
    <n v="0"/>
    <n v="0"/>
    <n v="14"/>
    <n v="100"/>
    <n v="14"/>
  </r>
  <r>
    <s v="ey_uki"/>
    <s v="ey_uki"/>
    <s v="Red"/>
    <n v="10"/>
    <s v="Dash Dot Dot"/>
    <n v="20"/>
    <m/>
    <m/>
    <m/>
    <m/>
    <s v="No"/>
    <n v="121"/>
    <m/>
    <s v="cybersecurity"/>
    <x v="0"/>
    <d v="2019-03-03T16:21:00.000"/>
    <s v="#Robotics and #cybersecurity remain some of the prominent technologies in the #government and #publicsector. See the full results of the EY Disruption Index™ to find out more: https://t.co/jWaLtZZBug"/>
    <s v="https://www.ey.com/uk/en/issues/ey-disruption?utm_campaign=Disruption+Index+Q1+2019&amp;utm_medium=bitly&amp;utm_source=SMA"/>
    <s v="ey.com"/>
    <x v="84"/>
    <m/>
    <s v="http://pbs.twimg.com/profile_images/1138798912767008768/tPrJBtD7_normal.png"/>
    <x v="118"/>
    <d v="2019-03-03T00:00:00.000"/>
    <s v="16:21:00"/>
    <s v="https://twitter.com/ey_uki/status/1102242481264095233"/>
    <m/>
    <m/>
    <s v="1102242481264095233"/>
    <m/>
    <b v="0"/>
    <n v="2"/>
    <s v=""/>
    <b v="0"/>
    <x v="0"/>
    <m/>
    <s v=""/>
    <b v="0"/>
    <n v="1"/>
    <s v=""/>
    <s v="Sprout Social"/>
    <b v="0"/>
    <s v="1102242481264095233"/>
    <m/>
    <n v="0"/>
    <n v="0"/>
    <m/>
    <m/>
    <m/>
    <m/>
    <m/>
    <m/>
    <m/>
    <m/>
    <n v="13"/>
    <s v="1"/>
    <s v="1"/>
    <n v="1"/>
    <n v="3.7037037037037037"/>
    <n v="1"/>
    <n v="3.7037037037037037"/>
    <n v="0"/>
    <n v="0"/>
    <n v="25"/>
    <n v="92.5925925925926"/>
    <n v="27"/>
  </r>
  <r>
    <s v="ey_suomi"/>
    <s v="ey_suomi"/>
    <s v="161, 95, 95"/>
    <n v="4.75"/>
    <s v="Solid"/>
    <n v="35"/>
    <m/>
    <m/>
    <m/>
    <m/>
    <s v="No"/>
    <n v="122"/>
    <m/>
    <s v="cybersecurity"/>
    <x v="0"/>
    <d v="2019-03-04T08:34:26.000"/>
    <s v="Ensimmäinen Cyber-tiimin #hackathon on saatu onnistuneesti päätökseen Jyväskylässä! Lisää hackathon-päivän kulusta EY:n blogissa! #cybersecurity #cybergames #EY #kyberturvallisuus https://t.co/oTQxoLbXES https://t.co/tw8lcisXl4"/>
    <s v="https://yrityselaman360blog.ey.com/2019/03/04/eyn-hackathon-jyvaskylassa-oli-menestys/"/>
    <s v="ey.com"/>
    <x v="85"/>
    <s v="https://pbs.twimg.com/media/D0zSfuMWkAAr8lG.jpg"/>
    <s v="https://pbs.twimg.com/media/D0zSfuMWkAAr8lG.jpg"/>
    <x v="119"/>
    <d v="2019-03-04T00:00:00.000"/>
    <s v="08:34:26"/>
    <s v="https://twitter.com/ey_suomi/status/1102487453187878914"/>
    <m/>
    <m/>
    <s v="1102487453187878914"/>
    <m/>
    <b v="0"/>
    <n v="1"/>
    <s v=""/>
    <b v="0"/>
    <x v="3"/>
    <m/>
    <s v=""/>
    <b v="0"/>
    <n v="0"/>
    <s v=""/>
    <s v="WordPress.com"/>
    <b v="0"/>
    <s v="1102487453187878914"/>
    <m/>
    <n v="0"/>
    <n v="0"/>
    <m/>
    <m/>
    <m/>
    <m/>
    <m/>
    <m/>
    <m/>
    <m/>
    <n v="4"/>
    <s v="1"/>
    <s v="1"/>
    <n v="0"/>
    <n v="0"/>
    <n v="0"/>
    <n v="0"/>
    <n v="0"/>
    <n v="0"/>
    <n v="20"/>
    <n v="100"/>
    <n v="20"/>
  </r>
  <r>
    <s v="accenturenl"/>
    <s v="accenturenl"/>
    <s v="235, 20, 20"/>
    <n v="8.833333333333332"/>
    <s v="Dash Dot Dot"/>
    <n v="23.333333333333332"/>
    <m/>
    <m/>
    <m/>
    <m/>
    <s v="No"/>
    <n v="123"/>
    <m/>
    <s v="cybersecurity"/>
    <x v="0"/>
    <d v="2019-03-04T09:28:07.000"/>
    <s v="Applications are open for the Accenture Secure Generation Contest! Are you passionate about #CyberSecurity? Are you up for a challenge? Sign up now: https://t.co/cJ6vIwks0G_x000a__x000a_#Security #Careers #Opportunity https://t.co/JVd55qG5Bn"/>
    <s v="https://www.accenture.com/nl-en/careers/asgc-event?src=OSMC"/>
    <s v="accenture.com"/>
    <x v="86"/>
    <s v="https://pbs.twimg.com/tweet_video_thumb/D0zeIIBXQAI15Md.jpg"/>
    <s v="https://pbs.twimg.com/tweet_video_thumb/D0zeIIBXQAI15Md.jpg"/>
    <x v="120"/>
    <d v="2019-03-04T00:00:00.000"/>
    <s v="09:28:07"/>
    <s v="https://twitter.com/accenturenl/status/1102500962525200384"/>
    <m/>
    <m/>
    <s v="1102500962525200384"/>
    <m/>
    <b v="0"/>
    <n v="0"/>
    <s v=""/>
    <b v="0"/>
    <x v="0"/>
    <m/>
    <s v=""/>
    <b v="0"/>
    <n v="0"/>
    <s v=""/>
    <s v="Twitter Web Client"/>
    <b v="0"/>
    <s v="1102500962525200384"/>
    <m/>
    <n v="0"/>
    <n v="0"/>
    <m/>
    <m/>
    <m/>
    <m/>
    <m/>
    <m/>
    <m/>
    <m/>
    <n v="11"/>
    <s v="1"/>
    <s v="1"/>
    <n v="2"/>
    <n v="7.6923076923076925"/>
    <n v="0"/>
    <n v="0"/>
    <n v="0"/>
    <n v="0"/>
    <n v="24"/>
    <n v="92.3076923076923"/>
    <n v="26"/>
  </r>
  <r>
    <s v="pwc_de"/>
    <s v="pwc_de"/>
    <s v="245, 10, 10"/>
    <n v="9.416666666666668"/>
    <s v="Dash Dot Dot"/>
    <n v="21.666666666666668"/>
    <m/>
    <m/>
    <m/>
    <m/>
    <s v="No"/>
    <n v="124"/>
    <m/>
    <s v="cybersecurity"/>
    <x v="0"/>
    <d v="2019-03-06T15:55:27.000"/>
    <s v="Wirtschaftskriminalität im Netz: Fast jedes Unternehmen war bereits Opfer eines Cyber-Angriffs. Datenströme benötigen Sicherheit. Stärken Sie Ihre #CyberSecurity und erkennen Sie Bedrohungslagen frühzeitig. Wie? Erfahren Sie es hier auf einen Blick: https://t.co/SLjSOgyUxk"/>
    <s v="https://www.pwc.de/cybersecurity"/>
    <s v="pwc.de"/>
    <x v="0"/>
    <m/>
    <s v="http://pbs.twimg.com/profile_images/1145612612912238594/o-13-eJt_normal.png"/>
    <x v="121"/>
    <d v="2019-03-06T00:00:00.000"/>
    <s v="15:55:27"/>
    <s v="https://twitter.com/pwc_de/status/1103323211847090176"/>
    <m/>
    <m/>
    <s v="1103323211847090176"/>
    <m/>
    <b v="0"/>
    <n v="4"/>
    <s v=""/>
    <b v="0"/>
    <x v="1"/>
    <m/>
    <s v=""/>
    <b v="0"/>
    <n v="4"/>
    <s v=""/>
    <s v="Twitter Web Client"/>
    <b v="0"/>
    <s v="1103323211847090176"/>
    <m/>
    <n v="0"/>
    <n v="0"/>
    <m/>
    <m/>
    <m/>
    <m/>
    <m/>
    <m/>
    <m/>
    <m/>
    <n v="12"/>
    <s v="1"/>
    <s v="1"/>
    <n v="1"/>
    <n v="3.125"/>
    <n v="0"/>
    <n v="0"/>
    <n v="0"/>
    <n v="0"/>
    <n v="31"/>
    <n v="96.875"/>
    <n v="32"/>
  </r>
  <r>
    <s v="accentureuk"/>
    <s v="accentureuk"/>
    <s v="161, 95, 95"/>
    <n v="4.75"/>
    <s v="Solid"/>
    <n v="35"/>
    <m/>
    <m/>
    <m/>
    <m/>
    <s v="No"/>
    <n v="125"/>
    <m/>
    <s v="cybersecurity"/>
    <x v="0"/>
    <d v="2019-03-11T12:00:13.000"/>
    <s v="No matter how good your #cybersecurity is, if your ecosystem partners are vulnerable, so are you #TechVision2019 https://t.co/HdZcHwJZBc https://t.co/1yfvYRCSOO"/>
    <s v="http://r.socialstudio.radian6.com/8d77bfbc-8b92-46f8-a556-818bb10f347d"/>
    <s v="radian6.com"/>
    <x v="82"/>
    <s v="https://pbs.twimg.com/media/D1YEuKLW0AAh7JO.jpg"/>
    <s v="https://pbs.twimg.com/media/D1YEuKLW0AAh7JO.jpg"/>
    <x v="122"/>
    <d v="2019-03-11T00:00:00.000"/>
    <s v="12:00:13"/>
    <s v="https://twitter.com/accentureuk/status/1105075955859636226"/>
    <m/>
    <m/>
    <s v="1105075955859636226"/>
    <m/>
    <b v="0"/>
    <n v="0"/>
    <s v=""/>
    <b v="0"/>
    <x v="0"/>
    <m/>
    <s v=""/>
    <b v="0"/>
    <n v="0"/>
    <s v=""/>
    <s v="Salesforce - Social Studio"/>
    <b v="0"/>
    <s v="1105075955859636226"/>
    <m/>
    <n v="0"/>
    <n v="0"/>
    <m/>
    <m/>
    <m/>
    <m/>
    <m/>
    <m/>
    <m/>
    <m/>
    <n v="4"/>
    <s v="1"/>
    <s v="1"/>
    <n v="1"/>
    <n v="5.882352941176471"/>
    <n v="1"/>
    <n v="5.882352941176471"/>
    <n v="0"/>
    <n v="0"/>
    <n v="15"/>
    <n v="88.23529411764706"/>
    <n v="17"/>
  </r>
  <r>
    <s v="ey_africa"/>
    <s v="ey_africa"/>
    <s v="Red"/>
    <n v="10"/>
    <s v="Dash Dot Dot"/>
    <n v="20"/>
    <m/>
    <m/>
    <m/>
    <m/>
    <s v="No"/>
    <n v="126"/>
    <m/>
    <s v="cybersecurity"/>
    <x v="0"/>
    <d v="2019-03-13T12:00:23.000"/>
    <s v="The EY/IIF Annual Global Bank Risk Management survey shows that for the 2nd consecutive year, #cybersecurity is firmly at top of board and CRO risk agendas, but we are seeing emerging risks around #data and #disruption from technologies starting to rise up that agenda.'"/>
    <m/>
    <m/>
    <x v="87"/>
    <m/>
    <s v="http://pbs.twimg.com/profile_images/1138840900086296578/MU3gVTEI_normal.png"/>
    <x v="123"/>
    <d v="2019-03-13T00:00:00.000"/>
    <s v="12:00:23"/>
    <s v="https://twitter.com/ey_africa/status/1105800771008909313"/>
    <m/>
    <m/>
    <s v="1105800771008909313"/>
    <s v="1105772863196418049"/>
    <b v="0"/>
    <n v="0"/>
    <s v="330467091"/>
    <b v="0"/>
    <x v="0"/>
    <m/>
    <s v=""/>
    <b v="0"/>
    <n v="0"/>
    <s v=""/>
    <s v="Twitter Web Client"/>
    <b v="0"/>
    <s v="1105772863196418049"/>
    <m/>
    <n v="0"/>
    <n v="0"/>
    <m/>
    <m/>
    <m/>
    <m/>
    <m/>
    <m/>
    <m/>
    <m/>
    <n v="19"/>
    <s v="1"/>
    <s v="1"/>
    <n v="1"/>
    <n v="2.1739130434782608"/>
    <n v="4"/>
    <n v="8.695652173913043"/>
    <n v="0"/>
    <n v="0"/>
    <n v="41"/>
    <n v="89.1304347826087"/>
    <n v="46"/>
  </r>
  <r>
    <s v="ibm_uk_news"/>
    <s v="ibm_uk_news"/>
    <s v="193, 62, 62"/>
    <n v="6.5"/>
    <s v="Dash Dot Dot"/>
    <n v="30"/>
    <m/>
    <m/>
    <m/>
    <m/>
    <s v="No"/>
    <n v="127"/>
    <m/>
    <s v="cybersecurity"/>
    <x v="0"/>
    <d v="2019-03-13T13:00:01.000"/>
    <s v="In 2018 #IBM received a record 9,100 patents, nearly half of which were pioneering advancements in #AI, #cloud computing, #cybersecurity, #blockchain and #quantum computing. #ThisIsIBMUKI Checkout this and other amazing stories at https://t.co/95FcLwViK1 https://t.co/f0wZCImUQM"/>
    <s v="http://www.ibm.com/this-is-ibm#029"/>
    <s v="ibm.com"/>
    <x v="88"/>
    <s v="https://pbs.twimg.com/media/D1ill0XXQAAUEkA.jpg"/>
    <s v="https://pbs.twimg.com/media/D1ill0XXQAAUEkA.jpg"/>
    <x v="124"/>
    <d v="2019-03-13T00:00:00.000"/>
    <s v="13:00:01"/>
    <s v="https://twitter.com/ibm_uk_news/status/1105815779327520768"/>
    <m/>
    <m/>
    <s v="1105815779327520768"/>
    <m/>
    <b v="0"/>
    <n v="4"/>
    <s v=""/>
    <b v="0"/>
    <x v="0"/>
    <m/>
    <s v=""/>
    <b v="0"/>
    <n v="1"/>
    <s v=""/>
    <s v="Sprinklr"/>
    <b v="0"/>
    <s v="1105815779327520768"/>
    <m/>
    <n v="0"/>
    <n v="0"/>
    <m/>
    <m/>
    <m/>
    <m/>
    <m/>
    <m/>
    <m/>
    <m/>
    <n v="7"/>
    <s v="1"/>
    <s v="1"/>
    <n v="1"/>
    <n v="3.0303030303030303"/>
    <n v="1"/>
    <n v="3.0303030303030303"/>
    <n v="0"/>
    <n v="0"/>
    <n v="31"/>
    <n v="93.93939393939394"/>
    <n v="33"/>
  </r>
  <r>
    <s v="pwc_de"/>
    <s v="pwc_de"/>
    <s v="245, 10, 10"/>
    <n v="9.416666666666668"/>
    <s v="Dash Dot Dot"/>
    <n v="21.666666666666668"/>
    <m/>
    <m/>
    <m/>
    <m/>
    <s v="No"/>
    <n v="128"/>
    <m/>
    <s v="cybersecurity"/>
    <x v="0"/>
    <d v="2019-03-13T16:43:47.000"/>
    <s v="#CyberSecurity: Die digitale Transformation verlangt ein hohes Maß an Präzision in Sachen Prävention. Die Lösung: Ideal aufeinander abgestimmte Geschäftseinheiten. Wie das geht? Unsere Cyber-Experten begleiten Sie auf dem Weg zur Spitze: https://t.co/f3SNeajuvh https://t.co/9bUBSxomcS"/>
    <s v="https://www.pwc.de/de/strategie-organisation-prozesse-systeme/cyber-security.html"/>
    <s v="pwc.de"/>
    <x v="0"/>
    <s v="https://pbs.twimg.com/media/D1jYtnVWoAEwz-m.png"/>
    <s v="https://pbs.twimg.com/media/D1jYtnVWoAEwz-m.png"/>
    <x v="125"/>
    <d v="2019-03-13T00:00:00.000"/>
    <s v="16:43:47"/>
    <s v="https://twitter.com/pwc_de/status/1105872091918884865"/>
    <m/>
    <m/>
    <s v="1105872091918884865"/>
    <m/>
    <b v="0"/>
    <n v="2"/>
    <s v=""/>
    <b v="0"/>
    <x v="1"/>
    <m/>
    <s v=""/>
    <b v="0"/>
    <n v="1"/>
    <s v=""/>
    <s v="Twitter Web Client"/>
    <b v="0"/>
    <s v="1105872091918884865"/>
    <m/>
    <n v="0"/>
    <n v="0"/>
    <m/>
    <m/>
    <m/>
    <m/>
    <m/>
    <m/>
    <m/>
    <m/>
    <n v="12"/>
    <s v="1"/>
    <s v="1"/>
    <n v="1"/>
    <n v="3.125"/>
    <n v="2"/>
    <n v="6.25"/>
    <n v="0"/>
    <n v="0"/>
    <n v="29"/>
    <n v="90.625"/>
    <n v="32"/>
  </r>
  <r>
    <s v="accenturenl"/>
    <s v="accenturenl"/>
    <s v="235, 20, 20"/>
    <n v="8.833333333333332"/>
    <s v="Dash Dot Dot"/>
    <n v="23.333333333333332"/>
    <m/>
    <m/>
    <m/>
    <m/>
    <s v="No"/>
    <n v="129"/>
    <m/>
    <s v="cybersecurity"/>
    <x v="0"/>
    <d v="2019-03-14T08:43:44.000"/>
    <s v="On Thursday March 28th, our Accenture Office in Heerlen is opening the doors for young talented #graduates with an interest in #Digital #Security! Register now: https://t.co/ITdGFb3xjz_x000a__x000a_#Brightlands #Talent4DigitalSecurity #CyberSecurity https://t.co/TbIPimlqx2"/>
    <s v="http://r.socialstudio.radian6.com/b3820231-c623-46c3-9fb4-c15a827c3901"/>
    <s v="radian6.com"/>
    <x v="89"/>
    <s v="https://pbs.twimg.com/ext_tw_video_thumb/1106113532918149120/pu/img/EiUZPcr_nZ3egFVk.jpg"/>
    <s v="https://pbs.twimg.com/ext_tw_video_thumb/1106113532918149120/pu/img/EiUZPcr_nZ3egFVk.jpg"/>
    <x v="126"/>
    <d v="2019-03-14T00:00:00.000"/>
    <s v="08:43:44"/>
    <s v="https://twitter.com/accenturenl/status/1106113670579474432"/>
    <m/>
    <m/>
    <s v="1106113670579474432"/>
    <m/>
    <b v="0"/>
    <n v="1"/>
    <s v=""/>
    <b v="0"/>
    <x v="0"/>
    <m/>
    <s v=""/>
    <b v="0"/>
    <n v="2"/>
    <s v=""/>
    <s v="Salesforce - Social Studio"/>
    <b v="0"/>
    <s v="1106113670579474432"/>
    <m/>
    <n v="0"/>
    <n v="0"/>
    <m/>
    <m/>
    <m/>
    <m/>
    <m/>
    <m/>
    <m/>
    <m/>
    <n v="11"/>
    <s v="1"/>
    <s v="1"/>
    <n v="1"/>
    <n v="3.5714285714285716"/>
    <n v="0"/>
    <n v="0"/>
    <n v="0"/>
    <n v="0"/>
    <n v="27"/>
    <n v="96.42857142857143"/>
    <n v="28"/>
  </r>
  <r>
    <s v="kpmg_ch"/>
    <s v="kpmg_ch"/>
    <s v="212, 43, 43"/>
    <n v="7.666666666666667"/>
    <s v="Dash Dot Dot"/>
    <n v="26.666666666666664"/>
    <m/>
    <m/>
    <m/>
    <m/>
    <s v="No"/>
    <n v="130"/>
    <m/>
    <s v="cybersecurity"/>
    <x v="0"/>
    <d v="2019-03-14T18:21:01.000"/>
    <s v="#AI, #IoT and #blockchain bring immense opportunity. And greater #cyber risk. KPMG’s survey shows Swiss companies struggle to take concrete action. #CyberSecurity_x000a_https://t.co/bj9t8jr6Ol"/>
    <s v="https://home.kpmg/ch/en/home/insights/2018/05/clarity-on-cyber-security.html"/>
    <s v="home.kpmg"/>
    <x v="90"/>
    <m/>
    <s v="http://pbs.twimg.com/profile_images/1145591225472495616/RHxdJTXI_normal.png"/>
    <x v="127"/>
    <d v="2019-03-14T00:00:00.000"/>
    <s v="18:21:01"/>
    <s v="https://twitter.com/kpmg_ch/status/1106258949798617090"/>
    <m/>
    <m/>
    <s v="1106258949798617090"/>
    <m/>
    <b v="0"/>
    <n v="0"/>
    <s v=""/>
    <b v="0"/>
    <x v="0"/>
    <m/>
    <s v=""/>
    <b v="0"/>
    <n v="0"/>
    <s v=""/>
    <s v="Sprout Social"/>
    <b v="0"/>
    <s v="1106258949798617090"/>
    <m/>
    <n v="0"/>
    <n v="0"/>
    <m/>
    <m/>
    <m/>
    <m/>
    <m/>
    <m/>
    <m/>
    <m/>
    <n v="9"/>
    <s v="1"/>
    <s v="1"/>
    <n v="1"/>
    <n v="4.3478260869565215"/>
    <n v="2"/>
    <n v="8.695652173913043"/>
    <n v="0"/>
    <n v="0"/>
    <n v="20"/>
    <n v="86.95652173913044"/>
    <n v="23"/>
  </r>
  <r>
    <s v="pwc_de"/>
    <s v="pwc_de"/>
    <s v="245, 10, 10"/>
    <n v="9.416666666666668"/>
    <s v="Dash Dot Dot"/>
    <n v="21.666666666666668"/>
    <m/>
    <m/>
    <m/>
    <m/>
    <s v="No"/>
    <n v="131"/>
    <m/>
    <s v="cybersecurity"/>
    <x v="0"/>
    <d v="2019-03-15T13:43:09.000"/>
    <s v="#CyberSecurity: Millionenschwere Sicherheitslücken im Unternehmen? Die Lösung: Ein individueller Präventionsplan. Unsere Experten entwickeln spezifische Maßnahmen für Ihr Unternehmen und Ihre Systeme. https://t.co/SLjSOgyUxk"/>
    <s v="https://www.pwc.de/cybersecurity"/>
    <s v="pwc.de"/>
    <x v="0"/>
    <m/>
    <s v="http://pbs.twimg.com/profile_images/1145612612912238594/o-13-eJt_normal.png"/>
    <x v="128"/>
    <d v="2019-03-15T00:00:00.000"/>
    <s v="13:43:09"/>
    <s v="https://twitter.com/pwc_de/status/1106551410529849344"/>
    <m/>
    <m/>
    <s v="1106551410529849344"/>
    <m/>
    <b v="0"/>
    <n v="2"/>
    <s v=""/>
    <b v="0"/>
    <x v="1"/>
    <m/>
    <s v=""/>
    <b v="0"/>
    <n v="1"/>
    <s v=""/>
    <s v="Twitter Web Client"/>
    <b v="0"/>
    <s v="1106551410529849344"/>
    <m/>
    <n v="0"/>
    <n v="0"/>
    <m/>
    <m/>
    <m/>
    <m/>
    <m/>
    <m/>
    <m/>
    <m/>
    <n v="12"/>
    <s v="1"/>
    <s v="1"/>
    <n v="0"/>
    <n v="0"/>
    <n v="1"/>
    <n v="4.761904761904762"/>
    <n v="0"/>
    <n v="0"/>
    <n v="20"/>
    <n v="95.23809523809524"/>
    <n v="21"/>
  </r>
  <r>
    <s v="ibmch"/>
    <s v="ibmch"/>
    <s v="171, 85, 85"/>
    <n v="5.333333333333334"/>
    <s v="Solid"/>
    <n v="33.333333333333336"/>
    <m/>
    <m/>
    <m/>
    <m/>
    <s v="No"/>
    <n v="132"/>
    <m/>
    <s v="cybersecurity"/>
    <x v="0"/>
    <d v="2019-03-18T12:16:56.000"/>
    <s v="Cyberkriminelle: Auf leisen Sohlen. Neuer Beitrag auf dem #IBM #THINKBlogDACH https://t.co/P2c2vnYyrn #Cybercrime #Cybersecurity"/>
    <s v="https://www.ibm.com/de-de/blogs/think/2019/03/15/cyberkriminelle/"/>
    <s v="ibm.com"/>
    <x v="91"/>
    <m/>
    <s v="http://pbs.twimg.com/profile_images/1155822474023571456/PnnuForu_normal.png"/>
    <x v="129"/>
    <d v="2019-03-18T00:00:00.000"/>
    <s v="12:16:56"/>
    <s v="https://twitter.com/ibmch/status/1107616876232957953"/>
    <m/>
    <m/>
    <s v="1107616876232957953"/>
    <m/>
    <b v="0"/>
    <n v="0"/>
    <s v=""/>
    <b v="0"/>
    <x v="1"/>
    <m/>
    <s v=""/>
    <b v="0"/>
    <n v="0"/>
    <s v=""/>
    <s v="Sprinklr"/>
    <b v="0"/>
    <s v="1107616876232957953"/>
    <m/>
    <n v="0"/>
    <n v="0"/>
    <m/>
    <m/>
    <m/>
    <m/>
    <m/>
    <m/>
    <m/>
    <m/>
    <n v="5"/>
    <s v="1"/>
    <s v="1"/>
    <n v="0"/>
    <n v="0"/>
    <n v="0"/>
    <n v="0"/>
    <n v="0"/>
    <n v="0"/>
    <n v="12"/>
    <n v="100"/>
    <n v="12"/>
  </r>
  <r>
    <s v="pwc_middle_east"/>
    <s v="pwc_middle_east"/>
    <s v="202, 53, 53"/>
    <n v="7.083333333333333"/>
    <s v="Dash Dot Dot"/>
    <n v="28.333333333333336"/>
    <m/>
    <m/>
    <m/>
    <m/>
    <s v="No"/>
    <n v="133"/>
    <m/>
    <s v="privacy"/>
    <x v="0"/>
    <d v="2019-03-20T12:45:36.000"/>
    <s v="Last week saw the #PwC #DataPrivacy team come together with ADGM to present on the region's evolving data protection landscape. With governments across the #MiddleEast planning and implementing data protection laws of their own, the field is gaining momentum and importance. https://t.co/TUCPvB7Bsx"/>
    <m/>
    <m/>
    <x v="92"/>
    <s v="https://pbs.twimg.com/media/D2Gk69CXQAA3uvW.jpg"/>
    <s v="https://pbs.twimg.com/media/D2Gk69CXQAA3uvW.jpg"/>
    <x v="130"/>
    <d v="2019-03-20T00:00:00.000"/>
    <s v="12:45:36"/>
    <s v="https://twitter.com/pwc_middle_east/status/1108348865760161792"/>
    <m/>
    <m/>
    <s v="1108348865760161792"/>
    <m/>
    <b v="0"/>
    <n v="5"/>
    <s v=""/>
    <b v="0"/>
    <x v="0"/>
    <m/>
    <s v=""/>
    <b v="0"/>
    <n v="2"/>
    <s v=""/>
    <s v="Twitter Web Client"/>
    <b v="0"/>
    <s v="1108348865760161792"/>
    <m/>
    <n v="0"/>
    <n v="0"/>
    <m/>
    <m/>
    <m/>
    <m/>
    <m/>
    <m/>
    <m/>
    <m/>
    <n v="8"/>
    <s v="1"/>
    <s v="1"/>
    <n v="3"/>
    <n v="7.317073170731708"/>
    <n v="0"/>
    <n v="0"/>
    <n v="0"/>
    <n v="0"/>
    <n v="38"/>
    <n v="92.6829268292683"/>
    <n v="41"/>
  </r>
  <r>
    <s v="kpmg_ch"/>
    <s v="kpmg_ch"/>
    <s v="212, 43, 43"/>
    <n v="7.666666666666667"/>
    <s v="Dash Dot Dot"/>
    <n v="26.666666666666664"/>
    <m/>
    <m/>
    <m/>
    <m/>
    <s v="No"/>
    <n v="134"/>
    <m/>
    <s v="cybersecurity"/>
    <x v="0"/>
    <d v="2019-03-21T11:23:00.000"/>
    <s v="Achilles heel: Swiss companies lack systematic approach to mitigating third-party #CyberSecurity risks. Discover why:_x000a_https://t.co/bj9t8jr6Ol"/>
    <s v="https://home.kpmg/ch/en/home/insights/2018/05/clarity-on-cyber-security.html"/>
    <s v="home.kpmg"/>
    <x v="0"/>
    <m/>
    <s v="http://pbs.twimg.com/profile_images/1145591225472495616/RHxdJTXI_normal.png"/>
    <x v="131"/>
    <d v="2019-03-21T00:00:00.000"/>
    <s v="11:23:00"/>
    <s v="https://twitter.com/kpmg_ch/status/1108690466940301312"/>
    <m/>
    <m/>
    <s v="1108690466940301312"/>
    <m/>
    <b v="0"/>
    <n v="0"/>
    <s v=""/>
    <b v="0"/>
    <x v="0"/>
    <m/>
    <s v=""/>
    <b v="0"/>
    <n v="0"/>
    <s v=""/>
    <s v="Sprout Social"/>
    <b v="0"/>
    <s v="1108690466940301312"/>
    <m/>
    <n v="0"/>
    <n v="0"/>
    <m/>
    <m/>
    <m/>
    <m/>
    <m/>
    <m/>
    <m/>
    <m/>
    <n v="9"/>
    <s v="1"/>
    <s v="1"/>
    <n v="0"/>
    <n v="0"/>
    <n v="2"/>
    <n v="13.333333333333334"/>
    <n v="0"/>
    <n v="0"/>
    <n v="13"/>
    <n v="86.66666666666667"/>
    <n v="15"/>
  </r>
  <r>
    <s v="ibm_france"/>
    <s v="ibm_france"/>
    <s v="193, 62, 62"/>
    <n v="6.5"/>
    <s v="Dash Dot Dot"/>
    <n v="30"/>
    <m/>
    <m/>
    <m/>
    <m/>
    <s v="No"/>
    <n v="135"/>
    <m/>
    <s v="privacy"/>
    <x v="0"/>
    <d v="2019-03-22T08:30:00.000"/>
    <s v="Pas encore inscrit au #SecuritySummitFR ? Ne manquez l'occasion unique de rencontrer Bruce Schneier et d'échanger avec d'autres clients &amp;amp; experts lors d'ateliers sur la #DataPrivacy, le #SOC, #NIS et la #Cybersécuritéindustrielle 👉 https://t.co/EY5BAYOkJx #cybersecurite https://t.co/n946nWmWrA"/>
    <s v="https://www-01.ibm.com/events/wwe/grp/grp309.nsf/Agenda.xsp?openform&amp;seminar=ZFAM2HES&amp;locale=fr_FR&amp;auth=anonymous&amp;cm_mmc=OSocial_Twitter-_-Security_Detect+threats+-+QRadar-_-IFR_IFR-_-Twitter+Promo+IBM+Security+Summit+9+avril+&amp;cm_mmca1=000032ZH&amp;cm_mmca2=10000108"/>
    <s v="ibm.com"/>
    <x v="93"/>
    <s v="https://pbs.twimg.com/media/D2P-GU_W0AAEGzx.jpg"/>
    <s v="https://pbs.twimg.com/media/D2P-GU_W0AAEGzx.jpg"/>
    <x v="132"/>
    <d v="2019-03-22T00:00:00.000"/>
    <s v="08:30:00"/>
    <s v="https://twitter.com/ibm_france/status/1109009319306149888"/>
    <m/>
    <m/>
    <s v="1109009319306149888"/>
    <m/>
    <b v="0"/>
    <n v="7"/>
    <s v=""/>
    <b v="0"/>
    <x v="2"/>
    <m/>
    <s v=""/>
    <b v="0"/>
    <n v="8"/>
    <s v=""/>
    <s v="Sprinklr"/>
    <b v="0"/>
    <s v="1109009319306149888"/>
    <m/>
    <n v="0"/>
    <n v="0"/>
    <m/>
    <m/>
    <m/>
    <m/>
    <m/>
    <m/>
    <m/>
    <m/>
    <n v="7"/>
    <s v="1"/>
    <s v="1"/>
    <n v="0"/>
    <n v="0"/>
    <n v="0"/>
    <n v="0"/>
    <n v="0"/>
    <n v="0"/>
    <n v="32"/>
    <n v="100"/>
    <n v="32"/>
  </r>
  <r>
    <s v="pwc_uk"/>
    <s v="pwc_uk"/>
    <s v="Red"/>
    <n v="10"/>
    <s v="Dash Dot Dot"/>
    <n v="20"/>
    <m/>
    <m/>
    <m/>
    <m/>
    <s v="No"/>
    <n v="136"/>
    <m/>
    <s v="cybersecurity"/>
    <x v="0"/>
    <d v="2019-03-22T09:30:07.000"/>
    <s v="Our second 'A-Z of Tech' podcast episode is out now! Listen to B for #Blockchain on iTunes, Soundcloud, Acast or Spotify - and subscribe to get episode three (C for #Cybersecurity) as soon as it's live: https://t.co/w8P49lusQL #IntelligentDigital #Tech https://t.co/nhXe6ddBMS"/>
    <s v="http://r.socialstudio.radian6.com/65f3095b-9280-458f-9bf9-162bc9a31754"/>
    <s v="radian6.com"/>
    <x v="94"/>
    <s v="https://pbs.twimg.com/media/D2QL2mtX4AAlYyZ.jpg"/>
    <s v="https://pbs.twimg.com/media/D2QL2mtX4AAlYyZ.jpg"/>
    <x v="133"/>
    <d v="2019-03-22T00:00:00.000"/>
    <s v="09:30:07"/>
    <s v="https://twitter.com/pwc_uk/status/1109024447170859008"/>
    <m/>
    <m/>
    <s v="1109024447170859008"/>
    <m/>
    <b v="0"/>
    <n v="3"/>
    <s v=""/>
    <b v="0"/>
    <x v="0"/>
    <m/>
    <s v=""/>
    <b v="0"/>
    <n v="3"/>
    <s v=""/>
    <s v="Salesforce - Social Studio"/>
    <b v="0"/>
    <s v="1109024447170859008"/>
    <m/>
    <n v="0"/>
    <n v="0"/>
    <m/>
    <m/>
    <m/>
    <m/>
    <m/>
    <m/>
    <m/>
    <m/>
    <n v="17"/>
    <s v="1"/>
    <s v="1"/>
    <n v="0"/>
    <n v="0"/>
    <n v="0"/>
    <n v="0"/>
    <n v="0"/>
    <n v="0"/>
    <n v="38"/>
    <n v="100"/>
    <n v="38"/>
  </r>
  <r>
    <s v="kpmg_ch"/>
    <s v="kpmg_ch"/>
    <s v="212, 43, 43"/>
    <n v="7.666666666666667"/>
    <s v="Dash Dot Dot"/>
    <n v="26.666666666666664"/>
    <m/>
    <m/>
    <m/>
    <m/>
    <s v="No"/>
    <n v="137"/>
    <m/>
    <s v="cybersecurity"/>
    <x v="0"/>
    <d v="2019-03-28T05:48:00.000"/>
    <s v="Emerging technologies hold a great potential but also increase the scope for cyber-attacks. Which challenge is your company tackling proactively? Find out where you stand in comparison to other companies: https://t.co/9vQNMDLQEP #CyberSecurity https://t.co/tFmVEr7t3p"/>
    <s v="https://home.kpmg/ch/en/home/insights/2018/05/clarity-on-cyber-security.html#scrollNav-2"/>
    <s v="home.kpmg"/>
    <x v="0"/>
    <s v="https://pbs.twimg.com/media/D2uSjyUWkAAW7QE.jpg"/>
    <s v="https://pbs.twimg.com/media/D2uSjyUWkAAW7QE.jpg"/>
    <x v="134"/>
    <d v="2019-03-28T00:00:00.000"/>
    <s v="05:48:00"/>
    <s v="https://twitter.com/kpmg_ch/status/1111142878745628672"/>
    <m/>
    <m/>
    <s v="1111142878745628672"/>
    <m/>
    <b v="0"/>
    <n v="0"/>
    <s v=""/>
    <b v="0"/>
    <x v="0"/>
    <m/>
    <s v=""/>
    <b v="0"/>
    <n v="0"/>
    <s v=""/>
    <s v="Sprout Social"/>
    <b v="0"/>
    <s v="1111142878745628672"/>
    <m/>
    <n v="0"/>
    <n v="0"/>
    <m/>
    <m/>
    <m/>
    <m/>
    <m/>
    <m/>
    <m/>
    <m/>
    <n v="9"/>
    <s v="1"/>
    <s v="1"/>
    <n v="1"/>
    <n v="3.125"/>
    <n v="1"/>
    <n v="3.125"/>
    <n v="0"/>
    <n v="0"/>
    <n v="30"/>
    <n v="93.75"/>
    <n v="32"/>
  </r>
  <r>
    <s v="pwc_de"/>
    <s v="pwc_de"/>
    <s v="245, 10, 10"/>
    <n v="9.416666666666668"/>
    <s v="Dash Dot Dot"/>
    <n v="21.666666666666668"/>
    <m/>
    <m/>
    <m/>
    <m/>
    <s v="No"/>
    <n v="138"/>
    <m/>
    <s v="privacy"/>
    <x v="0"/>
    <d v="2019-03-29T09:49:05.000"/>
    <s v="71 % der Nutzer nehmen #Werbung im Internet bewusst wahr. Durch personalisierte Werbebotschaften sind etwa ein Drittel bereits auf ein für sie interessantes Produkt gestoßen. Alle Ergebnisse zu Online-Werbung und #ePrivacy: https://t.co/xl22odBtJA https://t.co/MIUkUqRfXO"/>
    <s v="https://www.pwc.de/personalisiertewerbung"/>
    <s v="pwc.de"/>
    <x v="95"/>
    <s v="https://pbs.twimg.com/media/D20TUPpWkAAd6jx.jpg"/>
    <s v="https://pbs.twimg.com/media/D20TUPpWkAAd6jx.jpg"/>
    <x v="135"/>
    <d v="2019-03-29T00:00:00.000"/>
    <s v="09:49:05"/>
    <s v="https://twitter.com/pwc_de/status/1111565934278389761"/>
    <m/>
    <m/>
    <s v="1111565934278389761"/>
    <m/>
    <b v="0"/>
    <n v="1"/>
    <s v=""/>
    <b v="0"/>
    <x v="1"/>
    <m/>
    <s v=""/>
    <b v="0"/>
    <n v="0"/>
    <s v=""/>
    <s v="Twitter Web Client"/>
    <b v="0"/>
    <s v="1111565934278389761"/>
    <m/>
    <n v="0"/>
    <n v="0"/>
    <m/>
    <m/>
    <m/>
    <m/>
    <m/>
    <m/>
    <m/>
    <m/>
    <n v="12"/>
    <s v="1"/>
    <s v="1"/>
    <n v="0"/>
    <n v="0"/>
    <n v="0"/>
    <n v="0"/>
    <n v="0"/>
    <n v="0"/>
    <n v="31"/>
    <n v="100"/>
    <n v="31"/>
  </r>
  <r>
    <s v="ibm_france"/>
    <s v="ibm_france"/>
    <s v="193, 62, 62"/>
    <n v="6.5"/>
    <s v="Dash Dot Dot"/>
    <n v="30"/>
    <m/>
    <m/>
    <m/>
    <m/>
    <s v="No"/>
    <n v="139"/>
    <m/>
    <s v="privacy"/>
    <x v="0"/>
    <d v="2019-04-02T17:02:57.000"/>
    <s v="J-8 : pas encore inscrit au #SecuritySummitFR ? #CISO ne manquez pas l'EVENEMENT #IBM Security dédié à la gestion de crise Cyber ! https://t.co/WoCTP8Fr4I  Agenda et Inscription : https://t.co/EY5BAYOkJx #Cybersécurité #CybersécuritéIndustrielle, #SOC, #NIS #Dataprivacy #Xforce"/>
    <s v="https://www.youtube.com/watch?v=9SAh307OmU8&amp;feature=youtu.be https://www-01.ibm.com/events/wwe/grp/grp309.nsf/Agenda.xsp?openform&amp;seminar=ZFAM2HES&amp;locale=fr_FR&amp;auth=anonymous&amp;cm_mmc=OSocial_Twitter-_-Security_Detect+threats+-+QRadar-_-IFR_IFR-_-Twitter+Promo+IBM+Security+Summit+9+avril+&amp;cm_mmca1=000032ZH&amp;cm_mmca2=10000108"/>
    <s v="youtube.com ibm.com"/>
    <x v="96"/>
    <m/>
    <s v="http://pbs.twimg.com/profile_images/875694725768130561/Oc8Wpi3w_normal.jpg"/>
    <x v="136"/>
    <d v="2019-04-02T00:00:00.000"/>
    <s v="17:02:57"/>
    <s v="https://twitter.com/ibm_france/status/1113124671376015360"/>
    <m/>
    <m/>
    <s v="1113124671376015360"/>
    <m/>
    <b v="0"/>
    <n v="6"/>
    <s v=""/>
    <b v="0"/>
    <x v="2"/>
    <m/>
    <s v=""/>
    <b v="0"/>
    <n v="4"/>
    <s v=""/>
    <s v="Sprinklr"/>
    <b v="0"/>
    <s v="1113124671376015360"/>
    <m/>
    <n v="0"/>
    <n v="0"/>
    <m/>
    <m/>
    <m/>
    <m/>
    <m/>
    <m/>
    <m/>
    <m/>
    <n v="7"/>
    <s v="1"/>
    <s v="1"/>
    <n v="0"/>
    <n v="0"/>
    <n v="0"/>
    <n v="0"/>
    <n v="0"/>
    <n v="0"/>
    <n v="30"/>
    <n v="100"/>
    <n v="30"/>
  </r>
  <r>
    <s v="deloittech"/>
    <s v="deloittech"/>
    <s v="202, 53, 53"/>
    <n v="7.083333333333333"/>
    <s v="Dash Dot Dot"/>
    <n v="28.333333333333336"/>
    <m/>
    <m/>
    <m/>
    <m/>
    <s v="No"/>
    <n v="140"/>
    <m/>
    <s v="cybersecurity"/>
    <x v="0"/>
    <d v="2019-04-03T12:02:01.000"/>
    <s v="Hacker finden stets neue Angriffspunkte: «Unternehmen können niemals alle #Cyber-Angriffe verhindern», so Deloitte #CyberRisk Partner Florian Widmer. Mehr zur Abwehr von Cybergefahren und Massnahmen für den Schadenfall im Interview. #CyberSecurity https://t.co/nSxyqe9gSm"/>
    <s v="https://deloi.tt/2CMeSwf"/>
    <s v="deloi.tt"/>
    <x v="97"/>
    <m/>
    <s v="http://pbs.twimg.com/profile_images/1114089182643806208/vW-NJnCo_normal.png"/>
    <x v="137"/>
    <d v="2019-04-03T00:00:00.000"/>
    <s v="12:02:01"/>
    <s v="https://twitter.com/deloittech/status/1113411327857438720"/>
    <m/>
    <m/>
    <s v="1113411327857438720"/>
    <m/>
    <b v="0"/>
    <n v="3"/>
    <s v=""/>
    <b v="0"/>
    <x v="1"/>
    <m/>
    <s v=""/>
    <b v="0"/>
    <n v="1"/>
    <s v=""/>
    <s v="Sprout Social"/>
    <b v="0"/>
    <s v="1113411327857438720"/>
    <m/>
    <n v="0"/>
    <n v="0"/>
    <m/>
    <m/>
    <m/>
    <m/>
    <m/>
    <m/>
    <m/>
    <m/>
    <n v="8"/>
    <s v="1"/>
    <s v="1"/>
    <n v="0"/>
    <n v="0"/>
    <n v="0"/>
    <n v="0"/>
    <n v="0"/>
    <n v="0"/>
    <n v="31"/>
    <n v="100"/>
    <n v="31"/>
  </r>
  <r>
    <s v="ibm_france"/>
    <s v="ibm_france"/>
    <s v="193, 62, 62"/>
    <n v="6.5"/>
    <s v="Dash Dot Dot"/>
    <n v="30"/>
    <m/>
    <m/>
    <m/>
    <m/>
    <s v="No"/>
    <n v="141"/>
    <m/>
    <s v="privacy"/>
    <x v="0"/>
    <d v="2019-04-04T11:29:56.000"/>
    <s v="Vous voulez apprendre de l'expérience de profils ayant su gérer des crises Cyber ? Participez à l'IBM #SecuritySummitFR le 9 avril ! Agenda et inscription https://t.co/EY5BAYOkJx #Cybersécurité #SOC #DataPrivacy #Xforce #SOCExchange #Sécuritéindustrielle #Conformité https://t.co/DQc6W4cQbC"/>
    <s v="https://www-01.ibm.com/events/wwe/grp/grp309.nsf/Agenda.xsp?openform&amp;seminar=ZFAM2HES&amp;locale=fr_FR&amp;auth=anonymous&amp;cm_mmc=OSocial_Twitter-_-Security_Detect+threats+-+QRadar-_-IFR_IFR-_-Twitter+Promo+IBM+Security+Summit+9+avril+&amp;cm_mmca1=000032ZH&amp;cm_mmca2=10000108"/>
    <s v="ibm.com"/>
    <x v="98"/>
    <s v="https://pbs.twimg.com/media/D3Tj8p6XoAEUtwe.jpg"/>
    <s v="https://pbs.twimg.com/media/D3Tj8p6XoAEUtwe.jpg"/>
    <x v="138"/>
    <d v="2019-04-04T00:00:00.000"/>
    <s v="11:29:56"/>
    <s v="https://twitter.com/ibm_france/status/1113765640454725632"/>
    <m/>
    <m/>
    <s v="1113765640454725632"/>
    <m/>
    <b v="0"/>
    <n v="3"/>
    <s v=""/>
    <b v="0"/>
    <x v="2"/>
    <m/>
    <s v=""/>
    <b v="0"/>
    <n v="2"/>
    <s v=""/>
    <s v="Sprinklr"/>
    <b v="0"/>
    <s v="1113765640454725632"/>
    <m/>
    <n v="0"/>
    <n v="0"/>
    <m/>
    <m/>
    <m/>
    <m/>
    <m/>
    <m/>
    <m/>
    <m/>
    <n v="7"/>
    <s v="1"/>
    <s v="1"/>
    <n v="0"/>
    <n v="0"/>
    <n v="0"/>
    <n v="0"/>
    <n v="0"/>
    <n v="0"/>
    <n v="30"/>
    <n v="100"/>
    <n v="30"/>
  </r>
  <r>
    <s v="ey_uki"/>
    <s v="ey_uki"/>
    <s v="Red"/>
    <n v="10"/>
    <s v="Dash Dot Dot"/>
    <n v="20"/>
    <m/>
    <m/>
    <m/>
    <m/>
    <s v="No"/>
    <n v="142"/>
    <m/>
    <s v="cybersecurity"/>
    <x v="0"/>
    <d v="2019-04-04T15:30:02.000"/>
    <s v="Come meet the brightest stars of UK Cyber who will compete for the title of the UK’s most innovative small #cybersecurity company on Monday 8 April. Register your place at this EY hosted Pitchfest  https://t.co/ALFwe9EKch #EYCyber https://t.co/vZDVyJfNDg"/>
    <s v="https://bit.ly/2H9pfOy"/>
    <s v="bit.ly"/>
    <x v="15"/>
    <s v="https://pbs.twimg.com/media/D3Ua54PWkAMdGbZ.jpg"/>
    <s v="https://pbs.twimg.com/media/D3Ua54PWkAMdGbZ.jpg"/>
    <x v="139"/>
    <d v="2019-04-04T00:00:00.000"/>
    <s v="15:30:02"/>
    <s v="https://twitter.com/ey_uki/status/1113826065938513920"/>
    <m/>
    <m/>
    <s v="1113826065938513920"/>
    <m/>
    <b v="0"/>
    <n v="0"/>
    <s v=""/>
    <b v="0"/>
    <x v="0"/>
    <m/>
    <s v=""/>
    <b v="0"/>
    <n v="0"/>
    <s v=""/>
    <s v="Sprinklr"/>
    <b v="0"/>
    <s v="1113826065938513920"/>
    <m/>
    <n v="0"/>
    <n v="0"/>
    <m/>
    <m/>
    <m/>
    <m/>
    <m/>
    <m/>
    <m/>
    <m/>
    <n v="13"/>
    <s v="1"/>
    <s v="1"/>
    <n v="2"/>
    <n v="5.555555555555555"/>
    <n v="0"/>
    <n v="0"/>
    <n v="0"/>
    <n v="0"/>
    <n v="34"/>
    <n v="94.44444444444444"/>
    <n v="36"/>
  </r>
  <r>
    <s v="deloitteuk"/>
    <s v="deloitteuk"/>
    <s v="212, 43, 43"/>
    <n v="7.666666666666667"/>
    <s v="Dash Dot Dot"/>
    <n v="26.666666666666664"/>
    <m/>
    <m/>
    <m/>
    <m/>
    <s v="No"/>
    <n v="143"/>
    <m/>
    <s v="cybersecurity"/>
    <x v="0"/>
    <d v="2019-04-05T14:41:07.000"/>
    <s v="LORCA's programmes are designed to scale #cybersecurity solutions that industry needs most. _x000a__x000a_And did we mention we don’t take any equity or ownership over the IP of our members? _x000a__x000a_Applications for our third cohort are open now until 15 April: Learn more: https://t.co/7wnlpDf82D https://t.co/CtWvsVudZO"/>
    <m/>
    <m/>
    <x v="0"/>
    <m/>
    <s v="http://pbs.twimg.com/profile_images/1148152470876622848/GbBIxSkV_normal.jpg"/>
    <x v="140"/>
    <d v="2019-04-05T00:00:00.000"/>
    <s v="14:41:07"/>
    <s v="https://twitter.com/deloitteuk/status/1114176144587329537"/>
    <m/>
    <m/>
    <s v="1114176144587329537"/>
    <m/>
    <b v="0"/>
    <n v="0"/>
    <s v=""/>
    <b v="0"/>
    <x v="0"/>
    <m/>
    <s v=""/>
    <b v="0"/>
    <n v="20"/>
    <s v="1105889534758277121"/>
    <s v="Twitter Web Client"/>
    <b v="0"/>
    <s v="1105889534758277121"/>
    <m/>
    <n v="0"/>
    <n v="0"/>
    <m/>
    <m/>
    <m/>
    <m/>
    <m/>
    <m/>
    <m/>
    <m/>
    <n v="9"/>
    <s v="1"/>
    <s v="1"/>
    <n v="0"/>
    <n v="0"/>
    <n v="0"/>
    <n v="0"/>
    <n v="0"/>
    <n v="0"/>
    <n v="43"/>
    <n v="100"/>
    <n v="43"/>
  </r>
  <r>
    <s v="ibm_france"/>
    <s v="ibm_france"/>
    <s v="193, 62, 62"/>
    <n v="6.5"/>
    <s v="Dash Dot Dot"/>
    <n v="30"/>
    <m/>
    <m/>
    <m/>
    <m/>
    <s v="No"/>
    <n v="144"/>
    <m/>
    <s v="privacy"/>
    <x v="0"/>
    <d v="2019-04-08T11:30:00.000"/>
    <s v="RDV demain au #SecuritySummitFR pour une journée sur la gestion de crise Cyber qui s'annonce passionnante ! https://t.co/WoCTP8Fr4I Agenda : https://t.co/h5oK2LWjzj #IBMSecurity #Cybersécurité #SOC #DataPrivacy #Xforce #SOCExchange #Sécuritéindustrielle #Conformité"/>
    <s v="https://www.youtube.com/watch?v=9SAh307OmU8&amp;feature=youtu.be https://www-01.ibm.com/events/wwe/grp/grp309.nsf/Agenda.xsp?openform&amp;seminar=ZFAM2HES&amp;locale=fr_FR&amp;auth=anonymous&amp;cm_mmc=OSocial_Linkedin-_-Security_Detect+threats+-+QRadar-_-EP_EP-_-LinkedIn+Security+Summit+Promotion&amp;cm_mmca1=000032ZH&amp;cm_mmca2=10000108"/>
    <s v="youtube.com ibm.com"/>
    <x v="99"/>
    <m/>
    <s v="http://pbs.twimg.com/profile_images/875694725768130561/Oc8Wpi3w_normal.jpg"/>
    <x v="141"/>
    <d v="2019-04-08T00:00:00.000"/>
    <s v="11:30:00"/>
    <s v="https://twitter.com/ibm_france/status/1115215211097731072"/>
    <m/>
    <m/>
    <s v="1115215211097731072"/>
    <m/>
    <b v="0"/>
    <n v="6"/>
    <s v=""/>
    <b v="0"/>
    <x v="2"/>
    <m/>
    <s v=""/>
    <b v="0"/>
    <n v="3"/>
    <s v=""/>
    <s v="Sprinklr"/>
    <b v="0"/>
    <s v="1115215211097731072"/>
    <m/>
    <n v="0"/>
    <n v="0"/>
    <m/>
    <m/>
    <m/>
    <m/>
    <m/>
    <m/>
    <m/>
    <m/>
    <n v="7"/>
    <s v="1"/>
    <s v="1"/>
    <n v="0"/>
    <n v="0"/>
    <n v="0"/>
    <n v="0"/>
    <n v="0"/>
    <n v="0"/>
    <n v="25"/>
    <n v="100"/>
    <n v="25"/>
  </r>
  <r>
    <s v="ibm_france"/>
    <s v="ibm_france"/>
    <s v="193, 62, 62"/>
    <n v="6.5"/>
    <s v="Dash Dot Dot"/>
    <n v="30"/>
    <m/>
    <m/>
    <m/>
    <m/>
    <s v="No"/>
    <n v="145"/>
    <m/>
    <s v="privacy"/>
    <x v="0"/>
    <d v="2019-04-09T09:03:36.000"/>
    <s v="Le #SecuritySumitFR a démarré avec un agenda et des intervenants passionnants et passionnés ! #Sécurité #Cybersécurité #SOC #DataPrivacy #NIS #SOCExchange #Sécuritéindustrielle #Conformité https://t.co/a7KOHPMFq7"/>
    <m/>
    <m/>
    <x v="100"/>
    <s v="https://pbs.twimg.com/media/D3syZvEXkAA5lLd.jpg"/>
    <s v="https://pbs.twimg.com/media/D3syZvEXkAA5lLd.jpg"/>
    <x v="142"/>
    <d v="2019-04-09T00:00:00.000"/>
    <s v="09:03:36"/>
    <s v="https://twitter.com/ibm_france/status/1115540754309500928"/>
    <m/>
    <m/>
    <s v="1115540754309500928"/>
    <m/>
    <b v="0"/>
    <n v="3"/>
    <s v=""/>
    <b v="0"/>
    <x v="2"/>
    <m/>
    <s v=""/>
    <b v="0"/>
    <n v="0"/>
    <s v=""/>
    <s v="Sprinklr"/>
    <b v="0"/>
    <s v="1115540754309500928"/>
    <m/>
    <n v="0"/>
    <n v="0"/>
    <m/>
    <m/>
    <m/>
    <m/>
    <m/>
    <m/>
    <m/>
    <m/>
    <n v="7"/>
    <s v="1"/>
    <s v="1"/>
    <n v="0"/>
    <n v="0"/>
    <n v="0"/>
    <n v="0"/>
    <n v="0"/>
    <n v="0"/>
    <n v="21"/>
    <n v="100"/>
    <n v="21"/>
  </r>
  <r>
    <s v="pwc_de"/>
    <s v="pwc_de"/>
    <s v="245, 10, 10"/>
    <n v="9.416666666666668"/>
    <s v="Dash Dot Dot"/>
    <n v="21.666666666666668"/>
    <m/>
    <m/>
    <m/>
    <m/>
    <s v="No"/>
    <n v="146"/>
    <m/>
    <s v="privacy"/>
    <x v="0"/>
    <d v="2019-04-10T08:33:06.000"/>
    <s v="Personalisierte Werbung im Internet erreicht die Nutzer. Obwohl sich ein Großteil um die eigenen Daten sorgt, ist die Verordnung zu #ePrivacy nur wenigen Nutzern bekannt. Alle Ergebnisse zu #OnlineWerbung: https://t.co/xl22odBtJA https://t.co/q5ldxqMqS1"/>
    <s v="https://www.pwc.de/personalisiertewerbung"/>
    <s v="pwc.de"/>
    <x v="101"/>
    <s v="https://pbs.twimg.com/media/D3x0-zkX4AAPgka.png"/>
    <s v="https://pbs.twimg.com/media/D3x0-zkX4AAPgka.png"/>
    <x v="143"/>
    <d v="2019-04-10T00:00:00.000"/>
    <s v="08:33:06"/>
    <s v="https://twitter.com/pwc_de/status/1115895468469440513"/>
    <m/>
    <m/>
    <s v="1115895468469440513"/>
    <m/>
    <b v="0"/>
    <n v="0"/>
    <s v=""/>
    <b v="0"/>
    <x v="1"/>
    <m/>
    <s v=""/>
    <b v="0"/>
    <n v="0"/>
    <s v=""/>
    <s v="Twitter Web Client"/>
    <b v="0"/>
    <s v="1115895468469440513"/>
    <m/>
    <n v="0"/>
    <n v="0"/>
    <m/>
    <m/>
    <m/>
    <m/>
    <m/>
    <m/>
    <m/>
    <m/>
    <n v="12"/>
    <s v="1"/>
    <s v="1"/>
    <n v="0"/>
    <n v="0"/>
    <n v="3"/>
    <n v="10.344827586206897"/>
    <n v="0"/>
    <n v="0"/>
    <n v="26"/>
    <n v="89.65517241379311"/>
    <n v="29"/>
  </r>
  <r>
    <s v="kpmg_ch"/>
    <s v="kpmg_ch"/>
    <s v="212, 43, 43"/>
    <n v="7.666666666666667"/>
    <s v="Dash Dot Dot"/>
    <n v="26.666666666666664"/>
    <m/>
    <m/>
    <m/>
    <m/>
    <s v="No"/>
    <n v="147"/>
    <m/>
    <s v="cybersecurity"/>
    <x v="0"/>
    <d v="2019-04-12T07:14:01.000"/>
    <s v="#CyberSecurity is missing from the vast majority of due diligence approaches when investing in companies or planning a #merger. Which challenge is your company tackling proactively? Find out where you stand in comparison to other companies: https://t.co/9vQNMDufgf https://t.co/FMZTSvHg0I"/>
    <s v="https://home.kpmg/ch/en/home/insights/2018/05/clarity-on-cyber-security.html#scrollNav-2"/>
    <s v="home.kpmg"/>
    <x v="102"/>
    <s v="https://pbs.twimg.com/media/D372F21U0AEf-V6.jpg"/>
    <s v="https://pbs.twimg.com/media/D372F21U0AEf-V6.jpg"/>
    <x v="144"/>
    <d v="2019-04-12T00:00:00.000"/>
    <s v="07:14:01"/>
    <s v="https://twitter.com/kpmg_ch/status/1116600342056038400"/>
    <m/>
    <m/>
    <s v="1116600342056038400"/>
    <m/>
    <b v="0"/>
    <n v="0"/>
    <s v=""/>
    <b v="0"/>
    <x v="0"/>
    <m/>
    <s v=""/>
    <b v="0"/>
    <n v="2"/>
    <s v=""/>
    <s v="Sprout Social"/>
    <b v="0"/>
    <s v="1116600342056038400"/>
    <m/>
    <n v="0"/>
    <n v="0"/>
    <m/>
    <m/>
    <m/>
    <m/>
    <m/>
    <m/>
    <m/>
    <m/>
    <n v="9"/>
    <s v="1"/>
    <s v="1"/>
    <n v="1"/>
    <n v="2.7777777777777777"/>
    <n v="0"/>
    <n v="0"/>
    <n v="0"/>
    <n v="0"/>
    <n v="35"/>
    <n v="97.22222222222223"/>
    <n v="36"/>
  </r>
  <r>
    <s v="ibm_uk_news"/>
    <s v="ibm_uk_news"/>
    <s v="193, 62, 62"/>
    <n v="6.5"/>
    <s v="Dash Dot Dot"/>
    <n v="30"/>
    <m/>
    <m/>
    <m/>
    <m/>
    <s v="No"/>
    <n v="148"/>
    <m/>
    <s v="cybersecurity"/>
    <x v="0"/>
    <d v="2019-04-15T10:26:00.000"/>
    <s v="Most organisations still lack incident response plans. #cybersecurity https://t.co/s3CtcaEjJN"/>
    <s v="https://www.computerweekly.com/news/252461474/Most-organisations-still-lack-incident-response-plans?linkId=66121359"/>
    <s v="computerweekly.com"/>
    <x v="0"/>
    <m/>
    <s v="http://pbs.twimg.com/profile_images/750011675714158592/3VjJ03DB_normal.jpg"/>
    <x v="145"/>
    <d v="2019-04-15T00:00:00.000"/>
    <s v="10:26:00"/>
    <s v="https://twitter.com/ibm_uk_news/status/1117735820612521984"/>
    <m/>
    <m/>
    <s v="1117735820612521984"/>
    <m/>
    <b v="0"/>
    <n v="3"/>
    <s v=""/>
    <b v="0"/>
    <x v="0"/>
    <m/>
    <s v=""/>
    <b v="0"/>
    <n v="2"/>
    <s v=""/>
    <s v="Sprinklr"/>
    <b v="0"/>
    <s v="1117735820612521984"/>
    <m/>
    <n v="0"/>
    <n v="0"/>
    <m/>
    <m/>
    <m/>
    <m/>
    <m/>
    <m/>
    <m/>
    <m/>
    <n v="7"/>
    <s v="1"/>
    <s v="1"/>
    <n v="0"/>
    <n v="0"/>
    <n v="1"/>
    <n v="12.5"/>
    <n v="0"/>
    <n v="0"/>
    <n v="7"/>
    <n v="87.5"/>
    <n v="8"/>
  </r>
  <r>
    <s v="pwc_switzerland"/>
    <s v="pwc_switzerland"/>
    <s v="161, 95, 95"/>
    <n v="4.75"/>
    <s v="Solid"/>
    <n v="35"/>
    <m/>
    <m/>
    <m/>
    <m/>
    <s v="No"/>
    <n v="149"/>
    <m/>
    <s v="cybersecurity"/>
    <x v="0"/>
    <d v="2019-04-17T14:39:45.000"/>
    <s v="With the increasing relevance of ensuring #cybersecurity, establishing the right process requires a paradigm shift at board level. Urs P. Küderli and Lorenz Neher explain why: https://t.co/VI0MJqH7mF #Disclose29_x000a__x000a_#CorporateGovernance #BoD #Cyber #CyberRisk https://t.co/Tr30tqXRMh"/>
    <s v="https://www.pwc.ch/en/insights/disclose/29/cybersecurity-risks-a-matter-for-the-board.html?utm_medium=social&amp;utm_source=twitter&amp;utm_campaign=disclose29&amp;utm_content=organic"/>
    <s v="pwc.ch"/>
    <x v="103"/>
    <s v="https://pbs.twimg.com/media/D4XMBBPW4AAj8Uq.jpg"/>
    <s v="https://pbs.twimg.com/media/D4XMBBPW4AAj8Uq.jpg"/>
    <x v="146"/>
    <d v="2019-04-17T00:00:00.000"/>
    <s v="14:39:45"/>
    <s v="https://twitter.com/pwc_switzerland/status/1118524452734681088"/>
    <m/>
    <m/>
    <s v="1118524452734681088"/>
    <m/>
    <b v="0"/>
    <n v="2"/>
    <s v=""/>
    <b v="0"/>
    <x v="0"/>
    <m/>
    <s v=""/>
    <b v="0"/>
    <n v="0"/>
    <s v=""/>
    <s v="Twitter Web Client"/>
    <b v="0"/>
    <s v="1118524452734681088"/>
    <m/>
    <n v="0"/>
    <n v="0"/>
    <m/>
    <m/>
    <m/>
    <m/>
    <m/>
    <m/>
    <m/>
    <m/>
    <n v="4"/>
    <s v="1"/>
    <s v="1"/>
    <n v="1"/>
    <n v="3.225806451612903"/>
    <n v="0"/>
    <n v="0"/>
    <n v="0"/>
    <n v="0"/>
    <n v="30"/>
    <n v="96.7741935483871"/>
    <n v="31"/>
  </r>
  <r>
    <s v="accenture_me"/>
    <s v="accenture_me"/>
    <s v="138, 118, 118"/>
    <n v="3.5833333333333335"/>
    <s v="Solid"/>
    <n v="38.333333333333336"/>
    <m/>
    <m/>
    <m/>
    <m/>
    <s v="No"/>
    <n v="150"/>
    <m/>
    <s v="cybersecurity"/>
    <x v="0"/>
    <d v="2019-04-22T06:11:59.000"/>
    <s v="#TechVision2019 - Trend 4 : Secure US to Secure ME _x000a_#Cybersecurity is no longer an individual company effort. It needs cooperation with ecosystem partners. https://t.co/EsL2L1QPGJ #DesignandTechTalks https://t.co/0tpwWBfWta"/>
    <s v="http://r.socialstudio.radian6.com/cdee4414-a9c7-45d9-8c2d-3660ca6af014"/>
    <s v="radian6.com"/>
    <x v="104"/>
    <s v="https://pbs.twimg.com/tweet_video_thumb/D4vHvPLWwAET364.jpg"/>
    <s v="https://pbs.twimg.com/tweet_video_thumb/D4vHvPLWwAET364.jpg"/>
    <x v="147"/>
    <d v="2019-04-22T00:00:00.000"/>
    <s v="06:11:59"/>
    <s v="https://twitter.com/accenture_me/status/1120208610833903616"/>
    <m/>
    <m/>
    <s v="1120208610833903616"/>
    <s v="1120207279846981632"/>
    <b v="0"/>
    <n v="0"/>
    <s v="3945254363"/>
    <b v="0"/>
    <x v="0"/>
    <m/>
    <s v=""/>
    <b v="0"/>
    <n v="0"/>
    <s v=""/>
    <s v="Twitter Web Client"/>
    <b v="0"/>
    <s v="1120207279846981632"/>
    <m/>
    <n v="0"/>
    <n v="0"/>
    <m/>
    <m/>
    <m/>
    <m/>
    <m/>
    <m/>
    <m/>
    <m/>
    <n v="2"/>
    <s v="1"/>
    <s v="1"/>
    <n v="2"/>
    <n v="8.695652173913043"/>
    <n v="0"/>
    <n v="0"/>
    <n v="0"/>
    <n v="0"/>
    <n v="21"/>
    <n v="91.30434782608695"/>
    <n v="23"/>
  </r>
  <r>
    <s v="pwc_switzerland"/>
    <s v="pwc_switzerland"/>
    <s v="161, 95, 95"/>
    <n v="4.75"/>
    <s v="Solid"/>
    <n v="35"/>
    <m/>
    <m/>
    <m/>
    <m/>
    <s v="No"/>
    <n v="151"/>
    <m/>
    <s v="cybersecurity"/>
    <x v="0"/>
    <d v="2019-04-24T08:30:55.000"/>
    <s v="33% der Schweizer #Familienunternehmen fühlen sich durch die #Digitalisierung bedroht. Welche weiteren Herausforderungen prägen Schweizer Familienunternehmen? Finden Sie es heraus in unserer #FamilyBusiness Studie: https://t.co/uFhfYspp1T #pwcforfamilybusinesses #cybersecurity https://t.co/Mo9oishf4H"/>
    <s v="https://www.pwc.ch/de/insights/familienunternehmen-und-kmu/survey-2019.html?utm_medium=social&amp;utm_source=linkedin&amp;utm_campaign=familybusiness&amp;utm_content=organic"/>
    <s v="pwc.ch"/>
    <x v="105"/>
    <s v="https://pbs.twimg.com/media/D456qvZWkAAbYA8.jpg"/>
    <s v="https://pbs.twimg.com/media/D456qvZWkAAbYA8.jpg"/>
    <x v="148"/>
    <d v="2019-04-24T00:00:00.000"/>
    <s v="08:30:55"/>
    <s v="https://twitter.com/pwc_switzerland/status/1120968346831396866"/>
    <m/>
    <m/>
    <s v="1120968346831396866"/>
    <m/>
    <b v="0"/>
    <n v="2"/>
    <s v=""/>
    <b v="0"/>
    <x v="1"/>
    <m/>
    <s v=""/>
    <b v="0"/>
    <n v="0"/>
    <s v=""/>
    <s v="Twitter Web Client"/>
    <b v="0"/>
    <s v="1120968346831396866"/>
    <m/>
    <n v="0"/>
    <n v="0"/>
    <m/>
    <m/>
    <m/>
    <m/>
    <m/>
    <m/>
    <m/>
    <m/>
    <n v="4"/>
    <s v="1"/>
    <s v="1"/>
    <n v="0"/>
    <n v="0"/>
    <n v="1"/>
    <n v="3.8461538461538463"/>
    <n v="0"/>
    <n v="0"/>
    <n v="25"/>
    <n v="96.15384615384616"/>
    <n v="26"/>
  </r>
  <r>
    <s v="pwc_uk"/>
    <s v="pwc_uk"/>
    <s v="Red"/>
    <n v="10"/>
    <s v="Dash Dot Dot"/>
    <n v="20"/>
    <m/>
    <m/>
    <m/>
    <m/>
    <s v="No"/>
    <n v="152"/>
    <m/>
    <s v="cybersecurity"/>
    <x v="0"/>
    <d v="2019-04-27T11:30:09.000"/>
    <s v="Want some top tips for staying safe online? Have a listen to the latest episode in our A-Z of Tech podcast series, C for #CyberSecurity, to find out more: https://t.co/nanoIi0van #IntelligentDigital https://t.co/U8rdBB7F0X"/>
    <s v="http://r.socialstudio.radian6.com/604d4219-222f-4486-b34f-05a22a6c4d65"/>
    <s v="radian6.com"/>
    <x v="106"/>
    <s v="https://pbs.twimg.com/media/D5KAj33W4AAO64Q.jpg"/>
    <s v="https://pbs.twimg.com/media/D5KAj33W4AAO64Q.jpg"/>
    <x v="149"/>
    <d v="2019-04-27T00:00:00.000"/>
    <s v="11:30:09"/>
    <s v="https://twitter.com/pwc_uk/status/1122100615969218560"/>
    <m/>
    <m/>
    <s v="1122100615969218560"/>
    <m/>
    <b v="0"/>
    <n v="18"/>
    <s v=""/>
    <b v="0"/>
    <x v="0"/>
    <m/>
    <s v=""/>
    <b v="0"/>
    <n v="10"/>
    <s v=""/>
    <s v="Salesforce - Social Studio"/>
    <b v="0"/>
    <s v="1122100615969218560"/>
    <m/>
    <n v="0"/>
    <n v="0"/>
    <m/>
    <m/>
    <m/>
    <m/>
    <m/>
    <m/>
    <m/>
    <m/>
    <n v="17"/>
    <s v="1"/>
    <s v="1"/>
    <n v="2"/>
    <n v="6.451612903225806"/>
    <n v="0"/>
    <n v="0"/>
    <n v="0"/>
    <n v="0"/>
    <n v="29"/>
    <n v="93.54838709677419"/>
    <n v="31"/>
  </r>
  <r>
    <s v="ibm_uk_news"/>
    <s v="ibm_uk_news"/>
    <s v="193, 62, 62"/>
    <n v="6.5"/>
    <s v="Dash Dot Dot"/>
    <n v="30"/>
    <m/>
    <m/>
    <m/>
    <m/>
    <s v="No"/>
    <n v="153"/>
    <m/>
    <s v="cybersecurity"/>
    <x v="0"/>
    <d v="2019-04-29T09:02:14.000"/>
    <s v="IBM's #securitysummitLDN for CISOs and #Security leaders takes place this Wednesday, offering a vision that shakes up the status quo to bring you ideas that help break through #cybersecurity complexity. _x000a__x000a_Are you joining us? 🔐 https://t.co/Ak6P9QsXBY https://t.co/d0ZKxP6PER"/>
    <s v="http://ibm.biz/Bd2ChS?2277470206&amp;linkId=66692896"/>
    <s v="ibm.biz"/>
    <x v="107"/>
    <s v="https://pbs.twimg.com/media/D5Tx419X4AAUNnt.jpg"/>
    <s v="https://pbs.twimg.com/media/D5Tx419X4AAUNnt.jpg"/>
    <x v="150"/>
    <d v="2019-04-29T00:00:00.000"/>
    <s v="09:02:14"/>
    <s v="https://twitter.com/ibm_uk_news/status/1122788167533441024"/>
    <m/>
    <m/>
    <s v="1122788167533441024"/>
    <m/>
    <b v="0"/>
    <n v="10"/>
    <s v=""/>
    <b v="0"/>
    <x v="0"/>
    <m/>
    <s v=""/>
    <b v="0"/>
    <n v="8"/>
    <s v=""/>
    <s v="Sprinklr"/>
    <b v="0"/>
    <s v="1122788167533441024"/>
    <m/>
    <n v="0"/>
    <n v="0"/>
    <m/>
    <m/>
    <m/>
    <m/>
    <m/>
    <m/>
    <m/>
    <m/>
    <n v="7"/>
    <s v="1"/>
    <s v="1"/>
    <n v="0"/>
    <n v="0"/>
    <n v="1"/>
    <n v="2.9411764705882355"/>
    <n v="0"/>
    <n v="0"/>
    <n v="33"/>
    <n v="97.05882352941177"/>
    <n v="34"/>
  </r>
  <r>
    <s v="ibm_uk_news"/>
    <s v="ibm_uk_news"/>
    <s v="193, 62, 62"/>
    <n v="6.5"/>
    <s v="Dash Dot Dot"/>
    <n v="30"/>
    <m/>
    <m/>
    <m/>
    <m/>
    <s v="No"/>
    <n v="154"/>
    <m/>
    <s v="cybersecurity"/>
    <x v="0"/>
    <d v="2019-05-01T08:33:42.000"/>
    <s v="Today we are attending the London IBM Security Summit._x000a__x000a_#SecuritySummitLDN _x000a_We will hear from IBM security teams and leaders at NHS, BT, Aviva, and UK Power Networks. _x000a__x000a_Let us know if you are here!_x000a__x000a_#cyberintelligence #AI #InfoSec #readytosecure #whennotif_x000a_#IBM #cybersecurity https://t.co/X2VPlrV9j9"/>
    <m/>
    <m/>
    <x v="108"/>
    <m/>
    <s v="http://pbs.twimg.com/profile_images/750011675714158592/3VjJ03DB_normal.jpg"/>
    <x v="151"/>
    <d v="2019-05-01T00:00:00.000"/>
    <s v="08:33:42"/>
    <s v="https://twitter.com/ibm_uk_news/status/1123505765707329537"/>
    <m/>
    <m/>
    <s v="1123505765707329537"/>
    <m/>
    <b v="0"/>
    <n v="0"/>
    <s v=""/>
    <b v="0"/>
    <x v="0"/>
    <m/>
    <s v=""/>
    <b v="0"/>
    <n v="1"/>
    <s v="1123504192558178304"/>
    <s v="TweetDeck"/>
    <b v="0"/>
    <s v="1123504192558178304"/>
    <m/>
    <n v="0"/>
    <n v="0"/>
    <m/>
    <m/>
    <m/>
    <m/>
    <m/>
    <m/>
    <m/>
    <m/>
    <n v="7"/>
    <s v="1"/>
    <s v="1"/>
    <n v="0"/>
    <n v="0"/>
    <n v="0"/>
    <n v="0"/>
    <n v="0"/>
    <n v="0"/>
    <n v="41"/>
    <n v="100"/>
    <n v="41"/>
  </r>
  <r>
    <s v="deloitteme"/>
    <s v="deloitteme"/>
    <s v="128, 128, 128"/>
    <n v="3"/>
    <s v="Solid"/>
    <n v="40"/>
    <m/>
    <m/>
    <m/>
    <m/>
    <s v="No"/>
    <n v="155"/>
    <m/>
    <s v="cybersecurity"/>
    <x v="0"/>
    <d v="2019-05-03T12:00:01.000"/>
    <s v="Our experts spoke in The Society of Petroleum Engineers' (SPE) event on &quot;Transforming Oil and Gas Towards Digital Intelligence”. The discussion revolved around #CyberSecurity and how it can securely enable disruptive technologies within the #Oil and #Gas industry. https://t.co/vr8XM4M3B8"/>
    <m/>
    <m/>
    <x v="109"/>
    <s v="https://pbs.twimg.com/media/D5pA8LIX4AACUdY.jpg"/>
    <s v="https://pbs.twimg.com/media/D5pA8LIX4AACUdY.jpg"/>
    <x v="152"/>
    <d v="2019-05-03T00:00:00.000"/>
    <s v="12:00:01"/>
    <s v="https://twitter.com/deloitteme/status/1124282460982972418"/>
    <m/>
    <m/>
    <s v="1124282460982972418"/>
    <m/>
    <b v="0"/>
    <n v="0"/>
    <s v=""/>
    <b v="0"/>
    <x v="0"/>
    <m/>
    <s v=""/>
    <b v="0"/>
    <n v="0"/>
    <s v=""/>
    <s v="Sprinklr"/>
    <b v="0"/>
    <s v="1124282460982972418"/>
    <m/>
    <n v="0"/>
    <n v="0"/>
    <m/>
    <m/>
    <m/>
    <m/>
    <m/>
    <m/>
    <m/>
    <m/>
    <n v="1"/>
    <s v="1"/>
    <s v="1"/>
    <n v="2"/>
    <n v="5.2631578947368425"/>
    <n v="1"/>
    <n v="2.6315789473684212"/>
    <n v="0"/>
    <n v="0"/>
    <n v="35"/>
    <n v="92.10526315789474"/>
    <n v="38"/>
  </r>
  <r>
    <s v="pwc_uk"/>
    <s v="pwc_uk"/>
    <s v="Red"/>
    <n v="10"/>
    <s v="Dash Dot Dot"/>
    <n v="20"/>
    <m/>
    <m/>
    <m/>
    <m/>
    <s v="No"/>
    <n v="156"/>
    <m/>
    <s v="cybersecurity"/>
    <x v="0"/>
    <d v="2019-05-03T19:00:14.000"/>
    <s v="Our #scaleup programmes brings the latest global disruptive technologies together to create opportunities for #growth. Corporates can now register to attend the Scale | Cyber Executive Evening on 12 June - just contact Jeevan Sunner or Prashil Shah for more info #cybersecurity https://t.co/NCwuSXj1je"/>
    <m/>
    <m/>
    <x v="110"/>
    <s v="https://pbs.twimg.com/media/D5qhHn0WsAI9Zsm.jpg"/>
    <s v="https://pbs.twimg.com/media/D5qhHn0WsAI9Zsm.jpg"/>
    <x v="153"/>
    <d v="2019-05-03T00:00:00.000"/>
    <s v="19:00:14"/>
    <s v="https://twitter.com/pwc_uk/status/1124388213928468480"/>
    <m/>
    <m/>
    <s v="1124388213928468480"/>
    <m/>
    <b v="0"/>
    <n v="7"/>
    <s v=""/>
    <b v="0"/>
    <x v="0"/>
    <m/>
    <s v=""/>
    <b v="0"/>
    <n v="2"/>
    <s v=""/>
    <s v="Salesforce - Social Studio"/>
    <b v="0"/>
    <s v="1124388213928468480"/>
    <m/>
    <n v="0"/>
    <n v="0"/>
    <m/>
    <m/>
    <m/>
    <m/>
    <m/>
    <m/>
    <m/>
    <m/>
    <n v="17"/>
    <s v="1"/>
    <s v="1"/>
    <n v="0"/>
    <n v="0"/>
    <n v="1"/>
    <n v="2.5"/>
    <n v="0"/>
    <n v="0"/>
    <n v="39"/>
    <n v="97.5"/>
    <n v="40"/>
  </r>
  <r>
    <s v="pwc_middle_east"/>
    <s v="pwc_middle_east"/>
    <s v="202, 53, 53"/>
    <n v="7.083333333333333"/>
    <s v="Dash Dot Dot"/>
    <n v="28.333333333333336"/>
    <m/>
    <m/>
    <m/>
    <m/>
    <s v="No"/>
    <n v="157"/>
    <m/>
    <s v="privacy"/>
    <x v="0"/>
    <d v="2019-05-07T04:00:00.000"/>
    <s v="The #UAE's Health Data Law is the country's first piece of federal legislation that directly addresses data protection principles. Read our report to find out more on who it affects and what you need to do. #dataprivacy #UAE https://t.co/TbDDtPJTmk"/>
    <s v="https://www.pwc.com/m1/en/publications/healthcare-data-protection-in-the-uae.html"/>
    <s v="pwc.com"/>
    <x v="111"/>
    <m/>
    <s v="http://pbs.twimg.com/profile_images/478896554044956675/tkiIL38-_normal.jpeg"/>
    <x v="154"/>
    <d v="2019-05-07T00:00:00.000"/>
    <s v="04:00:00"/>
    <s v="https://twitter.com/pwc_middle_east/status/1125611212073365504"/>
    <m/>
    <m/>
    <s v="1125611212073365504"/>
    <m/>
    <b v="0"/>
    <n v="11"/>
    <s v=""/>
    <b v="0"/>
    <x v="0"/>
    <m/>
    <s v=""/>
    <b v="0"/>
    <n v="4"/>
    <s v=""/>
    <s v="Twitter Ads Composer"/>
    <b v="0"/>
    <s v="1125611212073365504"/>
    <m/>
    <n v="0"/>
    <n v="0"/>
    <m/>
    <m/>
    <m/>
    <m/>
    <m/>
    <m/>
    <m/>
    <m/>
    <n v="8"/>
    <s v="1"/>
    <s v="1"/>
    <n v="1"/>
    <n v="2.6315789473684212"/>
    <n v="0"/>
    <n v="0"/>
    <n v="0"/>
    <n v="0"/>
    <n v="37"/>
    <n v="97.36842105263158"/>
    <n v="38"/>
  </r>
  <r>
    <s v="kpmg_de"/>
    <s v="kpmg_de"/>
    <s v="235, 20, 20"/>
    <n v="8.833333333333332"/>
    <s v="Dash Dot Dot"/>
    <n v="23.333333333333332"/>
    <m/>
    <m/>
    <m/>
    <m/>
    <s v="No"/>
    <n v="158"/>
    <m/>
    <s v="cybersecurity"/>
    <x v="0"/>
    <d v="2019-05-07T11:00:00.000"/>
    <s v="Die meisten Vorfälle von #Datenverlust haben mit dem Missbrauch von Berechtigungen zu tun, so unser #CyberSecurity-Experte Hans-Peter Fischer. Ein optimierter Aufbau des #Berechtigungsmanagement|s hilft, Missbrauch vorzubeugen. https://t.co/nmw9wjhS4a #rp19 https://t.co/2uoEO6l3ty"/>
    <s v="https://hub.kpmg.de/was-sie-ueber-ihr-berechtigungsmanagement-wissen-sollten?utm_campaign=Was%20Sie%20%C3%BCber%20Ihr%20Berechtigungsmanagement%20wissen%20sollten&amp;utm_content=90998370&amp;utm_medium=social&amp;utm_source=twitter&amp;hss_channel=tw-37637110"/>
    <s v="kpmg.de"/>
    <x v="112"/>
    <s v="https://pbs.twimg.com/media/D59Zj6NXkAA_Ml0.jpg"/>
    <s v="https://pbs.twimg.com/media/D59Zj6NXkAA_Ml0.jpg"/>
    <x v="155"/>
    <d v="2019-05-07T00:00:00.000"/>
    <s v="11:00:00"/>
    <s v="https://twitter.com/kpmg_de/status/1125716907439603714"/>
    <m/>
    <m/>
    <s v="1125716907439603714"/>
    <m/>
    <b v="0"/>
    <n v="1"/>
    <s v=""/>
    <b v="0"/>
    <x v="1"/>
    <m/>
    <s v=""/>
    <b v="0"/>
    <n v="0"/>
    <s v=""/>
    <s v="HubSpot"/>
    <b v="0"/>
    <s v="1125716907439603714"/>
    <m/>
    <n v="0"/>
    <n v="0"/>
    <m/>
    <m/>
    <m/>
    <m/>
    <m/>
    <m/>
    <m/>
    <m/>
    <n v="11"/>
    <s v="1"/>
    <s v="1"/>
    <n v="0"/>
    <n v="0"/>
    <n v="1"/>
    <n v="3.3333333333333335"/>
    <n v="0"/>
    <n v="0"/>
    <n v="29"/>
    <n v="96.66666666666667"/>
    <n v="30"/>
  </r>
  <r>
    <s v="kpmg_de"/>
    <s v="kpmg_de"/>
    <s v="235, 20, 20"/>
    <n v="8.833333333333332"/>
    <s v="Dash Dot Dot"/>
    <n v="23.333333333333332"/>
    <m/>
    <m/>
    <m/>
    <m/>
    <s v="No"/>
    <n v="159"/>
    <m/>
    <s v="cybersecurity"/>
    <x v="0"/>
    <d v="2019-05-07T12:10:31.000"/>
    <s v="Zur #Sicherheit: Wie reagiert man bestmöglich auf eine #CyberAttacke? Unser Experte Dr. Michael Falk kennt die Antwort. Jetzt reinhören. #CyberSecurity_x000a_https://t.co/2VXrs3hbkf https://t.co/oXwu6X4PA4"/>
    <s v="https://klardenker.kpmg.de/klardenker-on-air-cyber-security/?utm_campaign=Klardenker%20on%20air&amp;utm_content=90940370&amp;utm_medium=social&amp;utm_source=twitter&amp;hss_channel=tw-37637110"/>
    <s v="kpmg.de"/>
    <x v="113"/>
    <s v="https://pbs.twimg.com/media/D59ps7aX4AArGYD.jpg"/>
    <s v="https://pbs.twimg.com/media/D59ps7aX4AArGYD.jpg"/>
    <x v="156"/>
    <d v="2019-05-07T00:00:00.000"/>
    <s v="12:10:31"/>
    <s v="https://twitter.com/kpmg_de/status/1125734653619572736"/>
    <m/>
    <m/>
    <s v="1125734653619572736"/>
    <m/>
    <b v="0"/>
    <n v="17"/>
    <s v=""/>
    <b v="0"/>
    <x v="1"/>
    <m/>
    <s v=""/>
    <b v="0"/>
    <n v="5"/>
    <s v=""/>
    <s v="HubSpot"/>
    <b v="0"/>
    <s v="1125734653619572736"/>
    <m/>
    <n v="0"/>
    <n v="0"/>
    <m/>
    <m/>
    <m/>
    <m/>
    <m/>
    <m/>
    <m/>
    <m/>
    <n v="11"/>
    <s v="1"/>
    <s v="1"/>
    <n v="0"/>
    <n v="0"/>
    <n v="1"/>
    <n v="5"/>
    <n v="0"/>
    <n v="0"/>
    <n v="19"/>
    <n v="95"/>
    <n v="20"/>
  </r>
  <r>
    <s v="accentureuk"/>
    <s v="accentureuk"/>
    <s v="161, 95, 95"/>
    <n v="4.75"/>
    <s v="Solid"/>
    <n v="35"/>
    <m/>
    <m/>
    <m/>
    <m/>
    <s v="No"/>
    <n v="160"/>
    <m/>
    <s v="cybersecurity"/>
    <x v="0"/>
    <d v="2019-05-10T13:00:10.000"/>
    <s v="Explore how the UK is gearing up for new laws on #IoT security. #cybersecurity https://t.co/NlNXBxsGeh"/>
    <s v="http://r.socialstudio.radian6.com/f300fecc-00e0-4624-8c16-03f23d96c1b7"/>
    <s v="radian6.com"/>
    <x v="54"/>
    <m/>
    <s v="http://pbs.twimg.com/profile_images/1149602376455602176/jzoeLmV2_normal.png"/>
    <x v="157"/>
    <d v="2019-05-10T00:00:00.000"/>
    <s v="13:00:10"/>
    <s v="https://twitter.com/accentureuk/status/1126834315067895809"/>
    <m/>
    <m/>
    <s v="1126834315067895809"/>
    <m/>
    <b v="0"/>
    <n v="0"/>
    <s v=""/>
    <b v="0"/>
    <x v="0"/>
    <m/>
    <s v=""/>
    <b v="0"/>
    <n v="1"/>
    <s v=""/>
    <s v="Salesforce - Social Studio"/>
    <b v="0"/>
    <s v="1126834315067895809"/>
    <m/>
    <n v="0"/>
    <n v="0"/>
    <m/>
    <m/>
    <m/>
    <m/>
    <m/>
    <m/>
    <m/>
    <m/>
    <n v="4"/>
    <s v="1"/>
    <s v="1"/>
    <n v="0"/>
    <n v="0"/>
    <n v="0"/>
    <n v="0"/>
    <n v="0"/>
    <n v="0"/>
    <n v="14"/>
    <n v="100"/>
    <n v="14"/>
  </r>
  <r>
    <s v="pwc_switzerland"/>
    <s v="pwc_switzerland"/>
    <s v="161, 95, 95"/>
    <n v="4.75"/>
    <s v="Solid"/>
    <n v="35"/>
    <m/>
    <m/>
    <m/>
    <m/>
    <s v="No"/>
    <n v="161"/>
    <m/>
    <s v="cybersecurity"/>
    <x v="0"/>
    <d v="2019-05-13T11:10:19.000"/>
    <s v="#Cybersecurity, #Blockchain, #AI – These are just a few of the topics that challenge the way we do business now &amp;amp; in the future. How to make sure #digitaltransformation projects keep you in business? #IntelligentDigital is your answer. https://t.co/pNrr9XnoFA https://t.co/ZZRrCRcl0Y"/>
    <s v="https://www.pwc.ch/intelligentdigital?utm_medium=social&amp;utm_source=linkedin&amp;utm_campaign=intelligentdigital&amp;utm_content=organic"/>
    <s v="pwc.ch"/>
    <x v="114"/>
    <s v="https://pbs.twimg.com/ext_tw_video_thumb/1127893730193813505/pu/img/xnwwJPglUI_0tpHo.jpg"/>
    <s v="https://pbs.twimg.com/ext_tw_video_thumb/1127893730193813505/pu/img/xnwwJPglUI_0tpHo.jpg"/>
    <x v="158"/>
    <d v="2019-05-13T00:00:00.000"/>
    <s v="11:10:19"/>
    <s v="https://twitter.com/pwc_switzerland/status/1127893831968526336"/>
    <m/>
    <m/>
    <s v="1127893831968526336"/>
    <m/>
    <b v="0"/>
    <n v="3"/>
    <s v=""/>
    <b v="0"/>
    <x v="0"/>
    <m/>
    <s v=""/>
    <b v="0"/>
    <n v="0"/>
    <s v=""/>
    <s v="Twitter Web Client"/>
    <b v="0"/>
    <s v="1127893831968526336"/>
    <m/>
    <n v="0"/>
    <n v="0"/>
    <m/>
    <m/>
    <m/>
    <m/>
    <m/>
    <m/>
    <m/>
    <m/>
    <n v="4"/>
    <s v="1"/>
    <s v="1"/>
    <n v="0"/>
    <n v="0"/>
    <n v="0"/>
    <n v="0"/>
    <n v="0"/>
    <n v="0"/>
    <n v="37"/>
    <n v="100"/>
    <n v="37"/>
  </r>
  <r>
    <s v="kpmg_de"/>
    <s v="kpmg_de"/>
    <s v="235, 20, 20"/>
    <n v="8.833333333333332"/>
    <s v="Dash Dot Dot"/>
    <n v="23.333333333333332"/>
    <m/>
    <m/>
    <m/>
    <m/>
    <s v="No"/>
    <n v="162"/>
    <m/>
    <s v="cybersecurity"/>
    <x v="0"/>
    <d v="2019-05-14T09:07:09.000"/>
    <s v="#Cryptojacking und #Ransomware – um sich vor solchen und anderen Cyberangriffen zu schützen, sollten Unternehmen diese drei Lektionen beachten. #Cybersecurity https://t.co/6fiipnlb3e"/>
    <s v="https://klardenker.kpmg.de/it-sicherheit-das-undenkbare-denken/?utm_content=91565459&amp;utm_medium=social&amp;utm_source=twitter&amp;hss_channel=tw-37637110"/>
    <s v="kpmg.de"/>
    <x v="115"/>
    <m/>
    <s v="http://pbs.twimg.com/profile_images/1106210518648401923/ZBJQT0p__normal.png"/>
    <x v="159"/>
    <d v="2019-05-14T00:00:00.000"/>
    <s v="09:07:09"/>
    <s v="https://twitter.com/kpmg_de/status/1128225225089404929"/>
    <m/>
    <m/>
    <s v="1128225225089404929"/>
    <m/>
    <b v="0"/>
    <n v="5"/>
    <s v=""/>
    <b v="0"/>
    <x v="1"/>
    <m/>
    <s v=""/>
    <b v="0"/>
    <n v="2"/>
    <s v=""/>
    <s v="HubSpot"/>
    <b v="0"/>
    <s v="1128225225089404929"/>
    <m/>
    <n v="0"/>
    <n v="0"/>
    <m/>
    <m/>
    <m/>
    <m/>
    <m/>
    <m/>
    <m/>
    <m/>
    <n v="11"/>
    <s v="1"/>
    <s v="1"/>
    <n v="0"/>
    <n v="0"/>
    <n v="0"/>
    <n v="0"/>
    <n v="0"/>
    <n v="0"/>
    <n v="19"/>
    <n v="100"/>
    <n v="19"/>
  </r>
  <r>
    <s v="kpmg_de"/>
    <s v="kpmg_de"/>
    <s v="235, 20, 20"/>
    <n v="8.833333333333332"/>
    <s v="Dash Dot Dot"/>
    <n v="23.333333333333332"/>
    <m/>
    <m/>
    <m/>
    <m/>
    <s v="No"/>
    <n v="163"/>
    <m/>
    <s v="cybersecurity"/>
    <x v="0"/>
    <d v="2019-05-15T09:09:10.000"/>
    <s v="Im #Darknet werden nicht nur Waffen und Drogen verkauft, sondern auch gestohlene #Daten. Unser Experte Michael Sauermann erklärt, was Unternehmen zur Sicherheit tun können. #CyberSecurity #ITForensik #CIR #CyberResponse https://t.co/hLUvCyA4zT https://t.co/FNwUzAIgUI"/>
    <s v="https://klardenker.kpmg.de/darknet-marktplatz-firmendaten/?utm_content=91783604&amp;utm_medium=social&amp;utm_source=twitter&amp;hss_channel=tw-37637110"/>
    <s v="kpmg.de"/>
    <x v="116"/>
    <s v="https://pbs.twimg.com/media/D6mM6hJWsAA6OkN.jpg"/>
    <s v="https://pbs.twimg.com/media/D6mM6hJWsAA6OkN.jpg"/>
    <x v="160"/>
    <d v="2019-05-15T00:00:00.000"/>
    <s v="09:09:10"/>
    <s v="https://twitter.com/kpmg_de/status/1128588119601766400"/>
    <m/>
    <m/>
    <s v="1128588119601766400"/>
    <m/>
    <b v="0"/>
    <n v="3"/>
    <s v=""/>
    <b v="0"/>
    <x v="1"/>
    <m/>
    <s v=""/>
    <b v="0"/>
    <n v="1"/>
    <s v=""/>
    <s v="HubSpot"/>
    <b v="0"/>
    <s v="1128588119601766400"/>
    <m/>
    <n v="0"/>
    <n v="0"/>
    <m/>
    <m/>
    <m/>
    <m/>
    <m/>
    <m/>
    <m/>
    <m/>
    <n v="11"/>
    <s v="1"/>
    <s v="1"/>
    <n v="0"/>
    <n v="0"/>
    <n v="0"/>
    <n v="0"/>
    <n v="0"/>
    <n v="0"/>
    <n v="28"/>
    <n v="100"/>
    <n v="28"/>
  </r>
  <r>
    <s v="deloittech"/>
    <s v="deloittech"/>
    <s v="202, 53, 53"/>
    <n v="7.083333333333333"/>
    <s v="Dash Dot Dot"/>
    <n v="28.333333333333336"/>
    <m/>
    <m/>
    <m/>
    <m/>
    <s v="No"/>
    <n v="164"/>
    <m/>
    <s v="cybersecurity"/>
    <x v="0"/>
    <d v="2019-05-16T09:02:00.000"/>
    <s v="New devices &amp;amp; technologies – yes, love it!🤩👍🏽 But so do the bad guys… Don’t want to be ripped off by them? Listen to our #TechnologyDecoded episode about #CyberSecurity and stay #cyber secure 🎙️ https://t.co/aoRLZMhb7R https://t.co/ZsvZaVE1Sd"/>
    <s v="https://deloi.tt/2JGtr8F"/>
    <s v="deloi.tt"/>
    <x v="117"/>
    <s v="https://pbs.twimg.com/media/D6rU3WkWkAEZpBH.jpg"/>
    <s v="https://pbs.twimg.com/media/D6rU3WkWkAEZpBH.jpg"/>
    <x v="161"/>
    <d v="2019-05-16T00:00:00.000"/>
    <s v="09:02:00"/>
    <s v="https://twitter.com/deloittech/status/1128948705552457728"/>
    <m/>
    <m/>
    <s v="1128948705552457728"/>
    <m/>
    <b v="0"/>
    <n v="4"/>
    <s v=""/>
    <b v="0"/>
    <x v="0"/>
    <m/>
    <s v=""/>
    <b v="0"/>
    <n v="3"/>
    <s v=""/>
    <s v="Sprinklr"/>
    <b v="0"/>
    <s v="1128948705552457728"/>
    <m/>
    <n v="0"/>
    <n v="0"/>
    <m/>
    <m/>
    <m/>
    <m/>
    <m/>
    <m/>
    <m/>
    <m/>
    <n v="8"/>
    <s v="1"/>
    <s v="1"/>
    <n v="2"/>
    <n v="6.0606060606060606"/>
    <n v="2"/>
    <n v="6.0606060606060606"/>
    <n v="0"/>
    <n v="0"/>
    <n v="29"/>
    <n v="87.87878787878788"/>
    <n v="33"/>
  </r>
  <r>
    <s v="accenturenl"/>
    <s v="accenturenl"/>
    <s v="235, 20, 20"/>
    <n v="8.833333333333332"/>
    <s v="Dash Dot Dot"/>
    <n v="23.333333333333332"/>
    <m/>
    <m/>
    <m/>
    <m/>
    <s v="No"/>
    <n v="165"/>
    <m/>
    <s v="cybersecurity"/>
    <x v="0"/>
    <d v="2019-05-16T11:12:09.000"/>
    <s v="The internet was not designed for digital #identityManagement. As a result, organizations have had to find creative means to track and authenticate users. Read more on why SMI is the future of digital identity management https://t.co/8aFBCg5Eai_x000a__x000a_#IDM #CyberSecurity #Blockchain https://t.co/QG3P3cI8d7"/>
    <s v="https://www.accenture-insights.nl/en-us/articles/identity-management-on-blockchain"/>
    <s v="accenture-insights.nl"/>
    <x v="118"/>
    <s v="https://pbs.twimg.com/ext_tw_video_thumb/1128981090100756481/pu/img/Lvvn42fNgRueJqeo.jpg"/>
    <s v="https://pbs.twimg.com/ext_tw_video_thumb/1128981090100756481/pu/img/Lvvn42fNgRueJqeo.jpg"/>
    <x v="162"/>
    <d v="2019-05-16T00:00:00.000"/>
    <s v="11:12:09"/>
    <s v="https://twitter.com/accenturenl/status/1128981458746580994"/>
    <m/>
    <m/>
    <s v="1128981458746580994"/>
    <m/>
    <b v="0"/>
    <n v="1"/>
    <s v=""/>
    <b v="0"/>
    <x v="0"/>
    <m/>
    <s v=""/>
    <b v="0"/>
    <n v="0"/>
    <s v=""/>
    <s v="Twitter Web Client"/>
    <b v="0"/>
    <s v="1128981458746580994"/>
    <m/>
    <n v="0"/>
    <n v="0"/>
    <m/>
    <m/>
    <m/>
    <m/>
    <m/>
    <m/>
    <m/>
    <m/>
    <n v="11"/>
    <s v="1"/>
    <s v="1"/>
    <n v="1"/>
    <n v="2.6315789473684212"/>
    <n v="0"/>
    <n v="0"/>
    <n v="0"/>
    <n v="0"/>
    <n v="37"/>
    <n v="97.36842105263158"/>
    <n v="38"/>
  </r>
  <r>
    <s v="kpmg_de"/>
    <s v="kpmg_de"/>
    <s v="235, 20, 20"/>
    <n v="8.833333333333332"/>
    <s v="Dash Dot Dot"/>
    <n v="23.333333333333332"/>
    <m/>
    <m/>
    <m/>
    <m/>
    <s v="No"/>
    <n v="166"/>
    <m/>
    <s v="cybersecurity"/>
    <x v="0"/>
    <d v="2019-05-24T12:10:15.000"/>
    <s v="Wie statte ich ein vernetztes und zugleich sicheres #Fahrzeug aus? Finden Sie es auf unserer Veranstaltung Meet the Future: #CyberSecurity-Start-up-Day heraus. Hier geht es zur Anmeldung: https://t.co/DIAr1oQvzi https://t.co/4BWjw4bksF"/>
    <s v="https://home.kpmg/de/de/home/events/2019/07/meet-the-future.html?utm_content=92423855&amp;utm_medium=social&amp;utm_source=twitter&amp;hss_channel=tw-37637110"/>
    <s v="home.kpmg"/>
    <x v="119"/>
    <s v="https://pbs.twimg.com/media/D7VMq2TW4AAjqVG.jpg"/>
    <s v="https://pbs.twimg.com/media/D7VMq2TW4AAjqVG.jpg"/>
    <x v="163"/>
    <d v="2019-05-24T00:00:00.000"/>
    <s v="12:10:15"/>
    <s v="https://twitter.com/kpmg_de/status/1131895183048663040"/>
    <m/>
    <m/>
    <s v="1131895183048663040"/>
    <m/>
    <b v="0"/>
    <n v="0"/>
    <s v=""/>
    <b v="0"/>
    <x v="1"/>
    <m/>
    <s v=""/>
    <b v="0"/>
    <n v="0"/>
    <s v=""/>
    <s v="HubSpot"/>
    <b v="0"/>
    <s v="1131895183048663040"/>
    <m/>
    <n v="0"/>
    <n v="0"/>
    <m/>
    <m/>
    <m/>
    <m/>
    <m/>
    <m/>
    <m/>
    <m/>
    <n v="11"/>
    <s v="1"/>
    <s v="1"/>
    <n v="0"/>
    <n v="0"/>
    <n v="0"/>
    <n v="0"/>
    <n v="0"/>
    <n v="0"/>
    <n v="29"/>
    <n v="100"/>
    <n v="29"/>
  </r>
  <r>
    <s v="pwc_middle_east"/>
    <s v="pwc_middle_east"/>
    <s v="202, 53, 53"/>
    <n v="7.083333333333333"/>
    <s v="Dash Dot Dot"/>
    <n v="28.333333333333336"/>
    <m/>
    <m/>
    <m/>
    <m/>
    <s v="No"/>
    <n v="167"/>
    <m/>
    <s v="privacy"/>
    <x v="0"/>
    <d v="2019-05-28T08:44:59.000"/>
    <s v="New data privacy legislation is coming to the UAE and elsewhere in the #GCC. Do you know what this means to you? Join us and DIFC for an informative seminar to learn more. #dataprivacy https://t.co/bTzsavf2Tc"/>
    <s v="https://www.eventbrite.com/e/beyond-gdpr-data-privacy-in-the-gcc-registration-62246231153"/>
    <s v="eventbrite.com"/>
    <x v="120"/>
    <m/>
    <s v="http://pbs.twimg.com/profile_images/478896554044956675/tkiIL38-_normal.jpeg"/>
    <x v="164"/>
    <d v="2019-05-28T00:00:00.000"/>
    <s v="08:44:59"/>
    <s v="https://twitter.com/pwc_middle_east/status/1133293073755197440"/>
    <m/>
    <m/>
    <s v="1133293073755197440"/>
    <m/>
    <b v="0"/>
    <n v="7"/>
    <s v=""/>
    <b v="0"/>
    <x v="0"/>
    <m/>
    <s v=""/>
    <b v="0"/>
    <n v="1"/>
    <s v=""/>
    <s v="Twitter Ads Composer"/>
    <b v="0"/>
    <s v="1133293073755197440"/>
    <m/>
    <n v="0"/>
    <n v="0"/>
    <m/>
    <m/>
    <m/>
    <m/>
    <m/>
    <m/>
    <m/>
    <m/>
    <n v="8"/>
    <s v="1"/>
    <s v="1"/>
    <n v="0"/>
    <n v="0"/>
    <n v="0"/>
    <n v="0"/>
    <n v="0"/>
    <n v="0"/>
    <n v="34"/>
    <n v="100"/>
    <n v="34"/>
  </r>
  <r>
    <s v="deloitteuk"/>
    <s v="deloitteuk"/>
    <s v="212, 43, 43"/>
    <n v="7.666666666666667"/>
    <s v="Dash Dot Dot"/>
    <n v="26.666666666666664"/>
    <m/>
    <m/>
    <m/>
    <m/>
    <s v="No"/>
    <n v="168"/>
    <m/>
    <s v="privacy"/>
    <x v="0"/>
    <d v="2019-05-28T11:00:00.000"/>
    <s v="Have Financial Services companies found it easier to comply with #GDPR than companies in other sectors because of their history of meeting strict privacy and data protection requirements? Read the findings of our latest #GDPR report https://t.co/GtrhcGOcqL report:5eng:6risk:fsgd3"/>
    <s v="https://deloi.tt/2wjQa2s"/>
    <s v="deloi.tt"/>
    <x v="121"/>
    <m/>
    <s v="http://pbs.twimg.com/profile_images/1148152470876622848/GbBIxSkV_normal.jpg"/>
    <x v="165"/>
    <d v="2019-05-28T00:00:00.000"/>
    <s v="11:00:00"/>
    <s v="https://twitter.com/deloitteuk/status/1133327054609559553"/>
    <m/>
    <m/>
    <s v="1133327054609559553"/>
    <m/>
    <b v="0"/>
    <n v="1"/>
    <s v=""/>
    <b v="0"/>
    <x v="0"/>
    <m/>
    <s v=""/>
    <b v="0"/>
    <n v="1"/>
    <s v=""/>
    <s v="Sprinklr"/>
    <b v="0"/>
    <s v="1133327054609559553"/>
    <m/>
    <n v="0"/>
    <n v="0"/>
    <m/>
    <m/>
    <m/>
    <m/>
    <m/>
    <m/>
    <m/>
    <m/>
    <n v="9"/>
    <s v="1"/>
    <s v="1"/>
    <n v="2"/>
    <n v="5"/>
    <n v="1"/>
    <n v="2.5"/>
    <n v="0"/>
    <n v="0"/>
    <n v="37"/>
    <n v="92.5"/>
    <n v="40"/>
  </r>
  <r>
    <s v="deloitteuk"/>
    <s v="deloitteuk"/>
    <s v="212, 43, 43"/>
    <n v="7.666666666666667"/>
    <s v="Dash Dot Dot"/>
    <n v="26.666666666666664"/>
    <m/>
    <m/>
    <m/>
    <m/>
    <s v="No"/>
    <n v="169"/>
    <m/>
    <s v="privacy"/>
    <x v="0"/>
    <d v="2019-05-30T10:00:00.000"/>
    <s v="Now the dust has settled we know more about the compliance burden #GDPR has placed on Financial Services firms. But what are the long-term benefits and how will technology play a part in ensuring privacy designs are fit for future? Download #GDPR report. https://t.co/oCiPyr6PBg"/>
    <s v="https://deloi.tt/2wi4jNW"/>
    <s v="deloi.tt"/>
    <x v="121"/>
    <m/>
    <s v="http://pbs.twimg.com/profile_images/1148152470876622848/GbBIxSkV_normal.jpg"/>
    <x v="166"/>
    <d v="2019-05-30T00:00:00.000"/>
    <s v="10:00:00"/>
    <s v="https://twitter.com/deloitteuk/status/1134036729407709185"/>
    <m/>
    <m/>
    <s v="1134036729407709185"/>
    <m/>
    <b v="0"/>
    <n v="2"/>
    <s v=""/>
    <b v="0"/>
    <x v="0"/>
    <m/>
    <s v=""/>
    <b v="0"/>
    <n v="0"/>
    <s v=""/>
    <s v="Sprinklr"/>
    <b v="0"/>
    <s v="1134036729407709185"/>
    <m/>
    <n v="0"/>
    <n v="0"/>
    <m/>
    <m/>
    <m/>
    <m/>
    <m/>
    <m/>
    <m/>
    <m/>
    <n v="9"/>
    <s v="1"/>
    <s v="1"/>
    <n v="1"/>
    <n v="2.272727272727273"/>
    <n v="2"/>
    <n v="4.545454545454546"/>
    <n v="0"/>
    <n v="0"/>
    <n v="41"/>
    <n v="93.18181818181819"/>
    <n v="44"/>
  </r>
  <r>
    <s v="kpmg_de"/>
    <s v="kpmg_de"/>
    <s v="235, 20, 20"/>
    <n v="8.833333333333332"/>
    <s v="Dash Dot Dot"/>
    <n v="23.333333333333332"/>
    <m/>
    <m/>
    <m/>
    <m/>
    <s v="No"/>
    <n v="170"/>
    <m/>
    <s v="cybersecurity"/>
    <x v="0"/>
    <d v="2019-05-30T15:50:09.000"/>
    <s v="Unser #CEOoutlook bündelt die Einschätzungen von 1.300 Chefs weltweit. Was sie über #KünstlicheIntelligenz, #Protektionismus und #CyberSecurity denken, haben wir hier zusammengefasst. https://t.co/qjryx0jqea"/>
    <s v="https://hub.kpmg.de/global-ceo-outlook-2019?utm_campaign=CEO%20Outlook%202019&amp;utm_content=92785972&amp;utm_medium=social&amp;utm_source=twitter&amp;hss_channel=tw-37637110"/>
    <s v="kpmg.de"/>
    <x v="122"/>
    <m/>
    <s v="http://pbs.twimg.com/profile_images/1106210518648401923/ZBJQT0p__normal.png"/>
    <x v="167"/>
    <d v="2019-05-30T00:00:00.000"/>
    <s v="15:50:09"/>
    <s v="https://twitter.com/kpmg_de/status/1134124849755041793"/>
    <m/>
    <m/>
    <s v="1134124849755041793"/>
    <m/>
    <b v="0"/>
    <n v="1"/>
    <s v=""/>
    <b v="0"/>
    <x v="1"/>
    <m/>
    <s v=""/>
    <b v="0"/>
    <n v="3"/>
    <s v=""/>
    <s v="HubSpot"/>
    <b v="0"/>
    <s v="1134124849755041793"/>
    <m/>
    <n v="0"/>
    <n v="0"/>
    <m/>
    <m/>
    <m/>
    <m/>
    <m/>
    <m/>
    <m/>
    <m/>
    <n v="11"/>
    <s v="1"/>
    <s v="1"/>
    <n v="0"/>
    <n v="0"/>
    <n v="1"/>
    <n v="4.545454545454546"/>
    <n v="0"/>
    <n v="0"/>
    <n v="21"/>
    <n v="95.45454545454545"/>
    <n v="22"/>
  </r>
  <r>
    <s v="pwc_uk"/>
    <s v="pwc_uk"/>
    <s v="Red"/>
    <n v="10"/>
    <s v="Dash Dot Dot"/>
    <n v="20"/>
    <m/>
    <m/>
    <m/>
    <m/>
    <s v="No"/>
    <n v="171"/>
    <m/>
    <s v="privacy"/>
    <x v="0"/>
    <d v="2019-05-31T12:00:08.000"/>
    <s v="UK #dataprivacy fines increased by £2.5m in 2018. Explore the main reasons why fines were imposed and understand the industry sectors most impacted with our latest Privacy &amp;amp; Security Enforcement Tracker: https://t.co/ZnNhItSae5 https://t.co/R7zo8bIYdq"/>
    <s v="http://r.socialstudio.radian6.com/1cbe20d0-ff5d-49d5-ab2d-383a25dbd66a"/>
    <s v="radian6.com"/>
    <x v="123"/>
    <s v="https://pbs.twimg.com/media/D75NepIWsAEQsHO.jpg"/>
    <s v="https://pbs.twimg.com/media/D75NepIWsAEQsHO.jpg"/>
    <x v="168"/>
    <d v="2019-05-31T00:00:00.000"/>
    <s v="12:00:08"/>
    <s v="https://twitter.com/pwc_uk/status/1134429349447380992"/>
    <m/>
    <m/>
    <s v="1134429349447380992"/>
    <m/>
    <b v="0"/>
    <n v="2"/>
    <s v=""/>
    <b v="0"/>
    <x v="0"/>
    <m/>
    <s v=""/>
    <b v="0"/>
    <n v="1"/>
    <s v=""/>
    <s v="Salesforce - Social Studio"/>
    <b v="0"/>
    <s v="1134429349447380992"/>
    <m/>
    <n v="0"/>
    <n v="0"/>
    <m/>
    <m/>
    <m/>
    <m/>
    <m/>
    <m/>
    <m/>
    <m/>
    <n v="17"/>
    <s v="1"/>
    <s v="1"/>
    <n v="0"/>
    <n v="0"/>
    <n v="0"/>
    <n v="0"/>
    <n v="0"/>
    <n v="0"/>
    <n v="32"/>
    <n v="100"/>
    <n v="32"/>
  </r>
  <r>
    <s v="accenturenl"/>
    <s v="accenturenl"/>
    <s v="235, 20, 20"/>
    <n v="8.833333333333332"/>
    <s v="Dash Dot Dot"/>
    <n v="23.333333333333332"/>
    <m/>
    <m/>
    <m/>
    <m/>
    <s v="No"/>
    <n v="172"/>
    <m/>
    <s v="cybersecurity"/>
    <x v="0"/>
    <d v="2019-06-05T07:34:40.000"/>
    <s v="What's it like inside Accenture Labs? Join Rachel for a look around our cybersecurity-focused D.C. #Cyber Fusion Center: https://t.co/Kmj9jHzQLm https://t.co/cD2sCcpOgm"/>
    <s v="http://r.socialstudio.radian6.com/58dcac27-7e1c-481a-9724-3149484be065"/>
    <s v="radian6.com"/>
    <x v="124"/>
    <s v="https://pbs.twimg.com/ext_tw_video_thumb/1136173470872743937/pu/img/zvdMJWOuL9QVr0Ys.jpg"/>
    <s v="https://pbs.twimg.com/ext_tw_video_thumb/1136173470872743937/pu/img/zvdMJWOuL9QVr0Ys.jpg"/>
    <x v="169"/>
    <d v="2019-06-05T00:00:00.000"/>
    <s v="07:34:40"/>
    <s v="https://twitter.com/accenturenl/status/1136174484858298368"/>
    <m/>
    <m/>
    <s v="1136174484858298368"/>
    <m/>
    <b v="0"/>
    <n v="0"/>
    <s v=""/>
    <b v="0"/>
    <x v="0"/>
    <m/>
    <s v=""/>
    <b v="0"/>
    <n v="0"/>
    <s v=""/>
    <s v="Salesforce - Social Studio"/>
    <b v="0"/>
    <s v="1136174484858298368"/>
    <m/>
    <n v="0"/>
    <n v="0"/>
    <m/>
    <m/>
    <m/>
    <m/>
    <m/>
    <m/>
    <m/>
    <m/>
    <n v="11"/>
    <s v="1"/>
    <s v="1"/>
    <n v="1"/>
    <n v="5"/>
    <n v="0"/>
    <n v="0"/>
    <n v="0"/>
    <n v="0"/>
    <n v="19"/>
    <n v="95"/>
    <n v="20"/>
  </r>
  <r>
    <s v="ey_uki"/>
    <s v="ey_uki"/>
    <s v="Red"/>
    <n v="10"/>
    <s v="Dash Dot Dot"/>
    <n v="20"/>
    <m/>
    <m/>
    <m/>
    <m/>
    <s v="No"/>
    <n v="173"/>
    <m/>
    <s v="cybersecurity"/>
    <x v="0"/>
    <d v="2019-06-06T15:00:00.000"/>
    <s v="61% of businesses surveyed feel increasing their reliance on #technology could make their business more vulnerable to disruption. Read our latest report on organisational resilience: https://t.co/DtzADsxHy4 #OrganisationalResilience #Talent #Cybersecurity"/>
    <s v="https://go.ey.com/2HN0rtn"/>
    <s v="ey.com"/>
    <x v="125"/>
    <m/>
    <s v="http://pbs.twimg.com/profile_images/1138798912767008768/tPrJBtD7_normal.png"/>
    <x v="170"/>
    <d v="2019-06-06T00:00:00.000"/>
    <s v="15:00:00"/>
    <s v="https://twitter.com/ey_uki/status/1136648944178610177"/>
    <m/>
    <m/>
    <s v="1136648944178610177"/>
    <m/>
    <b v="0"/>
    <n v="0"/>
    <s v=""/>
    <b v="0"/>
    <x v="0"/>
    <m/>
    <s v=""/>
    <b v="0"/>
    <n v="1"/>
    <s v=""/>
    <s v="Sprinklr"/>
    <b v="0"/>
    <s v="1136648944178610177"/>
    <m/>
    <n v="0"/>
    <n v="0"/>
    <m/>
    <m/>
    <m/>
    <m/>
    <m/>
    <m/>
    <m/>
    <m/>
    <n v="13"/>
    <s v="1"/>
    <s v="1"/>
    <n v="1"/>
    <n v="3.5714285714285716"/>
    <n v="2"/>
    <n v="7.142857142857143"/>
    <n v="0"/>
    <n v="0"/>
    <n v="25"/>
    <n v="89.28571428571429"/>
    <n v="28"/>
  </r>
  <r>
    <s v="ey_uki"/>
    <s v="ey_uki"/>
    <s v="Red"/>
    <n v="10"/>
    <s v="Dash Dot Dot"/>
    <n v="20"/>
    <m/>
    <m/>
    <m/>
    <m/>
    <s v="No"/>
    <n v="174"/>
    <m/>
    <s v="cybersecurity"/>
    <x v="0"/>
    <d v="2019-06-06T15:15:00.000"/>
    <s v="Is your organisation resilient in the current #Transformative Age? Without the right staff, #culture, #training and #leadership, it is almost impossible to create a resilient organisation. Read latest study: https://t.co/jBxtUTCltz #OrganisationalResilience #Talent #Cybersecurity"/>
    <s v="https://go.ey.com/2HN0rtn"/>
    <s v="ey.com"/>
    <x v="126"/>
    <m/>
    <s v="http://pbs.twimg.com/profile_images/1138798912767008768/tPrJBtD7_normal.png"/>
    <x v="171"/>
    <d v="2019-06-06T00:00:00.000"/>
    <s v="15:15:00"/>
    <s v="https://twitter.com/ey_uki/status/1136652717877805056"/>
    <m/>
    <m/>
    <s v="1136652717877805056"/>
    <m/>
    <b v="0"/>
    <n v="2"/>
    <s v=""/>
    <b v="0"/>
    <x v="0"/>
    <m/>
    <s v=""/>
    <b v="0"/>
    <n v="4"/>
    <s v=""/>
    <s v="Sprinklr"/>
    <b v="0"/>
    <s v="1136652717877805056"/>
    <m/>
    <n v="0"/>
    <n v="0"/>
    <m/>
    <m/>
    <m/>
    <m/>
    <m/>
    <m/>
    <m/>
    <m/>
    <n v="13"/>
    <s v="1"/>
    <s v="1"/>
    <n v="4"/>
    <n v="12.5"/>
    <n v="1"/>
    <n v="3.125"/>
    <n v="0"/>
    <n v="0"/>
    <n v="27"/>
    <n v="84.375"/>
    <n v="32"/>
  </r>
  <r>
    <s v="ey_uki"/>
    <s v="ey_uki"/>
    <s v="Red"/>
    <n v="10"/>
    <s v="Dash Dot Dot"/>
    <n v="20"/>
    <m/>
    <m/>
    <m/>
    <m/>
    <s v="No"/>
    <n v="175"/>
    <m/>
    <s v="cybersecurity"/>
    <x v="0"/>
    <d v="2019-06-06T15:55:00.000"/>
    <s v="39% of businesses surveyed are able to achieve the right balance of staff to meet their future needs. Read our latest report on organisational resilience: https://t.co/suKfWFZ67a #OrganisationalResilience #Talent #Cybersecurity"/>
    <s v="https://go.ey.com/2HN0rtn"/>
    <s v="ey.com"/>
    <x v="127"/>
    <m/>
    <s v="http://pbs.twimg.com/profile_images/1138798912767008768/tPrJBtD7_normal.png"/>
    <x v="172"/>
    <d v="2019-06-06T00:00:00.000"/>
    <s v="15:55:00"/>
    <s v="https://twitter.com/ey_uki/status/1136662783356018691"/>
    <m/>
    <m/>
    <s v="1136662783356018691"/>
    <m/>
    <b v="0"/>
    <n v="2"/>
    <s v=""/>
    <b v="0"/>
    <x v="0"/>
    <m/>
    <s v=""/>
    <b v="0"/>
    <n v="0"/>
    <s v=""/>
    <s v="Sprinklr"/>
    <b v="0"/>
    <s v="1136662783356018691"/>
    <m/>
    <n v="0"/>
    <n v="0"/>
    <m/>
    <m/>
    <m/>
    <m/>
    <m/>
    <m/>
    <m/>
    <m/>
    <n v="13"/>
    <s v="1"/>
    <s v="1"/>
    <n v="2"/>
    <n v="7.142857142857143"/>
    <n v="0"/>
    <n v="0"/>
    <n v="0"/>
    <n v="0"/>
    <n v="26"/>
    <n v="92.85714285714286"/>
    <n v="28"/>
  </r>
  <r>
    <s v="deloitteuk"/>
    <s v="deloitteuk"/>
    <s v="212, 43, 43"/>
    <n v="7.666666666666667"/>
    <s v="Dash Dot Dot"/>
    <n v="26.666666666666664"/>
    <m/>
    <m/>
    <m/>
    <m/>
    <s v="No"/>
    <n v="176"/>
    <m/>
    <s v="privacy"/>
    <x v="0"/>
    <d v="2019-06-11T10:00:01.000"/>
    <s v="Investment in #ThirdPartyRisk management focuses on #InformationSecurity #DataPrivacy &amp;amp; #CyberRisk. Read the latest trends in third party #RiskManagement   https://t.co/DyYkXR6WJJ https://t.co/HV8KZbLpcq"/>
    <s v="https://deloi.tt/2wGkAMJ"/>
    <s v="deloi.tt"/>
    <x v="128"/>
    <s v="https://pbs.twimg.com/media/D8xbegyX4AUCXhD.jpg"/>
    <s v="https://pbs.twimg.com/media/D8xbegyX4AUCXhD.jpg"/>
    <x v="173"/>
    <d v="2019-06-11T00:00:00.000"/>
    <s v="10:00:01"/>
    <s v="https://twitter.com/deloitteuk/status/1138385387200688128"/>
    <m/>
    <m/>
    <s v="1138385387200688128"/>
    <m/>
    <b v="0"/>
    <n v="0"/>
    <s v=""/>
    <b v="0"/>
    <x v="0"/>
    <m/>
    <s v=""/>
    <b v="0"/>
    <n v="0"/>
    <s v=""/>
    <s v="Sprinklr"/>
    <b v="0"/>
    <s v="1138385387200688128"/>
    <m/>
    <n v="0"/>
    <n v="0"/>
    <m/>
    <m/>
    <m/>
    <m/>
    <m/>
    <m/>
    <m/>
    <m/>
    <n v="9"/>
    <s v="1"/>
    <s v="1"/>
    <n v="0"/>
    <n v="0"/>
    <n v="0"/>
    <n v="0"/>
    <n v="0"/>
    <n v="0"/>
    <n v="18"/>
    <n v="100"/>
    <n v="18"/>
  </r>
  <r>
    <s v="pwc_uk"/>
    <s v="pwc_uk"/>
    <s v="Red"/>
    <n v="10"/>
    <s v="Dash Dot Dot"/>
    <n v="20"/>
    <m/>
    <m/>
    <m/>
    <m/>
    <s v="No"/>
    <n v="177"/>
    <m/>
    <s v="cybersecurity"/>
    <x v="0"/>
    <d v="2019-06-11T15:02:53.000"/>
    <s v="One week to go until IDM London 2019. We are proud to be sponsoring this event and showcasing our #cybersecurity expertise. Come and meet our team at stand 15 on 18 June and find out why we're much more than accountants: https://t.co/k2q1ebw6zV #WMIDM https://t.co/tYWn8ZhjvQ"/>
    <s v="https://whitehallmedia.co.uk/programme-details/"/>
    <s v="co.uk"/>
    <x v="129"/>
    <s v="https://pbs.twimg.com/media/D8ygy1hXUAI6x-L.jpg"/>
    <s v="https://pbs.twimg.com/media/D8ygy1hXUAI6x-L.jpg"/>
    <x v="174"/>
    <d v="2019-06-11T00:00:00.000"/>
    <s v="15:02:53"/>
    <s v="https://twitter.com/pwc_uk/status/1138461605820338181"/>
    <m/>
    <m/>
    <s v="1138461605820338181"/>
    <m/>
    <b v="0"/>
    <n v="1"/>
    <s v=""/>
    <b v="0"/>
    <x v="0"/>
    <m/>
    <s v=""/>
    <b v="0"/>
    <n v="1"/>
    <s v=""/>
    <s v="Salesforce - Social Studio"/>
    <b v="0"/>
    <s v="1138461605820338181"/>
    <m/>
    <n v="0"/>
    <n v="0"/>
    <m/>
    <m/>
    <m/>
    <m/>
    <m/>
    <m/>
    <m/>
    <m/>
    <n v="17"/>
    <s v="1"/>
    <s v="1"/>
    <n v="1"/>
    <n v="2.380952380952381"/>
    <n v="0"/>
    <n v="0"/>
    <n v="0"/>
    <n v="0"/>
    <n v="41"/>
    <n v="97.61904761904762"/>
    <n v="42"/>
  </r>
  <r>
    <s v="ibmch"/>
    <s v="ibmch"/>
    <s v="171, 85, 85"/>
    <n v="5.333333333333334"/>
    <s v="Solid"/>
    <n v="33.333333333333336"/>
    <m/>
    <m/>
    <m/>
    <m/>
    <s v="No"/>
    <n v="178"/>
    <m/>
    <s v="cybersecurity"/>
    <x v="0"/>
    <d v="2019-06-14T09:00:02.000"/>
    <s v="Die #Security Events am 5. und 6. Juni auf der #ThinkatIBM in Berlin gaben Antworten auf wichtige Fragen rund um CyberSecurity und deren Bedrohungen. Und auf die Frage, welchen Anteil #KI und #Cloud an einem modernen Sicherheitskonzept haben. Zum Blog: https://t.co/NWNqyoT0B6 https://t.co/ca5Lf8SlLL"/>
    <s v="https://think-livestudio.com/2019/06/06/23-tonnen-fuer-mehr-sicherheit-der-ibm-x-force-cyber-truck-und-security-summit/?linkId=68950984"/>
    <s v="think-livestudio.com"/>
    <x v="130"/>
    <s v="https://pbs.twimg.com/media/D9AqhJ5WwAA79FL.jpg"/>
    <s v="https://pbs.twimg.com/media/D9AqhJ5WwAA79FL.jpg"/>
    <x v="175"/>
    <d v="2019-06-14T00:00:00.000"/>
    <s v="09:00:02"/>
    <s v="https://twitter.com/ibmch/status/1139457456881487878"/>
    <m/>
    <m/>
    <s v="1139457456881487878"/>
    <m/>
    <b v="0"/>
    <n v="0"/>
    <s v=""/>
    <b v="0"/>
    <x v="1"/>
    <m/>
    <s v=""/>
    <b v="0"/>
    <n v="0"/>
    <s v=""/>
    <s v="Sprinklr"/>
    <b v="0"/>
    <s v="1139457456881487878"/>
    <m/>
    <n v="0"/>
    <n v="0"/>
    <m/>
    <m/>
    <m/>
    <m/>
    <m/>
    <m/>
    <m/>
    <m/>
    <n v="5"/>
    <s v="1"/>
    <s v="1"/>
    <n v="0"/>
    <n v="0"/>
    <n v="3"/>
    <n v="7.5"/>
    <n v="0"/>
    <n v="0"/>
    <n v="37"/>
    <n v="92.5"/>
    <n v="40"/>
  </r>
  <r>
    <s v="ey_uki"/>
    <s v="ey_uki"/>
    <s v="Red"/>
    <n v="10"/>
    <s v="Dash Dot Dot"/>
    <n v="20"/>
    <m/>
    <m/>
    <m/>
    <m/>
    <s v="No"/>
    <n v="179"/>
    <m/>
    <s v="cybersecurity"/>
    <x v="0"/>
    <d v="2019-06-21T14:30:00.000"/>
    <s v="AI inspires new ways of operating a business. #Robotics and #cybersecurity, powered by #AI are prominent technologies for businesses working for the government and in the #publicsector. Read more in the latest EY Disruption Index™: https://t.co/DoX3cZfZor"/>
    <s v="https://go.ey.com/Disr_Index"/>
    <s v="ey.com"/>
    <x v="131"/>
    <m/>
    <s v="http://pbs.twimg.com/profile_images/1138798912767008768/tPrJBtD7_normal.png"/>
    <x v="176"/>
    <d v="2019-06-21T00:00:00.000"/>
    <s v="14:30:00"/>
    <s v="https://twitter.com/ey_uki/status/1142077210150494208"/>
    <m/>
    <m/>
    <s v="1142077210150494208"/>
    <m/>
    <b v="0"/>
    <n v="0"/>
    <s v=""/>
    <b v="0"/>
    <x v="0"/>
    <m/>
    <s v=""/>
    <b v="0"/>
    <n v="0"/>
    <s v=""/>
    <s v="Sprinklr"/>
    <b v="0"/>
    <s v="1142077210150494208"/>
    <m/>
    <n v="0"/>
    <n v="0"/>
    <m/>
    <m/>
    <m/>
    <m/>
    <m/>
    <m/>
    <m/>
    <m/>
    <n v="13"/>
    <s v="1"/>
    <s v="1"/>
    <n v="1"/>
    <n v="2.857142857142857"/>
    <n v="1"/>
    <n v="2.857142857142857"/>
    <n v="0"/>
    <n v="0"/>
    <n v="33"/>
    <n v="94.28571428571429"/>
    <n v="35"/>
  </r>
  <r>
    <s v="ey_africa"/>
    <s v="ey_africa"/>
    <s v="Red"/>
    <n v="10"/>
    <s v="Dash Dot Dot"/>
    <n v="20"/>
    <m/>
    <m/>
    <m/>
    <m/>
    <s v="No"/>
    <n v="180"/>
    <m/>
    <s v="cybersecurity"/>
    <x v="0"/>
    <d v="2019-06-28T09:20:00.000"/>
    <s v="#Cybersecurity should not be an afterthought. It must be built into new systems, and retro-fitted into existing ones: https://t.co/VXAC1jTB1l #BetterWorkingWorld"/>
    <s v="https://www.linkedin.com/pulse/cybercrime-national-security-imperative-george-atalla/"/>
    <s v="linkedin.com"/>
    <x v="132"/>
    <m/>
    <s v="http://pbs.twimg.com/profile_images/1138840900086296578/MU3gVTEI_normal.png"/>
    <x v="177"/>
    <d v="2019-06-28T00:00:00.000"/>
    <s v="09:20:00"/>
    <s v="https://twitter.com/ey_africa/status/1144535910987567104"/>
    <m/>
    <m/>
    <s v="1144535910987567104"/>
    <m/>
    <b v="0"/>
    <n v="1"/>
    <s v=""/>
    <b v="0"/>
    <x v="0"/>
    <m/>
    <s v=""/>
    <b v="0"/>
    <n v="4"/>
    <s v=""/>
    <s v="Sprinklr"/>
    <b v="0"/>
    <s v="1144535910987567104"/>
    <m/>
    <n v="0"/>
    <n v="0"/>
    <m/>
    <m/>
    <m/>
    <m/>
    <m/>
    <m/>
    <m/>
    <m/>
    <n v="19"/>
    <s v="1"/>
    <s v="1"/>
    <n v="0"/>
    <n v="0"/>
    <n v="0"/>
    <n v="0"/>
    <n v="0"/>
    <n v="0"/>
    <n v="20"/>
    <n v="100"/>
    <n v="20"/>
  </r>
  <r>
    <s v="deloittech"/>
    <s v="deloittech"/>
    <s v="202, 53, 53"/>
    <n v="7.083333333333333"/>
    <s v="Dash Dot Dot"/>
    <n v="28.333333333333336"/>
    <m/>
    <m/>
    <m/>
    <m/>
    <s v="No"/>
    <n v="181"/>
    <m/>
    <s v="cybersecurity"/>
    <x v="0"/>
    <d v="2019-07-04T10:48:00.000"/>
    <s v="&quot;In den 70er Jahren waren wir weiter als heute&quot;, so IBM-Managerin Angelika Steinacker. Sie ärgerts, dass sich das Rad in ihrer Branche zurückbewegt hat &amp;amp; will junge Frauen für die Computerbranche begeistern.💪💻 #WomenInCyber #CyberSecurity  https://t.co/O0PlF7di0g"/>
    <s v="https://deloi.tt/2XPhPaS"/>
    <s v="deloi.tt"/>
    <x v="133"/>
    <m/>
    <s v="http://pbs.twimg.com/profile_images/1114089182643806208/vW-NJnCo_normal.png"/>
    <x v="178"/>
    <d v="2019-07-04T00:00:00.000"/>
    <s v="10:48:00"/>
    <s v="https://twitter.com/deloittech/status/1146732384282435584"/>
    <m/>
    <m/>
    <s v="1146732384282435584"/>
    <m/>
    <b v="0"/>
    <n v="1"/>
    <s v=""/>
    <b v="0"/>
    <x v="1"/>
    <m/>
    <s v=""/>
    <b v="0"/>
    <n v="0"/>
    <s v=""/>
    <s v="Sprinklr"/>
    <b v="0"/>
    <s v="1146732384282435584"/>
    <m/>
    <n v="0"/>
    <n v="0"/>
    <m/>
    <m/>
    <m/>
    <m/>
    <m/>
    <m/>
    <m/>
    <m/>
    <n v="8"/>
    <s v="1"/>
    <s v="1"/>
    <n v="0"/>
    <n v="0"/>
    <n v="1"/>
    <n v="2.857142857142857"/>
    <n v="0"/>
    <n v="0"/>
    <n v="34"/>
    <n v="97.14285714285714"/>
    <n v="35"/>
  </r>
  <r>
    <s v="pwc_middle_east"/>
    <s v="pwc_middle_east"/>
    <s v="202, 53, 53"/>
    <n v="7.083333333333333"/>
    <s v="Dash Dot Dot"/>
    <n v="28.333333333333336"/>
    <m/>
    <m/>
    <m/>
    <m/>
    <s v="No"/>
    <n v="182"/>
    <m/>
    <s v="cybersecurity"/>
    <x v="0"/>
    <d v="2019-07-07T09:30:00.000"/>
    <s v="How are your #data strategy leaders using #data to create value? Let us know: https://t.co/wqHULmstUH #digitalresilience #cybersecurity"/>
    <s v="http://www.kadenceresearch.com/digitaltrust2019/wave3"/>
    <s v="kadenceresearch.com"/>
    <x v="134"/>
    <m/>
    <s v="http://pbs.twimg.com/profile_images/478896554044956675/tkiIL38-_normal.jpeg"/>
    <x v="179"/>
    <d v="2019-07-07T00:00:00.000"/>
    <s v="09:30:00"/>
    <s v="https://twitter.com/pwc_middle_east/status/1147799919610212352"/>
    <m/>
    <m/>
    <s v="1147799919610212352"/>
    <m/>
    <b v="0"/>
    <n v="5"/>
    <s v=""/>
    <b v="0"/>
    <x v="0"/>
    <m/>
    <s v=""/>
    <b v="0"/>
    <n v="2"/>
    <s v=""/>
    <s v="Twitter Ads Composer"/>
    <b v="0"/>
    <s v="1147799919610212352"/>
    <m/>
    <n v="0"/>
    <n v="0"/>
    <m/>
    <m/>
    <m/>
    <m/>
    <m/>
    <m/>
    <m/>
    <m/>
    <n v="8"/>
    <s v="1"/>
    <s v="1"/>
    <n v="0"/>
    <n v="0"/>
    <n v="0"/>
    <n v="0"/>
    <n v="0"/>
    <n v="0"/>
    <n v="16"/>
    <n v="100"/>
    <n v="16"/>
  </r>
  <r>
    <s v="pwc_middle_east"/>
    <s v="pwc_middle_east"/>
    <s v="202, 53, 53"/>
    <n v="7.083333333333333"/>
    <s v="Dash Dot Dot"/>
    <n v="28.333333333333336"/>
    <m/>
    <m/>
    <m/>
    <m/>
    <s v="No"/>
    <n v="183"/>
    <m/>
    <s v="cybersecurity"/>
    <x v="0"/>
    <d v="2019-07-10T08:00:00.000"/>
    <s v="Are you implementing #digitalresilience by design? Provide your insights: https://t.co/3WDi6Bbp9R #cybersecurity"/>
    <s v="http://www.kadenceresearch.com/digitaltrust2019/wave3"/>
    <s v="kadenceresearch.com"/>
    <x v="135"/>
    <m/>
    <s v="http://pbs.twimg.com/profile_images/478896554044956675/tkiIL38-_normal.jpeg"/>
    <x v="180"/>
    <d v="2019-07-10T00:00:00.000"/>
    <s v="08:00:00"/>
    <s v="https://twitter.com/pwc_middle_east/status/1148864432522424320"/>
    <m/>
    <m/>
    <s v="1148864432522424320"/>
    <m/>
    <b v="0"/>
    <n v="6"/>
    <s v=""/>
    <b v="0"/>
    <x v="0"/>
    <m/>
    <s v=""/>
    <b v="0"/>
    <n v="9"/>
    <s v=""/>
    <s v="Twitter Ads Composer"/>
    <b v="0"/>
    <s v="1148864432522424320"/>
    <m/>
    <n v="0"/>
    <n v="0"/>
    <m/>
    <m/>
    <m/>
    <m/>
    <m/>
    <m/>
    <m/>
    <m/>
    <n v="8"/>
    <s v="1"/>
    <s v="1"/>
    <n v="0"/>
    <n v="0"/>
    <n v="0"/>
    <n v="0"/>
    <n v="0"/>
    <n v="0"/>
    <n v="10"/>
    <n v="100"/>
    <n v="10"/>
  </r>
  <r>
    <s v="pwc_middle_east"/>
    <s v="pwc_middle_east"/>
    <s v="202, 53, 53"/>
    <n v="7.083333333333333"/>
    <s v="Dash Dot Dot"/>
    <n v="28.333333333333336"/>
    <m/>
    <m/>
    <m/>
    <m/>
    <s v="No"/>
    <n v="184"/>
    <m/>
    <s v="cybersecurity"/>
    <x v="0"/>
    <d v="2019-07-15T08:00:00.000"/>
    <s v="Is #digitalresilience top of mind for your organisation? Let us know: https://t.co/wqHULmaSw7 #cybersecurity"/>
    <s v="http://www.kadenceresearch.com/digitaltrust2019/wave3"/>
    <s v="kadenceresearch.com"/>
    <x v="135"/>
    <m/>
    <s v="http://pbs.twimg.com/profile_images/478896554044956675/tkiIL38-_normal.jpeg"/>
    <x v="181"/>
    <d v="2019-07-15T00:00:00.000"/>
    <s v="08:00:00"/>
    <s v="https://twitter.com/pwc_middle_east/status/1150676372940972033"/>
    <m/>
    <m/>
    <s v="1150676372940972033"/>
    <m/>
    <b v="0"/>
    <n v="3"/>
    <s v=""/>
    <b v="0"/>
    <x v="0"/>
    <m/>
    <s v=""/>
    <b v="0"/>
    <n v="1"/>
    <s v=""/>
    <s v="Twitter Ads Composer"/>
    <b v="0"/>
    <s v="1150676372940972033"/>
    <m/>
    <n v="0"/>
    <n v="0"/>
    <m/>
    <m/>
    <m/>
    <m/>
    <m/>
    <m/>
    <m/>
    <m/>
    <n v="8"/>
    <s v="1"/>
    <s v="1"/>
    <n v="1"/>
    <n v="8.333333333333334"/>
    <n v="0"/>
    <n v="0"/>
    <n v="0"/>
    <n v="0"/>
    <n v="11"/>
    <n v="91.66666666666667"/>
    <n v="12"/>
  </r>
  <r>
    <s v="accenturenl"/>
    <s v="accenturenl"/>
    <s v="235, 20, 20"/>
    <n v="8.833333333333332"/>
    <s v="Dash Dot Dot"/>
    <n v="23.333333333333332"/>
    <m/>
    <m/>
    <m/>
    <m/>
    <s v="No"/>
    <n v="185"/>
    <m/>
    <s v="cybersecurity"/>
    <x v="0"/>
    <d v="2019-07-16T11:07:25.000"/>
    <s v="The EU NIS Directive identifies two primary obligations. Regardless of how your organization is categorized, your responsibilities remain the same. Read the article to know the 7 key steps to NIS readiness https://t.co/fJ3oy4s3rb _x000a__x000a_#NISDirective #cybersecurity https://t.co/mbwJgEjgfg"/>
    <s v="http://r.socialstudio.radian6.com/04e66a4b-85f2-4339-b835-817785ae24db"/>
    <s v="radian6.com"/>
    <x v="136"/>
    <s v="https://pbs.twimg.com/ext_tw_video_thumb/1151085841776861185/pu/img/mLs64iQdtDLBG6qn.jpg"/>
    <s v="https://pbs.twimg.com/ext_tw_video_thumb/1151085841776861185/pu/img/mLs64iQdtDLBG6qn.jpg"/>
    <x v="182"/>
    <d v="2019-07-16T00:00:00.000"/>
    <s v="11:07:25"/>
    <s v="https://twitter.com/accenturenl/status/1151085926162059264"/>
    <m/>
    <m/>
    <s v="1151085926162059264"/>
    <m/>
    <b v="0"/>
    <n v="1"/>
    <s v=""/>
    <b v="0"/>
    <x v="0"/>
    <m/>
    <s v=""/>
    <b v="0"/>
    <n v="0"/>
    <s v=""/>
    <s v="Salesforce - Social Studio"/>
    <b v="0"/>
    <s v="1151085926162059264"/>
    <m/>
    <n v="0"/>
    <n v="0"/>
    <m/>
    <m/>
    <m/>
    <m/>
    <m/>
    <m/>
    <m/>
    <m/>
    <n v="11"/>
    <s v="1"/>
    <s v="1"/>
    <n v="0"/>
    <n v="0"/>
    <n v="0"/>
    <n v="0"/>
    <n v="0"/>
    <n v="0"/>
    <n v="34"/>
    <n v="100"/>
    <n v="34"/>
  </r>
  <r>
    <s v="kpmg_de"/>
    <s v="kpmg_de"/>
    <s v="235, 20, 20"/>
    <n v="8.833333333333332"/>
    <s v="Dash Dot Dot"/>
    <n v="23.333333333333332"/>
    <m/>
    <m/>
    <m/>
    <m/>
    <s v="No"/>
    <n v="186"/>
    <m/>
    <s v="cybersecurity"/>
    <x v="0"/>
    <d v="2019-07-19T13:06:59.000"/>
    <s v="Kraftwerke oder Krankenhäuser: Kritische #Infrastrukturen sind immer wieder Ziel von Cyberangriffen. Um sich zu schützen, müssen multinationale Betreiber in der #EU eine Vielzahl von Regulationen beachten. Unser Whitepaper zeigt ihnen, wie. #CyberSecurity https://t.co/xWjQVdOROF"/>
    <s v="https://hub.kpmg.de/kritische-infrastrukturen-vor-cyberangriffen-schuetzen?utm_campaign=NIS-Richtlinie%20&amp;utm_content=96730682&amp;utm_medium=social&amp;utm_source=twitter&amp;hss_channel=tw-37637110"/>
    <s v="kpmg.de"/>
    <x v="137"/>
    <m/>
    <s v="http://pbs.twimg.com/profile_images/1106210518648401923/ZBJQT0p__normal.png"/>
    <x v="183"/>
    <d v="2019-07-19T00:00:00.000"/>
    <s v="13:06:59"/>
    <s v="https://twitter.com/kpmg_de/status/1152203179364429824"/>
    <m/>
    <m/>
    <s v="1152203179364429824"/>
    <m/>
    <b v="0"/>
    <n v="2"/>
    <s v=""/>
    <b v="0"/>
    <x v="1"/>
    <m/>
    <s v=""/>
    <b v="0"/>
    <n v="0"/>
    <s v=""/>
    <s v="HubSpot"/>
    <b v="0"/>
    <s v="1152203179364429824"/>
    <m/>
    <n v="0"/>
    <n v="0"/>
    <m/>
    <m/>
    <m/>
    <m/>
    <m/>
    <m/>
    <m/>
    <m/>
    <n v="11"/>
    <s v="1"/>
    <s v="1"/>
    <n v="0"/>
    <n v="0"/>
    <n v="0"/>
    <n v="0"/>
    <n v="0"/>
    <n v="0"/>
    <n v="32"/>
    <n v="100"/>
    <n v="32"/>
  </r>
  <r>
    <s v="ey_africa"/>
    <s v="ey_africa"/>
    <s v="Red"/>
    <n v="10"/>
    <s v="Dash Dot Dot"/>
    <n v="20"/>
    <m/>
    <m/>
    <m/>
    <m/>
    <s v="No"/>
    <n v="187"/>
    <m/>
    <s v="cybersecurity"/>
    <x v="0"/>
    <d v="2019-07-20T15:00:01.000"/>
    <s v="Job loss due to #technology and #cybersecurity are the top issues threatening business #growth, according to CEOs. Find out more in our #CEO Imperative Study. https://t.co/slLKSOht4R #CEOimperative https://t.co/wpnXiBbDB6"/>
    <s v="https://www.ey.com/en_gl/growth/ceo-imperative-global-challenges/?WT.mc_id=14627009&amp;AA.tsrc=social-media"/>
    <s v="ey.com"/>
    <x v="138"/>
    <s v="https://pbs.twimg.com/media/D_7WJYBWkAIKqJ8.jpg"/>
    <s v="https://pbs.twimg.com/media/D_7WJYBWkAIKqJ8.jpg"/>
    <x v="184"/>
    <d v="2019-07-20T00:00:00.000"/>
    <s v="15:00:01"/>
    <s v="https://twitter.com/ey_africa/status/1152594012500582406"/>
    <m/>
    <m/>
    <s v="1152594012500582406"/>
    <m/>
    <b v="0"/>
    <n v="0"/>
    <s v=""/>
    <b v="0"/>
    <x v="0"/>
    <m/>
    <s v=""/>
    <b v="0"/>
    <n v="0"/>
    <s v=""/>
    <s v="Sprinklr"/>
    <b v="0"/>
    <s v="1152594012500582406"/>
    <m/>
    <n v="0"/>
    <n v="0"/>
    <m/>
    <m/>
    <m/>
    <m/>
    <m/>
    <m/>
    <m/>
    <m/>
    <n v="19"/>
    <s v="1"/>
    <s v="1"/>
    <n v="1"/>
    <n v="3.8461538461538463"/>
    <n v="3"/>
    <n v="11.538461538461538"/>
    <n v="0"/>
    <n v="0"/>
    <n v="22"/>
    <n v="84.61538461538461"/>
    <n v="26"/>
  </r>
  <r>
    <s v="pwc_middle_east"/>
    <s v="pwc_middle_east"/>
    <s v="202, 53, 53"/>
    <n v="7.083333333333333"/>
    <s v="Dash Dot Dot"/>
    <n v="28.333333333333336"/>
    <m/>
    <m/>
    <m/>
    <m/>
    <s v="No"/>
    <n v="188"/>
    <m/>
    <s v="cybersecurity"/>
    <x v="0"/>
    <d v="2019-07-21T04:37:30.000"/>
    <s v="What are your biggest obstacles to #digitalresilience? Provide your insights: https://t.co/wqHULmstUH #cybersecurity"/>
    <s v="http://www.kadenceresearch.com/digitaltrust2019/wave3"/>
    <s v="kadenceresearch.com"/>
    <x v="135"/>
    <m/>
    <s v="http://pbs.twimg.com/profile_images/478896554044956675/tkiIL38-_normal.jpeg"/>
    <x v="185"/>
    <d v="2019-07-21T00:00:00.000"/>
    <s v="04:37:30"/>
    <s v="https://twitter.com/pwc_middle_east/status/1152799739378900993"/>
    <m/>
    <m/>
    <s v="1152799739378900993"/>
    <m/>
    <b v="0"/>
    <n v="1"/>
    <s v=""/>
    <b v="0"/>
    <x v="0"/>
    <m/>
    <s v=""/>
    <b v="0"/>
    <n v="1"/>
    <s v=""/>
    <s v="Twitter Ads Composer"/>
    <b v="0"/>
    <s v="1152799739378900993"/>
    <m/>
    <n v="0"/>
    <n v="0"/>
    <m/>
    <m/>
    <m/>
    <m/>
    <m/>
    <m/>
    <m/>
    <m/>
    <n v="8"/>
    <s v="1"/>
    <s v="1"/>
    <n v="0"/>
    <n v="0"/>
    <n v="0"/>
    <n v="0"/>
    <n v="0"/>
    <n v="0"/>
    <n v="11"/>
    <n v="100"/>
    <n v="11"/>
  </r>
  <r>
    <s v="kpmg_de"/>
    <s v="kpmg_de"/>
    <s v="235, 20, 20"/>
    <n v="8.833333333333332"/>
    <s v="Dash Dot Dot"/>
    <n v="23.333333333333332"/>
    <m/>
    <m/>
    <m/>
    <m/>
    <s v="No"/>
    <n v="189"/>
    <m/>
    <s v="cybersecurity"/>
    <x v="0"/>
    <d v="2019-07-25T12:10:00.000"/>
    <s v="Komplexe Regulationen meistern: Multinationale Betreiber von kritischen #Infrastrukturen müssen in der #EU eine Vielzahl von #CyberSecurity-Regulationen beachten. Unser Whitepaper beschreibt, wie sich die Situation meistern lässt. https://t.co/UfLu7C4MXl"/>
    <s v="https://home.kpmg/de/de/home/themen/2019/07/nis-richtlinie.html?utm_campaign=NIS-Richtlinie%20&amp;utm_content=96730733&amp;utm_medium=social&amp;utm_source=twitter&amp;hss_channel=tw-37637110"/>
    <s v="home.kpmg"/>
    <x v="137"/>
    <m/>
    <s v="http://pbs.twimg.com/profile_images/1106210518648401923/ZBJQT0p__normal.png"/>
    <x v="186"/>
    <d v="2019-07-25T00:00:00.000"/>
    <s v="12:10:00"/>
    <s v="https://twitter.com/kpmg_de/status/1154363165792247809"/>
    <m/>
    <m/>
    <s v="1154363165792247809"/>
    <m/>
    <b v="0"/>
    <n v="0"/>
    <s v=""/>
    <b v="0"/>
    <x v="1"/>
    <m/>
    <s v=""/>
    <b v="0"/>
    <n v="0"/>
    <s v=""/>
    <s v="HubSpot"/>
    <b v="0"/>
    <s v="1154363165792247809"/>
    <m/>
    <n v="0"/>
    <n v="0"/>
    <m/>
    <m/>
    <m/>
    <m/>
    <m/>
    <m/>
    <m/>
    <m/>
    <n v="11"/>
    <s v="1"/>
    <s v="1"/>
    <n v="0"/>
    <n v="0"/>
    <n v="1"/>
    <n v="3.7037037037037037"/>
    <n v="0"/>
    <n v="0"/>
    <n v="26"/>
    <n v="96.29629629629629"/>
    <n v="27"/>
  </r>
  <r>
    <s v="accenture_me"/>
    <s v="accenture_me"/>
    <s v="138, 118, 118"/>
    <n v="3.5833333333333335"/>
    <s v="Solid"/>
    <n v="38.333333333333336"/>
    <m/>
    <m/>
    <m/>
    <m/>
    <s v="No"/>
    <n v="190"/>
    <m/>
    <s v="cybersecurity"/>
    <x v="0"/>
    <d v="2019-07-28T10:51:56.000"/>
    <s v="How can you protect your data from one of the internet’s biggest weaknesses?_x000a_https://t.co/1gbB0BHai1 #Cybersecurity"/>
    <s v="http://r.socialstudio.radian6.com/c71eaac2-3d58-42ad-a860-07b099a54134"/>
    <s v="radian6.com"/>
    <x v="0"/>
    <m/>
    <s v="http://pbs.twimg.com/profile_images/1045235248001404928/HZYhQ2U8_normal.jpg"/>
    <x v="187"/>
    <d v="2019-07-28T00:00:00.000"/>
    <s v="10:51:56"/>
    <s v="https://twitter.com/accenture_me/status/1155430682308558848"/>
    <m/>
    <m/>
    <s v="1155430682308558848"/>
    <m/>
    <b v="0"/>
    <n v="1"/>
    <s v=""/>
    <b v="0"/>
    <x v="0"/>
    <m/>
    <s v=""/>
    <b v="0"/>
    <n v="1"/>
    <s v=""/>
    <s v="Twitter Web App"/>
    <b v="0"/>
    <s v="1155430682308558848"/>
    <m/>
    <n v="0"/>
    <n v="0"/>
    <m/>
    <m/>
    <m/>
    <m/>
    <m/>
    <m/>
    <m/>
    <m/>
    <n v="2"/>
    <s v="1"/>
    <s v="1"/>
    <n v="1"/>
    <n v="6.666666666666667"/>
    <n v="1"/>
    <n v="6.666666666666667"/>
    <n v="0"/>
    <n v="0"/>
    <n v="13"/>
    <n v="86.66666666666667"/>
    <n v="15"/>
  </r>
  <r>
    <s v="ey_norge"/>
    <s v="ey_norge"/>
    <s v="161, 95, 95"/>
    <n v="4.75"/>
    <s v="Solid"/>
    <n v="35"/>
    <m/>
    <m/>
    <m/>
    <m/>
    <s v="No"/>
    <n v="191"/>
    <m/>
    <s v="cybersecurity"/>
    <x v="0"/>
    <d v="2019-08-06T13:06:05.000"/>
    <s v="As connected cars plug into various networks, they become more vulnerable to hackers. How can automakers protect these high-tech vehicles against cyber threats? #mobility #automotive #cybersecurity https://t.co/T3B1Fpa6Rg"/>
    <s v="https://ey.smh.re/0BR6"/>
    <s v="smh.re"/>
    <x v="139"/>
    <m/>
    <s v="http://pbs.twimg.com/profile_images/898086940175724544/Eyvn0m9H_normal.jpg"/>
    <x v="188"/>
    <d v="2019-08-06T00:00:00.000"/>
    <s v="13:06:05"/>
    <s v="https://twitter.com/ey_norge/status/1158725933811023872"/>
    <m/>
    <m/>
    <s v="1158725933811023872"/>
    <m/>
    <b v="0"/>
    <n v="0"/>
    <s v=""/>
    <b v="0"/>
    <x v="0"/>
    <m/>
    <s v=""/>
    <b v="0"/>
    <n v="0"/>
    <s v=""/>
    <s v="Smarp."/>
    <b v="0"/>
    <s v="1158725933811023872"/>
    <m/>
    <n v="0"/>
    <n v="0"/>
    <m/>
    <m/>
    <m/>
    <m/>
    <m/>
    <m/>
    <m/>
    <m/>
    <n v="4"/>
    <s v="1"/>
    <s v="1"/>
    <n v="1"/>
    <n v="3.7037037037037037"/>
    <n v="2"/>
    <n v="7.407407407407407"/>
    <n v="0"/>
    <n v="0"/>
    <n v="24"/>
    <n v="88.88888888888889"/>
    <n v="27"/>
  </r>
  <r>
    <s v="pwc_de"/>
    <s v="pwc_de"/>
    <s v="245, 10, 10"/>
    <n v="9.416666666666668"/>
    <s v="Dash Dot Dot"/>
    <n v="21.666666666666668"/>
    <m/>
    <m/>
    <m/>
    <m/>
    <s v="No"/>
    <n v="192"/>
    <m/>
    <s v="cybersecurity"/>
    <x v="0"/>
    <d v="2019-08-06T15:06:24.000"/>
    <s v="#Cybersecurity in der Schifffahrt: Während die Mehrheit der großen #Reedereien bereits eigene IT-Experten beschäftigt, ist ein Viertel der kleineren Unternehmen noch weitgehend unvorbereitet. Welchen Risiken sie sich aussetzen? Jetzt mehr erfahren: https://t.co/FFyqdlvx5e https://t.co/lJMqxXryfs"/>
    <s v="http://www.pwc.de/reedereien2019"/>
    <s v="pwc.de"/>
    <x v="140"/>
    <s v="https://pbs.twimg.com/ext_tw_video_thumb/1158756177884434432/pu/img/sxGbBMlfQJFHyQCu.jpg"/>
    <s v="https://pbs.twimg.com/ext_tw_video_thumb/1158756177884434432/pu/img/sxGbBMlfQJFHyQCu.jpg"/>
    <x v="189"/>
    <d v="2019-08-06T00:00:00.000"/>
    <s v="15:06:24"/>
    <s v="https://twitter.com/pwc_de/status/1158756213162696705"/>
    <m/>
    <m/>
    <s v="1158756213162696705"/>
    <m/>
    <b v="0"/>
    <n v="0"/>
    <s v=""/>
    <b v="0"/>
    <x v="1"/>
    <m/>
    <s v=""/>
    <b v="0"/>
    <n v="0"/>
    <s v=""/>
    <s v="Twitter Web App"/>
    <b v="0"/>
    <s v="1158756213162696705"/>
    <m/>
    <n v="0"/>
    <n v="0"/>
    <m/>
    <m/>
    <m/>
    <m/>
    <m/>
    <m/>
    <m/>
    <m/>
    <n v="12"/>
    <s v="1"/>
    <s v="1"/>
    <n v="0"/>
    <n v="0"/>
    <n v="1"/>
    <n v="3.125"/>
    <n v="0"/>
    <n v="0"/>
    <n v="31"/>
    <n v="96.875"/>
    <n v="32"/>
  </r>
  <r>
    <s v="ey_nederland"/>
    <s v="ey_nederland"/>
    <s v="161, 95, 95"/>
    <n v="4.75"/>
    <s v="Solid"/>
    <n v="35"/>
    <m/>
    <m/>
    <m/>
    <m/>
    <s v="No"/>
    <n v="193"/>
    <m/>
    <s v="cybersecurity"/>
    <x v="0"/>
    <d v="2018-09-10T15:05:10.000"/>
    <s v="Vandaag opent EY groei- en innovatiecentrum wavespace! Een plek in Amsterdam om digitale innovatie te beleven. Lees hier meer over: https://t.co/LSU8kS946j #innovatie #blockchain #cybersecurity #DataAnalytics #RPA #DigitaleTransformatie https://t.co/U2f330TK5c"/>
    <s v="https://www.ey.com/nl/nl/newsroom/news-ey-digitale-transformatie-beleven-in-ey-nieuwe-groei-en-innovatiecentrum-in-amsterdam"/>
    <s v="ey.com"/>
    <x v="141"/>
    <s v="https://pbs.twimg.com/media/DmvdE15XoAA1cw9.jpg"/>
    <s v="https://pbs.twimg.com/media/DmvdE15XoAA1cw9.jpg"/>
    <x v="190"/>
    <d v="2018-09-10T00:00:00.000"/>
    <s v="15:05:10"/>
    <s v="https://twitter.com/ey_nederland/status/1039167906444136448"/>
    <m/>
    <m/>
    <s v="1039167906444136448"/>
    <m/>
    <b v="0"/>
    <n v="1"/>
    <s v=""/>
    <b v="0"/>
    <x v="5"/>
    <m/>
    <s v=""/>
    <b v="0"/>
    <n v="4"/>
    <s v=""/>
    <s v="Twitter Web Client"/>
    <b v="0"/>
    <s v="1039167906444136448"/>
    <m/>
    <n v="0"/>
    <n v="0"/>
    <m/>
    <m/>
    <m/>
    <m/>
    <m/>
    <m/>
    <m/>
    <m/>
    <n v="4"/>
    <s v="2"/>
    <s v="2"/>
    <n v="0"/>
    <n v="0"/>
    <n v="0"/>
    <n v="0"/>
    <n v="0"/>
    <n v="0"/>
    <n v="26"/>
    <n v="100"/>
    <n v="26"/>
  </r>
  <r>
    <s v="pwc_nederland"/>
    <s v="pwc_nederland"/>
    <s v="Red"/>
    <n v="10"/>
    <s v="Dash Dot Dot"/>
    <n v="20"/>
    <m/>
    <m/>
    <m/>
    <m/>
    <s v="No"/>
    <n v="194"/>
    <m/>
    <s v="cybersecurity"/>
    <x v="0"/>
    <d v="2018-09-11T09:16:48.000"/>
    <s v="De #bigfour hebben samen een #cybersecurity healthcheck ontwikkeld. Het doel: #cyberkennis en ervaringen met een breder publiek delen. https://t.co/PH1WlnqFRR"/>
    <s v="https://twitter.com/FD_Nieuws/status/1039410671853752320"/>
    <s v="twitter.com"/>
    <x v="142"/>
    <m/>
    <s v="http://pbs.twimg.com/profile_images/1158421727564697601/RLc5oFmh_normal.jpg"/>
    <x v="191"/>
    <d v="2018-09-11T00:00:00.000"/>
    <s v="09:16:48"/>
    <s v="https://twitter.com/pwc_nederland/status/1039442626196451328"/>
    <m/>
    <m/>
    <s v="1039442626196451328"/>
    <m/>
    <b v="0"/>
    <n v="3"/>
    <s v=""/>
    <b v="1"/>
    <x v="5"/>
    <m/>
    <s v="1039410671853752320"/>
    <b v="0"/>
    <n v="1"/>
    <s v=""/>
    <s v="Twitter Web Client"/>
    <b v="0"/>
    <s v="1039442626196451328"/>
    <m/>
    <n v="0"/>
    <n v="0"/>
    <m/>
    <m/>
    <m/>
    <m/>
    <m/>
    <m/>
    <m/>
    <m/>
    <n v="17"/>
    <s v="2"/>
    <s v="2"/>
    <n v="0"/>
    <n v="0"/>
    <n v="0"/>
    <n v="0"/>
    <n v="0"/>
    <n v="0"/>
    <n v="18"/>
    <n v="100"/>
    <n v="18"/>
  </r>
  <r>
    <s v="ey_nederland"/>
    <s v="ey_nederland"/>
    <s v="161, 95, 95"/>
    <n v="4.75"/>
    <s v="Solid"/>
    <n v="35"/>
    <m/>
    <m/>
    <m/>
    <m/>
    <s v="No"/>
    <n v="195"/>
    <m/>
    <s v="cybersecurity"/>
    <x v="0"/>
    <d v="2018-09-12T07:02:57.000"/>
    <s v="NBA komt met Cybersecurity Health Check voor middelgrote bedrijven https://t.co/ve8dmaIFkL #cybersecurity #mkb"/>
    <s v="https://www.accountant.nl/nieuws/2018/9/nba-komt-met-cybersecurity-health-check-voor-middelgrote-bedrijven/"/>
    <s v="accountant.nl"/>
    <x v="143"/>
    <m/>
    <s v="http://pbs.twimg.com/profile_images/1154744384623132674/G6uMdidF_normal.jpg"/>
    <x v="192"/>
    <d v="2018-09-12T00:00:00.000"/>
    <s v="07:02:57"/>
    <s v="https://twitter.com/ey_nederland/status/1039771330512674816"/>
    <m/>
    <m/>
    <s v="1039771330512674816"/>
    <m/>
    <b v="0"/>
    <n v="0"/>
    <s v=""/>
    <b v="0"/>
    <x v="5"/>
    <m/>
    <s v=""/>
    <b v="0"/>
    <n v="0"/>
    <s v=""/>
    <s v="Twitter Web Client"/>
    <b v="0"/>
    <s v="1039771330512674816"/>
    <m/>
    <n v="0"/>
    <n v="0"/>
    <m/>
    <m/>
    <m/>
    <m/>
    <m/>
    <m/>
    <m/>
    <m/>
    <n v="4"/>
    <s v="2"/>
    <s v="2"/>
    <n v="0"/>
    <n v="0"/>
    <n v="0"/>
    <n v="0"/>
    <n v="0"/>
    <n v="0"/>
    <n v="11"/>
    <n v="100"/>
    <n v="11"/>
  </r>
  <r>
    <s v="ey_nederland"/>
    <s v="kpmg_nl"/>
    <s v="128, 128, 128"/>
    <n v="3"/>
    <s v="Solid"/>
    <n v="40"/>
    <m/>
    <m/>
    <m/>
    <m/>
    <s v="No"/>
    <n v="196"/>
    <m/>
    <s v="cybersecurity"/>
    <x v="2"/>
    <d v="2018-09-13T19:48:08.000"/>
    <s v="Mooi initiatief https://t.co/yl56ju1tHg van de #bigfour en @RaadCyber: de ontwikkeling van de #cybersecurity health check voor o.a. het #MKB.  _x000a_@DeloitteNL, @PwC_Nederland, @KPMG_NL, @EY_Nederland"/>
    <s v="https://fd.nl/ondernemen/1269417/meer-druk-accountants-op-cyberveiligheid-bij-bedrijven"/>
    <s v="fd.nl"/>
    <x v="144"/>
    <m/>
    <s v="http://pbs.twimg.com/profile_images/1154744384623132674/G6uMdidF_normal.jpg"/>
    <x v="193"/>
    <d v="2018-09-13T00:00:00.000"/>
    <s v="19:48:08"/>
    <s v="https://twitter.com/ey_nederland/status/1040326282343538688"/>
    <m/>
    <m/>
    <s v="1040326282343538688"/>
    <m/>
    <b v="0"/>
    <n v="0"/>
    <s v=""/>
    <b v="0"/>
    <x v="5"/>
    <m/>
    <s v=""/>
    <b v="0"/>
    <n v="1"/>
    <s v="1039485415898664960"/>
    <s v="Twitter for Android"/>
    <b v="0"/>
    <s v="1039485415898664960"/>
    <m/>
    <n v="0"/>
    <n v="0"/>
    <m/>
    <m/>
    <m/>
    <m/>
    <m/>
    <m/>
    <m/>
    <m/>
    <n v="1"/>
    <s v="2"/>
    <s v="2"/>
    <m/>
    <m/>
    <m/>
    <m/>
    <m/>
    <m/>
    <m/>
    <m/>
    <m/>
  </r>
  <r>
    <s v="deloittenl"/>
    <s v="deloittenl"/>
    <s v="Red"/>
    <n v="10"/>
    <s v="Dash Dot Dot"/>
    <n v="20"/>
    <m/>
    <m/>
    <m/>
    <m/>
    <s v="No"/>
    <n v="199"/>
    <m/>
    <s v="cybersecurity"/>
    <x v="0"/>
    <d v="2018-10-04T14:50:08.000"/>
    <s v="Wil je meer weten over de menselijke maat van #CyberSecurity? En hoe je Cyber Security menselijker kan maken? Lees hier de #tips van Jelle Niemantsverdriet: https://t.co/oBJIar3f83 #Deloitte https://t.co/fY0cINBLvV"/>
    <s v="https://www2.deloitte.com/nl/nl/pages/risk/articles/cybersecurity-de-mens-is-niet-het-probleem-maar-de-oplossing.html"/>
    <s v="deloitte.com"/>
    <x v="145"/>
    <s v="https://pbs.twimg.com/ext_tw_video_thumb/1047861403946635264/pu/img/3dAPGKLsRC4zp2XC.jpg"/>
    <s v="https://pbs.twimg.com/ext_tw_video_thumb/1047861403946635264/pu/img/3dAPGKLsRC4zp2XC.jpg"/>
    <x v="194"/>
    <d v="2018-10-04T00:00:00.000"/>
    <s v="14:50:08"/>
    <s v="https://twitter.com/deloittenl/status/1047861433084592128"/>
    <m/>
    <m/>
    <s v="1047861433084592128"/>
    <m/>
    <b v="0"/>
    <n v="2"/>
    <s v=""/>
    <b v="0"/>
    <x v="5"/>
    <m/>
    <s v=""/>
    <b v="0"/>
    <n v="3"/>
    <s v=""/>
    <s v="Sprinklr"/>
    <b v="0"/>
    <s v="1047861433084592128"/>
    <m/>
    <n v="0"/>
    <n v="0"/>
    <m/>
    <m/>
    <m/>
    <m/>
    <m/>
    <m/>
    <m/>
    <m/>
    <n v="20"/>
    <s v="2"/>
    <s v="2"/>
    <n v="0"/>
    <n v="0"/>
    <n v="0"/>
    <n v="0"/>
    <n v="0"/>
    <n v="0"/>
    <n v="26"/>
    <n v="100"/>
    <n v="26"/>
  </r>
  <r>
    <s v="kpmg_nl"/>
    <s v="kpmg_nl"/>
    <s v="202, 53, 53"/>
    <n v="7.083333333333333"/>
    <s v="Dash Dot Dot"/>
    <n v="28.333333333333336"/>
    <m/>
    <m/>
    <m/>
    <m/>
    <s v="No"/>
    <n v="200"/>
    <m/>
    <s v="privacy"/>
    <x v="0"/>
    <d v="2018-10-16T07:34:44.000"/>
    <s v="Hoewel de meeste Nederlanders op dit moment wel bekend zijn met de #AVG, is een meerderheid van de Nederlanders niet op de hoogte van deze nieuwe #privacyrechten blijkt uit het onderzoek: &quot;Een beetje privacy graag&quot;  https://t.co/TOVZG012mG https://t.co/l7tPvkSh35"/>
    <s v="https://home.kpmg.com/nl/nl/home/media/press-releases/2018/10/kpmg-nederlander-nauwelijks-bekend-met-nieuwe-privacyrechten.html"/>
    <s v="kpmg.com"/>
    <x v="146"/>
    <s v="https://pbs.twimg.com/media/DpnPzz9X4AE9GGi.png"/>
    <s v="https://pbs.twimg.com/media/DpnPzz9X4AE9GGi.png"/>
    <x v="195"/>
    <d v="2018-10-16T00:00:00.000"/>
    <s v="07:34:44"/>
    <s v="https://twitter.com/kpmg_nl/status/1052100514694004736"/>
    <m/>
    <m/>
    <s v="1052100514694004736"/>
    <m/>
    <b v="0"/>
    <n v="1"/>
    <s v=""/>
    <b v="0"/>
    <x v="5"/>
    <m/>
    <s v=""/>
    <b v="0"/>
    <n v="1"/>
    <s v=""/>
    <s v="Twitter Web Client"/>
    <b v="0"/>
    <s v="1052100514694004736"/>
    <m/>
    <n v="0"/>
    <n v="0"/>
    <m/>
    <m/>
    <m/>
    <m/>
    <m/>
    <m/>
    <m/>
    <m/>
    <n v="8"/>
    <s v="2"/>
    <s v="2"/>
    <n v="0"/>
    <n v="0"/>
    <n v="0"/>
    <n v="0"/>
    <n v="0"/>
    <n v="0"/>
    <n v="35"/>
    <n v="100"/>
    <n v="35"/>
  </r>
  <r>
    <s v="deloittenl"/>
    <s v="deloittenl"/>
    <s v="Red"/>
    <n v="10"/>
    <s v="Dash Dot Dot"/>
    <n v="20"/>
    <m/>
    <m/>
    <m/>
    <m/>
    <s v="No"/>
    <n v="201"/>
    <m/>
    <s v="privacy"/>
    <x v="0"/>
    <d v="2018-10-29T16:13:04.000"/>
    <s v="Get a glimpse of the first privacy response initiative for our clients! We would like to thank all participants for their active participation, we had great fun and a successful afternoon. https://t.co/Y64LKXfVlR https://t.co/am18mkSiQz"/>
    <s v="http://www.deloitte.nl/privacy?id=nl:2sm:3tw:4privacy::6risk:20181029161300:&amp;utm_source=tw&amp;utm_campaign=privacy&amp;utm_content=risk&amp;utm_medium=social&amp;linkId=58871490"/>
    <s v="deloitte.nl"/>
    <x v="1"/>
    <s v="https://pbs.twimg.com/media/DqsDIw0XcAEGYG2.jpg"/>
    <s v="https://pbs.twimg.com/media/DqsDIw0XcAEGYG2.jpg"/>
    <x v="196"/>
    <d v="2018-10-29T00:00:00.000"/>
    <s v="16:13:04"/>
    <s v="https://twitter.com/deloittenl/status/1056941998224097280"/>
    <m/>
    <m/>
    <s v="1056941998224097280"/>
    <m/>
    <b v="0"/>
    <n v="1"/>
    <s v=""/>
    <b v="0"/>
    <x v="0"/>
    <m/>
    <s v=""/>
    <b v="0"/>
    <n v="0"/>
    <s v=""/>
    <s v="Sprinklr"/>
    <b v="0"/>
    <s v="1056941998224097280"/>
    <m/>
    <n v="0"/>
    <n v="0"/>
    <m/>
    <m/>
    <m/>
    <m/>
    <m/>
    <m/>
    <m/>
    <m/>
    <n v="20"/>
    <s v="2"/>
    <s v="2"/>
    <n v="5"/>
    <n v="16.129032258064516"/>
    <n v="0"/>
    <n v="0"/>
    <n v="0"/>
    <n v="0"/>
    <n v="26"/>
    <n v="83.87096774193549"/>
    <n v="31"/>
  </r>
  <r>
    <s v="deloittenl"/>
    <s v="deloittenl"/>
    <s v="Red"/>
    <n v="10"/>
    <s v="Dash Dot Dot"/>
    <n v="20"/>
    <m/>
    <m/>
    <m/>
    <m/>
    <s v="No"/>
    <n v="202"/>
    <m/>
    <s v="cybersecurity"/>
    <x v="0"/>
    <d v="2018-10-31T07:33:11.000"/>
    <s v="Op Deloitte Forward vind je alles wat je moet weten over #CyberSecurity, #ArtificialIntelligence, #Digital, #DataAnalytics en #Blockchain. Heb jij ons nieuwe platform al gecheckt? https://t.co/EjyhZGiagN https://t.co/xMeiNmO2Fw"/>
    <s v="https://www.deloitteforward.nl/?linkId=58660333"/>
    <s v="deloitteforward.nl"/>
    <x v="147"/>
    <s v="https://pbs.twimg.com/ext_tw_video_thumb/1057535898626220032/pu/img/nWuJYVPsfiMJ7Kvj.jpg"/>
    <s v="https://pbs.twimg.com/ext_tw_video_thumb/1057535898626220032/pu/img/nWuJYVPsfiMJ7Kvj.jpg"/>
    <x v="197"/>
    <d v="2018-10-31T00:00:00.000"/>
    <s v="07:33:11"/>
    <s v="https://twitter.com/deloittenl/status/1057535944784519169"/>
    <m/>
    <m/>
    <s v="1057535944784519169"/>
    <m/>
    <b v="0"/>
    <n v="3"/>
    <s v=""/>
    <b v="0"/>
    <x v="5"/>
    <m/>
    <s v=""/>
    <b v="0"/>
    <n v="3"/>
    <s v=""/>
    <s v="Sprinklr"/>
    <b v="0"/>
    <s v="1057535944784519169"/>
    <m/>
    <n v="0"/>
    <n v="0"/>
    <m/>
    <m/>
    <m/>
    <m/>
    <m/>
    <m/>
    <m/>
    <m/>
    <n v="20"/>
    <s v="2"/>
    <s v="2"/>
    <n v="0"/>
    <n v="0"/>
    <n v="0"/>
    <n v="0"/>
    <n v="0"/>
    <n v="0"/>
    <n v="24"/>
    <n v="100"/>
    <n v="24"/>
  </r>
  <r>
    <s v="deloittenl"/>
    <s v="deloittenl"/>
    <s v="Red"/>
    <n v="10"/>
    <s v="Dash Dot Dot"/>
    <n v="20"/>
    <m/>
    <m/>
    <m/>
    <m/>
    <s v="No"/>
    <n v="203"/>
    <m/>
    <s v="privacy"/>
    <x v="0"/>
    <d v="2018-10-31T11:00:34.000"/>
    <s v="Giving privacy a face! What are new challenges and next steps towards becoming privacy excellent? With our international Privacy Team we are here to serve our clients in the Privacy &amp;amp; Data Protection field, with additional services and ever so passionate https://t.co/CkIgqNvxhK https://t.co/FhqTZ6e39C"/>
    <s v="http://www.deloitte.nl/privacy?id=nl:2sm:3tw:4Private_corp::6oth:20181031110000:&amp;utm_source=tw&amp;utm_campaign=Private_corp&amp;utm_content=oth&amp;utm_medium=social&amp;linkId=58964899"/>
    <s v="deloitte.nl"/>
    <x v="1"/>
    <s v="https://pbs.twimg.com/ext_tw_video_thumb/1057587996910931968/pu/img/J2T5elGf4xFH0Wi8.jpg"/>
    <s v="https://pbs.twimg.com/ext_tw_video_thumb/1057587996910931968/pu/img/J2T5elGf4xFH0Wi8.jpg"/>
    <x v="198"/>
    <d v="2018-10-31T00:00:00.000"/>
    <s v="11:00:34"/>
    <s v="https://twitter.com/deloittenl/status/1057588132768563200"/>
    <m/>
    <m/>
    <s v="1057588132768563200"/>
    <m/>
    <b v="0"/>
    <n v="0"/>
    <s v=""/>
    <b v="0"/>
    <x v="0"/>
    <m/>
    <s v=""/>
    <b v="0"/>
    <n v="5"/>
    <s v=""/>
    <s v="Sprinklr"/>
    <b v="0"/>
    <s v="1057588132768563200"/>
    <m/>
    <n v="0"/>
    <n v="0"/>
    <m/>
    <m/>
    <m/>
    <m/>
    <m/>
    <m/>
    <m/>
    <m/>
    <n v="20"/>
    <s v="2"/>
    <s v="2"/>
    <n v="3"/>
    <n v="7.317073170731708"/>
    <n v="0"/>
    <n v="0"/>
    <n v="0"/>
    <n v="0"/>
    <n v="38"/>
    <n v="92.6829268292683"/>
    <n v="41"/>
  </r>
  <r>
    <s v="deloittenl"/>
    <s v="deloittenl"/>
    <s v="Red"/>
    <n v="10"/>
    <s v="Dash Dot Dot"/>
    <n v="20"/>
    <m/>
    <m/>
    <m/>
    <m/>
    <s v="No"/>
    <n v="204"/>
    <m/>
    <s v="cybersecurity"/>
    <x v="0"/>
    <d v="2018-11-26T15:02:46.000"/>
    <s v="&quot;De vraag is niet of maar wanneer je gehackt wordt. Je hoeft geen doelwit te zijn om enorme schade op te lopen&quot;, aldus Inge Philips-Bryan tijdens de Ketelaarlezing #Ketelaar18 #cybersecurity #security https://t.co/5RW5lUNpEu"/>
    <m/>
    <m/>
    <x v="1"/>
    <m/>
    <s v="http://pbs.twimg.com/profile_images/1143081438436298752/HU5ASmjY_normal.png"/>
    <x v="199"/>
    <d v="2018-11-26T00:00:00.000"/>
    <s v="15:02:46"/>
    <s v="https://twitter.com/deloittenl/status/1067071169004740608"/>
    <m/>
    <m/>
    <s v="1067071169004740608"/>
    <m/>
    <b v="0"/>
    <n v="0"/>
    <s v=""/>
    <b v="0"/>
    <x v="5"/>
    <m/>
    <s v=""/>
    <b v="0"/>
    <n v="4"/>
    <s v="1065649922815467520"/>
    <s v="Twitter Web Client"/>
    <b v="0"/>
    <s v="1065649922815467520"/>
    <m/>
    <n v="0"/>
    <n v="0"/>
    <m/>
    <m/>
    <m/>
    <m/>
    <m/>
    <m/>
    <m/>
    <m/>
    <n v="20"/>
    <s v="2"/>
    <s v="2"/>
    <n v="0"/>
    <n v="0"/>
    <n v="0"/>
    <n v="0"/>
    <n v="0"/>
    <n v="0"/>
    <n v="32"/>
    <n v="100"/>
    <n v="32"/>
  </r>
  <r>
    <s v="deloittenl"/>
    <s v="deloittenl"/>
    <s v="Red"/>
    <n v="10"/>
    <s v="Dash Dot Dot"/>
    <n v="20"/>
    <m/>
    <m/>
    <m/>
    <m/>
    <s v="No"/>
    <n v="205"/>
    <m/>
    <s v="privacy"/>
    <x v="0"/>
    <d v="2018-11-27T12:41:30.000"/>
    <s v="Do you share your data for perks? Did you become more cautious following #GDPR? 60% of consumers are still willing to share their data. Join us as we discuss whether attitudes to privacy have changed in the last 6 months https://t.co/V1KEcc650x https://t.co/GbKEBv9a5R"/>
    <s v="https://event.on24.com/eventRegistration/EventLobbyServlet?target=reg20.jsp&amp;referrer=&amp;eventid=1869175&amp;sessionid=1&amp;key=A66C45B6AAC9D16B3032F11D00C9772B&amp;regTag=&amp;sourcepage=register"/>
    <s v="on24.com"/>
    <x v="5"/>
    <s v="https://pbs.twimg.com/media/DtAo1BxXoAA1x93.jpg"/>
    <s v="https://pbs.twimg.com/media/DtAo1BxXoAA1x93.jpg"/>
    <x v="200"/>
    <d v="2018-11-27T00:00:00.000"/>
    <s v="12:41:30"/>
    <s v="https://twitter.com/deloittenl/status/1067398005131743232"/>
    <m/>
    <m/>
    <s v="1067398005131743232"/>
    <m/>
    <b v="0"/>
    <n v="0"/>
    <s v=""/>
    <b v="0"/>
    <x v="0"/>
    <m/>
    <s v=""/>
    <b v="0"/>
    <n v="0"/>
    <s v=""/>
    <s v="Sprinklr"/>
    <b v="0"/>
    <s v="1067398005131743232"/>
    <m/>
    <n v="0"/>
    <n v="0"/>
    <m/>
    <m/>
    <m/>
    <m/>
    <m/>
    <m/>
    <m/>
    <m/>
    <n v="20"/>
    <s v="2"/>
    <s v="2"/>
    <n v="1"/>
    <n v="2.5"/>
    <n v="0"/>
    <n v="0"/>
    <n v="0"/>
    <n v="0"/>
    <n v="39"/>
    <n v="97.5"/>
    <n v="40"/>
  </r>
  <r>
    <s v="pwc_nederland"/>
    <s v="pwc_nederland"/>
    <s v="Red"/>
    <n v="10"/>
    <s v="Dash Dot Dot"/>
    <n v="20"/>
    <m/>
    <m/>
    <m/>
    <m/>
    <s v="No"/>
    <n v="206"/>
    <m/>
    <s v="privacy"/>
    <x v="0"/>
    <d v="2018-12-06T09:57:02.000"/>
    <s v="Terwijl we garanties eisen tegen ongewenste #personalisatie, willen we wel dat #Netflix de film voor ons kiest die we anders gemist zouden hebben. Een kritische noot over onze ambivalentie tegen #dataprivacy: https://t.co/79Ye9Pytti"/>
    <s v="https://www.pwc.nl/nl/themas/blogs/grootste-gevaar-voor-dataprivacy-is-onze-ambivalentie.html"/>
    <s v="pwc.nl"/>
    <x v="148"/>
    <m/>
    <s v="http://pbs.twimg.com/profile_images/1158421727564697601/RLc5oFmh_normal.jpg"/>
    <x v="201"/>
    <d v="2018-12-06T00:00:00.000"/>
    <s v="09:57:02"/>
    <s v="https://twitter.com/pwc_nederland/status/1070618107545292800"/>
    <m/>
    <m/>
    <s v="1070618107545292800"/>
    <m/>
    <b v="0"/>
    <n v="0"/>
    <s v=""/>
    <b v="0"/>
    <x v="5"/>
    <m/>
    <s v=""/>
    <b v="0"/>
    <n v="0"/>
    <s v=""/>
    <s v="Twitter Web Client"/>
    <b v="0"/>
    <s v="1070618107545292800"/>
    <m/>
    <n v="0"/>
    <n v="0"/>
    <m/>
    <m/>
    <m/>
    <m/>
    <m/>
    <m/>
    <m/>
    <m/>
    <n v="17"/>
    <s v="2"/>
    <s v="2"/>
    <n v="0"/>
    <n v="0"/>
    <n v="1"/>
    <n v="3.225806451612903"/>
    <n v="0"/>
    <n v="0"/>
    <n v="30"/>
    <n v="96.7741935483871"/>
    <n v="31"/>
  </r>
  <r>
    <s v="pwc_nederland"/>
    <s v="pwc_nederland"/>
    <s v="Red"/>
    <n v="10"/>
    <s v="Dash Dot Dot"/>
    <n v="20"/>
    <m/>
    <m/>
    <m/>
    <m/>
    <s v="No"/>
    <n v="207"/>
    <m/>
    <s v="cybersecurity"/>
    <x v="0"/>
    <d v="2018-12-08T17:07:35.000"/>
    <s v="Alles weten over de laatste trends binnen #cybersecurity? Houd dan onze #website in de gaten. Volgende week publiceren wij namelijk de nieuwe #Inzake met oa een #interview met cybersecurity-expert Christopher Painter. Volg de link voor de oktober-Inzake: https://t.co/vhqcktUHG4"/>
    <s v="https://www.pwc.nl/nl/themas/inzake/inzake-oktober-2018.html"/>
    <s v="pwc.nl"/>
    <x v="149"/>
    <m/>
    <s v="http://pbs.twimg.com/profile_images/1158421727564697601/RLc5oFmh_normal.jpg"/>
    <x v="202"/>
    <d v="2018-12-08T00:00:00.000"/>
    <s v="17:07:35"/>
    <s v="https://twitter.com/pwc_nederland/status/1071451235604152320"/>
    <m/>
    <m/>
    <s v="1071451235604152320"/>
    <m/>
    <b v="0"/>
    <n v="2"/>
    <s v=""/>
    <b v="0"/>
    <x v="5"/>
    <m/>
    <s v=""/>
    <b v="0"/>
    <n v="0"/>
    <s v=""/>
    <s v="Twitter Web Client"/>
    <b v="0"/>
    <s v="1071451235604152320"/>
    <m/>
    <n v="0"/>
    <n v="0"/>
    <m/>
    <m/>
    <m/>
    <m/>
    <m/>
    <m/>
    <m/>
    <m/>
    <n v="17"/>
    <s v="2"/>
    <s v="2"/>
    <n v="0"/>
    <n v="0"/>
    <n v="0"/>
    <n v="0"/>
    <n v="0"/>
    <n v="0"/>
    <n v="39"/>
    <n v="100"/>
    <n v="39"/>
  </r>
  <r>
    <s v="pwc_nederland"/>
    <s v="pwc_nederland"/>
    <s v="Red"/>
    <n v="10"/>
    <s v="Dash Dot Dot"/>
    <n v="20"/>
    <m/>
    <m/>
    <m/>
    <m/>
    <s v="No"/>
    <n v="208"/>
    <m/>
    <s v="cybersecurity"/>
    <x v="0"/>
    <d v="2018-12-10T09:59:30.000"/>
    <s v="Vervelende overlevings- en hersteltrajecten en een hogere compliancedruk. Bedrijven die slachtoffer worden van #cybercrime hebben het zwaar te verduren. Wat kunnen zij doen om hun #cybersecurity te verhogen? https://t.co/sMAjbZLrF1"/>
    <s v="https://www.pwc.nl/nl/actueel-en-publicaties/diensten-en-sectoren/financiele-sector/digitaal-vertrouwen-begint-voor-financials-bij-medewerkers.html"/>
    <s v="pwc.nl"/>
    <x v="150"/>
    <m/>
    <s v="http://pbs.twimg.com/profile_images/1158421727564697601/RLc5oFmh_normal.jpg"/>
    <x v="203"/>
    <d v="2018-12-10T00:00:00.000"/>
    <s v="09:59:30"/>
    <s v="https://twitter.com/pwc_nederland/status/1072068281325010944"/>
    <m/>
    <m/>
    <s v="1072068281325010944"/>
    <m/>
    <b v="0"/>
    <n v="0"/>
    <s v=""/>
    <b v="0"/>
    <x v="5"/>
    <m/>
    <s v=""/>
    <b v="0"/>
    <n v="0"/>
    <s v=""/>
    <s v="Twitter Web Client"/>
    <b v="0"/>
    <s v="1072068281325010944"/>
    <m/>
    <n v="0"/>
    <n v="0"/>
    <m/>
    <m/>
    <m/>
    <m/>
    <m/>
    <m/>
    <m/>
    <m/>
    <n v="17"/>
    <s v="2"/>
    <s v="2"/>
    <n v="0"/>
    <n v="0"/>
    <n v="1"/>
    <n v="3.5714285714285716"/>
    <n v="0"/>
    <n v="0"/>
    <n v="27"/>
    <n v="96.42857142857143"/>
    <n v="28"/>
  </r>
  <r>
    <s v="pwc_nederland"/>
    <s v="pwc_nederland"/>
    <s v="Red"/>
    <n v="10"/>
    <s v="Dash Dot Dot"/>
    <n v="20"/>
    <m/>
    <m/>
    <m/>
    <m/>
    <s v="No"/>
    <n v="209"/>
    <m/>
    <s v="privacy"/>
    <x v="0"/>
    <d v="2018-12-12T10:19:39.000"/>
    <s v="Dat we huiverig zijn voor de macht van #data-giganten is logisch, maar onze ambivalentie richting #dataprivacy kan er ook wat van: https://t.co/79Ye9Pytti"/>
    <s v="https://www.pwc.nl/nl/themas/blogs/grootste-gevaar-voor-dataprivacy-is-onze-ambivalentie.html"/>
    <s v="pwc.nl"/>
    <x v="151"/>
    <m/>
    <s v="http://pbs.twimg.com/profile_images/1158421727564697601/RLc5oFmh_normal.jpg"/>
    <x v="204"/>
    <d v="2018-12-12T00:00:00.000"/>
    <s v="10:19:39"/>
    <s v="https://twitter.com/pwc_nederland/status/1072798127147704320"/>
    <m/>
    <m/>
    <s v="1072798127147704320"/>
    <m/>
    <b v="0"/>
    <n v="0"/>
    <s v=""/>
    <b v="0"/>
    <x v="5"/>
    <m/>
    <s v=""/>
    <b v="0"/>
    <n v="0"/>
    <s v=""/>
    <s v="Twitter Web Client"/>
    <b v="0"/>
    <s v="1072798127147704320"/>
    <m/>
    <n v="0"/>
    <n v="0"/>
    <m/>
    <m/>
    <m/>
    <m/>
    <m/>
    <m/>
    <m/>
    <m/>
    <n v="17"/>
    <s v="2"/>
    <s v="2"/>
    <n v="0"/>
    <n v="0"/>
    <n v="0"/>
    <n v="0"/>
    <n v="0"/>
    <n v="0"/>
    <n v="22"/>
    <n v="100"/>
    <n v="22"/>
  </r>
  <r>
    <s v="deloittenl"/>
    <s v="deloittenl"/>
    <s v="Red"/>
    <n v="10"/>
    <s v="Dash Dot Dot"/>
    <n v="20"/>
    <m/>
    <m/>
    <m/>
    <m/>
    <s v="No"/>
    <n v="210"/>
    <m/>
    <s v="cybersecurity"/>
    <x v="0"/>
    <d v="2018-12-16T09:14:00.000"/>
    <s v="Lekker op zondag luisteren naar een #Podcast die de diepte ingaat? Kan gewoon! Beluister onze Podcasts hier: https://t.co/1CN1uHh5Ne #technologie #internet #cybersecurity"/>
    <s v="https://www.deloitteforward.nl/podcasts/podcastserie-cases-seizoen-1-over-cyber-security/"/>
    <s v="deloitteforward.nl"/>
    <x v="152"/>
    <m/>
    <s v="http://pbs.twimg.com/profile_images/1143081438436298752/HU5ASmjY_normal.png"/>
    <x v="205"/>
    <d v="2018-12-16T00:00:00.000"/>
    <s v="09:14:00"/>
    <s v="https://twitter.com/deloittenl/status/1074231155191414785"/>
    <m/>
    <m/>
    <s v="1074231155191414785"/>
    <m/>
    <b v="0"/>
    <n v="1"/>
    <s v=""/>
    <b v="0"/>
    <x v="5"/>
    <m/>
    <s v=""/>
    <b v="0"/>
    <n v="2"/>
    <s v=""/>
    <s v="Sprinklr"/>
    <b v="0"/>
    <s v="1074231155191414785"/>
    <m/>
    <n v="0"/>
    <n v="0"/>
    <m/>
    <m/>
    <m/>
    <m/>
    <m/>
    <m/>
    <m/>
    <m/>
    <n v="20"/>
    <s v="2"/>
    <s v="2"/>
    <n v="0"/>
    <n v="0"/>
    <n v="1"/>
    <n v="5"/>
    <n v="0"/>
    <n v="0"/>
    <n v="19"/>
    <n v="95"/>
    <n v="20"/>
  </r>
  <r>
    <s v="ey_nederland"/>
    <s v="ey_nederland"/>
    <s v="161, 95, 95"/>
    <n v="4.75"/>
    <s v="Solid"/>
    <n v="35"/>
    <m/>
    <m/>
    <m/>
    <m/>
    <s v="No"/>
    <n v="211"/>
    <m/>
    <s v="cybersecurity"/>
    <x v="0"/>
    <d v="2018-12-20T07:36:39.000"/>
    <s v="Wat zien de specialisten van EY in 2019 gebeuren op het gebied van cybersecurity, data-analytics en digital M&amp;amp;A? Luister naar deze serie #podcasts ‘EY Trends 2019’. https://t.co/raPEhNmmbV https://t.co/81L6RiN8ch"/>
    <s v="https://www.ey.nl/podcast"/>
    <s v="ey.nl"/>
    <x v="153"/>
    <s v="https://pbs.twimg.com/media/Du1_jZzXgAA2RUV.jpg"/>
    <s v="https://pbs.twimg.com/media/Du1_jZzXgAA2RUV.jpg"/>
    <x v="206"/>
    <d v="2018-12-20T00:00:00.000"/>
    <s v="07:36:39"/>
    <s v="https://twitter.com/ey_nederland/status/1075656209615724544"/>
    <m/>
    <m/>
    <s v="1075656209615724544"/>
    <m/>
    <b v="0"/>
    <n v="4"/>
    <s v=""/>
    <b v="0"/>
    <x v="5"/>
    <m/>
    <s v=""/>
    <b v="0"/>
    <n v="3"/>
    <s v=""/>
    <s v="Twitter Web Client"/>
    <b v="0"/>
    <s v="1075656209615724544"/>
    <m/>
    <n v="0"/>
    <n v="0"/>
    <m/>
    <m/>
    <m/>
    <m/>
    <m/>
    <m/>
    <m/>
    <m/>
    <n v="4"/>
    <s v="2"/>
    <s v="2"/>
    <n v="0"/>
    <n v="0"/>
    <n v="0"/>
    <n v="0"/>
    <n v="0"/>
    <n v="0"/>
    <n v="29"/>
    <n v="100"/>
    <n v="29"/>
  </r>
  <r>
    <s v="pwc_nederland"/>
    <s v="pwc_nederland"/>
    <s v="Red"/>
    <n v="10"/>
    <s v="Dash Dot Dot"/>
    <n v="20"/>
    <m/>
    <m/>
    <m/>
    <m/>
    <s v="No"/>
    <n v="212"/>
    <m/>
    <s v="cybersecurity"/>
    <x v="0"/>
    <d v="2018-12-20T08:00:09.000"/>
    <s v="Het tegengaan van #cyberbedreigingen vraagt om samenwerking tussen landen onderling en met bedrijven stelt Christopher Painter, gerenommeerde expert op het gebied van #cybersecurity. Lees het vollledige #interview in de #Inzake van december: https://t.co/3Rq8tRWHVa"/>
    <s v="https://www.pwc.nl/nl/themas/inzake/inzake-december-2018/voor-cybersecurity-hoef-je-niet-bang-te-zijn.html"/>
    <s v="pwc.nl"/>
    <x v="154"/>
    <m/>
    <s v="http://pbs.twimg.com/profile_images/1158421727564697601/RLc5oFmh_normal.jpg"/>
    <x v="207"/>
    <d v="2018-12-20T00:00:00.000"/>
    <s v="08:00:09"/>
    <s v="https://twitter.com/pwc_nederland/status/1075662121248219136"/>
    <m/>
    <m/>
    <s v="1075662121248219136"/>
    <m/>
    <b v="0"/>
    <n v="0"/>
    <s v=""/>
    <b v="0"/>
    <x v="5"/>
    <m/>
    <s v=""/>
    <b v="0"/>
    <n v="0"/>
    <s v=""/>
    <s v="Coosto"/>
    <b v="0"/>
    <s v="1075662121248219136"/>
    <m/>
    <n v="0"/>
    <n v="0"/>
    <m/>
    <m/>
    <m/>
    <m/>
    <m/>
    <m/>
    <m/>
    <m/>
    <n v="17"/>
    <s v="2"/>
    <s v="2"/>
    <n v="0"/>
    <n v="0"/>
    <n v="0"/>
    <n v="0"/>
    <n v="0"/>
    <n v="0"/>
    <n v="32"/>
    <n v="100"/>
    <n v="32"/>
  </r>
  <r>
    <s v="deloittenl"/>
    <s v="deloittenl"/>
    <s v="Red"/>
    <n v="10"/>
    <s v="Dash Dot Dot"/>
    <n v="20"/>
    <m/>
    <m/>
    <m/>
    <m/>
    <s v="No"/>
    <n v="213"/>
    <m/>
    <s v="cybersecurity"/>
    <x v="0"/>
    <d v="2018-12-24T08:01:00.000"/>
    <s v="Hoe duidelijk is de grens tussen goed en kwaad bij #hacken? We praten erover in onze nieuwste #Podcast aflevering. Beluister 'm hier: https://t.co/o4DfyXFn1g #cybersecurity"/>
    <s v="https://www.deloitteforward.nl/podcasts/podcast-cases-1-3-rickey-gevers-hackers-en-de-grens-tussen-goed-en-fout/"/>
    <s v="deloitteforward.nl"/>
    <x v="155"/>
    <m/>
    <s v="http://pbs.twimg.com/profile_images/1143081438436298752/HU5ASmjY_normal.png"/>
    <x v="208"/>
    <d v="2018-12-24T00:00:00.000"/>
    <s v="08:01:00"/>
    <s v="https://twitter.com/deloittenl/status/1077111886955593728"/>
    <m/>
    <m/>
    <s v="1077111886955593728"/>
    <m/>
    <b v="0"/>
    <n v="1"/>
    <s v=""/>
    <b v="0"/>
    <x v="5"/>
    <m/>
    <s v=""/>
    <b v="0"/>
    <n v="3"/>
    <s v=""/>
    <s v="Sprinklr"/>
    <b v="0"/>
    <s v="1077111886955593728"/>
    <m/>
    <n v="0"/>
    <n v="0"/>
    <m/>
    <m/>
    <m/>
    <m/>
    <m/>
    <m/>
    <m/>
    <m/>
    <n v="20"/>
    <s v="2"/>
    <s v="2"/>
    <n v="0"/>
    <n v="0"/>
    <n v="0"/>
    <n v="0"/>
    <n v="0"/>
    <n v="0"/>
    <n v="23"/>
    <n v="100"/>
    <n v="23"/>
  </r>
  <r>
    <s v="deloittenl"/>
    <s v="deloittenl"/>
    <s v="Red"/>
    <n v="10"/>
    <s v="Dash Dot Dot"/>
    <n v="20"/>
    <m/>
    <m/>
    <m/>
    <m/>
    <s v="No"/>
    <n v="214"/>
    <m/>
    <s v="cybersecurity"/>
    <x v="0"/>
    <d v="2018-12-28T15:00:01.000"/>
    <s v="Tijd over, maar geen zin om te lezen? Ga dan de verdieping in met onze #Podcasts over hoe #technologie en #internet onze levens veranderen: https://t.co/sbFs19DYjE #podcast #cybersecurity https://t.co/8HeDTqs1Vy"/>
    <s v="https://www.deloitteforward.nl/podcasts/podcastserie-cases-seizoen-1-over-cyber-security/?linkId=61323492"/>
    <s v="deloitteforward.nl"/>
    <x v="156"/>
    <s v="https://pbs.twimg.com/media/Dvgx0dSXcAAfumC.jpg"/>
    <s v="https://pbs.twimg.com/media/Dvgx0dSXcAAfumC.jpg"/>
    <x v="209"/>
    <d v="2018-12-28T00:00:00.000"/>
    <s v="15:00:01"/>
    <s v="https://twitter.com/deloittenl/status/1078666890191536133"/>
    <m/>
    <m/>
    <s v="1078666890191536133"/>
    <m/>
    <b v="0"/>
    <n v="3"/>
    <s v=""/>
    <b v="0"/>
    <x v="5"/>
    <m/>
    <s v=""/>
    <b v="0"/>
    <n v="1"/>
    <s v=""/>
    <s v="Sprinklr"/>
    <b v="0"/>
    <s v="1078666890191536133"/>
    <m/>
    <n v="0"/>
    <n v="0"/>
    <m/>
    <m/>
    <m/>
    <m/>
    <m/>
    <m/>
    <m/>
    <m/>
    <n v="20"/>
    <s v="2"/>
    <s v="2"/>
    <n v="0"/>
    <n v="0"/>
    <n v="0"/>
    <n v="0"/>
    <n v="0"/>
    <n v="0"/>
    <n v="26"/>
    <n v="100"/>
    <n v="26"/>
  </r>
  <r>
    <s v="pwc_nederland"/>
    <s v="pwc_nederland"/>
    <s v="Red"/>
    <n v="10"/>
    <s v="Dash Dot Dot"/>
    <n v="20"/>
    <m/>
    <m/>
    <m/>
    <m/>
    <s v="No"/>
    <n v="215"/>
    <m/>
    <s v="privacy"/>
    <x v="0"/>
    <d v="2019-01-04T19:00:03.000"/>
    <s v="De groeiende marktmacht van grote dataverzamelaars vinden we maar wat eng, maar onze ambivalentie richting onze #privacy kan er ook wat van: https://t.co/tXXn4oXTg4"/>
    <s v="https://www.pwc.nl/nl/themas/blogs/grootste-gevaar-voor-dataprivacy-is-onze-ambivalentie.html"/>
    <s v="pwc.nl"/>
    <x v="157"/>
    <m/>
    <s v="http://pbs.twimg.com/profile_images/1158421727564697601/RLc5oFmh_normal.jpg"/>
    <x v="210"/>
    <d v="2019-01-04T00:00:00.000"/>
    <s v="19:00:03"/>
    <s v="https://twitter.com/pwc_nederland/status/1081264008982945793"/>
    <m/>
    <m/>
    <s v="1081264008982945793"/>
    <m/>
    <b v="0"/>
    <n v="2"/>
    <s v=""/>
    <b v="0"/>
    <x v="5"/>
    <m/>
    <s v=""/>
    <b v="0"/>
    <n v="1"/>
    <s v=""/>
    <s v="Coosto"/>
    <b v="0"/>
    <s v="1081264008982945793"/>
    <m/>
    <n v="0"/>
    <n v="0"/>
    <m/>
    <m/>
    <m/>
    <m/>
    <m/>
    <m/>
    <m/>
    <m/>
    <n v="17"/>
    <s v="2"/>
    <s v="2"/>
    <n v="0"/>
    <n v="0"/>
    <n v="0"/>
    <n v="0"/>
    <n v="0"/>
    <n v="0"/>
    <n v="22"/>
    <n v="100"/>
    <n v="22"/>
  </r>
  <r>
    <s v="deloittenl"/>
    <s v="deloittenl"/>
    <s v="Red"/>
    <n v="10"/>
    <s v="Dash Dot Dot"/>
    <n v="20"/>
    <m/>
    <m/>
    <m/>
    <m/>
    <s v="No"/>
    <n v="216"/>
    <m/>
    <s v="cybersecurity"/>
    <x v="0"/>
    <d v="2019-01-21T15:57:01.000"/>
    <s v="Op zoek naar verdiepende artikelen over o.a. #Blockchain, #ArtificialIntelligence en #CyberSecurity? Die vind je op Deloitte Forward: https://t.co/tSyHsYmQMb https://t.co/7F9rEYMvdC"/>
    <s v="https://www.deloitteforward.nl/?linkId=62435753"/>
    <s v="deloitteforward.nl"/>
    <x v="158"/>
    <s v="https://pbs.twimg.com/media/DxclBYVWoAEOQQn.jpg"/>
    <s v="https://pbs.twimg.com/media/DxclBYVWoAEOQQn.jpg"/>
    <x v="211"/>
    <d v="2019-01-21T00:00:00.000"/>
    <s v="15:57:01"/>
    <s v="https://twitter.com/deloittenl/status/1087378542541897729"/>
    <m/>
    <m/>
    <s v="1087378542541897729"/>
    <m/>
    <b v="0"/>
    <n v="0"/>
    <s v=""/>
    <b v="0"/>
    <x v="5"/>
    <m/>
    <s v=""/>
    <b v="0"/>
    <n v="1"/>
    <s v=""/>
    <s v="Sprinklr"/>
    <b v="0"/>
    <s v="1087378542541897729"/>
    <m/>
    <n v="0"/>
    <n v="0"/>
    <m/>
    <m/>
    <m/>
    <m/>
    <m/>
    <m/>
    <m/>
    <m/>
    <n v="20"/>
    <s v="2"/>
    <s v="2"/>
    <n v="0"/>
    <n v="0"/>
    <n v="1"/>
    <n v="5.555555555555555"/>
    <n v="0"/>
    <n v="0"/>
    <n v="17"/>
    <n v="94.44444444444444"/>
    <n v="18"/>
  </r>
  <r>
    <s v="kpmg_nl"/>
    <s v="kpmg_nl"/>
    <s v="202, 53, 53"/>
    <n v="7.083333333333333"/>
    <s v="Dash Dot Dot"/>
    <n v="28.333333333333336"/>
    <m/>
    <m/>
    <m/>
    <m/>
    <s v="No"/>
    <n v="217"/>
    <m/>
    <s v="privacy"/>
    <x v="0"/>
    <d v="2019-01-28T07:56:54.000"/>
    <s v="Sinds de invoering van de #AVG zijn consumenten en bedrijven zich bewuster van hun #privacy dan ooit tevoren. Dat betekent dat een bedrijf zich positief in de kijker kan spelen wanneer de privacy goed op orde is. Lees onze drie tips! #DagVanDePrivacy #DataProtectionDay"/>
    <m/>
    <m/>
    <x v="159"/>
    <m/>
    <s v="http://pbs.twimg.com/profile_images/1153259110609170432/01_0lYvQ_normal.jpg"/>
    <x v="212"/>
    <d v="2019-01-28T00:00:00.000"/>
    <s v="07:56:54"/>
    <s v="https://twitter.com/kpmg_nl/status/1089794433405599744"/>
    <m/>
    <m/>
    <s v="1089794433405599744"/>
    <m/>
    <b v="0"/>
    <n v="1"/>
    <s v=""/>
    <b v="0"/>
    <x v="5"/>
    <m/>
    <s v=""/>
    <b v="0"/>
    <n v="0"/>
    <s v=""/>
    <s v="Twitter Ads Composer"/>
    <b v="0"/>
    <s v="1089794433405599744"/>
    <m/>
    <n v="0"/>
    <n v="0"/>
    <m/>
    <m/>
    <m/>
    <m/>
    <m/>
    <m/>
    <m/>
    <m/>
    <n v="8"/>
    <s v="2"/>
    <s v="2"/>
    <n v="0"/>
    <n v="0"/>
    <n v="0"/>
    <n v="0"/>
    <n v="0"/>
    <n v="0"/>
    <n v="43"/>
    <n v="100"/>
    <n v="43"/>
  </r>
  <r>
    <s v="deloittenl"/>
    <s v="deloittenl"/>
    <s v="Red"/>
    <n v="10"/>
    <s v="Dash Dot Dot"/>
    <n v="20"/>
    <m/>
    <m/>
    <m/>
    <m/>
    <s v="No"/>
    <n v="218"/>
    <m/>
    <s v="cybersecurity"/>
    <x v="0"/>
    <d v="2019-01-29T07:13:01.000"/>
    <s v="Heb jij al een keer op Deloitte Forward gekeken? Hier vind je verdiepende artikelen over o.a. #ArtificialIntelligence,  #Blockchain en _x000a_#CyberSecurity: https://t.co/2k7mUtOasT https://t.co/3514L5ImMp"/>
    <s v="https://www.deloitteforward.nl/?linkId=62436094"/>
    <s v="deloitteforward.nl"/>
    <x v="160"/>
    <s v="https://pbs.twimg.com/media/DyD5zfIWoAE_K_2.jpg"/>
    <s v="https://pbs.twimg.com/media/DyD5zfIWoAE_K_2.jpg"/>
    <x v="213"/>
    <d v="2019-01-29T00:00:00.000"/>
    <s v="07:13:01"/>
    <s v="https://twitter.com/deloittenl/status/1090145774288203778"/>
    <m/>
    <m/>
    <s v="1090145774288203778"/>
    <m/>
    <b v="0"/>
    <n v="2"/>
    <s v=""/>
    <b v="0"/>
    <x v="5"/>
    <m/>
    <s v=""/>
    <b v="0"/>
    <n v="1"/>
    <s v=""/>
    <s v="Sprinklr"/>
    <b v="0"/>
    <s v="1090145774288203778"/>
    <m/>
    <n v="0"/>
    <n v="0"/>
    <m/>
    <m/>
    <m/>
    <m/>
    <m/>
    <m/>
    <m/>
    <m/>
    <n v="20"/>
    <s v="2"/>
    <s v="2"/>
    <n v="0"/>
    <n v="0"/>
    <n v="0"/>
    <n v="0"/>
    <n v="0"/>
    <n v="0"/>
    <n v="21"/>
    <n v="100"/>
    <n v="21"/>
  </r>
  <r>
    <s v="deloittenl"/>
    <s v="deloittenl"/>
    <s v="Red"/>
    <n v="10"/>
    <s v="Dash Dot Dot"/>
    <n v="20"/>
    <m/>
    <m/>
    <m/>
    <m/>
    <s v="No"/>
    <n v="219"/>
    <m/>
    <s v="cybersecurity"/>
    <x v="0"/>
    <d v="2019-02-06T16:34:00.000"/>
    <s v="“No one is interested in targeting us. Why would anyone want to #hack our #factory?” Read more about remarks on #cybersecurity we hear on industrial sites: https://t.co/qcpEVgqMSR #cyberattack"/>
    <s v="https://www2.deloitte.com/nl/nl/pages/risk/articles/part-1-why-would-anyone-want-hack-our-factory.html"/>
    <s v="deloitte.com"/>
    <x v="161"/>
    <m/>
    <s v="http://pbs.twimg.com/profile_images/1143081438436298752/HU5ASmjY_normal.png"/>
    <x v="214"/>
    <d v="2019-02-06T00:00:00.000"/>
    <s v="16:34:00"/>
    <s v="https://twitter.com/deloittenl/status/1093186055304548352"/>
    <m/>
    <m/>
    <s v="1093186055304548352"/>
    <m/>
    <b v="0"/>
    <n v="0"/>
    <s v=""/>
    <b v="0"/>
    <x v="0"/>
    <m/>
    <s v=""/>
    <b v="0"/>
    <n v="0"/>
    <s v=""/>
    <s v="Sprinklr"/>
    <b v="0"/>
    <s v="1093186055304548352"/>
    <m/>
    <n v="0"/>
    <n v="0"/>
    <m/>
    <m/>
    <m/>
    <m/>
    <m/>
    <m/>
    <m/>
    <m/>
    <n v="20"/>
    <s v="2"/>
    <s v="2"/>
    <n v="0"/>
    <n v="0"/>
    <n v="1"/>
    <n v="3.7037037037037037"/>
    <n v="0"/>
    <n v="0"/>
    <n v="26"/>
    <n v="96.29629629629629"/>
    <n v="27"/>
  </r>
  <r>
    <s v="deloittenl"/>
    <s v="deloittenl"/>
    <s v="Red"/>
    <n v="10"/>
    <s v="Dash Dot Dot"/>
    <n v="20"/>
    <m/>
    <m/>
    <m/>
    <m/>
    <s v="No"/>
    <n v="220"/>
    <m/>
    <s v="cybersecurity"/>
    <x v="0"/>
    <d v="2019-02-11T15:46:01.000"/>
    <s v="This week in the Real Estate Predictions; our double issue on cybersecurity. Read the first issue here: https://t.co/2PbgN8qvmq https://t.co/tZYeEWGrTh"/>
    <s v="https://www2.deloitte.com/nl/nl/pages/real-estate/articles/real-estate-predictions-2019.html"/>
    <s v="deloitte.com"/>
    <x v="1"/>
    <s v="https://pbs.twimg.com/media/DzIr47NWoAAindQ.jpg"/>
    <s v="https://pbs.twimg.com/media/DzIr47NWoAAindQ.jpg"/>
    <x v="215"/>
    <d v="2019-02-11T00:00:00.000"/>
    <s v="15:46:01"/>
    <s v="https://twitter.com/deloittenl/status/1094985918480609280"/>
    <m/>
    <m/>
    <s v="1094985918480609280"/>
    <m/>
    <b v="0"/>
    <n v="0"/>
    <s v=""/>
    <b v="0"/>
    <x v="0"/>
    <m/>
    <s v=""/>
    <b v="0"/>
    <n v="0"/>
    <s v=""/>
    <s v="Sprinklr"/>
    <b v="0"/>
    <s v="1094985918480609280"/>
    <m/>
    <n v="0"/>
    <n v="0"/>
    <m/>
    <m/>
    <m/>
    <m/>
    <m/>
    <m/>
    <m/>
    <m/>
    <n v="20"/>
    <s v="2"/>
    <s v="2"/>
    <n v="0"/>
    <n v="0"/>
    <n v="2"/>
    <n v="11.764705882352942"/>
    <n v="0"/>
    <n v="0"/>
    <n v="15"/>
    <n v="88.23529411764706"/>
    <n v="17"/>
  </r>
  <r>
    <s v="kpmg_nl"/>
    <s v="kpmg_nl"/>
    <s v="202, 53, 53"/>
    <n v="7.083333333333333"/>
    <s v="Dash Dot Dot"/>
    <n v="28.333333333333336"/>
    <m/>
    <m/>
    <m/>
    <m/>
    <s v="No"/>
    <n v="221"/>
    <m/>
    <s v="privacy"/>
    <x v="0"/>
    <d v="2019-02-13T08:05:57.000"/>
    <s v="Het ontwikkelen van nieuwe #geneesmiddelen komt ernstig onder druk te staan als de bedrijven in de keten er niet in slagen om de genetische gegevens beter te beschermen en de kwaliteit ervan te waarborgen #Privacy #LifeSciences #Genotype #Genotyping"/>
    <m/>
    <m/>
    <x v="162"/>
    <m/>
    <s v="http://pbs.twimg.com/profile_images/1153259110609170432/01_0lYvQ_normal.jpg"/>
    <x v="216"/>
    <d v="2019-02-13T00:00:00.000"/>
    <s v="08:05:57"/>
    <s v="https://twitter.com/kpmg_nl/status/1095594912848982016"/>
    <m/>
    <m/>
    <s v="1095594912848982016"/>
    <m/>
    <b v="0"/>
    <n v="0"/>
    <s v=""/>
    <b v="0"/>
    <x v="5"/>
    <m/>
    <s v=""/>
    <b v="0"/>
    <n v="1"/>
    <s v=""/>
    <s v="Twitter Ads Composer"/>
    <b v="0"/>
    <s v="1095594912848982016"/>
    <m/>
    <n v="0"/>
    <n v="0"/>
    <m/>
    <m/>
    <m/>
    <m/>
    <m/>
    <m/>
    <m/>
    <m/>
    <n v="8"/>
    <s v="2"/>
    <s v="2"/>
    <n v="0"/>
    <n v="0"/>
    <n v="0"/>
    <n v="0"/>
    <n v="0"/>
    <n v="0"/>
    <n v="38"/>
    <n v="100"/>
    <n v="38"/>
  </r>
  <r>
    <s v="deloittenl"/>
    <s v="deloittenl"/>
    <s v="Red"/>
    <n v="10"/>
    <s v="Dash Dot Dot"/>
    <n v="20"/>
    <m/>
    <m/>
    <m/>
    <m/>
    <s v="No"/>
    <n v="222"/>
    <m/>
    <s v="cybersecurity"/>
    <x v="0"/>
    <d v="2019-02-13T10:56:00.000"/>
    <s v="What can we learn from the #QuadrigaCX fiasco? Read about the importance of proper key management and recovery: https://t.co/eRxd7ZyuNG #blockchain #cryptocurrency #cybersecurity"/>
    <s v="https://www2.deloitte.com/nl/nl/pages/risk/articles/what-can-we-learn-from-the-quadrigacx-fiasco.html"/>
    <s v="deloitte.com"/>
    <x v="163"/>
    <m/>
    <s v="http://pbs.twimg.com/profile_images/1143081438436298752/HU5ASmjY_normal.png"/>
    <x v="217"/>
    <d v="2019-02-13T00:00:00.000"/>
    <s v="10:56:00"/>
    <s v="https://twitter.com/deloittenl/status/1095637708293263360"/>
    <m/>
    <m/>
    <s v="1095637708293263360"/>
    <m/>
    <b v="0"/>
    <n v="1"/>
    <s v=""/>
    <b v="0"/>
    <x v="0"/>
    <m/>
    <s v=""/>
    <b v="0"/>
    <n v="0"/>
    <s v=""/>
    <s v="Sprinklr"/>
    <b v="0"/>
    <s v="1095637708293263360"/>
    <m/>
    <n v="0"/>
    <n v="0"/>
    <m/>
    <m/>
    <m/>
    <m/>
    <m/>
    <m/>
    <m/>
    <m/>
    <n v="20"/>
    <s v="2"/>
    <s v="2"/>
    <n v="2"/>
    <n v="9.523809523809524"/>
    <n v="1"/>
    <n v="4.761904761904762"/>
    <n v="0"/>
    <n v="0"/>
    <n v="18"/>
    <n v="85.71428571428571"/>
    <n v="21"/>
  </r>
  <r>
    <s v="deloittenl"/>
    <s v="deloittenl"/>
    <s v="Red"/>
    <n v="10"/>
    <s v="Dash Dot Dot"/>
    <n v="20"/>
    <m/>
    <m/>
    <m/>
    <m/>
    <s v="No"/>
    <n v="223"/>
    <m/>
    <s v="cybersecurity"/>
    <x v="0"/>
    <d v="2019-02-14T15:00:01.000"/>
    <s v="The #RealEstate #Predictions 2019: 10 predictions that will impact your business. Read here about #cybersecurity and smarter #buildings: https://t.co/2PbgN8qvmq #Deloitte #REP19 https://t.co/mKYYHphLkz"/>
    <s v="https://www2.deloitte.com/nl/nl/pages/real-estate/articles/real-estate-predictions-2019.html"/>
    <s v="deloitte.com"/>
    <x v="164"/>
    <s v="https://pbs.twimg.com/media/DzX-IedWoAAOeQm.jpg"/>
    <s v="https://pbs.twimg.com/media/DzX-IedWoAAOeQm.jpg"/>
    <x v="218"/>
    <d v="2019-02-14T00:00:00.000"/>
    <s v="15:00:01"/>
    <s v="https://twitter.com/deloittenl/status/1096061507488628736"/>
    <m/>
    <m/>
    <s v="1096061507488628736"/>
    <m/>
    <b v="0"/>
    <n v="0"/>
    <s v=""/>
    <b v="0"/>
    <x v="0"/>
    <m/>
    <s v=""/>
    <b v="0"/>
    <n v="0"/>
    <s v=""/>
    <s v="Sprinklr"/>
    <b v="0"/>
    <s v="1096061507488628736"/>
    <m/>
    <n v="0"/>
    <n v="0"/>
    <m/>
    <m/>
    <m/>
    <m/>
    <m/>
    <m/>
    <m/>
    <m/>
    <n v="20"/>
    <s v="2"/>
    <s v="2"/>
    <n v="1"/>
    <n v="5"/>
    <n v="0"/>
    <n v="0"/>
    <n v="0"/>
    <n v="0"/>
    <n v="19"/>
    <n v="95"/>
    <n v="20"/>
  </r>
  <r>
    <s v="pwc_nederland"/>
    <s v="pwc_nederland"/>
    <s v="Red"/>
    <n v="10"/>
    <s v="Dash Dot Dot"/>
    <n v="20"/>
    <m/>
    <m/>
    <m/>
    <m/>
    <s v="No"/>
    <n v="224"/>
    <m/>
    <s v="privacy"/>
    <x v="0"/>
    <d v="2019-02-14T15:37:19.000"/>
    <s v="Een mix van #technologie, wetgeving en nieuwe toetreders zorgt voor een versnelde verandering in de financiële sector. Hoe houden #banken dit tempo bij én blijven #privacy, veiligheid en gemak gewaarborgd? Daarvoor hebben wij de #Briqbank ontwikkeld  https://t.co/0eF9THNIky"/>
    <s v="https://www.emerce.nl/achtergrond/briqbank-digitale-identiteit-vereist-flexibiliteit"/>
    <s v="emerce.nl"/>
    <x v="165"/>
    <m/>
    <s v="http://pbs.twimg.com/profile_images/1158421727564697601/RLc5oFmh_normal.jpg"/>
    <x v="219"/>
    <d v="2019-02-14T00:00:00.000"/>
    <s v="15:37:19"/>
    <s v="https://twitter.com/pwc_nederland/status/1096070893254656000"/>
    <m/>
    <m/>
    <s v="1096070893254656000"/>
    <m/>
    <b v="0"/>
    <n v="1"/>
    <s v=""/>
    <b v="0"/>
    <x v="5"/>
    <m/>
    <s v=""/>
    <b v="0"/>
    <n v="0"/>
    <s v=""/>
    <s v="Twitter Web Client"/>
    <b v="0"/>
    <s v="1096070893254656000"/>
    <m/>
    <n v="0"/>
    <n v="0"/>
    <m/>
    <m/>
    <m/>
    <m/>
    <m/>
    <m/>
    <m/>
    <m/>
    <n v="17"/>
    <s v="2"/>
    <s v="2"/>
    <n v="0"/>
    <n v="0"/>
    <n v="0"/>
    <n v="0"/>
    <n v="0"/>
    <n v="0"/>
    <n v="36"/>
    <n v="100"/>
    <n v="36"/>
  </r>
  <r>
    <s v="pwc_nederland"/>
    <s v="pwc_nederland"/>
    <s v="Red"/>
    <n v="10"/>
    <s v="Dash Dot Dot"/>
    <n v="20"/>
    <m/>
    <m/>
    <m/>
    <m/>
    <s v="No"/>
    <n v="225"/>
    <m/>
    <s v="cybersecurity"/>
    <x v="0"/>
    <d v="2019-02-16T22:53:23.000"/>
    <s v="#Cybersecurity is een noodzaak, maar kan ook gezien worden als zakelijk middel: https://t.co/ewbtX0zVJp"/>
    <s v="https://www.pwc.nl/nl/actueel-en-publicaties/diensten-en-sectoren/financiele-sector/processen-zijn-cruciaal-bij-werken-aan-cybersecurity.html"/>
    <s v="pwc.nl"/>
    <x v="0"/>
    <m/>
    <s v="http://pbs.twimg.com/profile_images/1158421727564697601/RLc5oFmh_normal.jpg"/>
    <x v="220"/>
    <d v="2019-02-16T00:00:00.000"/>
    <s v="22:53:23"/>
    <s v="https://twitter.com/pwc_nederland/status/1096905408223031296"/>
    <m/>
    <m/>
    <s v="1096905408223031296"/>
    <m/>
    <b v="0"/>
    <n v="0"/>
    <s v=""/>
    <b v="0"/>
    <x v="5"/>
    <m/>
    <s v=""/>
    <b v="0"/>
    <n v="0"/>
    <s v=""/>
    <s v="Twitter Web Client"/>
    <b v="0"/>
    <s v="1096905408223031296"/>
    <m/>
    <n v="0"/>
    <n v="0"/>
    <m/>
    <m/>
    <m/>
    <m/>
    <m/>
    <m/>
    <m/>
    <m/>
    <n v="17"/>
    <s v="2"/>
    <s v="2"/>
    <n v="0"/>
    <n v="0"/>
    <n v="0"/>
    <n v="0"/>
    <n v="0"/>
    <n v="0"/>
    <n v="12"/>
    <n v="100"/>
    <n v="12"/>
  </r>
  <r>
    <s v="ey_nederland"/>
    <s v="ey_nederland"/>
    <s v="161, 95, 95"/>
    <n v="4.75"/>
    <s v="Solid"/>
    <n v="35"/>
    <m/>
    <m/>
    <m/>
    <m/>
    <s v="No"/>
    <n v="226"/>
    <m/>
    <s v="cybersecurity"/>
    <x v="0"/>
    <d v="2019-02-18T08:23:33.000"/>
    <s v="RTL publiceerde vorige week een onderzoek waaruit blijkt dat er een levendige handel in inloggegevens van bedrijven plaatsvindt op het dark web. Wat kun je als bedrijf doen om #cyberveilig te zijn? Cybersecurity-specialist Jeroen van der Meer geeft een paar tips. https://t.co/MJj9rxGn2E"/>
    <m/>
    <m/>
    <x v="166"/>
    <s v="https://pbs.twimg.com/ext_tw_video_thumb/1097411154622758912/pu/img/U_kuaAzRh3EcrgM8.jpg"/>
    <s v="https://pbs.twimg.com/ext_tw_video_thumb/1097411154622758912/pu/img/U_kuaAzRh3EcrgM8.jpg"/>
    <x v="221"/>
    <d v="2019-02-18T00:00:00.000"/>
    <s v="08:23:33"/>
    <s v="https://twitter.com/ey_nederland/status/1097411284553908224"/>
    <m/>
    <m/>
    <s v="1097411284553908224"/>
    <m/>
    <b v="0"/>
    <n v="3"/>
    <s v=""/>
    <b v="0"/>
    <x v="5"/>
    <m/>
    <s v=""/>
    <b v="0"/>
    <n v="1"/>
    <s v=""/>
    <s v="Sprinklr"/>
    <b v="0"/>
    <s v="1097411284553908224"/>
    <m/>
    <n v="0"/>
    <n v="0"/>
    <m/>
    <m/>
    <m/>
    <m/>
    <m/>
    <m/>
    <m/>
    <m/>
    <n v="4"/>
    <s v="2"/>
    <s v="2"/>
    <n v="0"/>
    <n v="0"/>
    <n v="1"/>
    <n v="2.380952380952381"/>
    <n v="0"/>
    <n v="0"/>
    <n v="41"/>
    <n v="97.61904761904762"/>
    <n v="42"/>
  </r>
  <r>
    <s v="deloittenl"/>
    <s v="deloittenl"/>
    <s v="Red"/>
    <n v="10"/>
    <s v="Dash Dot Dot"/>
    <n v="20"/>
    <m/>
    <m/>
    <m/>
    <m/>
    <s v="No"/>
    <n v="227"/>
    <m/>
    <s v="cybersecurity"/>
    <x v="0"/>
    <d v="2019-02-19T16:13:00.000"/>
    <s v="Het aantal cyberaanvallen neemt de laatste jaren sterk toe en financiële instellingen blijken steeds vaker het doelwit te zijn. Lees meer: https://t.co/JBP8P2ywmO #cybersecurity #ransomware #financial"/>
    <s v="https://www.deloitteforward.nl/cyber-security/cybersecurity-volgens-risk-managers-in-top-3-grootste-risicos/"/>
    <s v="deloitteforward.nl"/>
    <x v="167"/>
    <m/>
    <s v="http://pbs.twimg.com/profile_images/1143081438436298752/HU5ASmjY_normal.png"/>
    <x v="222"/>
    <d v="2019-02-19T00:00:00.000"/>
    <s v="16:13:00"/>
    <s v="https://twitter.com/deloittenl/status/1097891812931497984"/>
    <m/>
    <m/>
    <s v="1097891812931497984"/>
    <m/>
    <b v="0"/>
    <n v="0"/>
    <s v=""/>
    <b v="0"/>
    <x v="5"/>
    <m/>
    <s v=""/>
    <b v="0"/>
    <n v="2"/>
    <s v=""/>
    <s v="Sprinklr"/>
    <b v="0"/>
    <s v="1097891812931497984"/>
    <m/>
    <n v="0"/>
    <n v="0"/>
    <m/>
    <m/>
    <m/>
    <m/>
    <m/>
    <m/>
    <m/>
    <m/>
    <n v="20"/>
    <s v="2"/>
    <s v="2"/>
    <n v="0"/>
    <n v="0"/>
    <n v="0"/>
    <n v="0"/>
    <n v="0"/>
    <n v="0"/>
    <n v="24"/>
    <n v="100"/>
    <n v="24"/>
  </r>
  <r>
    <s v="deloittenl"/>
    <s v="deloittenl"/>
    <s v="Red"/>
    <n v="10"/>
    <s v="Dash Dot Dot"/>
    <n v="20"/>
    <m/>
    <m/>
    <m/>
    <m/>
    <s v="No"/>
    <n v="228"/>
    <m/>
    <s v="cybersecurity"/>
    <x v="0"/>
    <d v="2019-02-20T16:12:00.000"/>
    <s v="Why you cannot get away with ‘our factory is not connected to the Internet’ anymore. Read Colin Schappin’s blog: https://t.co/IlCoVcAKII #cybersecurity"/>
    <s v="https://www2.deloitte.com/nl/nl/pages/risk/articles/part-2-why-would-anyone-want-hack-our-factory.html"/>
    <s v="deloitte.com"/>
    <x v="0"/>
    <m/>
    <s v="http://pbs.twimg.com/profile_images/1143081438436298752/HU5ASmjY_normal.png"/>
    <x v="223"/>
    <d v="2019-02-20T00:00:00.000"/>
    <s v="16:12:00"/>
    <s v="https://twitter.com/deloittenl/status/1098253947951816704"/>
    <m/>
    <m/>
    <s v="1098253947951816704"/>
    <m/>
    <b v="0"/>
    <n v="0"/>
    <s v=""/>
    <b v="0"/>
    <x v="0"/>
    <m/>
    <s v=""/>
    <b v="0"/>
    <n v="0"/>
    <s v=""/>
    <s v="Sprinklr"/>
    <b v="0"/>
    <s v="1098253947951816704"/>
    <m/>
    <n v="0"/>
    <n v="0"/>
    <m/>
    <m/>
    <m/>
    <m/>
    <m/>
    <m/>
    <m/>
    <m/>
    <n v="20"/>
    <s v="2"/>
    <s v="2"/>
    <n v="0"/>
    <n v="0"/>
    <n v="0"/>
    <n v="0"/>
    <n v="0"/>
    <n v="0"/>
    <n v="21"/>
    <n v="100"/>
    <n v="21"/>
  </r>
  <r>
    <s v="pwc_nederland"/>
    <s v="pwc_nederland"/>
    <s v="Red"/>
    <n v="10"/>
    <s v="Dash Dot Dot"/>
    <n v="20"/>
    <m/>
    <m/>
    <m/>
    <m/>
    <s v="No"/>
    <n v="229"/>
    <m/>
    <s v="cybersecurity"/>
    <x v="0"/>
    <d v="2019-02-21T14:59:05.000"/>
    <s v="Als organisaties over goede #cybersecurity beschikken, kunnen zij die gebruiken als zakelijk vehikel https://t.co/ewbtX0zVJp"/>
    <s v="https://www.pwc.nl/nl/actueel-en-publicaties/diensten-en-sectoren/financiele-sector/processen-zijn-cruciaal-bij-werken-aan-cybersecurity.html"/>
    <s v="pwc.nl"/>
    <x v="0"/>
    <m/>
    <s v="http://pbs.twimg.com/profile_images/1158421727564697601/RLc5oFmh_normal.jpg"/>
    <x v="224"/>
    <d v="2019-02-21T00:00:00.000"/>
    <s v="14:59:05"/>
    <s v="https://twitter.com/pwc_nederland/status/1098597986869936129"/>
    <m/>
    <m/>
    <s v="1098597986869936129"/>
    <m/>
    <b v="0"/>
    <n v="1"/>
    <s v=""/>
    <b v="0"/>
    <x v="5"/>
    <m/>
    <s v=""/>
    <b v="0"/>
    <n v="0"/>
    <s v=""/>
    <s v="Twitter Web Client"/>
    <b v="0"/>
    <s v="1098597986869936129"/>
    <m/>
    <n v="0"/>
    <n v="0"/>
    <m/>
    <m/>
    <m/>
    <m/>
    <m/>
    <m/>
    <m/>
    <m/>
    <n v="17"/>
    <s v="2"/>
    <s v="2"/>
    <n v="0"/>
    <n v="0"/>
    <n v="1"/>
    <n v="7.6923076923076925"/>
    <n v="0"/>
    <n v="0"/>
    <n v="12"/>
    <n v="92.3076923076923"/>
    <n v="13"/>
  </r>
  <r>
    <s v="deloittenl"/>
    <s v="deloittenl"/>
    <s v="Red"/>
    <n v="10"/>
    <s v="Dash Dot Dot"/>
    <n v="20"/>
    <m/>
    <m/>
    <m/>
    <m/>
    <s v="No"/>
    <n v="230"/>
    <m/>
    <s v="cybersecurity"/>
    <x v="0"/>
    <d v="2019-03-07T11:05:00.000"/>
    <s v="“Waarom zou iemand onze #fabriek willen #hacken? We hoeven ons geen zorgen te maken.&quot; Lees meer over #CyberSecurity in de industriële sector: https://t.co/yb3WPxbTWe"/>
    <s v="https://www.deloitteforward.nl/cyber-security/waarom-zou-iemand-onze-fabriek-willen-hacken/"/>
    <s v="deloitteforward.nl"/>
    <x v="168"/>
    <m/>
    <s v="http://pbs.twimg.com/profile_images/1143081438436298752/HU5ASmjY_normal.png"/>
    <x v="225"/>
    <d v="2019-03-07T00:00:00.000"/>
    <s v="11:05:00"/>
    <s v="https://twitter.com/deloittenl/status/1103612507137150976"/>
    <m/>
    <m/>
    <s v="1103612507137150976"/>
    <m/>
    <b v="0"/>
    <n v="1"/>
    <s v=""/>
    <b v="0"/>
    <x v="5"/>
    <m/>
    <s v=""/>
    <b v="0"/>
    <n v="0"/>
    <s v=""/>
    <s v="Sprinklr"/>
    <b v="0"/>
    <s v="1103612507137150976"/>
    <m/>
    <n v="0"/>
    <n v="0"/>
    <m/>
    <m/>
    <m/>
    <m/>
    <m/>
    <m/>
    <m/>
    <m/>
    <n v="20"/>
    <s v="2"/>
    <s v="2"/>
    <n v="0"/>
    <n v="0"/>
    <n v="0"/>
    <n v="0"/>
    <n v="0"/>
    <n v="0"/>
    <n v="22"/>
    <n v="100"/>
    <n v="22"/>
  </r>
  <r>
    <s v="pwc_nederland"/>
    <s v="pwc_nederland"/>
    <s v="Red"/>
    <n v="10"/>
    <s v="Dash Dot Dot"/>
    <n v="20"/>
    <m/>
    <m/>
    <m/>
    <m/>
    <s v="No"/>
    <n v="231"/>
    <m/>
    <s v="cybersecurity"/>
    <x v="0"/>
    <d v="2019-03-11T14:40:05.000"/>
    <s v="Luister naar #Cybersecurity in de praktijk, een podcastserie van #PwC. Experts vertellen over hun ervaringen en geven bruikbare tips. https://t.co/ercOXk5kBm https://t.co/Zy7d36nFTf"/>
    <s v="https://www.bnr.nl/podcast/pwcdigital?utm_source=twitter&amp;utm_medium=text&amp;utm_campaign=generiek&amp;WT.mc_id=twit.su.gen"/>
    <s v="bnr.nl"/>
    <x v="169"/>
    <s v="https://pbs.twimg.com/media/D1YpUGMXQAEyiOV.jpg"/>
    <s v="https://pbs.twimg.com/media/D1YpUGMXQAEyiOV.jpg"/>
    <x v="226"/>
    <d v="2019-03-11T00:00:00.000"/>
    <s v="14:40:05"/>
    <s v="https://twitter.com/pwc_nederland/status/1105116186705084417"/>
    <m/>
    <m/>
    <s v="1105116186705084417"/>
    <m/>
    <b v="0"/>
    <n v="0"/>
    <s v=""/>
    <b v="0"/>
    <x v="5"/>
    <m/>
    <s v=""/>
    <b v="0"/>
    <n v="2"/>
    <s v=""/>
    <s v="Coosto"/>
    <b v="0"/>
    <s v="1105116186705084417"/>
    <m/>
    <n v="0"/>
    <n v="0"/>
    <m/>
    <m/>
    <m/>
    <m/>
    <m/>
    <m/>
    <m/>
    <m/>
    <n v="17"/>
    <s v="2"/>
    <s v="2"/>
    <n v="0"/>
    <n v="0"/>
    <n v="0"/>
    <n v="0"/>
    <n v="0"/>
    <n v="0"/>
    <n v="19"/>
    <n v="100"/>
    <n v="19"/>
  </r>
  <r>
    <s v="pwc_nederland"/>
    <s v="pwc_nederland"/>
    <s v="Red"/>
    <n v="10"/>
    <s v="Dash Dot Dot"/>
    <n v="20"/>
    <m/>
    <m/>
    <m/>
    <m/>
    <s v="No"/>
    <n v="232"/>
    <m/>
    <s v="privacy"/>
    <x v="0"/>
    <d v="2019-03-12T12:00:08.000"/>
    <s v="Na de #AVG meldt de volgende #privacy regelgeving zich al. De huidige Europese ePrivacy Richtlijn wordt herzien. En opnieuw is het zaak dat bedrijven zich op tijd voorbereiden. #PwC https://t.co/c61vBr3kaN"/>
    <s v="https://www.pwc.nl/nl/actueel-en-publicaties/themas/digitalisering/avg-ingevoerd-tijd-voor-herziening-van-eprivacy-richtlijn.html?utm_source=twitter&amp;utm_medium=text&amp;utm_campaign=generiek&amp;WT.mc_id=twit.su.gen"/>
    <s v="pwc.nl"/>
    <x v="170"/>
    <m/>
    <s v="http://pbs.twimg.com/profile_images/1158421727564697601/RLc5oFmh_normal.jpg"/>
    <x v="227"/>
    <d v="2019-03-12T00:00:00.000"/>
    <s v="12:00:08"/>
    <s v="https://twitter.com/pwc_nederland/status/1105438321105358850"/>
    <m/>
    <m/>
    <s v="1105438321105358850"/>
    <m/>
    <b v="0"/>
    <n v="0"/>
    <s v=""/>
    <b v="0"/>
    <x v="5"/>
    <m/>
    <s v=""/>
    <b v="0"/>
    <n v="0"/>
    <s v=""/>
    <s v="Coosto"/>
    <b v="0"/>
    <s v="1105438321105358850"/>
    <m/>
    <n v="0"/>
    <n v="0"/>
    <m/>
    <m/>
    <m/>
    <m/>
    <m/>
    <m/>
    <m/>
    <m/>
    <n v="17"/>
    <s v="2"/>
    <s v="2"/>
    <n v="0"/>
    <n v="0"/>
    <n v="0"/>
    <n v="0"/>
    <n v="0"/>
    <n v="0"/>
    <n v="29"/>
    <n v="100"/>
    <n v="29"/>
  </r>
  <r>
    <s v="deloittenl"/>
    <s v="deloittenl"/>
    <s v="Red"/>
    <n v="10"/>
    <s v="Dash Dot Dot"/>
    <n v="20"/>
    <m/>
    <m/>
    <m/>
    <m/>
    <s v="No"/>
    <n v="233"/>
    <m/>
    <s v="cybersecurity"/>
    <x v="0"/>
    <d v="2019-03-13T16:29:52.000"/>
    <s v="🙋‍♀️🙋‍♀️🙋‍♀️ Yes! @DeloitteNL's Cyberteam heeft gisteren het Roze Slot in ontvangst genomen, de award voor het bedrijf dat gemiddeld genomen de meeste vrouwelijke #cybersecurity specialisten in dienst heeft. #rozeslot"/>
    <m/>
    <m/>
    <x v="171"/>
    <m/>
    <s v="http://pbs.twimg.com/profile_images/1143081438436298752/HU5ASmjY_normal.png"/>
    <x v="228"/>
    <d v="2019-03-13T00:00:00.000"/>
    <s v="16:29:52"/>
    <s v="https://twitter.com/deloittenl/status/1105868589066788865"/>
    <m/>
    <m/>
    <s v="1105868589066788865"/>
    <m/>
    <b v="0"/>
    <n v="4"/>
    <s v=""/>
    <b v="0"/>
    <x v="5"/>
    <m/>
    <s v=""/>
    <b v="0"/>
    <n v="0"/>
    <s v=""/>
    <s v="Twitter Web Client"/>
    <b v="0"/>
    <s v="1105868589066788865"/>
    <m/>
    <n v="0"/>
    <n v="0"/>
    <m/>
    <m/>
    <m/>
    <m/>
    <m/>
    <m/>
    <m/>
    <m/>
    <n v="20"/>
    <s v="2"/>
    <s v="2"/>
    <n v="1"/>
    <n v="3.5714285714285716"/>
    <n v="0"/>
    <n v="0"/>
    <n v="0"/>
    <n v="0"/>
    <n v="27"/>
    <n v="96.42857142857143"/>
    <n v="28"/>
  </r>
  <r>
    <s v="pwc_nederland"/>
    <s v="pwc_nederland"/>
    <s v="Red"/>
    <n v="10"/>
    <s v="Dash Dot Dot"/>
    <n v="20"/>
    <m/>
    <m/>
    <m/>
    <m/>
    <s v="No"/>
    <n v="234"/>
    <m/>
    <s v="cybersecurity"/>
    <x v="0"/>
    <d v="2019-03-28T14:12:51.000"/>
    <s v="#TechThursday: Hoe zit het met #GDPR en #Cybersecurity? Luister naar onze #podcast om daar meer over te weten: https://t.co/Wb0ga2ksTy"/>
    <s v="https://www.bnr.nl/cookiewall?target=/podcast/pwcdigital/10370981/cybersecurity-in-de-praktijk-gdpr"/>
    <s v="bnr.nl"/>
    <x v="172"/>
    <m/>
    <s v="http://pbs.twimg.com/profile_images/1158421727564697601/RLc5oFmh_normal.jpg"/>
    <x v="229"/>
    <d v="2019-03-28T00:00:00.000"/>
    <s v="14:12:51"/>
    <s v="https://twitter.com/pwc_nederland/status/1111269926654881792"/>
    <m/>
    <m/>
    <s v="1111269926654881792"/>
    <m/>
    <b v="0"/>
    <n v="2"/>
    <s v=""/>
    <b v="0"/>
    <x v="5"/>
    <m/>
    <s v=""/>
    <b v="0"/>
    <n v="0"/>
    <s v=""/>
    <s v="Twitter Web Client"/>
    <b v="0"/>
    <s v="1111269926654881792"/>
    <m/>
    <n v="0"/>
    <n v="0"/>
    <m/>
    <m/>
    <m/>
    <m/>
    <m/>
    <m/>
    <m/>
    <m/>
    <n v="17"/>
    <s v="2"/>
    <s v="2"/>
    <n v="0"/>
    <n v="0"/>
    <n v="0"/>
    <n v="0"/>
    <n v="0"/>
    <n v="0"/>
    <n v="18"/>
    <n v="100"/>
    <n v="18"/>
  </r>
  <r>
    <s v="kpmg_nl"/>
    <s v="kpmg_nl"/>
    <s v="202, 53, 53"/>
    <n v="7.083333333333333"/>
    <s v="Dash Dot Dot"/>
    <n v="28.333333333333336"/>
    <m/>
    <m/>
    <m/>
    <m/>
    <s v="No"/>
    <n v="235"/>
    <m/>
    <s v="privacy"/>
    <x v="0"/>
    <d v="2019-04-02T13:08:16.000"/>
    <s v="De #AVG geeft burgers het recht om inzage te vragen in opgeslagen #persoonsgegevens. Lees hoe u zich in 4 stappen goed voorbereidt #DataPrivacy"/>
    <m/>
    <m/>
    <x v="173"/>
    <m/>
    <s v="http://pbs.twimg.com/profile_images/1153259110609170432/01_0lYvQ_normal.jpg"/>
    <x v="230"/>
    <d v="2019-04-02T00:00:00.000"/>
    <s v="13:08:16"/>
    <s v="https://twitter.com/kpmg_nl/status/1113065612438200321"/>
    <m/>
    <m/>
    <s v="1113065612438200321"/>
    <m/>
    <b v="0"/>
    <n v="1"/>
    <s v=""/>
    <b v="0"/>
    <x v="5"/>
    <m/>
    <s v=""/>
    <b v="0"/>
    <n v="1"/>
    <s v=""/>
    <s v="Twitter Ads Composer"/>
    <b v="0"/>
    <s v="1113065612438200321"/>
    <m/>
    <n v="0"/>
    <n v="0"/>
    <m/>
    <m/>
    <m/>
    <m/>
    <m/>
    <m/>
    <m/>
    <m/>
    <n v="8"/>
    <s v="2"/>
    <s v="2"/>
    <n v="0"/>
    <n v="0"/>
    <n v="0"/>
    <n v="0"/>
    <n v="0"/>
    <n v="0"/>
    <n v="23"/>
    <n v="100"/>
    <n v="23"/>
  </r>
  <r>
    <s v="pwc_nederland"/>
    <s v="pwc_nederland"/>
    <s v="Red"/>
    <n v="10"/>
    <s v="Dash Dot Dot"/>
    <n v="20"/>
    <m/>
    <m/>
    <m/>
    <m/>
    <s v="No"/>
    <n v="236"/>
    <m/>
    <s v="privacy"/>
    <x v="0"/>
    <d v="2019-04-14T11:24:44.000"/>
    <s v="Het jaarlijkse Privacy Governance Onderzoek van PwC gaat weer van start! Deze editie richt zich op de status van implementatie van de #AVG binnen verschillende organisaties. Meedoen kan via: https://t.co/C9Ss7IdbOP"/>
    <s v="https://pwc.qualtrics.com/jfe/form/SV_1RNSTuc42ZdtZVX"/>
    <s v="qualtrics.com"/>
    <x v="174"/>
    <m/>
    <s v="http://pbs.twimg.com/profile_images/1158421727564697601/RLc5oFmh_normal.jpg"/>
    <x v="231"/>
    <d v="2019-04-14T00:00:00.000"/>
    <s v="11:24:44"/>
    <s v="https://twitter.com/pwc_nederland/status/1117388210613706754"/>
    <m/>
    <m/>
    <s v="1117388210613706754"/>
    <m/>
    <b v="0"/>
    <n v="2"/>
    <s v=""/>
    <b v="0"/>
    <x v="5"/>
    <m/>
    <s v=""/>
    <b v="0"/>
    <n v="1"/>
    <s v=""/>
    <s v="Twitter for iPhone"/>
    <b v="0"/>
    <s v="1117388210613706754"/>
    <m/>
    <n v="0"/>
    <n v="0"/>
    <m/>
    <m/>
    <m/>
    <m/>
    <m/>
    <m/>
    <m/>
    <m/>
    <n v="17"/>
    <s v="2"/>
    <s v="2"/>
    <n v="0"/>
    <n v="0"/>
    <n v="0"/>
    <n v="0"/>
    <n v="0"/>
    <n v="0"/>
    <n v="29"/>
    <n v="100"/>
    <n v="29"/>
  </r>
  <r>
    <s v="kpmg_nl"/>
    <s v="kpmg_nl"/>
    <s v="202, 53, 53"/>
    <n v="7.083333333333333"/>
    <s v="Dash Dot Dot"/>
    <n v="28.333333333333336"/>
    <m/>
    <m/>
    <m/>
    <m/>
    <s v="No"/>
    <n v="237"/>
    <m/>
    <s v="privacy"/>
    <x v="0"/>
    <d v="2019-04-16T11:03:10.000"/>
    <s v="De Autoriteit Persoonsgegevens gaat meer boetes opleggen bij overtredingen van de #AVG. Lees de boetebeleidsregels, de hoogte van de boetes en de mogelijke risico’s voor u. #Privacy #Persoonsgegevens"/>
    <m/>
    <m/>
    <x v="175"/>
    <m/>
    <s v="http://pbs.twimg.com/profile_images/1153259110609170432/01_0lYvQ_normal.jpg"/>
    <x v="232"/>
    <d v="2019-04-16T00:00:00.000"/>
    <s v="11:03:10"/>
    <s v="https://twitter.com/kpmg_nl/status/1118107560773550080"/>
    <m/>
    <m/>
    <s v="1118107560773550080"/>
    <m/>
    <b v="0"/>
    <n v="0"/>
    <s v=""/>
    <b v="0"/>
    <x v="5"/>
    <m/>
    <s v=""/>
    <b v="0"/>
    <n v="0"/>
    <s v=""/>
    <s v="Twitter Ads Composer"/>
    <b v="0"/>
    <s v="1118107560773550080"/>
    <m/>
    <n v="0"/>
    <n v="0"/>
    <m/>
    <m/>
    <m/>
    <m/>
    <m/>
    <m/>
    <m/>
    <m/>
    <n v="8"/>
    <s v="2"/>
    <s v="2"/>
    <n v="0"/>
    <n v="0"/>
    <n v="0"/>
    <n v="0"/>
    <n v="0"/>
    <n v="0"/>
    <n v="29"/>
    <n v="100"/>
    <n v="29"/>
  </r>
  <r>
    <s v="pwc_nederland"/>
    <s v="pwc_nederland"/>
    <s v="Red"/>
    <n v="10"/>
    <s v="Dash Dot Dot"/>
    <n v="20"/>
    <m/>
    <m/>
    <m/>
    <m/>
    <s v="No"/>
    <n v="238"/>
    <m/>
    <s v="cybersecurity"/>
    <x v="0"/>
    <d v="2019-04-24T08:00:08.000"/>
    <s v="Meer weten wat PwC doet op het gebied van #ethicalhacking, #cybersecurity en #digital in het algemeen? Luister dan naar onze podcasts https://t.co/yeoWKt187l"/>
    <s v="https://www.pwc.nl/nl/themas/digital/cybersecurity-privacy/podcast-cybersecurity-in-de-praktijk.html"/>
    <s v="pwc.nl"/>
    <x v="176"/>
    <m/>
    <s v="http://pbs.twimg.com/profile_images/1158421727564697601/RLc5oFmh_normal.jpg"/>
    <x v="233"/>
    <d v="2019-04-24T00:00:00.000"/>
    <s v="08:00:08"/>
    <s v="https://twitter.com/pwc_nederland/status/1120960599452680194"/>
    <m/>
    <m/>
    <s v="1120960599452680194"/>
    <m/>
    <b v="0"/>
    <n v="1"/>
    <s v=""/>
    <b v="0"/>
    <x v="5"/>
    <m/>
    <s v=""/>
    <b v="0"/>
    <n v="0"/>
    <s v=""/>
    <s v="Coosto"/>
    <b v="0"/>
    <s v="1120960599452680194"/>
    <m/>
    <n v="0"/>
    <n v="0"/>
    <m/>
    <m/>
    <m/>
    <m/>
    <m/>
    <m/>
    <m/>
    <m/>
    <n v="17"/>
    <s v="2"/>
    <s v="2"/>
    <n v="0"/>
    <n v="0"/>
    <n v="0"/>
    <n v="0"/>
    <n v="0"/>
    <n v="0"/>
    <n v="21"/>
    <n v="100"/>
    <n v="21"/>
  </r>
  <r>
    <s v="kpmg_nl"/>
    <s v="kpmg_nl"/>
    <s v="202, 53, 53"/>
    <n v="7.083333333333333"/>
    <s v="Dash Dot Dot"/>
    <n v="28.333333333333336"/>
    <m/>
    <m/>
    <m/>
    <m/>
    <s v="No"/>
    <n v="239"/>
    <m/>
    <s v="cybersecurity"/>
    <x v="0"/>
    <d v="2019-04-30T08:19:34.000"/>
    <s v="Ondanks de waarschuwingen onderschatten veel bedrijven de omvang en het gevaar van digitale #spionage. Het onderwerp #CyberSecurity moet dan ook meer besproken worden in de bestuurskamer."/>
    <m/>
    <m/>
    <x v="177"/>
    <m/>
    <s v="http://pbs.twimg.com/profile_images/1153259110609170432/01_0lYvQ_normal.jpg"/>
    <x v="234"/>
    <d v="2019-04-30T00:00:00.000"/>
    <s v="08:19:34"/>
    <s v="https://twitter.com/kpmg_nl/status/1123139820367249409"/>
    <m/>
    <m/>
    <s v="1123139820367249409"/>
    <m/>
    <b v="0"/>
    <n v="0"/>
    <s v=""/>
    <b v="0"/>
    <x v="5"/>
    <m/>
    <s v=""/>
    <b v="0"/>
    <n v="0"/>
    <s v=""/>
    <s v="Twitter Ads Composer"/>
    <b v="0"/>
    <s v="1123139820367249409"/>
    <m/>
    <n v="0"/>
    <n v="0"/>
    <m/>
    <m/>
    <m/>
    <m/>
    <m/>
    <m/>
    <m/>
    <m/>
    <n v="8"/>
    <s v="2"/>
    <s v="2"/>
    <n v="0"/>
    <n v="0"/>
    <n v="0"/>
    <n v="0"/>
    <n v="0"/>
    <n v="0"/>
    <n v="26"/>
    <n v="100"/>
    <n v="26"/>
  </r>
  <r>
    <s v="deloittenl"/>
    <s v="deloittenl"/>
    <s v="Red"/>
    <n v="10"/>
    <s v="Dash Dot Dot"/>
    <n v="20"/>
    <m/>
    <m/>
    <m/>
    <m/>
    <s v="No"/>
    <n v="240"/>
    <m/>
    <s v="cybersecurity"/>
    <x v="0"/>
    <d v="2019-05-01T05:00:01.000"/>
    <s v="&quot;Onze kerntaak is om ervoor te zorgen dat de ene mens de andere beschermt&quot;. Lees meer over deze visie op #cybersecurity: https://t.co/PSiVy5roJd https://t.co/MZIMdSuOs7"/>
    <s v="https://www.deloitteforward.nl/cyber-security/cyber-security-de-mens-is-niet-de-zwakste-schakel-maar-juist-de-oplossing/?utm_source=tw&amp;utm_medium=org&amp;utm_campaign=corp_cs&amp;linkId=66558963"/>
    <s v="deloitteforward.nl"/>
    <x v="0"/>
    <s v="https://pbs.twimg.com/media/D5dNoSlXsAAOoyi.jpg"/>
    <s v="https://pbs.twimg.com/media/D5dNoSlXsAAOoyi.jpg"/>
    <x v="235"/>
    <d v="2019-05-01T00:00:00.000"/>
    <s v="05:00:01"/>
    <s v="https://twitter.com/deloittenl/status/1123451989613006851"/>
    <m/>
    <m/>
    <s v="1123451989613006851"/>
    <m/>
    <b v="0"/>
    <n v="0"/>
    <s v=""/>
    <b v="0"/>
    <x v="5"/>
    <m/>
    <s v=""/>
    <b v="0"/>
    <n v="0"/>
    <s v=""/>
    <s v="Sprinklr"/>
    <b v="0"/>
    <s v="1123451989613006851"/>
    <m/>
    <n v="0"/>
    <n v="0"/>
    <m/>
    <m/>
    <m/>
    <m/>
    <m/>
    <m/>
    <m/>
    <m/>
    <n v="20"/>
    <s v="2"/>
    <s v="2"/>
    <n v="0"/>
    <n v="0"/>
    <n v="0"/>
    <n v="0"/>
    <n v="0"/>
    <n v="0"/>
    <n v="21"/>
    <n v="100"/>
    <n v="21"/>
  </r>
  <r>
    <s v="pwc_nederland"/>
    <s v="pwc_nederland"/>
    <s v="Red"/>
    <n v="10"/>
    <s v="Dash Dot Dot"/>
    <n v="20"/>
    <m/>
    <m/>
    <m/>
    <m/>
    <s v="No"/>
    <n v="241"/>
    <m/>
    <s v="privacy"/>
    <x v="0"/>
    <d v="2019-05-09T11:54:48.000"/>
    <s v="In een #digitaal tijdperk hebben banken steeds meer te maken met de #digitalidentity van hun klanten. Hoe zorg je ervoor dat #privacy gewaarborgd blijft? Daarvoor hebben wij #Briqbank ontwikkeld. Je kunt ons vandaag vinden op #TNW2019 om meer te weten te komen over deze oplossing https://t.co/a9OVq6pjo1"/>
    <m/>
    <m/>
    <x v="178"/>
    <s v="https://pbs.twimg.com/media/D6H5RyyW0AEDUrM.jpg"/>
    <s v="https://pbs.twimg.com/media/D6H5RyyW0AEDUrM.jpg"/>
    <x v="236"/>
    <d v="2019-05-09T00:00:00.000"/>
    <s v="11:54:48"/>
    <s v="https://twitter.com/pwc_nederland/status/1126455474361118720"/>
    <m/>
    <m/>
    <s v="1126455474361118720"/>
    <m/>
    <b v="0"/>
    <n v="4"/>
    <s v=""/>
    <b v="0"/>
    <x v="5"/>
    <m/>
    <s v=""/>
    <b v="0"/>
    <n v="1"/>
    <s v=""/>
    <s v="Twitter for iPhone"/>
    <b v="0"/>
    <s v="1126455474361118720"/>
    <m/>
    <n v="0"/>
    <n v="0"/>
    <m/>
    <m/>
    <m/>
    <m/>
    <m/>
    <m/>
    <m/>
    <m/>
    <n v="17"/>
    <s v="2"/>
    <s v="2"/>
    <n v="0"/>
    <n v="0"/>
    <n v="0"/>
    <n v="0"/>
    <n v="0"/>
    <n v="0"/>
    <n v="45"/>
    <n v="100"/>
    <n v="45"/>
  </r>
  <r>
    <s v="kpmg_nl"/>
    <s v="kpmg_nl"/>
    <s v="202, 53, 53"/>
    <n v="7.083333333333333"/>
    <s v="Dash Dot Dot"/>
    <n v="28.333333333333336"/>
    <m/>
    <m/>
    <m/>
    <m/>
    <s v="No"/>
    <n v="242"/>
    <m/>
    <s v="privacy"/>
    <x v="0"/>
    <d v="2019-05-15T10:32:42.000"/>
    <s v="#WhatsApp heeft bevestigd een lek te hebben gedicht waarmee smartphones konden worden gehackt. #Privacy bewustwording in uw organisatie en onder uw medewerkers is dan ook essentieel. Vermoedt u een #datalek? Volg dan deze 6 stappen."/>
    <m/>
    <m/>
    <x v="179"/>
    <m/>
    <s v="http://pbs.twimg.com/profile_images/1153259110609170432/01_0lYvQ_normal.jpg"/>
    <x v="237"/>
    <d v="2019-05-15T00:00:00.000"/>
    <s v="10:32:42"/>
    <s v="https://twitter.com/kpmg_nl/status/1128609141503799296"/>
    <m/>
    <m/>
    <s v="1128609141503799296"/>
    <m/>
    <b v="0"/>
    <n v="0"/>
    <s v=""/>
    <b v="0"/>
    <x v="5"/>
    <m/>
    <s v=""/>
    <b v="0"/>
    <n v="0"/>
    <s v=""/>
    <s v="Twitter Ads Composer"/>
    <b v="0"/>
    <s v="1128609141503799296"/>
    <m/>
    <n v="0"/>
    <n v="0"/>
    <m/>
    <m/>
    <m/>
    <m/>
    <m/>
    <m/>
    <m/>
    <m/>
    <n v="8"/>
    <s v="2"/>
    <s v="2"/>
    <n v="0"/>
    <n v="0"/>
    <n v="0"/>
    <n v="0"/>
    <n v="0"/>
    <n v="0"/>
    <n v="35"/>
    <n v="100"/>
    <n v="35"/>
  </r>
  <r>
    <s v="pwc_nederland"/>
    <s v="pwc_nederland"/>
    <s v="Red"/>
    <n v="10"/>
    <s v="Dash Dot Dot"/>
    <n v="20"/>
    <m/>
    <m/>
    <m/>
    <m/>
    <s v="No"/>
    <n v="243"/>
    <m/>
    <s v="cybersecurity"/>
    <x v="0"/>
    <d v="2019-06-03T19:58:13.000"/>
    <s v="Geen #bedrijf of organisatie ongeacht de sector is het afgelopen jaar niet druk geweest met de #AVG. Wat kun je met deze nieuwe wetgeving doen op het gebied van #digital en specifieker #cybersecurity?  https://t.co/KAzQWhudUC"/>
    <s v="https://www.pwc.nl/nl/the-academy/open-trainingen/trainingsaanbod/vertrouwen-creeeren-door-avg-compliance.html"/>
    <s v="pwc.nl"/>
    <x v="180"/>
    <m/>
    <s v="http://pbs.twimg.com/profile_images/1158421727564697601/RLc5oFmh_normal.jpg"/>
    <x v="238"/>
    <d v="2019-06-03T00:00:00.000"/>
    <s v="19:58:13"/>
    <s v="https://twitter.com/pwc_nederland/status/1135636828684476418"/>
    <m/>
    <m/>
    <s v="1135636828684476418"/>
    <m/>
    <b v="0"/>
    <n v="0"/>
    <s v=""/>
    <b v="0"/>
    <x v="5"/>
    <m/>
    <s v=""/>
    <b v="0"/>
    <n v="0"/>
    <s v=""/>
    <s v="Twitter Web Client"/>
    <b v="0"/>
    <s v="1135636828684476418"/>
    <m/>
    <n v="0"/>
    <n v="0"/>
    <m/>
    <m/>
    <m/>
    <m/>
    <m/>
    <m/>
    <m/>
    <m/>
    <n v="17"/>
    <s v="2"/>
    <s v="2"/>
    <n v="0"/>
    <n v="0"/>
    <n v="0"/>
    <n v="0"/>
    <n v="0"/>
    <n v="0"/>
    <n v="33"/>
    <n v="100"/>
    <n v="33"/>
  </r>
  <r>
    <s v="kpmg_nl"/>
    <s v="kpmg_nl"/>
    <s v="202, 53, 53"/>
    <n v="7.083333333333333"/>
    <s v="Dash Dot Dot"/>
    <n v="28.333333333333336"/>
    <m/>
    <m/>
    <m/>
    <m/>
    <s v="No"/>
    <n v="244"/>
    <m/>
    <s v="privacy"/>
    <x v="0"/>
    <d v="2019-07-09T12:39:54.000"/>
    <s v="#Banken mogen niet zomaar gepersonaliseerde reclame aanbieden op basis van betaalgegevens van klanten. Aanleiding hiervoor is de e-mail die #ING begin vorige maand naar haar klanten stuurde. Lees meer in de blog! #DataPrivacy"/>
    <m/>
    <m/>
    <x v="181"/>
    <m/>
    <s v="http://pbs.twimg.com/profile_images/1153259110609170432/01_0lYvQ_normal.jpg"/>
    <x v="239"/>
    <d v="2019-07-09T00:00:00.000"/>
    <s v="12:39:54"/>
    <s v="https://twitter.com/kpmg_nl/status/1148572482867273730"/>
    <m/>
    <m/>
    <s v="1148572482867273730"/>
    <m/>
    <b v="0"/>
    <n v="0"/>
    <s v=""/>
    <b v="0"/>
    <x v="5"/>
    <m/>
    <s v=""/>
    <b v="0"/>
    <n v="1"/>
    <s v=""/>
    <s v="Twitter Ads Composer"/>
    <b v="0"/>
    <s v="1148572482867273730"/>
    <m/>
    <n v="0"/>
    <n v="0"/>
    <m/>
    <m/>
    <m/>
    <m/>
    <m/>
    <m/>
    <m/>
    <m/>
    <n v="8"/>
    <s v="2"/>
    <s v="2"/>
    <n v="0"/>
    <n v="0"/>
    <n v="1"/>
    <n v="2.9411764705882355"/>
    <n v="0"/>
    <n v="0"/>
    <n v="33"/>
    <n v="97.05882352941177"/>
    <n v="34"/>
  </r>
  <r>
    <s v="kpmguk"/>
    <s v="kpmguk"/>
    <s v="Red"/>
    <n v="10"/>
    <s v="Dash Dot Dot"/>
    <n v="20"/>
    <m/>
    <m/>
    <m/>
    <m/>
    <s v="No"/>
    <n v="245"/>
    <m/>
    <s v="cybersecurity"/>
    <x v="0"/>
    <d v="2018-09-07T12:00:56.000"/>
    <s v="#Autonomous vehicles will mean dramatic change for the insurance industry. As the balance shifts from personal to commercial premiums and new risks such as #cybersecurity emerge, insurers could see a 30% increase in profitability by 2040. Find out more: https://t.co/TJakOKqrnZ https://t.co/PH3lkxVoUP"/>
    <s v="https://home.kpmg.com/uk/en/home/insights/2018/08/mobility-2030-a-shake-up-for-insurance.html?hootPostID=65e6de8749391bf155976fd9672ed624"/>
    <s v="kpmg.com"/>
    <x v="182"/>
    <s v="https://pbs.twimg.com/media/DmfWxMqXgAQBdnh.jpg"/>
    <s v="https://pbs.twimg.com/media/DmfWxMqXgAQBdnh.jpg"/>
    <x v="240"/>
    <d v="2018-09-07T00:00:00.000"/>
    <s v="12:00:56"/>
    <s v="https://twitter.com/kpmguk/status/1038034381607186432"/>
    <m/>
    <m/>
    <s v="1038034381607186432"/>
    <m/>
    <b v="0"/>
    <n v="0"/>
    <s v=""/>
    <b v="0"/>
    <x v="0"/>
    <m/>
    <s v=""/>
    <b v="0"/>
    <n v="2"/>
    <s v=""/>
    <s v="Hootsuite Inc."/>
    <b v="0"/>
    <s v="1038034381607186432"/>
    <m/>
    <n v="0"/>
    <n v="0"/>
    <m/>
    <m/>
    <m/>
    <m/>
    <m/>
    <m/>
    <m/>
    <m/>
    <n v="14"/>
    <s v="3"/>
    <s v="3"/>
    <n v="1"/>
    <n v="2.5641025641025643"/>
    <n v="1"/>
    <n v="2.5641025641025643"/>
    <n v="0"/>
    <n v="0"/>
    <n v="37"/>
    <n v="94.87179487179488"/>
    <n v="39"/>
  </r>
  <r>
    <s v="kpmguk"/>
    <s v="kpmguk"/>
    <s v="Red"/>
    <n v="10"/>
    <s v="Dash Dot Dot"/>
    <n v="20"/>
    <m/>
    <m/>
    <m/>
    <m/>
    <s v="No"/>
    <n v="246"/>
    <m/>
    <s v="privacy"/>
    <x v="0"/>
    <d v="2018-09-11T07:00:36.000"/>
    <s v="In a #MobilityEcosystem, data will need to be shared to offer customers the right services at the right time. How will customer privacy and permissions for use of their data be managed? Find out more: https://t.co/zw3S88Ze1p #Mobility2030 https://t.co/WId67YT4lp"/>
    <s v="https://bit.ly/2okgtBT?hootPostID=5bc1666cb19200bffe24088b88fa8d61"/>
    <s v="bit.ly"/>
    <x v="183"/>
    <s v="https://pbs.twimg.com/media/Dmy4Yt8WwAAbuXp.jpg"/>
    <s v="https://pbs.twimg.com/media/Dmy4Yt8WwAAbuXp.jpg"/>
    <x v="241"/>
    <d v="2018-09-11T00:00:00.000"/>
    <s v="07:00:36"/>
    <s v="https://twitter.com/kpmguk/status/1039408350633582592"/>
    <m/>
    <m/>
    <s v="1039408350633582592"/>
    <m/>
    <b v="0"/>
    <n v="2"/>
    <s v=""/>
    <b v="0"/>
    <x v="0"/>
    <m/>
    <s v=""/>
    <b v="0"/>
    <n v="2"/>
    <s v=""/>
    <s v="Hootsuite Inc."/>
    <b v="0"/>
    <s v="1039408350633582592"/>
    <m/>
    <n v="0"/>
    <n v="0"/>
    <m/>
    <m/>
    <m/>
    <m/>
    <m/>
    <m/>
    <m/>
    <m/>
    <n v="14"/>
    <s v="3"/>
    <s v="3"/>
    <n v="2"/>
    <n v="5.555555555555555"/>
    <n v="0"/>
    <n v="0"/>
    <n v="0"/>
    <n v="0"/>
    <n v="34"/>
    <n v="94.44444444444444"/>
    <n v="36"/>
  </r>
  <r>
    <s v="kpmguk"/>
    <s v="kpmguk"/>
    <s v="Red"/>
    <n v="10"/>
    <s v="Dash Dot Dot"/>
    <n v="20"/>
    <m/>
    <m/>
    <m/>
    <m/>
    <s v="No"/>
    <n v="247"/>
    <m/>
    <s v="privacy"/>
    <x v="0"/>
    <d v="2018-09-27T13:11:14.000"/>
    <s v="The 25th May #GDPR deadline has passed. The dust has settled…but now what? Introducing our new #KPMGPrivacyApps at #AppianEurope on October 8th. Register now: https://t.co/dkHyFakfVE https://t.co/vAMLpQMq6c"/>
    <s v="https://r.online-reg.com/Appian_KPMG_GDPR_London_Event/site/pg/summary?utm_source=socialmedia&amp;utm_medium=LinkedIn&amp;utm_campaign=Appian"/>
    <s v="online-reg.com"/>
    <x v="184"/>
    <s v="https://pbs.twimg.com/media/DoGmnvzX0AEy6YO.jpg"/>
    <s v="https://pbs.twimg.com/media/DoGmnvzX0AEy6YO.jpg"/>
    <x v="242"/>
    <d v="2018-09-27T00:00:00.000"/>
    <s v="13:11:14"/>
    <s v="https://twitter.com/kpmguk/status/1045299828710932482"/>
    <m/>
    <m/>
    <s v="1045299828710932482"/>
    <m/>
    <b v="0"/>
    <n v="5"/>
    <s v=""/>
    <b v="0"/>
    <x v="0"/>
    <m/>
    <s v=""/>
    <b v="0"/>
    <n v="2"/>
    <s v=""/>
    <s v="Twitter Web Client"/>
    <b v="0"/>
    <s v="1045299828710932482"/>
    <m/>
    <n v="0"/>
    <n v="0"/>
    <m/>
    <m/>
    <m/>
    <m/>
    <m/>
    <m/>
    <m/>
    <m/>
    <n v="14"/>
    <s v="3"/>
    <s v="3"/>
    <n v="0"/>
    <n v="0"/>
    <n v="1"/>
    <n v="4"/>
    <n v="0"/>
    <n v="0"/>
    <n v="24"/>
    <n v="96"/>
    <n v="25"/>
  </r>
  <r>
    <s v="kpmguk"/>
    <s v="kpmguk"/>
    <s v="Red"/>
    <n v="10"/>
    <s v="Dash Dot Dot"/>
    <n v="20"/>
    <m/>
    <m/>
    <m/>
    <m/>
    <s v="No"/>
    <n v="248"/>
    <m/>
    <s v="privacy"/>
    <x v="0"/>
    <d v="2018-11-07T13:38:00.000"/>
    <s v="GDPR is here to stay, but how can your business mitigate the operational challenges that come with it? Mark Thompson, Global Privacy Lead, shares some insight: https://t.co/r8n1JMAjKH https://t.co/9icGcOT8An"/>
    <s v="https://home.kpmg.com/uk/en/home/services/advisory/risk-consulting/regulatory-transformation-privacy-services.html?utm_source=socialmedia&amp;utm_medium=Twitter&amp;utm_campaign=GDPR"/>
    <s v="kpmg.com"/>
    <x v="1"/>
    <s v="https://pbs.twimg.com/media/DrZnZX5WoAAgdxQ.jpg"/>
    <s v="https://pbs.twimg.com/media/DrZnZX5WoAAgdxQ.jpg"/>
    <x v="243"/>
    <d v="2018-11-07T00:00:00.000"/>
    <s v="13:38:00"/>
    <s v="https://twitter.com/kpmguk/status/1060164466296246272"/>
    <m/>
    <m/>
    <s v="1060164466296246272"/>
    <m/>
    <b v="0"/>
    <n v="7"/>
    <s v=""/>
    <b v="0"/>
    <x v="0"/>
    <m/>
    <s v=""/>
    <b v="0"/>
    <n v="6"/>
    <s v=""/>
    <s v="Twitter Media Studio"/>
    <b v="0"/>
    <s v="1060164466296246272"/>
    <m/>
    <n v="0"/>
    <n v="0"/>
    <m/>
    <m/>
    <m/>
    <m/>
    <m/>
    <m/>
    <m/>
    <m/>
    <n v="14"/>
    <s v="3"/>
    <s v="3"/>
    <n v="1"/>
    <n v="3.8461538461538463"/>
    <n v="0"/>
    <n v="0"/>
    <n v="0"/>
    <n v="0"/>
    <n v="25"/>
    <n v="96.15384615384616"/>
    <n v="26"/>
  </r>
  <r>
    <s v="deloittefinland"/>
    <s v="kpmgfinland"/>
    <s v="128, 128, 128"/>
    <n v="3"/>
    <s v="Solid"/>
    <n v="40"/>
    <m/>
    <m/>
    <m/>
    <m/>
    <s v="No"/>
    <n v="249"/>
    <m/>
    <s v="cybersecurity"/>
    <x v="2"/>
    <d v="2018-11-13T08:50:07.000"/>
    <s v="Buzz on the floor going crazy 🤩 #cybersecurityexe @FSecure @DeloitteFinland @NixuTigerTeam @VTTFinland @VincitOy @KPMGFinland https://t.co/JQbD3rcIC4"/>
    <m/>
    <m/>
    <x v="185"/>
    <m/>
    <s v="http://pbs.twimg.com/profile_images/1145589090525601792/syau7rKB_normal.png"/>
    <x v="244"/>
    <d v="2018-11-13T00:00:00.000"/>
    <s v="08:50:07"/>
    <s v="https://twitter.com/deloittefinland/status/1062266347294461952"/>
    <m/>
    <m/>
    <s v="1062266347294461952"/>
    <m/>
    <b v="0"/>
    <n v="0"/>
    <s v=""/>
    <b v="0"/>
    <x v="0"/>
    <m/>
    <s v=""/>
    <b v="0"/>
    <n v="1"/>
    <s v="1062258601362944000"/>
    <s v="Twitter Web Client"/>
    <b v="0"/>
    <s v="1062258601362944000"/>
    <m/>
    <n v="0"/>
    <n v="0"/>
    <m/>
    <m/>
    <m/>
    <m/>
    <m/>
    <m/>
    <m/>
    <m/>
    <n v="1"/>
    <s v="3"/>
    <s v="3"/>
    <n v="0"/>
    <n v="0"/>
    <n v="1"/>
    <n v="7.6923076923076925"/>
    <n v="0"/>
    <n v="0"/>
    <n v="12"/>
    <n v="92.3076923076923"/>
    <n v="13"/>
  </r>
  <r>
    <s v="kpmgfinland"/>
    <s v="kpmguk"/>
    <s v="128, 128, 128"/>
    <n v="3"/>
    <s v="Solid"/>
    <n v="40"/>
    <m/>
    <m/>
    <m/>
    <m/>
    <s v="No"/>
    <n v="250"/>
    <m/>
    <s v="cybersecurity"/>
    <x v="2"/>
    <d v="2018-11-13T10:02:47.000"/>
    <s v="@KPMGFinland keynote speaker #DavidFerbrache from @kpmguk on the 2019 Cyber Security Trends at #cybersecurityexe #CyberSecurity #KPMGFinland https://t.co/FtNCQELtmp"/>
    <m/>
    <m/>
    <x v="186"/>
    <m/>
    <s v="http://pbs.twimg.com/profile_images/1148475315846623232/56RP4ffY_normal.jpg"/>
    <x v="245"/>
    <d v="2018-11-13T00:00:00.000"/>
    <s v="10:02:47"/>
    <s v="https://twitter.com/kpmgfinland/status/1062284632765423616"/>
    <m/>
    <m/>
    <s v="1062284632765423616"/>
    <m/>
    <b v="0"/>
    <n v="0"/>
    <s v=""/>
    <b v="0"/>
    <x v="0"/>
    <m/>
    <s v=""/>
    <b v="0"/>
    <n v="1"/>
    <s v="1062284490364592128"/>
    <s v="Twitter for iPhone"/>
    <b v="0"/>
    <s v="1062284490364592128"/>
    <m/>
    <n v="0"/>
    <n v="0"/>
    <m/>
    <m/>
    <m/>
    <m/>
    <m/>
    <m/>
    <m/>
    <m/>
    <n v="1"/>
    <s v="3"/>
    <s v="3"/>
    <n v="0"/>
    <n v="0"/>
    <n v="0"/>
    <n v="0"/>
    <n v="0"/>
    <n v="0"/>
    <n v="16"/>
    <n v="100"/>
    <n v="16"/>
  </r>
  <r>
    <s v="kpmgfinland"/>
    <s v="kpmgfinland"/>
    <s v="148, 108, 108"/>
    <n v="4.166666666666667"/>
    <s v="Solid"/>
    <n v="36.666666666666664"/>
    <m/>
    <m/>
    <m/>
    <m/>
    <s v="No"/>
    <n v="251"/>
    <m/>
    <s v="cybersecurity"/>
    <x v="0"/>
    <d v="2018-11-13T18:22:16.000"/>
    <s v="KPMG today at Cyber Security Executive 2018 -event. If you’re also here, come to say hi! #KPMGFinland #cybersecurityexe https://t.co/AMOZtce0VK"/>
    <m/>
    <m/>
    <x v="187"/>
    <m/>
    <s v="http://pbs.twimg.com/profile_images/1148475315846623232/56RP4ffY_normal.jpg"/>
    <x v="246"/>
    <d v="2018-11-13T00:00:00.000"/>
    <s v="18:22:16"/>
    <s v="https://twitter.com/kpmgfinland/status/1062410331962724352"/>
    <m/>
    <m/>
    <s v="1062410331962724352"/>
    <m/>
    <b v="0"/>
    <n v="0"/>
    <s v=""/>
    <b v="0"/>
    <x v="0"/>
    <m/>
    <s v=""/>
    <b v="0"/>
    <n v="1"/>
    <s v="1062287500549517314"/>
    <s v="Twitter for iPhone"/>
    <b v="0"/>
    <s v="1062287500549517314"/>
    <m/>
    <n v="0"/>
    <n v="0"/>
    <m/>
    <m/>
    <m/>
    <m/>
    <m/>
    <m/>
    <m/>
    <m/>
    <n v="3"/>
    <s v="3"/>
    <s v="3"/>
    <n v="0"/>
    <n v="0"/>
    <n v="0"/>
    <n v="0"/>
    <n v="0"/>
    <n v="0"/>
    <n v="19"/>
    <n v="100"/>
    <n v="19"/>
  </r>
  <r>
    <s v="deloittefinland"/>
    <s v="deloittefinland"/>
    <s v="128, 128, 128"/>
    <n v="3"/>
    <s v="Solid"/>
    <n v="40"/>
    <m/>
    <m/>
    <m/>
    <m/>
    <s v="No"/>
    <n v="252"/>
    <m/>
    <s v="cybersecurity"/>
    <x v="0"/>
    <d v="2018-11-28T08:46:49.000"/>
    <s v="Would you like to join us as #CyberSecurityManager or #ManagedSecurityServicesManager? Check more information and apply via link, no later than 2.12.2018: https://t.co/cSnclve4D6 #cybersecurity #rekry https://t.co/vo4K4JdyQ3"/>
    <s v="https://deloitte_fi.recman.fi/"/>
    <s v="recman.fi"/>
    <x v="188"/>
    <s v="https://pbs.twimg.com/media/DtE8s8PXQAEfRPf.jpg"/>
    <s v="https://pbs.twimg.com/media/DtE8s8PXQAEfRPf.jpg"/>
    <x v="247"/>
    <d v="2018-11-28T00:00:00.000"/>
    <s v="08:46:49"/>
    <s v="https://twitter.com/deloittefinland/status/1067701333371879424"/>
    <m/>
    <m/>
    <s v="1067701333371879424"/>
    <m/>
    <b v="0"/>
    <n v="0"/>
    <s v=""/>
    <b v="0"/>
    <x v="0"/>
    <m/>
    <s v=""/>
    <b v="0"/>
    <n v="0"/>
    <s v=""/>
    <s v="Sprout Social"/>
    <b v="0"/>
    <s v="1067701333371879424"/>
    <m/>
    <n v="0"/>
    <n v="0"/>
    <m/>
    <m/>
    <m/>
    <m/>
    <m/>
    <m/>
    <m/>
    <m/>
    <n v="1"/>
    <s v="3"/>
    <s v="3"/>
    <n v="1"/>
    <n v="4"/>
    <n v="0"/>
    <n v="0"/>
    <n v="0"/>
    <n v="0"/>
    <n v="24"/>
    <n v="96"/>
    <n v="25"/>
  </r>
  <r>
    <s v="kpmguk"/>
    <s v="kpmguk"/>
    <s v="Red"/>
    <n v="10"/>
    <s v="Dash Dot Dot"/>
    <n v="20"/>
    <m/>
    <m/>
    <m/>
    <m/>
    <s v="No"/>
    <n v="253"/>
    <m/>
    <s v="privacy"/>
    <x v="0"/>
    <d v="2019-01-14T07:05:05.000"/>
    <s v="In our recent #RiskInsights article, we explore what a smart data privacy spending programme looks like to prepare you for what the future holds: https://t.co/4XzXqwCpls https://t.co/IJuFDk0hOM"/>
    <s v="https://home.kpmg/uk/en/home/insights/2018/12/investing-in-data-privacy.html?hootPostID=45ec005b030401af8abe889bf8e29e15"/>
    <s v="home.kpmg"/>
    <x v="189"/>
    <s v="https://pbs.twimg.com/media/Dw2oJKJXgAA7vRn.jpg"/>
    <s v="https://pbs.twimg.com/media/Dw2oJKJXgAA7vRn.jpg"/>
    <x v="248"/>
    <d v="2019-01-14T00:00:00.000"/>
    <s v="07:05:05"/>
    <s v="https://twitter.com/kpmguk/status/1084707962877292551"/>
    <m/>
    <m/>
    <s v="1084707962877292551"/>
    <m/>
    <b v="0"/>
    <n v="3"/>
    <s v=""/>
    <b v="0"/>
    <x v="0"/>
    <m/>
    <s v=""/>
    <b v="0"/>
    <n v="4"/>
    <s v=""/>
    <s v="Hootsuite Inc."/>
    <b v="0"/>
    <s v="1084707962877292551"/>
    <m/>
    <n v="0"/>
    <n v="0"/>
    <m/>
    <m/>
    <m/>
    <m/>
    <m/>
    <m/>
    <m/>
    <m/>
    <n v="14"/>
    <s v="3"/>
    <s v="3"/>
    <n v="2"/>
    <n v="8.333333333333334"/>
    <n v="0"/>
    <n v="0"/>
    <n v="0"/>
    <n v="0"/>
    <n v="22"/>
    <n v="91.66666666666667"/>
    <n v="24"/>
  </r>
  <r>
    <s v="kpmguk"/>
    <s v="kpmguk"/>
    <s v="Red"/>
    <n v="10"/>
    <s v="Dash Dot Dot"/>
    <n v="20"/>
    <m/>
    <m/>
    <m/>
    <m/>
    <s v="No"/>
    <n v="254"/>
    <m/>
    <s v="cybersecurity"/>
    <x v="0"/>
    <d v="2019-01-22T10:48:48.000"/>
    <s v="Today at #wef19 we're talking #CyberSecurity and Digital Transformation - see the latest trends from Davos with a UK perspective at  https://t.co/LmmdyGygGi #WEFLIVE https://t.co/Pre5B02W6F"/>
    <s v="https://social.kpmg/WEFLIVEUK_TW?utm_source=socialmedia&amp;utm_medium=&amp;utm_content=&amp;utm_campaign=wef19"/>
    <s v="social.kpmg"/>
    <x v="190"/>
    <s v="https://pbs.twimg.com/media/DxgoEN1WsAAXp1U.jpg"/>
    <s v="https://pbs.twimg.com/media/DxgoEN1WsAAXp1U.jpg"/>
    <x v="249"/>
    <d v="2019-01-22T00:00:00.000"/>
    <s v="10:48:48"/>
    <s v="https://twitter.com/kpmguk/status/1087663364829007873"/>
    <m/>
    <m/>
    <s v="1087663364829007873"/>
    <m/>
    <b v="0"/>
    <n v="3"/>
    <s v=""/>
    <b v="0"/>
    <x v="0"/>
    <m/>
    <s v=""/>
    <b v="0"/>
    <n v="6"/>
    <s v=""/>
    <s v="Hootsuite Inc."/>
    <b v="0"/>
    <s v="1087663364829007873"/>
    <m/>
    <n v="0"/>
    <n v="0"/>
    <m/>
    <m/>
    <m/>
    <m/>
    <m/>
    <m/>
    <m/>
    <m/>
    <n v="14"/>
    <s v="3"/>
    <s v="3"/>
    <n v="0"/>
    <n v="0"/>
    <n v="0"/>
    <n v="0"/>
    <n v="0"/>
    <n v="0"/>
    <n v="21"/>
    <n v="100"/>
    <n v="21"/>
  </r>
  <r>
    <s v="kpmguk"/>
    <s v="kpmguk"/>
    <s v="Red"/>
    <n v="10"/>
    <s v="Dash Dot Dot"/>
    <n v="20"/>
    <m/>
    <m/>
    <m/>
    <m/>
    <s v="No"/>
    <n v="255"/>
    <m/>
    <s v="cybersecurity"/>
    <x v="0"/>
    <d v="2019-01-22T15:30:27.000"/>
    <s v="With #CyberSecurity high on the agenda at #wef19 we take a look at the top ten trends driving cyber security in 2019 at https://t.co/3Il289bQRH_x000a_#WEFLIVE https://t.co/WTsPOpRvG4"/>
    <s v="https://home.kpmg/uk/en/home/media/press-releases/2019/01/ten-trends-driving-cyber-security-in-2019.html?utm_source=socialmedia&amp;utm_medium=&amp;utm_content=&amp;utm_campaign=wef19"/>
    <s v="home.kpmg"/>
    <x v="191"/>
    <s v="https://pbs.twimg.com/ext_tw_video_thumb/1087732902924902400/pu/img/g_fxJy_o_xvcdPSC.jpg"/>
    <s v="https://pbs.twimg.com/ext_tw_video_thumb/1087732902924902400/pu/img/g_fxJy_o_xvcdPSC.jpg"/>
    <x v="250"/>
    <d v="2019-01-22T00:00:00.000"/>
    <s v="15:30:27"/>
    <s v="https://twitter.com/kpmguk/status/1087734242191306753"/>
    <m/>
    <m/>
    <s v="1087734242191306753"/>
    <m/>
    <b v="0"/>
    <n v="5"/>
    <s v=""/>
    <b v="0"/>
    <x v="0"/>
    <m/>
    <s v=""/>
    <b v="0"/>
    <n v="3"/>
    <s v=""/>
    <s v="Hootsuite Inc."/>
    <b v="0"/>
    <s v="1087734242191306753"/>
    <m/>
    <n v="0"/>
    <n v="0"/>
    <m/>
    <m/>
    <m/>
    <m/>
    <m/>
    <m/>
    <m/>
    <m/>
    <n v="14"/>
    <s v="3"/>
    <s v="3"/>
    <n v="1"/>
    <n v="4.166666666666667"/>
    <n v="0"/>
    <n v="0"/>
    <n v="0"/>
    <n v="0"/>
    <n v="23"/>
    <n v="95.83333333333333"/>
    <n v="24"/>
  </r>
  <r>
    <s v="kpmguk"/>
    <s v="kpmguk"/>
    <s v="Red"/>
    <n v="10"/>
    <s v="Dash Dot Dot"/>
    <n v="20"/>
    <m/>
    <m/>
    <m/>
    <m/>
    <s v="No"/>
    <n v="256"/>
    <m/>
    <s v="cybersecurity"/>
    <x v="0"/>
    <d v="2019-03-06T13:33:24.000"/>
    <s v="Kevin Williams, Head of the i-4, analyses the Government’s new FTSE 350 Cyber Governance Health Check &amp;amp; highlights 5 things UK businesses can do to help prevent #cybersecurity incidents https://t.co/LI05iZ7F1H https://t.co/yEWCWDgBtM"/>
    <s v="https://www.linkedin.com/pulse/5-things-every-uk-company-should-doing-prevent-cyber-kevin-williams/ https://www.computerweekly.com/news/252458797/Cyber-awareness-of-UK-boards-found-wanting"/>
    <s v="linkedin.com computerweekly.com"/>
    <x v="0"/>
    <m/>
    <s v="http://pbs.twimg.com/profile_images/1148873289353355265/WUBsGNtH_normal.png"/>
    <x v="251"/>
    <d v="2019-03-06T00:00:00.000"/>
    <s v="13:33:24"/>
    <s v="https://twitter.com/kpmguk/status/1103287466856009735"/>
    <m/>
    <m/>
    <s v="1103287466856009735"/>
    <m/>
    <b v="0"/>
    <n v="4"/>
    <s v=""/>
    <b v="0"/>
    <x v="0"/>
    <m/>
    <s v=""/>
    <b v="0"/>
    <n v="4"/>
    <s v=""/>
    <s v="Hootsuite Inc."/>
    <b v="0"/>
    <s v="1103287466856009735"/>
    <m/>
    <n v="0"/>
    <n v="0"/>
    <m/>
    <m/>
    <m/>
    <m/>
    <m/>
    <m/>
    <m/>
    <m/>
    <n v="14"/>
    <s v="3"/>
    <s v="3"/>
    <n v="0"/>
    <n v="0"/>
    <n v="0"/>
    <n v="0"/>
    <n v="0"/>
    <n v="0"/>
    <n v="31"/>
    <n v="100"/>
    <n v="31"/>
  </r>
  <r>
    <s v="kpmguk"/>
    <s v="kpmguk"/>
    <s v="Red"/>
    <n v="10"/>
    <s v="Dash Dot Dot"/>
    <n v="20"/>
    <m/>
    <m/>
    <m/>
    <m/>
    <s v="No"/>
    <n v="257"/>
    <m/>
    <s v="privacy"/>
    <x v="0"/>
    <d v="2019-06-24T08:25:13.000"/>
    <s v="Caroline Rivett discusses the importance of trust and data privacy in the life science industry, even more so when it comes to peoples genomics data _x000a_https://t.co/wFCN6SsXDP https://t.co/Y15HvkLsG0"/>
    <s v="https://home.kpmg/xx/en/home/insights/2019/01/driving-value-from-genomics.html?utm_campaign=uk_marketing"/>
    <s v="home.kpmg"/>
    <x v="1"/>
    <s v="https://pbs.twimg.com/ext_tw_video_thumb/1143071363722371072/pu/img/lhFkYzqpK3Sv2Niv.jpg"/>
    <s v="https://pbs.twimg.com/ext_tw_video_thumb/1143071363722371072/pu/img/lhFkYzqpK3Sv2Niv.jpg"/>
    <x v="252"/>
    <d v="2019-06-24T00:00:00.000"/>
    <s v="08:25:13"/>
    <s v="https://twitter.com/kpmguk/status/1143072574974386176"/>
    <m/>
    <m/>
    <s v="1143072574974386176"/>
    <m/>
    <b v="0"/>
    <n v="8"/>
    <s v=""/>
    <b v="0"/>
    <x v="0"/>
    <m/>
    <s v=""/>
    <b v="0"/>
    <n v="5"/>
    <s v=""/>
    <s v="Hootsuite Inc."/>
    <b v="0"/>
    <s v="1143072574974386176"/>
    <m/>
    <n v="0"/>
    <n v="0"/>
    <m/>
    <m/>
    <m/>
    <m/>
    <m/>
    <m/>
    <m/>
    <m/>
    <n v="14"/>
    <s v="3"/>
    <s v="3"/>
    <n v="1"/>
    <n v="4"/>
    <n v="0"/>
    <n v="0"/>
    <n v="0"/>
    <n v="0"/>
    <n v="24"/>
    <n v="96"/>
    <n v="25"/>
  </r>
  <r>
    <s v="kpmgfinland"/>
    <s v="kpmgfinland"/>
    <s v="148, 108, 108"/>
    <n v="4.166666666666667"/>
    <s v="Solid"/>
    <n v="36.666666666666664"/>
    <m/>
    <m/>
    <m/>
    <m/>
    <s v="No"/>
    <n v="258"/>
    <m/>
    <s v="cybersecurity"/>
    <x v="0"/>
    <d v="2019-07-22T06:40:06.000"/>
    <s v="Lähde kanssamme elokuun lopussa #CyberCruise'lle. Pelastetaan yhdessä menomatkalla laiva seikkailupelin avulla ja kuunnellaan maissa näkemyksiä mm. identiteetin hallinnasta. Katso ohjelma ja varaa paikka ystäväsi kanssa: https://t.co/vImf0HuPRO #cybersecurity https://t.co/32y4SKl0XX"/>
    <s v="https://insight.kpmg.fi/cyber-cruise-2019"/>
    <s v="kpmg.fi"/>
    <x v="192"/>
    <s v="https://pbs.twimg.com/media/EAD251bXUAEp1s5.jpg"/>
    <s v="https://pbs.twimg.com/media/EAD251bXUAEp1s5.jpg"/>
    <x v="253"/>
    <d v="2019-07-22T00:00:00.000"/>
    <s v="06:40:06"/>
    <s v="https://twitter.com/kpmgfinland/status/1153192980477546496"/>
    <m/>
    <m/>
    <s v="1153192980477546496"/>
    <m/>
    <b v="0"/>
    <n v="3"/>
    <s v=""/>
    <b v="0"/>
    <x v="3"/>
    <m/>
    <s v=""/>
    <b v="0"/>
    <n v="0"/>
    <s v=""/>
    <s v="Hootsuite Inc."/>
    <b v="0"/>
    <s v="1153192980477546496"/>
    <m/>
    <n v="0"/>
    <n v="0"/>
    <m/>
    <m/>
    <m/>
    <m/>
    <m/>
    <m/>
    <m/>
    <m/>
    <n v="3"/>
    <s v="3"/>
    <s v="3"/>
    <n v="0"/>
    <n v="0"/>
    <n v="0"/>
    <n v="0"/>
    <n v="0"/>
    <n v="0"/>
    <n v="26"/>
    <n v="100"/>
    <n v="26"/>
  </r>
  <r>
    <s v="kpmguk"/>
    <s v="kpmguk"/>
    <s v="Red"/>
    <n v="10"/>
    <s v="Dash Dot Dot"/>
    <n v="20"/>
    <m/>
    <m/>
    <m/>
    <m/>
    <s v="No"/>
    <n v="259"/>
    <m/>
    <s v="privacy"/>
    <x v="0"/>
    <d v="2019-07-22T11:35:04.000"/>
    <s v="Join us on August 7 for our webinar, ‘The Evolution of Privacy’. With the heightened interest in privacy following recent action from the ICO, we look at the importance of a secure growth-focused privacy strategy. Sign-up here: https://t.co/U0aQyoiGoL https://t.co/cerDJ53ScQ"/>
    <s v="https://event.on24.com/wcc/r/2010329-1/FBA433E61485F3E0E1475DBA6CA61DAD"/>
    <s v="on24.com"/>
    <x v="1"/>
    <s v="https://pbs.twimg.com/media/EAE6ar-WwAAV1Jn.jpg"/>
    <s v="https://pbs.twimg.com/media/EAE6ar-WwAAV1Jn.jpg"/>
    <x v="254"/>
    <d v="2019-07-22T00:00:00.000"/>
    <s v="11:35:04"/>
    <s v="https://twitter.com/kpmguk/status/1153267211349450753"/>
    <m/>
    <m/>
    <s v="1153267211349450753"/>
    <m/>
    <b v="0"/>
    <n v="3"/>
    <s v=""/>
    <b v="0"/>
    <x v="0"/>
    <m/>
    <s v=""/>
    <b v="0"/>
    <n v="1"/>
    <s v=""/>
    <s v="Hootsuite Inc."/>
    <b v="0"/>
    <s v="1153267211349450753"/>
    <m/>
    <n v="0"/>
    <n v="0"/>
    <m/>
    <m/>
    <m/>
    <m/>
    <m/>
    <m/>
    <m/>
    <m/>
    <n v="14"/>
    <s v="3"/>
    <s v="3"/>
    <n v="1"/>
    <n v="2.5641025641025643"/>
    <n v="0"/>
    <n v="0"/>
    <n v="0"/>
    <n v="0"/>
    <n v="38"/>
    <n v="97.43589743589743"/>
    <n v="39"/>
  </r>
  <r>
    <s v="kpmguk"/>
    <s v="kpmguk"/>
    <s v="Red"/>
    <n v="10"/>
    <s v="Dash Dot Dot"/>
    <n v="20"/>
    <m/>
    <m/>
    <m/>
    <m/>
    <s v="No"/>
    <n v="260"/>
    <m/>
    <s v="privacy"/>
    <x v="0"/>
    <d v="2019-07-25T07:15:05.000"/>
    <s v="How effective is your organisation’s privacy strategy? Register to our upcoming #privacy webinar to discover the current state of play in the world of customer privacy. Sign up here: https://t.co/Z8biSwKq2W https://t.co/wWwad8sHop"/>
    <s v="https://event.on24.com/wcc/r/2010329-1/FBA433E61485F3E0E1475DBA6CA61DAD"/>
    <s v="on24.com"/>
    <x v="157"/>
    <s v="https://pbs.twimg.com/media/EATbrdxXYAExmC2.jpg"/>
    <s v="https://pbs.twimg.com/media/EATbrdxXYAExmC2.jpg"/>
    <x v="255"/>
    <d v="2019-07-25T00:00:00.000"/>
    <s v="07:15:05"/>
    <s v="https://twitter.com/kpmguk/status/1154288948899930113"/>
    <m/>
    <m/>
    <s v="1154288948899930113"/>
    <m/>
    <b v="0"/>
    <n v="1"/>
    <s v=""/>
    <b v="0"/>
    <x v="0"/>
    <m/>
    <s v=""/>
    <b v="0"/>
    <n v="1"/>
    <s v=""/>
    <s v="Hootsuite Inc."/>
    <b v="0"/>
    <s v="1154288948899930113"/>
    <m/>
    <n v="0"/>
    <n v="0"/>
    <m/>
    <m/>
    <m/>
    <m/>
    <m/>
    <m/>
    <m/>
    <m/>
    <n v="14"/>
    <s v="3"/>
    <s v="3"/>
    <n v="1"/>
    <n v="3.3333333333333335"/>
    <n v="0"/>
    <n v="0"/>
    <n v="0"/>
    <n v="0"/>
    <n v="29"/>
    <n v="96.66666666666667"/>
    <n v="30"/>
  </r>
  <r>
    <s v="kpmguk"/>
    <s v="kpmguk"/>
    <s v="Red"/>
    <n v="10"/>
    <s v="Dash Dot Dot"/>
    <n v="20"/>
    <m/>
    <m/>
    <m/>
    <m/>
    <s v="No"/>
    <n v="261"/>
    <m/>
    <s v="privacy"/>
    <x v="0"/>
    <d v="2019-07-29T11:50:04.000"/>
    <s v="Privacy is at the top of the agenda again. Join our privacy experts Mark Thompson, Martin Tyley and Paul Taylor for our webinar, 'The Evolution of Privacy' as we discuss the changing privacy landscape. Register here: https://t.co/J3JxogIM5n https://t.co/Qw6k71u902"/>
    <s v="https://event.on24.com/wcc/r/2010329-1/FBA433E61485F3E0E1475DBA6CA61DAD"/>
    <s v="on24.com"/>
    <x v="1"/>
    <s v="https://pbs.twimg.com/media/EApA-mnXoAEos1A.jpg"/>
    <s v="https://pbs.twimg.com/media/EApA-mnXoAEos1A.jpg"/>
    <x v="256"/>
    <d v="2019-07-29T00:00:00.000"/>
    <s v="11:50:04"/>
    <s v="https://twitter.com/kpmguk/status/1155807700627992576"/>
    <m/>
    <m/>
    <s v="1155807700627992576"/>
    <m/>
    <b v="0"/>
    <n v="1"/>
    <s v=""/>
    <b v="0"/>
    <x v="0"/>
    <m/>
    <s v=""/>
    <b v="0"/>
    <n v="2"/>
    <s v=""/>
    <s v="Hootsuite Inc."/>
    <b v="0"/>
    <s v="1155807700627992576"/>
    <m/>
    <n v="0"/>
    <n v="0"/>
    <m/>
    <m/>
    <m/>
    <m/>
    <m/>
    <m/>
    <m/>
    <m/>
    <n v="14"/>
    <s v="3"/>
    <s v="3"/>
    <n v="1"/>
    <n v="2.7777777777777777"/>
    <n v="0"/>
    <n v="0"/>
    <n v="0"/>
    <n v="0"/>
    <n v="35"/>
    <n v="97.22222222222223"/>
    <n v="36"/>
  </r>
  <r>
    <s v="kpmguk"/>
    <s v="kpmguk"/>
    <s v="Red"/>
    <n v="10"/>
    <s v="Dash Dot Dot"/>
    <n v="20"/>
    <m/>
    <m/>
    <m/>
    <m/>
    <s v="No"/>
    <n v="262"/>
    <m/>
    <s v="privacy"/>
    <x v="0"/>
    <d v="2019-08-01T15:05:05.000"/>
    <s v="Privacy needs to be taken seriously. Find out the need-to-know in our upcoming privacy webinar. Register here: https://t.co/9X5GKjMjll https://t.co/mFGIzhAwmy"/>
    <s v="https://event.on24.com/wcc/r/2010329-1/FBA433E61485F3E0E1475DBA6CA61DAD"/>
    <s v="on24.com"/>
    <x v="1"/>
    <s v="https://pbs.twimg.com/media/EA5KYnUXUAIp3Gv.jpg"/>
    <s v="https://pbs.twimg.com/media/EA5KYnUXUAIp3Gv.jpg"/>
    <x v="257"/>
    <d v="2019-08-01T00:00:00.000"/>
    <s v="15:05:05"/>
    <s v="https://twitter.com/kpmguk/status/1156943942883131395"/>
    <m/>
    <m/>
    <s v="1156943942883131395"/>
    <m/>
    <b v="0"/>
    <n v="1"/>
    <s v=""/>
    <b v="0"/>
    <x v="0"/>
    <m/>
    <s v=""/>
    <b v="0"/>
    <n v="0"/>
    <s v=""/>
    <s v="Hootsuite Inc."/>
    <b v="0"/>
    <s v="1156943942883131395"/>
    <m/>
    <n v="0"/>
    <n v="0"/>
    <m/>
    <m/>
    <m/>
    <m/>
    <m/>
    <m/>
    <m/>
    <m/>
    <n v="14"/>
    <s v="3"/>
    <s v="3"/>
    <n v="0"/>
    <n v="0"/>
    <n v="0"/>
    <n v="0"/>
    <n v="0"/>
    <n v="0"/>
    <n v="19"/>
    <n v="100"/>
    <n v="19"/>
  </r>
  <r>
    <s v="kpmgfinland"/>
    <s v="kpmgfinland"/>
    <s v="148, 108, 108"/>
    <n v="4.166666666666667"/>
    <s v="Solid"/>
    <n v="36.666666666666664"/>
    <m/>
    <m/>
    <m/>
    <m/>
    <s v="No"/>
    <n v="263"/>
    <m/>
    <s v="cybersecurity"/>
    <x v="0"/>
    <d v="2019-08-05T06:40:06.000"/>
    <s v="Lähde kanssamme elokuun lopussa #CyberCruise'lle. Pelastetaan yhdessä menomatkalla laiva seikkailupelin avulla ja kuunnellaan maissa näkemyksiä mm. identiteetin hallinnasta. Katso ohjelma ja varaa paikat ystäväsi kanssa: https://t.co/hjR6JU8kXr #cybersecurity https://t.co/1qlHC8wSvn"/>
    <s v="https://insight.kpmg.fi/cyber-cruise-2019"/>
    <s v="kpmg.fi"/>
    <x v="192"/>
    <s v="https://pbs.twimg.com/media/EBL9KUkWsAAdrNn.jpg"/>
    <s v="https://pbs.twimg.com/media/EBL9KUkWsAAdrNn.jpg"/>
    <x v="258"/>
    <d v="2019-08-05T00:00:00.000"/>
    <s v="06:40:06"/>
    <s v="https://twitter.com/kpmgfinland/status/1158266409761292288"/>
    <m/>
    <m/>
    <s v="1158266409761292288"/>
    <m/>
    <b v="0"/>
    <n v="3"/>
    <s v=""/>
    <b v="0"/>
    <x v="3"/>
    <m/>
    <s v=""/>
    <b v="0"/>
    <n v="0"/>
    <s v=""/>
    <s v="Hootsuite Inc."/>
    <b v="0"/>
    <s v="1158266409761292288"/>
    <m/>
    <n v="0"/>
    <n v="0"/>
    <m/>
    <m/>
    <m/>
    <m/>
    <m/>
    <m/>
    <m/>
    <m/>
    <n v="3"/>
    <s v="3"/>
    <s v="3"/>
    <n v="0"/>
    <n v="0"/>
    <n v="0"/>
    <n v="0"/>
    <n v="0"/>
    <n v="0"/>
    <n v="26"/>
    <n v="100"/>
    <n v="26"/>
  </r>
  <r>
    <s v="kpmguk"/>
    <s v="kpmguk"/>
    <s v="Red"/>
    <n v="10"/>
    <s v="Dash Dot Dot"/>
    <n v="20"/>
    <m/>
    <m/>
    <m/>
    <m/>
    <s v="No"/>
    <n v="264"/>
    <m/>
    <s v="privacy"/>
    <x v="0"/>
    <d v="2019-08-06T08:25:05.000"/>
    <s v="What separates a good privacy strategy from a great one? Register to our upcoming #privacy webinar to discover the current state of play in the world of customer privacy. Sign up here: https://t.co/C0iSf7X6Du https://t.co/BhNi60wpkk"/>
    <s v="https://event.on24.com/wcc/r/2010329-1/FBA433E61485F3E0E1475DBA6CA61DAD"/>
    <s v="on24.com"/>
    <x v="157"/>
    <s v="https://pbs.twimg.com/media/EBRex6eXYAQCH4r.jpg"/>
    <s v="https://pbs.twimg.com/media/EBRex6eXYAQCH4r.jpg"/>
    <x v="259"/>
    <d v="2019-08-06T00:00:00.000"/>
    <s v="08:25:05"/>
    <s v="https://twitter.com/kpmguk/status/1158655217312894976"/>
    <m/>
    <m/>
    <s v="1158655217312894976"/>
    <m/>
    <b v="0"/>
    <n v="0"/>
    <s v=""/>
    <b v="0"/>
    <x v="0"/>
    <m/>
    <s v=""/>
    <b v="0"/>
    <n v="2"/>
    <s v=""/>
    <s v="Hootsuite Inc."/>
    <b v="0"/>
    <s v="1158655217312894976"/>
    <m/>
    <n v="0"/>
    <n v="0"/>
    <m/>
    <m/>
    <m/>
    <m/>
    <m/>
    <m/>
    <m/>
    <m/>
    <n v="14"/>
    <s v="3"/>
    <s v="3"/>
    <n v="2"/>
    <n v="6.25"/>
    <n v="0"/>
    <n v="0"/>
    <n v="0"/>
    <n v="0"/>
    <n v="30"/>
    <n v="93.75"/>
    <n v="32"/>
  </r>
  <r>
    <s v="ey_germany"/>
    <s v="ey_germany"/>
    <s v="225, 30, 30"/>
    <n v="8.25"/>
    <s v="Dash Dot Dot"/>
    <n v="25"/>
    <m/>
    <m/>
    <m/>
    <m/>
    <s v="No"/>
    <n v="268"/>
    <m/>
    <s v="cybersecurity"/>
    <x v="0"/>
    <d v="2018-09-10T15:15:01.000"/>
    <s v="#Cybersecurity muss Chefsache sein! Wie sich Unternehmen schützen können, erfahren Sie im Interview mit #EY-Partner Matthias Bandemer. https://t.co/D0UYHPmgqa https://t.co/LVxgZgIP8v"/>
    <s v="https://www.de.ey.com/de/de/services/specialty-services/sme-business-services/ey-interviews-matthias-bandemer-cyber-security-muss-chefsache-sein"/>
    <s v="ey.com"/>
    <x v="193"/>
    <s v="https://pbs.twimg.com/media/Dmvf9cyXgAI8p5p.jpg"/>
    <s v="https://pbs.twimg.com/media/Dmvf9cyXgAI8p5p.jpg"/>
    <x v="260"/>
    <d v="2018-09-10T00:00:00.000"/>
    <s v="15:15:01"/>
    <s v="https://twitter.com/ey_germany/status/1039170387374944257"/>
    <m/>
    <m/>
    <s v="1039170387374944257"/>
    <m/>
    <b v="0"/>
    <n v="1"/>
    <s v=""/>
    <b v="0"/>
    <x v="1"/>
    <m/>
    <s v=""/>
    <b v="0"/>
    <n v="2"/>
    <s v=""/>
    <s v="Sprinklr"/>
    <b v="0"/>
    <s v="1039170387374944257"/>
    <m/>
    <n v="0"/>
    <n v="0"/>
    <m/>
    <m/>
    <m/>
    <m/>
    <m/>
    <m/>
    <m/>
    <m/>
    <n v="10"/>
    <s v="4"/>
    <s v="4"/>
    <n v="0"/>
    <n v="0"/>
    <n v="0"/>
    <n v="0"/>
    <n v="0"/>
    <n v="0"/>
    <n v="18"/>
    <n v="100"/>
    <n v="18"/>
  </r>
  <r>
    <s v="ey_switzerland"/>
    <s v="ey_switzerland"/>
    <s v="148, 108, 108"/>
    <n v="4.166666666666667"/>
    <s v="Solid"/>
    <n v="36.666666666666664"/>
    <m/>
    <m/>
    <m/>
    <m/>
    <s v="No"/>
    <n v="269"/>
    <m/>
    <s v="cybersecurity"/>
    <x v="0"/>
    <d v="2018-09-12T13:32:36.000"/>
    <s v="The Swiss #CIO 2018 will be awarded on 19 September 2018. Join us and get the chance to listen to Reto Aeberhardt, Associate Partner #Cybersecurity at EY. https://t.co/adpJOXQtLc https://t.co/f0lcA3ijLi"/>
    <s v="http://confare.at/swiss-cio-manager-summit/#anmeldung"/>
    <s v="confare.at"/>
    <x v="194"/>
    <s v="https://pbs.twimg.com/media/Dm5bsowX0AAiWHC.jpg"/>
    <s v="https://pbs.twimg.com/media/Dm5bsowX0AAiWHC.jpg"/>
    <x v="261"/>
    <d v="2018-09-12T00:00:00.000"/>
    <s v="13:32:36"/>
    <s v="https://twitter.com/ey_switzerland/status/1039869387933708288"/>
    <m/>
    <m/>
    <s v="1039869387933708288"/>
    <m/>
    <b v="0"/>
    <n v="0"/>
    <s v=""/>
    <b v="0"/>
    <x v="0"/>
    <m/>
    <s v=""/>
    <b v="0"/>
    <n v="0"/>
    <s v=""/>
    <s v="Sprinklr"/>
    <b v="0"/>
    <s v="1039869387933708288"/>
    <m/>
    <n v="0"/>
    <n v="0"/>
    <m/>
    <m/>
    <m/>
    <m/>
    <m/>
    <m/>
    <m/>
    <m/>
    <n v="3"/>
    <s v="4"/>
    <s v="4"/>
    <n v="1"/>
    <n v="3.7037037037037037"/>
    <n v="0"/>
    <n v="0"/>
    <n v="0"/>
    <n v="0"/>
    <n v="26"/>
    <n v="96.29629629629629"/>
    <n v="27"/>
  </r>
  <r>
    <s v="ey_germany"/>
    <s v="ey_germany"/>
    <s v="225, 30, 30"/>
    <n v="8.25"/>
    <s v="Dash Dot Dot"/>
    <n v="25"/>
    <m/>
    <m/>
    <m/>
    <m/>
    <s v="No"/>
    <n v="270"/>
    <m/>
    <s v="cybersecurity"/>
    <x v="0"/>
    <d v="2018-09-19T10:08:25.000"/>
    <s v="Ist die Cyber-Sicherheitsstrategie Ihres Unternehmens zukunftsfähig?_x000a_Tauschen Sie sich persönlich mit dem EY #Cybersecurity Team auf der Command Control an Stand ICM.207 aus. #CMDCTRL18 https://t.co/L0pkQGvQt5  https://t.co/X9sGLiQD8Y https://t.co/wisQBcFTIV"/>
    <s v="https://www.ey.com/de/de/services/specialty-services/sme-business-services/ey-interviews-matthias-bandemer-cyber-security-muss-chefsache-sein https://exhibitors.cmdctrl.com/de/"/>
    <s v="ey.com cmdctrl.com"/>
    <x v="195"/>
    <s v="https://pbs.twimg.com/media/DncwF_aWsAAqb75.jpg"/>
    <s v="https://pbs.twimg.com/media/DncwF_aWsAAqb75.jpg"/>
    <x v="262"/>
    <d v="2018-09-19T00:00:00.000"/>
    <s v="10:08:25"/>
    <s v="https://twitter.com/ey_germany/status/1042354720239771648"/>
    <m/>
    <m/>
    <s v="1042354720239771648"/>
    <m/>
    <b v="0"/>
    <n v="0"/>
    <s v=""/>
    <b v="0"/>
    <x v="1"/>
    <m/>
    <s v=""/>
    <b v="0"/>
    <n v="0"/>
    <s v=""/>
    <s v="Sprinklr"/>
    <b v="0"/>
    <s v="1042354720239771648"/>
    <m/>
    <n v="0"/>
    <n v="0"/>
    <m/>
    <m/>
    <m/>
    <m/>
    <m/>
    <m/>
    <m/>
    <m/>
    <n v="10"/>
    <s v="4"/>
    <s v="4"/>
    <n v="0"/>
    <n v="0"/>
    <n v="1"/>
    <n v="3.8461538461538463"/>
    <n v="0"/>
    <n v="0"/>
    <n v="25"/>
    <n v="96.15384615384616"/>
    <n v="26"/>
  </r>
  <r>
    <s v="ey_germany"/>
    <s v="ey_germany"/>
    <s v="225, 30, 30"/>
    <n v="8.25"/>
    <s v="Dash Dot Dot"/>
    <n v="25"/>
    <m/>
    <m/>
    <m/>
    <m/>
    <s v="No"/>
    <n v="271"/>
    <m/>
    <s v="cybersecurity"/>
    <x v="0"/>
    <d v="2018-09-20T07:09:31.000"/>
    <s v="EY Cybersecurity Leader @matban beim Workshop &quot;An In-Depth Defense Strategy – EY’s Best Practice for Industrial Control Systems Designed for Production Environments and Critical Infrastructure&quot;. Heute von 13:00-14:30 Uhr, Raum Pilsensee #CMDCTRL18 https://t.co/ImlnCVht2u https://t.co/Mw9QschNWF"/>
    <s v="https://cmdctrl.com/index.html"/>
    <s v="cmdctrl.com"/>
    <x v="196"/>
    <s v="https://pbs.twimg.com/media/DnhQvIEXsAAu9il.jpg"/>
    <s v="https://pbs.twimg.com/media/DnhQvIEXsAAu9il.jpg"/>
    <x v="263"/>
    <d v="2018-09-20T00:00:00.000"/>
    <s v="07:09:31"/>
    <s v="https://twitter.com/ey_germany/status/1042672086106431488"/>
    <m/>
    <m/>
    <s v="1042672086106431488"/>
    <m/>
    <b v="0"/>
    <n v="3"/>
    <s v=""/>
    <b v="0"/>
    <x v="0"/>
    <m/>
    <s v=""/>
    <b v="0"/>
    <n v="1"/>
    <s v=""/>
    <s v="Sprinklr"/>
    <b v="0"/>
    <s v="1042672086106431488"/>
    <m/>
    <n v="0"/>
    <n v="0"/>
    <m/>
    <m/>
    <m/>
    <m/>
    <m/>
    <m/>
    <m/>
    <m/>
    <n v="10"/>
    <s v="4"/>
    <s v="4"/>
    <n v="1"/>
    <n v="2.7777777777777777"/>
    <n v="1"/>
    <n v="2.7777777777777777"/>
    <n v="0"/>
    <n v="0"/>
    <n v="34"/>
    <n v="94.44444444444444"/>
    <n v="36"/>
  </r>
  <r>
    <s v="ey_germany"/>
    <s v="ey_germany"/>
    <s v="225, 30, 30"/>
    <n v="8.25"/>
    <s v="Dash Dot Dot"/>
    <n v="25"/>
    <m/>
    <m/>
    <m/>
    <m/>
    <s v="No"/>
    <n v="272"/>
    <m/>
    <s v="cybersecurity"/>
    <x v="0"/>
    <d v="2018-10-04T14:02:33.000"/>
    <s v="#IT-Sicherheit: Was ist die richtige Lösung für Sie? Besuchen Sie uns auf der #itsa2018, vom 9. - 11. Oktober in Nürnberg. Anmeldung hier. https://t.co/TGzB6OlttI #Cybersecurity https://t.co/WeYUAZ5FTW"/>
    <s v="https://www.it-sa.de/de/besucher/tickets"/>
    <s v="it-sa.de"/>
    <x v="197"/>
    <s v="https://pbs.twimg.com/media/Doq1hwVUwAA3bF8.jpg"/>
    <s v="https://pbs.twimg.com/media/Doq1hwVUwAA3bF8.jpg"/>
    <x v="264"/>
    <d v="2018-10-04T00:00:00.000"/>
    <s v="14:02:33"/>
    <s v="https://twitter.com/ey_germany/status/1047849457491042305"/>
    <m/>
    <m/>
    <s v="1047849457491042305"/>
    <m/>
    <b v="0"/>
    <n v="0"/>
    <s v=""/>
    <b v="0"/>
    <x v="1"/>
    <m/>
    <s v=""/>
    <b v="0"/>
    <n v="1"/>
    <s v=""/>
    <s v="Sprinklr"/>
    <b v="0"/>
    <s v="1047849457491042305"/>
    <m/>
    <n v="0"/>
    <n v="0"/>
    <m/>
    <m/>
    <m/>
    <m/>
    <m/>
    <m/>
    <m/>
    <m/>
    <n v="10"/>
    <s v="4"/>
    <s v="4"/>
    <n v="0"/>
    <n v="0"/>
    <n v="1"/>
    <n v="4.166666666666667"/>
    <n v="0"/>
    <n v="0"/>
    <n v="23"/>
    <n v="95.83333333333333"/>
    <n v="24"/>
  </r>
  <r>
    <s v="ey_germany"/>
    <s v="ey_germany"/>
    <s v="225, 30, 30"/>
    <n v="8.25"/>
    <s v="Dash Dot Dot"/>
    <n v="25"/>
    <m/>
    <m/>
    <m/>
    <m/>
    <s v="No"/>
    <n v="273"/>
    <m/>
    <s v="cybersecurity"/>
    <x v="0"/>
    <d v="2018-10-11T10:10:06.000"/>
    <s v="Ideas to change the world: Unsere Kolleginnen vom EY #Cybersecurity-Team auf dem #AdaLovelaceFestival 2018 in Berlin. #ada18 https://t.co/PxiGqkDmMH https://t.co/SDLvDeZxVc"/>
    <s v="http://wiwo.konferenz.de/ada/"/>
    <s v="konferenz.de"/>
    <x v="198"/>
    <s v="https://pbs.twimg.com/media/DpODc5pUcAAGHWU.jpg"/>
    <s v="https://pbs.twimg.com/media/DpODc5pUcAAGHWU.jpg"/>
    <x v="265"/>
    <d v="2018-10-11T00:00:00.000"/>
    <s v="10:10:06"/>
    <s v="https://twitter.com/ey_germany/status/1050327672826580992"/>
    <m/>
    <m/>
    <s v="1050327672826580992"/>
    <m/>
    <b v="0"/>
    <n v="2"/>
    <s v=""/>
    <b v="0"/>
    <x v="1"/>
    <m/>
    <s v=""/>
    <b v="0"/>
    <n v="1"/>
    <s v=""/>
    <s v="Sprinklr"/>
    <b v="0"/>
    <s v="1050327672826580992"/>
    <m/>
    <n v="0"/>
    <n v="0"/>
    <m/>
    <m/>
    <m/>
    <m/>
    <m/>
    <m/>
    <m/>
    <m/>
    <n v="10"/>
    <s v="4"/>
    <s v="4"/>
    <n v="0"/>
    <n v="0"/>
    <n v="0"/>
    <n v="0"/>
    <n v="0"/>
    <n v="0"/>
    <n v="18"/>
    <n v="100"/>
    <n v="18"/>
  </r>
  <r>
    <s v="ey_germany"/>
    <s v="ey_germany"/>
    <s v="225, 30, 30"/>
    <n v="8.25"/>
    <s v="Dash Dot Dot"/>
    <n v="25"/>
    <m/>
    <m/>
    <m/>
    <m/>
    <s v="No"/>
    <n v="274"/>
    <m/>
    <s v="cybersecurity"/>
    <x v="0"/>
    <d v="2018-11-26T07:38:30.000"/>
    <s v="Datenklaustudie: Virtuelle Gefahren - echte Schäden https://t.co/ruPivfeM2u_x000a_#Cybermonday #Cybersecurity https://t.co/ftHPqAuxAY"/>
    <s v="https://www.de.ey.com/Publication/vwLUAssets/ey-datenklau-virtuelle-gefahr-echte-schaeden-2/$FILE/ey-datenklau-virtuelle-gefahr-echte-schaeden-2.pdf"/>
    <s v="ey.com"/>
    <x v="199"/>
    <s v="https://pbs.twimg.com/media/Ds6Z4wqW0AAhsxO.jpg"/>
    <s v="https://pbs.twimg.com/media/Ds6Z4wqW0AAhsxO.jpg"/>
    <x v="266"/>
    <d v="2018-11-26T00:00:00.000"/>
    <s v="07:38:30"/>
    <s v="https://twitter.com/ey_germany/status/1066959364001550336"/>
    <m/>
    <m/>
    <s v="1066959364001550336"/>
    <m/>
    <b v="0"/>
    <n v="2"/>
    <s v=""/>
    <b v="0"/>
    <x v="1"/>
    <m/>
    <s v=""/>
    <b v="0"/>
    <n v="0"/>
    <s v=""/>
    <s v="Sprinklr"/>
    <b v="0"/>
    <s v="1066959364001550336"/>
    <m/>
    <n v="0"/>
    <n v="0"/>
    <m/>
    <m/>
    <m/>
    <m/>
    <m/>
    <m/>
    <m/>
    <m/>
    <n v="10"/>
    <s v="4"/>
    <s v="4"/>
    <n v="0"/>
    <n v="0"/>
    <n v="0"/>
    <n v="0"/>
    <n v="0"/>
    <n v="0"/>
    <n v="7"/>
    <n v="100"/>
    <n v="7"/>
  </r>
  <r>
    <s v="ey_germany"/>
    <s v="ey_germany"/>
    <s v="225, 30, 30"/>
    <n v="8.25"/>
    <s v="Dash Dot Dot"/>
    <n v="25"/>
    <m/>
    <m/>
    <m/>
    <m/>
    <s v="No"/>
    <n v="275"/>
    <m/>
    <s v="cybersecurity"/>
    <x v="0"/>
    <d v="2018-11-26T10:42:01.000"/>
    <s v="Datenklaustudie: Virtuelle Gefahren - echte Schäden #Cybermonday #Cybersecurity_x000a_https://t.co/ZVWSWSOZxz https://t.co/8KZc5nlePs"/>
    <s v="https://www.de.ey.com/Publication/vwLUAssets/ey-datenklau-virtuelle-gefahr-echte-schaeden-2/$FILE/ey-datenklau-virtuelle-gefahr-echte-schaeden-2.pdf"/>
    <s v="ey.com"/>
    <x v="199"/>
    <s v="https://pbs.twimg.com/media/Ds7D5AbW0AA6ILl.jpg"/>
    <s v="https://pbs.twimg.com/media/Ds7D5AbW0AA6ILl.jpg"/>
    <x v="267"/>
    <d v="2018-11-26T00:00:00.000"/>
    <s v="10:42:01"/>
    <s v="https://twitter.com/ey_germany/status/1067005547864621056"/>
    <m/>
    <m/>
    <s v="1067005547864621056"/>
    <m/>
    <b v="0"/>
    <n v="2"/>
    <s v=""/>
    <b v="0"/>
    <x v="1"/>
    <m/>
    <s v=""/>
    <b v="0"/>
    <n v="1"/>
    <s v=""/>
    <s v="Sprinklr"/>
    <b v="0"/>
    <s v="1067005547864621056"/>
    <m/>
    <n v="0"/>
    <n v="0"/>
    <m/>
    <m/>
    <m/>
    <m/>
    <m/>
    <m/>
    <m/>
    <m/>
    <n v="10"/>
    <s v="4"/>
    <s v="4"/>
    <n v="0"/>
    <n v="0"/>
    <n v="0"/>
    <n v="0"/>
    <n v="0"/>
    <n v="0"/>
    <n v="7"/>
    <n v="100"/>
    <n v="7"/>
  </r>
  <r>
    <s v="ey_germany"/>
    <s v="ey_germany"/>
    <s v="225, 30, 30"/>
    <n v="8.25"/>
    <s v="Dash Dot Dot"/>
    <n v="25"/>
    <m/>
    <m/>
    <m/>
    <m/>
    <s v="No"/>
    <n v="276"/>
    <m/>
    <s v="cybersecurity"/>
    <x v="0"/>
    <d v="2018-11-26T13:21:33.000"/>
    <s v="Datenklaustudie: Virtuelle Gefahren - echte Schäden #Cybermonday #Cybersecurity_x000a_https://t.co/Okil6RLEe0 https://t.co/N2JRWsbIo1"/>
    <s v="https://www.de.ey.com/Publication/vwLUAssets/ey-datenklau-virtuelle-gefahr-echte-schaeden-2/$FILE/ey-datenklau-virtuelle-gefahr-echte-schaeden-2.pdf"/>
    <s v="ey.com"/>
    <x v="199"/>
    <s v="https://pbs.twimg.com/media/Ds7oaFZWoAAAXlO.jpg"/>
    <s v="https://pbs.twimg.com/media/Ds7oaFZWoAAAXlO.jpg"/>
    <x v="268"/>
    <d v="2018-11-26T00:00:00.000"/>
    <s v="13:21:33"/>
    <s v="https://twitter.com/ey_germany/status/1067045697944518656"/>
    <m/>
    <m/>
    <s v="1067045697944518656"/>
    <m/>
    <b v="0"/>
    <n v="0"/>
    <s v=""/>
    <b v="0"/>
    <x v="1"/>
    <m/>
    <s v=""/>
    <b v="0"/>
    <n v="0"/>
    <s v=""/>
    <s v="Sprinklr"/>
    <b v="0"/>
    <s v="1067045697944518656"/>
    <m/>
    <n v="0"/>
    <n v="0"/>
    <m/>
    <m/>
    <m/>
    <m/>
    <m/>
    <m/>
    <m/>
    <m/>
    <n v="10"/>
    <s v="4"/>
    <s v="4"/>
    <n v="0"/>
    <n v="0"/>
    <n v="0"/>
    <n v="0"/>
    <n v="0"/>
    <n v="0"/>
    <n v="7"/>
    <n v="100"/>
    <n v="7"/>
  </r>
  <r>
    <s v="ey_germany"/>
    <s v="ey_germany"/>
    <s v="225, 30, 30"/>
    <n v="8.25"/>
    <s v="Dash Dot Dot"/>
    <n v="25"/>
    <m/>
    <m/>
    <m/>
    <m/>
    <s v="No"/>
    <n v="277"/>
    <m/>
    <s v="cybersecurity"/>
    <x v="0"/>
    <d v="2019-01-22T09:30:53.000"/>
    <s v="Datensicherheit ist seit dem jüngsten Hacker-Angriff auch für das digitale Business gefragter denn je. EY Cyber unterstützt Unternehmen und Institutionen bei ganzheitlichen Sicherheitskonzepten, um digitale Angriffe abzuwehren. #Cybersecurity_x000a_https://t.co/NlcHy0jVh9 https://t.co/WsGOPWms69"/>
    <s v="https://www.ey.com/de/de/services/advisory/advisory---cybersecurity"/>
    <s v="ey.com"/>
    <x v="0"/>
    <s v="https://pbs.twimg.com/ext_tw_video_thumb/1087643505034432513/pu/img/Kq-BHwPR29Tq_xBV.jpg"/>
    <s v="https://pbs.twimg.com/ext_tw_video_thumb/1087643505034432513/pu/img/Kq-BHwPR29Tq_xBV.jpg"/>
    <x v="269"/>
    <d v="2019-01-22T00:00:00.000"/>
    <s v="09:30:53"/>
    <s v="https://twitter.com/ey_germany/status/1087643754197073920"/>
    <m/>
    <m/>
    <s v="1087643754197073920"/>
    <m/>
    <b v="0"/>
    <n v="0"/>
    <s v=""/>
    <b v="0"/>
    <x v="1"/>
    <m/>
    <s v=""/>
    <b v="0"/>
    <n v="2"/>
    <s v=""/>
    <s v="Sprinklr"/>
    <b v="0"/>
    <s v="1087643754197073920"/>
    <m/>
    <n v="0"/>
    <n v="0"/>
    <m/>
    <m/>
    <m/>
    <m/>
    <m/>
    <m/>
    <m/>
    <m/>
    <n v="10"/>
    <s v="4"/>
    <s v="4"/>
    <n v="0"/>
    <n v="0"/>
    <n v="0"/>
    <n v="0"/>
    <n v="0"/>
    <n v="0"/>
    <n v="29"/>
    <n v="100"/>
    <n v="29"/>
  </r>
  <r>
    <s v="ey_switzerland"/>
    <s v="ey_switzerland"/>
    <s v="148, 108, 108"/>
    <n v="4.166666666666667"/>
    <s v="Solid"/>
    <n v="36.666666666666664"/>
    <m/>
    <m/>
    <m/>
    <m/>
    <s v="No"/>
    <n v="278"/>
    <m/>
    <s v="cybersecurity"/>
    <x v="0"/>
    <d v="2019-02-11T16:56:01.000"/>
    <s v="EY am Schweizerischen Stromkongress 2019. Roman Haltinner präsentiert: &quot;Die Angst vor einem Blackout – Umgang mit Cyber Risiken&quot; #cybersecurity #EYEnergy https://t.co/TlmflM0Qk4 https://t.co/uU6gMuqLSu https://t.co/LEBmXlinQT"/>
    <s v="https://bit.ly/2Sqf1P6 https://youtu.be/rFff_LRiJtk"/>
    <s v="bit.ly youtu.be"/>
    <x v="200"/>
    <s v="https://pbs.twimg.com/media/DzI76P2X4AAy7zE.jpg"/>
    <s v="https://pbs.twimg.com/media/DzI76P2X4AAy7zE.jpg"/>
    <x v="270"/>
    <d v="2019-02-11T00:00:00.000"/>
    <s v="16:56:01"/>
    <s v="https://twitter.com/ey_switzerland/status/1095003532908998657"/>
    <m/>
    <m/>
    <s v="1095003532908998657"/>
    <m/>
    <b v="0"/>
    <n v="2"/>
    <s v=""/>
    <b v="0"/>
    <x v="1"/>
    <m/>
    <s v=""/>
    <b v="0"/>
    <n v="0"/>
    <s v=""/>
    <s v="Sprinklr"/>
    <b v="0"/>
    <s v="1095003532908998657"/>
    <m/>
    <n v="0"/>
    <n v="0"/>
    <m/>
    <m/>
    <m/>
    <m/>
    <m/>
    <m/>
    <m/>
    <m/>
    <n v="3"/>
    <s v="4"/>
    <s v="4"/>
    <n v="0"/>
    <n v="0"/>
    <n v="1"/>
    <n v="5.2631578947368425"/>
    <n v="0"/>
    <n v="0"/>
    <n v="18"/>
    <n v="94.73684210526316"/>
    <n v="19"/>
  </r>
  <r>
    <s v="ey_switzerland"/>
    <s v="ey_switzerland"/>
    <s v="148, 108, 108"/>
    <n v="4.166666666666667"/>
    <s v="Solid"/>
    <n v="36.666666666666664"/>
    <m/>
    <m/>
    <m/>
    <m/>
    <s v="No"/>
    <n v="279"/>
    <m/>
    <s v="cybersecurity"/>
    <x v="0"/>
    <d v="2019-03-22T10:43:31.000"/>
    <s v="At this year's Global Information Security Survey #GISS breakfasts we explored the most important Cybersecurity issues organizations are facing today. Read the full survey here: https://t.co/ED5e96i2UN_x000a_#CyberSecurity #EY https://t.co/B5DVz2OPTj"/>
    <s v="https://www.eycom.ch/en/Publications/20181219-Is-Cybersecurity-about-more-than-protection/download"/>
    <s v="eycom.ch"/>
    <x v="201"/>
    <s v="https://pbs.twimg.com/media/D2Qcp_HX0AAUt-E.jpg"/>
    <s v="https://pbs.twimg.com/media/D2Qcp_HX0AAUt-E.jpg"/>
    <x v="271"/>
    <d v="2019-03-22T00:00:00.000"/>
    <s v="10:43:31"/>
    <s v="https://twitter.com/ey_switzerland/status/1109042917300191232"/>
    <m/>
    <m/>
    <s v="1109042917300191232"/>
    <m/>
    <b v="0"/>
    <n v="0"/>
    <s v=""/>
    <b v="0"/>
    <x v="0"/>
    <m/>
    <s v=""/>
    <b v="0"/>
    <n v="0"/>
    <s v=""/>
    <s v="Sprinklr"/>
    <b v="0"/>
    <s v="1109042917300191232"/>
    <m/>
    <n v="0"/>
    <n v="0"/>
    <m/>
    <m/>
    <m/>
    <m/>
    <m/>
    <m/>
    <m/>
    <m/>
    <n v="3"/>
    <s v="4"/>
    <s v="4"/>
    <n v="1"/>
    <n v="3.7037037037037037"/>
    <n v="1"/>
    <n v="3.7037037037037037"/>
    <n v="0"/>
    <n v="0"/>
    <n v="25"/>
    <n v="92.5925925925926"/>
    <n v="27"/>
  </r>
  <r>
    <s v="ey_switzerland"/>
    <s v="ey_germany"/>
    <s v="128, 128, 128"/>
    <n v="3"/>
    <s v="Solid"/>
    <n v="40"/>
    <m/>
    <m/>
    <m/>
    <m/>
    <s v="No"/>
    <n v="280"/>
    <m/>
    <s v="privacy"/>
    <x v="2"/>
    <d v="2019-06-17T10:04:30.000"/>
    <s v="Veranstaltung &quot;Privacy - Raising the Standard&quot; am 25. Juni 2019 in London:  Peter Katko, EY Global Digital Law Leader, wird die Diskussion leiten, wie sich die Datenschutzgesetzverordnung (DSGVO) auf globale Unternehmen auswirkt. @EY_Germany @peterkatko1 https://t.co/FujgjTXjoj https://t.co/EohJFc0NOj"/>
    <s v="https://bit.ly/2QrLOzM"/>
    <s v="bit.ly"/>
    <x v="1"/>
    <s v="https://pbs.twimg.com/media/D9QWC3fWsAA-Zbg.jpg"/>
    <s v="https://pbs.twimg.com/media/D9QWC3fWsAA-Zbg.jpg"/>
    <x v="272"/>
    <d v="2019-06-17T00:00:00.000"/>
    <s v="10:04:30"/>
    <s v="https://twitter.com/ey_switzerland/status/1140560845711319040"/>
    <m/>
    <m/>
    <s v="1140560845711319040"/>
    <m/>
    <b v="0"/>
    <n v="0"/>
    <s v=""/>
    <b v="0"/>
    <x v="1"/>
    <m/>
    <s v=""/>
    <b v="0"/>
    <n v="0"/>
    <s v=""/>
    <s v="Sprinklr"/>
    <b v="0"/>
    <s v="1140560845711319040"/>
    <m/>
    <n v="0"/>
    <n v="0"/>
    <m/>
    <m/>
    <m/>
    <m/>
    <m/>
    <m/>
    <m/>
    <m/>
    <n v="1"/>
    <s v="4"/>
    <s v="4"/>
    <n v="0"/>
    <n v="0"/>
    <n v="2"/>
    <n v="6.0606060606060606"/>
    <n v="0"/>
    <n v="0"/>
    <n v="31"/>
    <n v="93.93939393939394"/>
    <n v="33"/>
  </r>
  <r>
    <s v="ey_germany"/>
    <s v="ey_germany"/>
    <s v="225, 30, 30"/>
    <n v="8.25"/>
    <s v="Dash Dot Dot"/>
    <n v="25"/>
    <m/>
    <m/>
    <m/>
    <m/>
    <s v="No"/>
    <n v="281"/>
    <m/>
    <s v="cybersecurity"/>
    <x v="0"/>
    <d v="2019-06-26T08:38:29.000"/>
    <s v="Einmal in die Rolle eines Hackers schlüpfen? Dann sollten Sie sich unseren Arbeitskreis Compliance Berlin zum Thema Cyber Awareness für Nicht-ITler im Gamification Format am 26.8. vormerken. Registrierung hier. #CyberSecurity #Hacking #vulnerability https://t.co/8uoRhuBsYX https://t.co/09ny0rfWJY"/>
    <s v="https://bit.ly/31NxRS1"/>
    <s v="bit.ly"/>
    <x v="202"/>
    <s v="https://pbs.twimg.com/media/D9-YqoXXkAAjs4A.jpg"/>
    <s v="https://pbs.twimg.com/media/D9-YqoXXkAAjs4A.jpg"/>
    <x v="273"/>
    <d v="2019-06-26T00:00:00.000"/>
    <s v="08:38:29"/>
    <s v="https://twitter.com/ey_germany/status/1143800689757491201"/>
    <m/>
    <m/>
    <s v="1143800689757491201"/>
    <m/>
    <b v="0"/>
    <n v="1"/>
    <s v=""/>
    <b v="0"/>
    <x v="1"/>
    <m/>
    <s v=""/>
    <b v="0"/>
    <n v="1"/>
    <s v=""/>
    <s v="Sprinklr"/>
    <b v="0"/>
    <s v="1143800689757491201"/>
    <m/>
    <n v="0"/>
    <n v="0"/>
    <m/>
    <m/>
    <m/>
    <m/>
    <m/>
    <m/>
    <m/>
    <m/>
    <n v="10"/>
    <s v="4"/>
    <s v="4"/>
    <n v="0"/>
    <n v="0"/>
    <n v="1"/>
    <n v="2.9411764705882355"/>
    <n v="0"/>
    <n v="0"/>
    <n v="33"/>
    <n v="97.05882352941177"/>
    <n v="34"/>
  </r>
  <r>
    <s v="accenturefrance"/>
    <s v="accenturefrance"/>
    <s v="138, 118, 118"/>
    <n v="3.5833333333333335"/>
    <s v="Solid"/>
    <n v="38.333333333333336"/>
    <m/>
    <m/>
    <m/>
    <m/>
    <s v="No"/>
    <n v="265"/>
    <m/>
    <s v="cybersecurity"/>
    <x v="0"/>
    <d v="2018-09-17T16:05:03.000"/>
    <s v="Malgré la hausse des cyber-attaques, presque 90% de ces attaques ont été évitées cette année. Good job ! ​_x000a_#cybersecurite #CyberSecurity _x000a_https://t.co/B0Q8w2shd3"/>
    <m/>
    <m/>
    <x v="203"/>
    <m/>
    <s v="http://pbs.twimg.com/profile_images/1136211202219085824/sDBtSHc3_normal.png"/>
    <x v="274"/>
    <d v="2018-09-17T00:00:00.000"/>
    <s v="16:05:03"/>
    <s v="https://twitter.com/accenturefrance/status/1041719690433843202"/>
    <m/>
    <m/>
    <s v="1041719690433843202"/>
    <m/>
    <b v="0"/>
    <n v="0"/>
    <s v=""/>
    <b v="0"/>
    <x v="2"/>
    <m/>
    <s v=""/>
    <b v="0"/>
    <n v="12"/>
    <s v="1041635378535510016"/>
    <s v="Twitter Web Client"/>
    <b v="0"/>
    <s v="1041635378535510016"/>
    <m/>
    <n v="0"/>
    <n v="0"/>
    <m/>
    <m/>
    <m/>
    <m/>
    <m/>
    <m/>
    <m/>
    <m/>
    <n v="2"/>
    <s v="5"/>
    <s v="5"/>
    <n v="1"/>
    <n v="5"/>
    <n v="0"/>
    <n v="0"/>
    <n v="0"/>
    <n v="0"/>
    <n v="19"/>
    <n v="95"/>
    <n v="20"/>
  </r>
  <r>
    <s v="accenturefrance"/>
    <s v="accenturefrance"/>
    <s v="138, 118, 118"/>
    <n v="3.5833333333333335"/>
    <s v="Solid"/>
    <n v="38.333333333333336"/>
    <m/>
    <m/>
    <m/>
    <m/>
    <s v="No"/>
    <n v="266"/>
    <m/>
    <s v="cybersecurity"/>
    <x v="0"/>
    <d v="2018-09-26T10:01:33.000"/>
    <s v="💡 Découvrez un des articles les plus partagés en #cybersecurite la semaine passée 👉 Cybersécurité : 87 % des attaques ciblées ont été évitées en 2018 https://t.co/tCi97SZhsW #cybersécurité #piratage #sécurité #infosec #CyberSecurity via @FIC_fr"/>
    <m/>
    <m/>
    <x v="203"/>
    <m/>
    <s v="http://pbs.twimg.com/profile_images/1136211202219085824/sDBtSHc3_normal.png"/>
    <x v="275"/>
    <d v="2018-09-26T00:00:00.000"/>
    <s v="10:01:33"/>
    <s v="https://twitter.com/accenturefrance/status/1044889706381627394"/>
    <m/>
    <m/>
    <s v="1044889706381627394"/>
    <m/>
    <b v="0"/>
    <n v="0"/>
    <s v=""/>
    <b v="0"/>
    <x v="2"/>
    <m/>
    <s v=""/>
    <b v="0"/>
    <n v="3"/>
    <s v="1044109182964822016"/>
    <s v="Twitter Web Client"/>
    <b v="0"/>
    <s v="1044109182964822016"/>
    <m/>
    <n v="0"/>
    <n v="0"/>
    <m/>
    <m/>
    <m/>
    <m/>
    <m/>
    <m/>
    <m/>
    <m/>
    <n v="2"/>
    <s v="5"/>
    <s v="5"/>
    <n v="0"/>
    <n v="0"/>
    <n v="0"/>
    <n v="0"/>
    <n v="0"/>
    <n v="0"/>
    <n v="29"/>
    <n v="100"/>
    <n v="29"/>
  </r>
  <r>
    <s v="accenturefrance"/>
    <s v="eyfrance"/>
    <s v="128, 128, 128"/>
    <n v="3"/>
    <s v="Solid"/>
    <n v="40"/>
    <m/>
    <m/>
    <m/>
    <m/>
    <s v="No"/>
    <n v="267"/>
    <m/>
    <s v="cybersecurity"/>
    <x v="2"/>
    <d v="2018-09-27T12:17:52.000"/>
    <s v="#LT Merci à nos partenaires @Accenture @BNPParibas @EYFrance @centrimex engagés avec nous pour faire de @ZeBox_ le lieu incontournable de l’#innovation à #Marseille #IoT #Robotique #Startup #AI #cybersecurity #VR https://t.co/OAjoa7MGOX"/>
    <m/>
    <m/>
    <x v="204"/>
    <m/>
    <s v="http://pbs.twimg.com/profile_images/1136211202219085824/sDBtSHc3_normal.png"/>
    <x v="276"/>
    <d v="2018-09-27T00:00:00.000"/>
    <s v="12:17:52"/>
    <s v="https://twitter.com/accenturefrance/status/1045286399585472512"/>
    <m/>
    <m/>
    <s v="1045286399585472512"/>
    <m/>
    <b v="0"/>
    <n v="0"/>
    <s v=""/>
    <b v="0"/>
    <x v="2"/>
    <m/>
    <s v=""/>
    <b v="0"/>
    <n v="4"/>
    <s v="1045259421885116416"/>
    <s v="Twitter Web Client"/>
    <b v="0"/>
    <s v="1045259421885116416"/>
    <m/>
    <n v="0"/>
    <n v="0"/>
    <m/>
    <m/>
    <m/>
    <m/>
    <m/>
    <m/>
    <m/>
    <m/>
    <n v="1"/>
    <s v="5"/>
    <s v="5"/>
    <n v="1"/>
    <n v="3.3333333333333335"/>
    <n v="0"/>
    <n v="0"/>
    <n v="0"/>
    <n v="0"/>
    <n v="29"/>
    <n v="9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13" firstHeaderRow="1" firstDataRow="1" firstDataCol="1"/>
  <pivotFields count="68">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22"/>
  </rowFields>
  <rowItems count="188">
    <i>
      <x v="1"/>
    </i>
    <i r="1">
      <x v="8"/>
    </i>
    <i r="2">
      <x v="214"/>
    </i>
    <i r="2">
      <x v="222"/>
    </i>
    <i r="2">
      <x v="225"/>
    </i>
    <i r="2">
      <x v="229"/>
    </i>
    <i r="2">
      <x v="235"/>
    </i>
    <i r="2">
      <x v="238"/>
    </i>
    <i r="2">
      <x v="241"/>
    </i>
    <i r="1">
      <x v="9"/>
    </i>
    <i r="2">
      <x v="251"/>
    </i>
    <i r="2">
      <x v="254"/>
    </i>
    <i r="2">
      <x v="255"/>
    </i>
    <i r="2">
      <x v="256"/>
    </i>
    <i r="2">
      <x v="257"/>
    </i>
    <i r="2">
      <x v="258"/>
    </i>
    <i r="2">
      <x v="260"/>
    </i>
    <i r="2">
      <x v="261"/>
    </i>
    <i r="2">
      <x v="262"/>
    </i>
    <i r="2">
      <x v="263"/>
    </i>
    <i r="2">
      <x v="264"/>
    </i>
    <i r="2">
      <x v="268"/>
    </i>
    <i r="2">
      <x v="270"/>
    </i>
    <i r="2">
      <x v="271"/>
    </i>
    <i r="2">
      <x v="274"/>
    </i>
    <i r="1">
      <x v="10"/>
    </i>
    <i r="2">
      <x v="275"/>
    </i>
    <i r="2">
      <x v="276"/>
    </i>
    <i r="2">
      <x v="277"/>
    </i>
    <i r="2">
      <x v="278"/>
    </i>
    <i r="2">
      <x v="282"/>
    </i>
    <i r="2">
      <x v="283"/>
    </i>
    <i r="2">
      <x v="284"/>
    </i>
    <i r="2">
      <x v="285"/>
    </i>
    <i r="2">
      <x v="290"/>
    </i>
    <i r="2">
      <x v="292"/>
    </i>
    <i r="2">
      <x v="295"/>
    </i>
    <i r="2">
      <x v="296"/>
    </i>
    <i r="2">
      <x v="297"/>
    </i>
    <i r="2">
      <x v="298"/>
    </i>
    <i r="2">
      <x v="299"/>
    </i>
    <i r="2">
      <x v="300"/>
    </i>
    <i r="2">
      <x v="303"/>
    </i>
    <i r="2">
      <x v="305"/>
    </i>
    <i r="1">
      <x v="11"/>
    </i>
    <i r="2">
      <x v="306"/>
    </i>
    <i r="2">
      <x v="307"/>
    </i>
    <i r="2">
      <x v="310"/>
    </i>
    <i r="2">
      <x v="312"/>
    </i>
    <i r="2">
      <x v="313"/>
    </i>
    <i r="2">
      <x v="318"/>
    </i>
    <i r="2">
      <x v="320"/>
    </i>
    <i r="2">
      <x v="325"/>
    </i>
    <i r="2">
      <x v="327"/>
    </i>
    <i r="2">
      <x v="328"/>
    </i>
    <i r="2">
      <x v="331"/>
    </i>
    <i r="2">
      <x v="332"/>
    </i>
    <i r="2">
      <x v="333"/>
    </i>
    <i r="2">
      <x v="335"/>
    </i>
    <i r="1">
      <x v="12"/>
    </i>
    <i r="2">
      <x v="338"/>
    </i>
    <i r="2">
      <x v="341"/>
    </i>
    <i r="2">
      <x v="342"/>
    </i>
    <i r="2">
      <x v="343"/>
    </i>
    <i r="2">
      <x v="345"/>
    </i>
    <i r="2">
      <x v="347"/>
    </i>
    <i r="2">
      <x v="349"/>
    </i>
    <i r="2">
      <x v="351"/>
    </i>
    <i r="2">
      <x v="354"/>
    </i>
    <i r="2">
      <x v="355"/>
    </i>
    <i r="2">
      <x v="356"/>
    </i>
    <i r="2">
      <x v="357"/>
    </i>
    <i r="2">
      <x v="358"/>
    </i>
    <i r="2">
      <x v="359"/>
    </i>
    <i r="2">
      <x v="362"/>
    </i>
    <i r="2">
      <x v="363"/>
    </i>
    <i r="2">
      <x v="365"/>
    </i>
    <i r="2">
      <x v="366"/>
    </i>
    <i>
      <x v="2"/>
    </i>
    <i r="1">
      <x v="1"/>
    </i>
    <i r="2">
      <x v="2"/>
    </i>
    <i r="2">
      <x v="4"/>
    </i>
    <i r="2">
      <x v="5"/>
    </i>
    <i r="2">
      <x v="10"/>
    </i>
    <i r="2">
      <x v="12"/>
    </i>
    <i r="2">
      <x v="14"/>
    </i>
    <i r="2">
      <x v="15"/>
    </i>
    <i r="2">
      <x v="18"/>
    </i>
    <i r="2">
      <x v="21"/>
    </i>
    <i r="2">
      <x v="22"/>
    </i>
    <i r="2">
      <x v="23"/>
    </i>
    <i r="2">
      <x v="24"/>
    </i>
    <i r="2">
      <x v="25"/>
    </i>
    <i r="2">
      <x v="28"/>
    </i>
    <i r="2">
      <x v="29"/>
    </i>
    <i r="1">
      <x v="2"/>
    </i>
    <i r="2">
      <x v="32"/>
    </i>
    <i r="2">
      <x v="36"/>
    </i>
    <i r="2">
      <x v="37"/>
    </i>
    <i r="2">
      <x v="42"/>
    </i>
    <i r="2">
      <x v="43"/>
    </i>
    <i r="2">
      <x v="44"/>
    </i>
    <i r="2">
      <x v="45"/>
    </i>
    <i r="2">
      <x v="46"/>
    </i>
    <i r="2">
      <x v="47"/>
    </i>
    <i r="2">
      <x v="49"/>
    </i>
    <i r="2">
      <x v="50"/>
    </i>
    <i r="2">
      <x v="51"/>
    </i>
    <i r="2">
      <x v="52"/>
    </i>
    <i r="2">
      <x v="56"/>
    </i>
    <i r="1">
      <x v="3"/>
    </i>
    <i r="2">
      <x v="63"/>
    </i>
    <i r="2">
      <x v="64"/>
    </i>
    <i r="2">
      <x v="66"/>
    </i>
    <i r="2">
      <x v="67"/>
    </i>
    <i r="2">
      <x v="71"/>
    </i>
    <i r="2">
      <x v="72"/>
    </i>
    <i r="2">
      <x v="73"/>
    </i>
    <i r="2">
      <x v="74"/>
    </i>
    <i r="2">
      <x v="75"/>
    </i>
    <i r="2">
      <x v="78"/>
    </i>
    <i r="2">
      <x v="80"/>
    </i>
    <i r="2">
      <x v="81"/>
    </i>
    <i r="2">
      <x v="82"/>
    </i>
    <i r="2">
      <x v="88"/>
    </i>
    <i r="2">
      <x v="89"/>
    </i>
    <i r="1">
      <x v="4"/>
    </i>
    <i r="2">
      <x v="93"/>
    </i>
    <i r="2">
      <x v="94"/>
    </i>
    <i r="2">
      <x v="95"/>
    </i>
    <i r="2">
      <x v="96"/>
    </i>
    <i r="2">
      <x v="99"/>
    </i>
    <i r="2">
      <x v="100"/>
    </i>
    <i r="2">
      <x v="101"/>
    </i>
    <i r="2">
      <x v="103"/>
    </i>
    <i r="2">
      <x v="105"/>
    </i>
    <i r="2">
      <x v="106"/>
    </i>
    <i r="2">
      <x v="107"/>
    </i>
    <i r="2">
      <x v="108"/>
    </i>
    <i r="2">
      <x v="113"/>
    </i>
    <i r="2">
      <x v="115"/>
    </i>
    <i r="2">
      <x v="118"/>
    </i>
    <i r="2">
      <x v="120"/>
    </i>
    <i r="2">
      <x v="121"/>
    </i>
    <i r="1">
      <x v="5"/>
    </i>
    <i r="2">
      <x v="122"/>
    </i>
    <i r="2">
      <x v="124"/>
    </i>
    <i r="2">
      <x v="128"/>
    </i>
    <i r="2">
      <x v="130"/>
    </i>
    <i r="2">
      <x v="131"/>
    </i>
    <i r="2">
      <x v="134"/>
    </i>
    <i r="2">
      <x v="135"/>
    </i>
    <i r="2">
      <x v="136"/>
    </i>
    <i r="2">
      <x v="137"/>
    </i>
    <i r="2">
      <x v="145"/>
    </i>
    <i r="2">
      <x v="149"/>
    </i>
    <i r="2">
      <x v="151"/>
    </i>
    <i r="2">
      <x v="152"/>
    </i>
    <i r="1">
      <x v="6"/>
    </i>
    <i r="2">
      <x v="155"/>
    </i>
    <i r="2">
      <x v="157"/>
    </i>
    <i r="2">
      <x v="158"/>
    </i>
    <i r="2">
      <x v="163"/>
    </i>
    <i r="2">
      <x v="166"/>
    </i>
    <i r="2">
      <x v="169"/>
    </i>
    <i r="2">
      <x v="173"/>
    </i>
    <i r="2">
      <x v="176"/>
    </i>
    <i r="2">
      <x v="178"/>
    </i>
    <i r="2">
      <x v="180"/>
    </i>
    <i r="1">
      <x v="7"/>
    </i>
    <i r="2">
      <x v="186"/>
    </i>
    <i r="2">
      <x v="189"/>
    </i>
    <i r="2">
      <x v="191"/>
    </i>
    <i r="2">
      <x v="192"/>
    </i>
    <i r="2">
      <x v="197"/>
    </i>
    <i r="2">
      <x v="198"/>
    </i>
    <i r="2">
      <x v="201"/>
    </i>
    <i r="2">
      <x v="202"/>
    </i>
    <i r="2">
      <x v="203"/>
    </i>
    <i r="2">
      <x v="204"/>
    </i>
    <i r="2">
      <x v="207"/>
    </i>
    <i r="2">
      <x v="210"/>
    </i>
    <i r="2">
      <x v="211"/>
    </i>
    <i r="1">
      <x v="8"/>
    </i>
    <i r="2">
      <x v="214"/>
    </i>
    <i r="2">
      <x v="218"/>
    </i>
    <i r="2">
      <x v="2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27" name="TimeSeries"/>
  </pivotTables>
  <data>
    <tabular pivotCacheId="291245008">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27" name="TimeSeries"/>
  </pivotTables>
  <data>
    <tabular pivotCacheId="291245008">
      <items count="205">
        <i x="90" s="1"/>
        <i x="160" s="1"/>
        <i x="182" s="1"/>
        <i x="174" s="1"/>
        <i x="173" s="1"/>
        <i x="159" s="1"/>
        <i x="175" s="1"/>
        <i x="170" s="1"/>
        <i x="146" s="1"/>
        <i x="181" s="1"/>
        <i x="180" s="1"/>
        <i x="60" s="1"/>
        <i x="63" s="1"/>
        <i x="144" s="1"/>
        <i x="142" s="1"/>
        <i x="158" s="1"/>
        <i x="20" s="1"/>
        <i x="94" s="1"/>
        <i x="122" s="1"/>
        <i x="194" s="1"/>
        <i x="196" s="1"/>
        <i x="43" s="1"/>
        <i x="115" s="1"/>
        <i x="124" s="1"/>
        <i x="62" s="1"/>
        <i x="97" s="1"/>
        <i x="69" s="1"/>
        <i x="6" s="1"/>
        <i x="154" s="1"/>
        <i x="150" s="1"/>
        <i x="192" s="1"/>
        <i x="199" s="1"/>
        <i x="47" s="1"/>
        <i x="52" s="1"/>
        <i x="203" s="1"/>
        <i x="30" s="1"/>
        <i x="27" s="1"/>
        <i x="0" s="1"/>
        <i x="198" s="1"/>
        <i x="147" s="1"/>
        <i x="132" s="1"/>
        <i x="114" s="1"/>
        <i x="16" s="1"/>
        <i x="195" s="1"/>
        <i x="79" s="1"/>
        <i x="33" s="1"/>
        <i x="87" s="1"/>
        <i x="44" s="1"/>
        <i x="103" s="1"/>
        <i x="193" s="1"/>
        <i x="15" s="1"/>
        <i x="200" s="1"/>
        <i x="81" s="1"/>
        <i x="202" s="1"/>
        <i x="106" s="1"/>
        <i x="4" s="1"/>
        <i x="42" s="1"/>
        <i x="102" s="1"/>
        <i x="66" s="1"/>
        <i x="143" s="1"/>
        <i x="109" s="1"/>
        <i x="38" s="1"/>
        <i x="14" s="1"/>
        <i x="169" s="1"/>
        <i x="167" s="1"/>
        <i x="140" s="1"/>
        <i x="51" s="1"/>
        <i x="171" s="1"/>
        <i x="86" s="1"/>
        <i x="50" s="1"/>
        <i x="70" s="1"/>
        <i x="82" s="1"/>
        <i x="145" s="1"/>
        <i x="34" s="1"/>
        <i x="56" s="1"/>
        <i x="149" s="1"/>
        <i x="191" s="1"/>
        <i x="49" s="1"/>
        <i x="129" s="1"/>
        <i x="9" s="1"/>
        <i x="185" s="1"/>
        <i x="188" s="1"/>
        <i x="22" s="1"/>
        <i x="29" s="1"/>
        <i x="77" s="1"/>
        <i x="166" s="1"/>
        <i x="116" s="1"/>
        <i x="55" s="1"/>
        <i x="57" s="1"/>
        <i x="134" s="1"/>
        <i x="151" s="1"/>
        <i x="26" s="1"/>
        <i x="123" s="1"/>
        <i x="45" s="1"/>
        <i x="68" s="1"/>
        <i x="72" s="1"/>
        <i x="73" s="1"/>
        <i x="112" s="1"/>
        <i x="186" s="1"/>
        <i x="2" s="1"/>
        <i x="18" s="1"/>
        <i x="10" s="1"/>
        <i x="178" s="1"/>
        <i x="135" s="1"/>
        <i x="11" s="1"/>
        <i x="40" s="1"/>
        <i x="101" s="1"/>
        <i x="176" s="1"/>
        <i x="12" s="1"/>
        <i x="67" s="1"/>
        <i x="24" s="1"/>
        <i x="35" s="1"/>
        <i x="168" s="1"/>
        <i x="17" s="1"/>
        <i x="119" s="1"/>
        <i x="105" s="1"/>
        <i x="120" s="1"/>
        <i x="5" s="1"/>
        <i x="121" s="1"/>
        <i x="184" s="1"/>
        <i x="162" s="1"/>
        <i x="201" s="1"/>
        <i x="80" s="1"/>
        <i x="37" s="1"/>
        <i x="89" s="1"/>
        <i x="61" s="1"/>
        <i x="161" s="1"/>
        <i x="85" s="1"/>
        <i x="155" s="1"/>
        <i x="48" s="1"/>
        <i x="88" s="1"/>
        <i x="78" s="1"/>
        <i x="31" s="1"/>
        <i x="91" s="1"/>
        <i x="83" s="1"/>
        <i x="74" s="1"/>
        <i x="7" s="1"/>
        <i x="118" s="1"/>
        <i x="36" s="1"/>
        <i x="137" s="1"/>
        <i x="141" s="1"/>
        <i x="19" s="1"/>
        <i x="54" s="1"/>
        <i x="65" s="1"/>
        <i x="197" s="1"/>
        <i x="187" s="1"/>
        <i x="28" s="1"/>
        <i x="204" s="1"/>
        <i x="32" s="1"/>
        <i x="76" s="1"/>
        <i x="139" s="1"/>
        <i x="183" s="1"/>
        <i x="21" s="1"/>
        <i x="41" s="1"/>
        <i x="136" s="1"/>
        <i x="8" s="1"/>
        <i x="127" s="1"/>
        <i x="46" s="1"/>
        <i x="148" s="1"/>
        <i x="152" s="1"/>
        <i x="153" s="1"/>
        <i x="156" s="1"/>
        <i x="157" s="1"/>
        <i x="53" s="1"/>
        <i x="92" s="1"/>
        <i x="23" s="1"/>
        <i x="163" s="1"/>
        <i x="164" s="1"/>
        <i x="64" s="1"/>
        <i x="189" s="1"/>
        <i x="131" s="1"/>
        <i x="84" s="1"/>
        <i x="25" s="1"/>
        <i x="110" s="1"/>
        <i x="130" s="1"/>
        <i x="100" s="1"/>
        <i x="96" s="1"/>
        <i x="75" s="1"/>
        <i x="98" s="1"/>
        <i x="93" s="1"/>
        <i x="99" s="1"/>
        <i x="108" s="1"/>
        <i x="107" s="1"/>
        <i x="113" s="1"/>
        <i x="58" s="1"/>
        <i x="177" s="1"/>
        <i x="13" s="1"/>
        <i x="39" s="1"/>
        <i x="165" s="1"/>
        <i x="138" s="1"/>
        <i x="125" s="1"/>
        <i x="117" s="1"/>
        <i x="172" s="1"/>
        <i x="104" s="1"/>
        <i x="128" s="1"/>
        <i x="59" s="1"/>
        <i x="126" s="1"/>
        <i x="111" s="1"/>
        <i x="3" s="1"/>
        <i x="71" s="1"/>
        <i x="190" s="1"/>
        <i x="95" s="1"/>
        <i x="179" s="1"/>
        <i x="133"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Language" sourceName="Language">
  <pivotTables>
    <pivotTable tabId="27" name="TimeSeries"/>
  </pivotTables>
  <data>
    <tabular pivotCacheId="291245008">
      <items count="6">
        <i x="1" s="1"/>
        <i x="0" s="1"/>
        <i x="3" s="1"/>
        <i x="2"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 name="Language" cache="Slicer_Language" caption="Language" rowHeight="241300"/>
</slicers>
</file>

<file path=xl/tables/table1.xml><?xml version="1.0" encoding="utf-8"?>
<table xmlns="http://schemas.openxmlformats.org/spreadsheetml/2006/main" id="1" name="Edges" displayName="Edges" ref="A2:BN281" totalsRowShown="0" headerRowDxfId="412" dataDxfId="411">
  <autoFilter ref="A2:BN281"/>
  <sortState ref="A3:BN281">
    <sortCondition sortBy="value" ref="BE3:BE281"/>
  </sortState>
  <tableColumns count="66">
    <tableColumn id="1" name="Vertex 1" dataDxfId="410"/>
    <tableColumn id="2" name="Vertex 2" dataDxfId="409"/>
    <tableColumn id="3" name="Color" dataDxfId="408"/>
    <tableColumn id="4" name="Width" dataDxfId="407"/>
    <tableColumn id="11" name="Style" dataDxfId="406"/>
    <tableColumn id="5" name="Opacity" dataDxfId="405"/>
    <tableColumn id="6" name="Visibility" dataDxfId="404"/>
    <tableColumn id="10" name="Label" dataDxfId="403"/>
    <tableColumn id="12" name="Label Text Color" dataDxfId="402"/>
    <tableColumn id="13" name="Label Font Size" dataDxfId="401"/>
    <tableColumn id="14" name="Reciprocated?" dataDxfId="266"/>
    <tableColumn id="7" name="ID" dataDxfId="400"/>
    <tableColumn id="9" name="Dynamic Filter" dataDxfId="399"/>
    <tableColumn id="8" name="Keywords" dataDxfId="398"/>
    <tableColumn id="15" name="Relationship" dataDxfId="397"/>
    <tableColumn id="16" name="Relationship Date (UTC)" dataDxfId="396"/>
    <tableColumn id="17" name="Tweet" dataDxfId="395"/>
    <tableColumn id="18" name="URLs in Tweet" dataDxfId="394"/>
    <tableColumn id="19" name="Domains in Tweet" dataDxfId="393"/>
    <tableColumn id="20" name="Hashtags in Tweet" dataDxfId="392"/>
    <tableColumn id="21" name="Media in Tweet" dataDxfId="391"/>
    <tableColumn id="22" name="Tweet Image File" dataDxfId="390"/>
    <tableColumn id="23" name="Tweet Date (UTC)" dataDxfId="389"/>
    <tableColumn id="24" name="Date" dataDxfId="388"/>
    <tableColumn id="25" name="Time" dataDxfId="387"/>
    <tableColumn id="26" name="Twitter Page for Tweet" dataDxfId="386"/>
    <tableColumn id="27" name="Latitude" dataDxfId="385"/>
    <tableColumn id="28" name="Longitude" dataDxfId="384"/>
    <tableColumn id="29" name="Imported ID" dataDxfId="383"/>
    <tableColumn id="30" name="In-Reply-To Tweet ID" dataDxfId="382"/>
    <tableColumn id="31" name="Favorited" dataDxfId="381"/>
    <tableColumn id="32" name="Favorite Count" dataDxfId="380"/>
    <tableColumn id="33" name="In-Reply-To User ID" dataDxfId="379"/>
    <tableColumn id="34" name="Is Quote Status" dataDxfId="378"/>
    <tableColumn id="35" name="Language" dataDxfId="377"/>
    <tableColumn id="36" name="Possibly Sensitive" dataDxfId="376"/>
    <tableColumn id="37" name="Quoted Status ID" dataDxfId="375"/>
    <tableColumn id="38" name="Retweeted" dataDxfId="374"/>
    <tableColumn id="39" name="Retweet Count" dataDxfId="373"/>
    <tableColumn id="40" name="Retweet ID" dataDxfId="372"/>
    <tableColumn id="41" name="Source" dataDxfId="371"/>
    <tableColumn id="42" name="Truncated" dataDxfId="370"/>
    <tableColumn id="43" name="Unified Twitter ID" dataDxfId="369"/>
    <tableColumn id="44" name="Imported Tweet Type" dataDxfId="368"/>
    <tableColumn id="45" name="Added By Extended Analysis" dataDxfId="367"/>
    <tableColumn id="46" name="Corrected By Extended Analysis" dataDxfId="366"/>
    <tableColumn id="47" name="Place Bounding Box" dataDxfId="365"/>
    <tableColumn id="48" name="Place Country" dataDxfId="364"/>
    <tableColumn id="49" name="Place Country Code" dataDxfId="363"/>
    <tableColumn id="50" name="Place Full Name" dataDxfId="362"/>
    <tableColumn id="51" name="Place ID" dataDxfId="361"/>
    <tableColumn id="52" name="Place Name" dataDxfId="360"/>
    <tableColumn id="53" name="Place Type" dataDxfId="359"/>
    <tableColumn id="54" name="Place URL" dataDxfId="358"/>
    <tableColumn id="55" name="Edge Weight"/>
    <tableColumn id="56" name="Vertex 1 Group" dataDxfId="281">
      <calculatedColumnFormula>REPLACE(INDEX(GroupVertices[Group], MATCH(Edges[[#This Row],[Vertex 1]],GroupVertices[Vertex],0)),1,1,"")</calculatedColumnFormula>
    </tableColumn>
    <tableColumn id="57" name="Vertex 2 Group" dataDxfId="246">
      <calculatedColumnFormula>REPLACE(INDEX(GroupVertices[Group], MATCH(Edges[[#This Row],[Vertex 2]],GroupVertices[Vertex],0)),1,1,"")</calculatedColumnFormula>
    </tableColumn>
    <tableColumn id="58" name="Sentiment List #1: Positive Word Count" dataDxfId="245"/>
    <tableColumn id="59" name="Sentiment List #1: Positive Word Percentage (%)" dataDxfId="244"/>
    <tableColumn id="60" name="Sentiment List #2: Negative Word Count" dataDxfId="243"/>
    <tableColumn id="61" name="Sentiment List #2: Negative Word Percentage (%)" dataDxfId="242"/>
    <tableColumn id="62" name="Sentiment List #3: Your list of keywords Word Count" dataDxfId="241"/>
    <tableColumn id="63" name="Sentiment List #3: Your list of keywords Word Percentage (%)" dataDxfId="240"/>
    <tableColumn id="64" name="Non-categorized Word Count" dataDxfId="239"/>
    <tableColumn id="65" name="Non-categorized Word Percentage (%)" dataDxfId="238"/>
    <tableColumn id="66" name="Edge Content Word Count" dataDxfId="2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297" dataDxfId="296">
  <autoFilter ref="A1:B7"/>
  <tableColumns count="2">
    <tableColumn id="1" name="Key" dataDxfId="200"/>
    <tableColumn id="2" name="Value" dataDxfId="199"/>
  </tableColumns>
  <tableStyleInfo name="NodeXL Table" showFirstColumn="0" showLastColumn="0" showRowStripes="1" showColumnStripes="0"/>
</table>
</file>

<file path=xl/tables/table12.xml><?xml version="1.0" encoding="utf-8"?>
<table xmlns="http://schemas.openxmlformats.org/spreadsheetml/2006/main" id="11" name="Words" displayName="Words" ref="A1:G1722" totalsRowShown="0" headerRowDxfId="295" dataDxfId="294">
  <autoFilter ref="A1:G1722"/>
  <tableColumns count="7">
    <tableColumn id="1" name="Word" dataDxfId="265"/>
    <tableColumn id="2" name="Count" dataDxfId="264"/>
    <tableColumn id="3" name="Salience" dataDxfId="263"/>
    <tableColumn id="4" name="Group" dataDxfId="262"/>
    <tableColumn id="5" name="Word on Sentiment List #1: Positive" dataDxfId="261"/>
    <tableColumn id="6" name="Word on Sentiment List #2: Negative" dataDxfId="260"/>
    <tableColumn id="7" name="Word on Sentiment List #3: Your list of keywords" dataDxfId="259"/>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891" totalsRowShown="0" headerRowDxfId="293" dataDxfId="292">
  <autoFilter ref="A1:L891"/>
  <tableColumns count="12">
    <tableColumn id="1" name="Word 1" dataDxfId="258"/>
    <tableColumn id="2" name="Word 2" dataDxfId="257"/>
    <tableColumn id="3" name="Count" dataDxfId="256"/>
    <tableColumn id="4" name="Salience" dataDxfId="255"/>
    <tableColumn id="5" name="Mutual Information" dataDxfId="254"/>
    <tableColumn id="6" name="Group" dataDxfId="253"/>
    <tableColumn id="7" name="Word1 on Sentiment List #1: Positive" dataDxfId="252"/>
    <tableColumn id="8" name="Word1 on Sentiment List #2: Negative" dataDxfId="251"/>
    <tableColumn id="9" name="Word1 on Sentiment List #3: Your list of keywords" dataDxfId="250"/>
    <tableColumn id="10" name="Word2 on Sentiment List #1: Positive" dataDxfId="249"/>
    <tableColumn id="11" name="Word2 on Sentiment List #2: Negative" dataDxfId="248"/>
    <tableColumn id="12" name="Word2 on Sentiment List #3: Your list of keywords" dataDxfId="247"/>
  </tableColumns>
  <tableStyleInfo name="NodeXL Table" showFirstColumn="0" showLastColumn="0" showRowStripes="1" showColumnStripes="0"/>
</table>
</file>

<file path=xl/tables/table14.xml><?xml version="1.0" encoding="utf-8"?>
<table xmlns="http://schemas.openxmlformats.org/spreadsheetml/2006/main" id="13" name="GroupEdges" displayName="GroupEdges" ref="A2:C7" totalsRowShown="0" headerRowDxfId="291" dataDxfId="290">
  <autoFilter ref="A2:C7"/>
  <tableColumns count="3">
    <tableColumn id="1" name="Group 1" dataDxfId="218"/>
    <tableColumn id="2" name="Group 2" dataDxfId="217"/>
    <tableColumn id="3" name="Edges" dataDxfId="216"/>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K41" totalsRowShown="0" headerRowDxfId="357" dataDxfId="356">
  <autoFilter ref="A2:BK41"/>
  <sortState ref="A3:BK41">
    <sortCondition sortBy="value" ref="S3:S41"/>
  </sortState>
  <tableColumns count="63">
    <tableColumn id="1" name="Vertex" dataDxfId="355"/>
    <tableColumn id="2" name="Color" dataDxfId="354"/>
    <tableColumn id="5" name="Shape" dataDxfId="353"/>
    <tableColumn id="6" name="Size" dataDxfId="352"/>
    <tableColumn id="4" name="Opacity" dataDxfId="351"/>
    <tableColumn id="7" name="Image File" dataDxfId="350"/>
    <tableColumn id="3" name="Visibility" dataDxfId="349"/>
    <tableColumn id="10" name="Label" dataDxfId="348"/>
    <tableColumn id="16" name="Label Fill Color" dataDxfId="347"/>
    <tableColumn id="9" name="Label Position" dataDxfId="346"/>
    <tableColumn id="8" name="Tooltip" dataDxfId="345"/>
    <tableColumn id="18" name="Layout Order" dataDxfId="344"/>
    <tableColumn id="13" name="X" dataDxfId="343"/>
    <tableColumn id="14" name="Y" dataDxfId="342"/>
    <tableColumn id="12" name="Locked?" dataDxfId="341"/>
    <tableColumn id="19" name="Polar R" dataDxfId="340"/>
    <tableColumn id="20" name="Polar Angle" dataDxfId="339"/>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38"/>
    <tableColumn id="28" name="Dynamic Filter" dataDxfId="337"/>
    <tableColumn id="17" name="Add Your Own Columns Here" dataDxfId="336"/>
    <tableColumn id="30" name="Name" dataDxfId="335"/>
    <tableColumn id="31" name="Followed" dataDxfId="334"/>
    <tableColumn id="32" name="Followers" dataDxfId="333"/>
    <tableColumn id="33" name="Tweets" dataDxfId="332"/>
    <tableColumn id="34" name="Favorites" dataDxfId="331"/>
    <tableColumn id="35" name="Time Zone UTC Offset (Seconds)" dataDxfId="330"/>
    <tableColumn id="36" name="Description" dataDxfId="329"/>
    <tableColumn id="37" name="Location" dataDxfId="328"/>
    <tableColumn id="38" name="Web" dataDxfId="327"/>
    <tableColumn id="39" name="Time Zone" dataDxfId="326"/>
    <tableColumn id="40" name="Joined Twitter Date (UTC)" dataDxfId="325"/>
    <tableColumn id="41" name="User of Interest?" dataDxfId="324"/>
    <tableColumn id="42" name="Custom Menu Item Text" dataDxfId="323"/>
    <tableColumn id="43" name="Custom Menu Item Action" dataDxfId="282"/>
    <tableColumn id="44" name="Vertex Group" dataDxfId="236">
      <calculatedColumnFormula>REPLACE(INDEX(GroupVertices[Group], MATCH(Vertices[[#This Row],[Vertex]],GroupVertices[Vertex],0)),1,1,"")</calculatedColumnFormula>
    </tableColumn>
    <tableColumn id="45" name="Sentiment List #1: Positive Word Count" dataDxfId="235"/>
    <tableColumn id="46" name="Sentiment List #1: Positive Word Percentage (%)" dataDxfId="234"/>
    <tableColumn id="47" name="Sentiment List #2: Negative Word Count" dataDxfId="233"/>
    <tableColumn id="48" name="Sentiment List #2: Negative Word Percentage (%)" dataDxfId="232"/>
    <tableColumn id="49" name="Sentiment List #3: Your list of keywords Word Count" dataDxfId="231"/>
    <tableColumn id="50" name="Sentiment List #3: Your list of keywords Word Percentage (%)" dataDxfId="230"/>
    <tableColumn id="51" name="Non-categorized Word Count" dataDxfId="229"/>
    <tableColumn id="52" name="Non-categorized Word Percentage (%)" dataDxfId="228"/>
    <tableColumn id="53" name="Vertex Content Word Count" dataDxfId="77"/>
    <tableColumn id="54" name="URLs in Tweet by Count" dataDxfId="76"/>
    <tableColumn id="55" name="URLs in Tweet by Salience" dataDxfId="75"/>
    <tableColumn id="56" name="Domains in Tweet by Count" dataDxfId="74"/>
    <tableColumn id="57" name="Domains in Tweet by Salience" dataDxfId="73"/>
    <tableColumn id="58" name="Hashtags in Tweet by Count" dataDxfId="72"/>
    <tableColumn id="59" name="Hashtags in Tweet by Salience" dataDxfId="71"/>
    <tableColumn id="60" name="Top Words in Tweet by Count" dataDxfId="70"/>
    <tableColumn id="61" name="Top Words in Tweet by Salience" dataDxfId="69"/>
    <tableColumn id="62" name="Top Word Pairs in Tweet by Count" dataDxfId="68"/>
    <tableColumn id="63"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1.xml><?xml version="1.0" encoding="utf-8"?>
<table xmlns="http://schemas.openxmlformats.org/spreadsheetml/2006/main" id="21" name="NetworkTopItems_6" displayName="NetworkTopItems_6" ref="A66:L67" totalsRowShown="0" headerRowDxfId="123" dataDxfId="122">
  <autoFilter ref="A66:L6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2.xml><?xml version="1.0" encoding="utf-8"?>
<table xmlns="http://schemas.openxmlformats.org/spreadsheetml/2006/main" id="22" name="NetworkTopItems_7" displayName="NetworkTopItems_7" ref="A70:L80" totalsRowShown="0" headerRowDxfId="120" dataDxfId="119">
  <autoFilter ref="A70:L8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3.xml><?xml version="1.0" encoding="utf-8"?>
<table xmlns="http://schemas.openxmlformats.org/spreadsheetml/2006/main" id="23" name="NetworkTopItems_8" displayName="NetworkTopItems_8" ref="A83:L93" totalsRowShown="0" headerRowDxfId="93" dataDxfId="92">
  <autoFilter ref="A83:L9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24.xml><?xml version="1.0" encoding="utf-8"?>
<table xmlns="http://schemas.openxmlformats.org/spreadsheetml/2006/main" id="24" name="Edges25" displayName="Edges25" ref="A2:BN279" totalsRowShown="0" headerRowDxfId="66" dataDxfId="65">
  <autoFilter ref="A2:BN279"/>
  <sortState ref="A3:BN279">
    <sortCondition sortBy="value" ref="BE3:BE279"/>
  </sortState>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Keywords"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Your list of keywords Word Count" dataDxfId="4"/>
    <tableColumn id="63" name="Sentiment List #3: Your list of keywords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322">
  <autoFilter ref="A2:AO7"/>
  <tableColumns count="41">
    <tableColumn id="1" name="Group" dataDxfId="289"/>
    <tableColumn id="2" name="Vertex Color" dataDxfId="288"/>
    <tableColumn id="3" name="Vertex Shape" dataDxfId="286"/>
    <tableColumn id="22" name="Visibility" dataDxfId="287"/>
    <tableColumn id="4" name="Collapsed?"/>
    <tableColumn id="18" name="Label" dataDxfId="321"/>
    <tableColumn id="20" name="Collapsed X"/>
    <tableColumn id="21" name="Collapsed Y"/>
    <tableColumn id="6" name="ID" dataDxfId="320"/>
    <tableColumn id="19" name="Collapsed Properties" dataDxfId="280"/>
    <tableColumn id="5" name="Vertices" dataDxfId="279"/>
    <tableColumn id="7" name="Unique Edges" dataDxfId="278"/>
    <tableColumn id="8" name="Edges With Duplicates" dataDxfId="277"/>
    <tableColumn id="9" name="Total Edges" dataDxfId="276"/>
    <tableColumn id="10" name="Self-Loops" dataDxfId="275"/>
    <tableColumn id="24" name="Reciprocated Vertex Pair Ratio" dataDxfId="274"/>
    <tableColumn id="25" name="Reciprocated Edge Ratio" dataDxfId="273"/>
    <tableColumn id="11" name="Connected Components" dataDxfId="272"/>
    <tableColumn id="12" name="Single-Vertex Connected Components" dataDxfId="271"/>
    <tableColumn id="13" name="Maximum Vertices in a Connected Component" dataDxfId="270"/>
    <tableColumn id="14" name="Maximum Edges in a Connected Component" dataDxfId="269"/>
    <tableColumn id="15" name="Maximum Geodesic Distance (Diameter)" dataDxfId="268"/>
    <tableColumn id="16" name="Average Geodesic Distance" dataDxfId="267"/>
    <tableColumn id="17" name="Graph Density" dataDxfId="227"/>
    <tableColumn id="23" name="Sentiment List #1: Positive Word Count" dataDxfId="226"/>
    <tableColumn id="26" name="Sentiment List #1: Positive Word Percentage (%)" dataDxfId="225"/>
    <tableColumn id="27" name="Sentiment List #2: Negative Word Count" dataDxfId="224"/>
    <tableColumn id="28" name="Sentiment List #2: Negative Word Percentage (%)" dataDxfId="223"/>
    <tableColumn id="29" name="Sentiment List #3: Your list of keywords Word Count" dataDxfId="222"/>
    <tableColumn id="30" name="Sentiment List #3: Your list of keywords Word Percentage (%)" dataDxfId="221"/>
    <tableColumn id="31" name="Non-categorized Word Count" dataDxfId="220"/>
    <tableColumn id="32" name="Non-categorized Word Percentage (%)" dataDxfId="219"/>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319" dataDxfId="318">
  <autoFilter ref="A1:C40"/>
  <tableColumns count="3">
    <tableColumn id="1" name="Group" dataDxfId="285"/>
    <tableColumn id="2" name="Vertex" dataDxfId="284"/>
    <tableColumn id="3" name="Vertex ID" dataDxfId="28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15"/>
    <tableColumn id="2" name="Value" dataDxfId="21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7"/>
    <tableColumn id="2" name="Degree Frequency" dataDxfId="316">
      <calculatedColumnFormula>COUNTIF(Vertices[Degree], "&gt;= " &amp; D2) - COUNTIF(Vertices[Degree], "&gt;=" &amp; D3)</calculatedColumnFormula>
    </tableColumn>
    <tableColumn id="3" name="In-Degree Bin" dataDxfId="315"/>
    <tableColumn id="4" name="In-Degree Frequency" dataDxfId="314">
      <calculatedColumnFormula>COUNTIF(Vertices[In-Degree], "&gt;= " &amp; F2) - COUNTIF(Vertices[In-Degree], "&gt;=" &amp; F3)</calculatedColumnFormula>
    </tableColumn>
    <tableColumn id="5" name="Out-Degree Bin" dataDxfId="313"/>
    <tableColumn id="6" name="Out-Degree Frequency" dataDxfId="312">
      <calculatedColumnFormula>COUNTIF(Vertices[Out-Degree], "&gt;= " &amp; H2) - COUNTIF(Vertices[Out-Degree], "&gt;=" &amp; H3)</calculatedColumnFormula>
    </tableColumn>
    <tableColumn id="7" name="Betweenness Centrality Bin" dataDxfId="311"/>
    <tableColumn id="8" name="Betweenness Centrality Frequency" dataDxfId="310">
      <calculatedColumnFormula>COUNTIF(Vertices[Betweenness Centrality], "&gt;= " &amp; J2) - COUNTIF(Vertices[Betweenness Centrality], "&gt;=" &amp; J3)</calculatedColumnFormula>
    </tableColumn>
    <tableColumn id="9" name="Closeness Centrality Bin" dataDxfId="309"/>
    <tableColumn id="10" name="Closeness Centrality Frequency" dataDxfId="308">
      <calculatedColumnFormula>COUNTIF(Vertices[Closeness Centrality], "&gt;= " &amp; L2) - COUNTIF(Vertices[Closeness Centrality], "&gt;=" &amp; L3)</calculatedColumnFormula>
    </tableColumn>
    <tableColumn id="11" name="Eigenvector Centrality Bin" dataDxfId="307"/>
    <tableColumn id="12" name="Eigenvector Centrality Frequency" dataDxfId="306">
      <calculatedColumnFormula>COUNTIF(Vertices[Eigenvector Centrality], "&gt;= " &amp; N2) - COUNTIF(Vertices[Eigenvector Centrality], "&gt;=" &amp; N3)</calculatedColumnFormula>
    </tableColumn>
    <tableColumn id="18" name="PageRank Bin" dataDxfId="305"/>
    <tableColumn id="17" name="PageRank Frequency" dataDxfId="304">
      <calculatedColumnFormula>COUNTIF(Vertices[Eigenvector Centrality], "&gt;= " &amp; P2) - COUNTIF(Vertices[Eigenvector Centrality], "&gt;=" &amp; P3)</calculatedColumnFormula>
    </tableColumn>
    <tableColumn id="13" name="Clustering Coefficient Bin" dataDxfId="303"/>
    <tableColumn id="14" name="Clustering Coefficient Frequency" dataDxfId="302">
      <calculatedColumnFormula>COUNTIF(Vertices[Clustering Coefficient], "&gt;= " &amp; R2) - COUNTIF(Vertices[Clustering Coefficient], "&gt;=" &amp; R3)</calculatedColumnFormula>
    </tableColumn>
    <tableColumn id="15" name="Dynamic Filter Bin" dataDxfId="301"/>
    <tableColumn id="16" name="Dynamic Filter Frequency" dataDxfId="30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9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ckinsey.com/business-functions/organization/our-insights/five-fifty-unprotected" TargetMode="External" /><Relationship Id="rId2" Type="http://schemas.openxmlformats.org/officeDocument/2006/relationships/hyperlink" Target="https://www.mckinsey.com/business-functions/risk/our-insights/cyber-risk-measurement-and-the-holistic-cybersecurity-approach" TargetMode="External" /><Relationship Id="rId3" Type="http://schemas.openxmlformats.org/officeDocument/2006/relationships/hyperlink" Target="https://www.mckinsey.com/business-functions/risk/our-insights/cyber-risk-measurement-and-the-holistic-cybersecurity-approach" TargetMode="External" /><Relationship Id="rId4" Type="http://schemas.openxmlformats.org/officeDocument/2006/relationships/hyperlink" Target="https://www.mckinsey.com/business-functions/risk/our-insights/cyber-risk-measurement-and-the-holistic-cybersecurity-approach" TargetMode="External" /><Relationship Id="rId5" Type="http://schemas.openxmlformats.org/officeDocument/2006/relationships/hyperlink" Target="https://www.mckinsey.com/business-functions/risk/our-insights/cyber-risk-measurement-and-the-holistic-cybersecurity-approach" TargetMode="External" /><Relationship Id="rId6" Type="http://schemas.openxmlformats.org/officeDocument/2006/relationships/hyperlink" Target="https://www.mckinsey.com/business-functions/risk/our-insights/cyber-risk-measurement-and-the-holistic-cybersecurity-approach" TargetMode="External" /><Relationship Id="rId7" Type="http://schemas.openxmlformats.org/officeDocument/2006/relationships/hyperlink" Target="https://www.mckinsey.com/business-functions/risk/our-insights/data-privacy-what-every-manager-needs-to-know" TargetMode="External" /><Relationship Id="rId8" Type="http://schemas.openxmlformats.org/officeDocument/2006/relationships/hyperlink" Target="https://fd.nl/ondernemen/1269417/meer-druk-accountants-op-cyberveiligheid-bij-bedrijven" TargetMode="External" /><Relationship Id="rId9" Type="http://schemas.openxmlformats.org/officeDocument/2006/relationships/hyperlink" Target="https://home.kpmg.com/nl/nl/home/media/press-releases/2018/10/kpmg-nederlander-nauwelijks-bekend-met-nieuwe-privacyrechten.html" TargetMode="External" /><Relationship Id="rId10" Type="http://schemas.openxmlformats.org/officeDocument/2006/relationships/hyperlink" Target="https://home.kpmg/ch/en/home/insights/2018/05/clarity-on-cyber-security.html" TargetMode="External" /><Relationship Id="rId11" Type="http://schemas.openxmlformats.org/officeDocument/2006/relationships/hyperlink" Target="https://home.kpmg/ch/en/home/insights/2018/05/clarity-on-cyber-security.html" TargetMode="External" /><Relationship Id="rId12" Type="http://schemas.openxmlformats.org/officeDocument/2006/relationships/hyperlink" Target="https://home.kpmg/ch/en/home/insights/2018/05/clarity-on-cyber-security.html" TargetMode="External" /><Relationship Id="rId13" Type="http://schemas.openxmlformats.org/officeDocument/2006/relationships/hyperlink" Target="https://home.kpmg/ch/en/home/insights/2018/05/clarity-on-cyber-security.html" TargetMode="External" /><Relationship Id="rId14" Type="http://schemas.openxmlformats.org/officeDocument/2006/relationships/hyperlink" Target="https://home.kpmg/ch/en/home/insights/2018/05/clarity-on-cyber-security.html#scrollNav-2" TargetMode="External" /><Relationship Id="rId15" Type="http://schemas.openxmlformats.org/officeDocument/2006/relationships/hyperlink" Target="https://home.kpmg/ch/en/home/insights/2018/05/clarity-on-cyber-security.html#scrollNav-2" TargetMode="External" /><Relationship Id="rId16" Type="http://schemas.openxmlformats.org/officeDocument/2006/relationships/hyperlink" Target="https://ibm.webex.com/ibm/onstage/g.php?MTID=e3c8d72f71b28538e8d2a1c9f593cc643" TargetMode="External" /><Relationship Id="rId17" Type="http://schemas.openxmlformats.org/officeDocument/2006/relationships/hyperlink" Target="https://ibm.webex.com/ibm/onstage/g.php?MTID=e3c8d72f71b28538e8d2a1c9f593cc643" TargetMode="External" /><Relationship Id="rId18" Type="http://schemas.openxmlformats.org/officeDocument/2006/relationships/hyperlink" Target="http://www.ibm.com/this-is-ibm" TargetMode="External" /><Relationship Id="rId19" Type="http://schemas.openxmlformats.org/officeDocument/2006/relationships/hyperlink" Target="http://www.ibm.com/this-is-ibm#029" TargetMode="External" /><Relationship Id="rId20" Type="http://schemas.openxmlformats.org/officeDocument/2006/relationships/hyperlink" Target="https://www.computerweekly.com/news/252461474/Most-organisations-still-lack-incident-response-plans?linkId=66121359" TargetMode="External" /><Relationship Id="rId21" Type="http://schemas.openxmlformats.org/officeDocument/2006/relationships/hyperlink" Target="http://ibm.biz/Bd2ChS?2277470206&amp;linkId=66692896" TargetMode="External" /><Relationship Id="rId22" Type="http://schemas.openxmlformats.org/officeDocument/2006/relationships/hyperlink" Target="https://www.ey.com/nl/nl/newsroom/news-ey-digitale-transformatie-beleven-in-ey-nieuwe-groei-en-innovatiecentrum-in-amsterdam" TargetMode="External" /><Relationship Id="rId23" Type="http://schemas.openxmlformats.org/officeDocument/2006/relationships/hyperlink" Target="https://www.accountant.nl/nieuws/2018/9/nba-komt-met-cybersecurity-health-check-voor-middelgrote-bedrijven/" TargetMode="External" /><Relationship Id="rId24" Type="http://schemas.openxmlformats.org/officeDocument/2006/relationships/hyperlink" Target="https://fd.nl/ondernemen/1269417/meer-druk-accountants-op-cyberveiligheid-bij-bedrijven" TargetMode="External" /><Relationship Id="rId25" Type="http://schemas.openxmlformats.org/officeDocument/2006/relationships/hyperlink" Target="https://fd.nl/ondernemen/1269417/meer-druk-accountants-op-cyberveiligheid-bij-bedrijven" TargetMode="External" /><Relationship Id="rId26" Type="http://schemas.openxmlformats.org/officeDocument/2006/relationships/hyperlink" Target="https://www.ey.nl/podcast" TargetMode="External" /><Relationship Id="rId27" Type="http://schemas.openxmlformats.org/officeDocument/2006/relationships/hyperlink" Target="https://www.ey.com/en_gl/growth/will-consumers-share-their-data-without-a-share-in-its-value" TargetMode="External" /><Relationship Id="rId28" Type="http://schemas.openxmlformats.org/officeDocument/2006/relationships/hyperlink" Target="https://betterworkingworld.ey.com/growth/how-would-you-sell-to-people-who-never-buy-anything" TargetMode="External" /><Relationship Id="rId29" Type="http://schemas.openxmlformats.org/officeDocument/2006/relationships/hyperlink" Target="https://www.ey.com/Publication/vwLUAssets/ey-data-privacy-service-offering/$FILE/ey-data-privacy-service-offering.pdf" TargetMode="External" /><Relationship Id="rId30" Type="http://schemas.openxmlformats.org/officeDocument/2006/relationships/hyperlink" Target="https://betterworkingworld.ey.com/digital/cybercrime_challenges_21st_century" TargetMode="External" /><Relationship Id="rId31" Type="http://schemas.openxmlformats.org/officeDocument/2006/relationships/hyperlink" Target="https://www.linkedin.com/pulse/cybersecurity-from-ground-up-helps-enable-growth-matthew-randolph/" TargetMode="External" /><Relationship Id="rId32" Type="http://schemas.openxmlformats.org/officeDocument/2006/relationships/hyperlink" Target="https://www.ey.com/za/en/services/advisory/ey-cybersecurity" TargetMode="External" /><Relationship Id="rId33" Type="http://schemas.openxmlformats.org/officeDocument/2006/relationships/hyperlink" Target="https://www.ey.com/za/en/services/advisory/ey-cybersecurity" TargetMode="External" /><Relationship Id="rId34" Type="http://schemas.openxmlformats.org/officeDocument/2006/relationships/hyperlink" Target="https://www.linkedin.com/pulse/cybersecurity-from-ground-up-helps-enable-growth-matthew-randolph/" TargetMode="External" /><Relationship Id="rId35" Type="http://schemas.openxmlformats.org/officeDocument/2006/relationships/hyperlink" Target="https://www.linkedin.com/pulse/cybersecurity-from-ground-up-helps-enable-growth-matthew-randolph/" TargetMode="External" /><Relationship Id="rId36" Type="http://schemas.openxmlformats.org/officeDocument/2006/relationships/hyperlink" Target="http://www.ey.com/gl/en/services/advisory/ey-cybersecurity" TargetMode="External" /><Relationship Id="rId37" Type="http://schemas.openxmlformats.org/officeDocument/2006/relationships/hyperlink" Target="https://www.ey.com/za/en/services/advisory/ey-cybersecurity" TargetMode="External" /><Relationship Id="rId38" Type="http://schemas.openxmlformats.org/officeDocument/2006/relationships/hyperlink" Target="https://betterworkingworld.ey.com/growth/how-would-you-sell-to-people-who-never-buy-anything" TargetMode="External" /><Relationship Id="rId39" Type="http://schemas.openxmlformats.org/officeDocument/2006/relationships/hyperlink" Target="https://www.linkedin.com/pulse/cybersecurity-from-ground-up-helps-enable-growth-matthew-randolph/" TargetMode="External" /><Relationship Id="rId40" Type="http://schemas.openxmlformats.org/officeDocument/2006/relationships/hyperlink" Target="http://www.ey.com/gl/en/services/advisory/ey-cybersecurity" TargetMode="External" /><Relationship Id="rId41" Type="http://schemas.openxmlformats.org/officeDocument/2006/relationships/hyperlink" Target="https://www.ey.com/en_gl/advisory/how-the-iot-and-data-monetization-are-changing-business-models" TargetMode="External" /><Relationship Id="rId42" Type="http://schemas.openxmlformats.org/officeDocument/2006/relationships/hyperlink" Target="https://www.ey.com/en_gl/mining-metals/10-business-risks-facing-mining-and-metals" TargetMode="External" /><Relationship Id="rId43" Type="http://schemas.openxmlformats.org/officeDocument/2006/relationships/hyperlink" Target="https://www.linkedin.com/pulse/cybercrime-national-security-imperative-george-atalla/" TargetMode="External" /><Relationship Id="rId44" Type="http://schemas.openxmlformats.org/officeDocument/2006/relationships/hyperlink" Target="https://www.ey.com/en_gl/growth/ceo-imperative-global-challenges/?WT.mc_id=14627009&amp;AA.tsrc=social-media" TargetMode="External" /><Relationship Id="rId45" Type="http://schemas.openxmlformats.org/officeDocument/2006/relationships/hyperlink" Target="http://ey.smh.re/_08" TargetMode="External" /><Relationship Id="rId46" Type="http://schemas.openxmlformats.org/officeDocument/2006/relationships/hyperlink" Target="http://ey.smh.re/_0B" TargetMode="External" /><Relationship Id="rId47" Type="http://schemas.openxmlformats.org/officeDocument/2006/relationships/hyperlink" Target="http://ey.smh.re/00Xq" TargetMode="External" /><Relationship Id="rId48" Type="http://schemas.openxmlformats.org/officeDocument/2006/relationships/hyperlink" Target="https://ey.smh.re/0BR6" TargetMode="External" /><Relationship Id="rId49" Type="http://schemas.openxmlformats.org/officeDocument/2006/relationships/hyperlink" Target="https://www2.deloitte.com/nl/nl/pages/risk/articles/cybersecurity-de-mens-is-niet-het-probleem-maar-de-oplossing.html" TargetMode="External" /><Relationship Id="rId50" Type="http://schemas.openxmlformats.org/officeDocument/2006/relationships/hyperlink" Target="http://www.deloitte.nl/privacy?id=nl:2sm:3tw:4privacy::6risk:20181029161300:&amp;utm_source=tw&amp;utm_campaign=privacy&amp;utm_content=risk&amp;utm_medium=social&amp;linkId=58871490" TargetMode="External" /><Relationship Id="rId51" Type="http://schemas.openxmlformats.org/officeDocument/2006/relationships/hyperlink" Target="https://www.deloitteforward.nl/?linkId=58660333" TargetMode="External" /><Relationship Id="rId52" Type="http://schemas.openxmlformats.org/officeDocument/2006/relationships/hyperlink" Target="http://www.deloitte.nl/privacy?id=nl:2sm:3tw:4Private_corp::6oth:20181031110000:&amp;utm_source=tw&amp;utm_campaign=Private_corp&amp;utm_content=oth&amp;utm_medium=social&amp;linkId=58964899" TargetMode="External" /><Relationship Id="rId53" Type="http://schemas.openxmlformats.org/officeDocument/2006/relationships/hyperlink" Target="https://event.on24.com/eventRegistration/EventLobbyServlet?target=reg20.jsp&amp;referrer=&amp;eventid=1869175&amp;sessionid=1&amp;key=A66C45B6AAC9D16B3032F11D00C9772B&amp;regTag=&amp;sourcepage=register" TargetMode="External" /><Relationship Id="rId54" Type="http://schemas.openxmlformats.org/officeDocument/2006/relationships/hyperlink" Target="https://www.deloitteforward.nl/podcasts/podcastserie-cases-seizoen-1-over-cyber-security/" TargetMode="External" /><Relationship Id="rId55" Type="http://schemas.openxmlformats.org/officeDocument/2006/relationships/hyperlink" Target="https://www.deloitteforward.nl/podcasts/podcast-cases-1-3-rickey-gevers-hackers-en-de-grens-tussen-goed-en-fout/" TargetMode="External" /><Relationship Id="rId56" Type="http://schemas.openxmlformats.org/officeDocument/2006/relationships/hyperlink" Target="https://www.deloitteforward.nl/podcasts/podcastserie-cases-seizoen-1-over-cyber-security/?linkId=61323492" TargetMode="External" /><Relationship Id="rId57" Type="http://schemas.openxmlformats.org/officeDocument/2006/relationships/hyperlink" Target="https://www.deloitteforward.nl/?linkId=62435753" TargetMode="External" /><Relationship Id="rId58" Type="http://schemas.openxmlformats.org/officeDocument/2006/relationships/hyperlink" Target="https://www.deloitteforward.nl/?linkId=62436094" TargetMode="External" /><Relationship Id="rId59" Type="http://schemas.openxmlformats.org/officeDocument/2006/relationships/hyperlink" Target="https://www2.deloitte.com/nl/nl/pages/risk/articles/part-1-why-would-anyone-want-hack-our-factory.html" TargetMode="External" /><Relationship Id="rId60" Type="http://schemas.openxmlformats.org/officeDocument/2006/relationships/hyperlink" Target="https://www2.deloitte.com/nl/nl/pages/real-estate/articles/real-estate-predictions-2019.html" TargetMode="External" /><Relationship Id="rId61" Type="http://schemas.openxmlformats.org/officeDocument/2006/relationships/hyperlink" Target="https://www2.deloitte.com/nl/nl/pages/risk/articles/what-can-we-learn-from-the-quadrigacx-fiasco.html" TargetMode="External" /><Relationship Id="rId62" Type="http://schemas.openxmlformats.org/officeDocument/2006/relationships/hyperlink" Target="https://www2.deloitte.com/nl/nl/pages/real-estate/articles/real-estate-predictions-2019.html" TargetMode="External" /><Relationship Id="rId63" Type="http://schemas.openxmlformats.org/officeDocument/2006/relationships/hyperlink" Target="https://www.deloitteforward.nl/cyber-security/cybersecurity-volgens-risk-managers-in-top-3-grootste-risicos/" TargetMode="External" /><Relationship Id="rId64" Type="http://schemas.openxmlformats.org/officeDocument/2006/relationships/hyperlink" Target="https://www2.deloitte.com/nl/nl/pages/risk/articles/part-2-why-would-anyone-want-hack-our-factory.html" TargetMode="External" /><Relationship Id="rId65" Type="http://schemas.openxmlformats.org/officeDocument/2006/relationships/hyperlink" Target="https://www.deloitteforward.nl/cyber-security/waarom-zou-iemand-onze-fabriek-willen-hacken/" TargetMode="External" /><Relationship Id="rId66" Type="http://schemas.openxmlformats.org/officeDocument/2006/relationships/hyperlink" Target="https://www.deloitteforward.nl/cyber-security/cyber-security-de-mens-is-niet-de-zwakste-schakel-maar-juist-de-oplossing/?utm_source=tw&amp;utm_medium=org&amp;utm_campaign=corp_cs&amp;linkId=66558963" TargetMode="External" /><Relationship Id="rId67" Type="http://schemas.openxmlformats.org/officeDocument/2006/relationships/hyperlink" Target="https://home.kpmg.com/fr/fr/home/insights/2018/10/offre-cybersecurite-kpmg-boardroom-datacenter.html" TargetMode="External" /><Relationship Id="rId68" Type="http://schemas.openxmlformats.org/officeDocument/2006/relationships/hyperlink" Target="https://klardenker.kpmg.de/cyber-security-2019-was-kommt-da-auf-uns-zu/?utm_content=83192244&amp;utm_medium=social&amp;utm_source=twitter&amp;hss_channel=tw-37637110" TargetMode="External" /><Relationship Id="rId69" Type="http://schemas.openxmlformats.org/officeDocument/2006/relationships/hyperlink" Target="https://klardenker.kpmg.de/cyber-security-2019-was-kommt-da-auf-uns-zu/?utm_content=83192245&amp;utm_medium=social&amp;utm_source=twitter&amp;hss_channel=tw-37637110" TargetMode="External" /><Relationship Id="rId70" Type="http://schemas.openxmlformats.org/officeDocument/2006/relationships/hyperlink" Target="https://klardenker.kpmg.de/cyber-security-2019-was-kommt-da-auf-uns-zu/?utm_content=83192246&amp;utm_medium=social&amp;utm_source=twitter&amp;hss_channel=tw-37637110" TargetMode="External" /><Relationship Id="rId71" Type="http://schemas.openxmlformats.org/officeDocument/2006/relationships/hyperlink" Target="https://hub.kpmg.de/was-sie-ueber-ihr-berechtigungsmanagement-wissen-sollten?utm_campaign=Was%20Sie%20%C3%BCber%20Ihr%20Berechtigungsmanagement%20wissen%20sollten&amp;utm_content=90998370&amp;utm_medium=social&amp;utm_source=twitter&amp;hss_channel=tw-37637110" TargetMode="External" /><Relationship Id="rId72" Type="http://schemas.openxmlformats.org/officeDocument/2006/relationships/hyperlink" Target="https://klardenker.kpmg.de/klardenker-on-air-cyber-security/?utm_campaign=Klardenker%20on%20air&amp;utm_content=90940370&amp;utm_medium=social&amp;utm_source=twitter&amp;hss_channel=tw-37637110" TargetMode="External" /><Relationship Id="rId73" Type="http://schemas.openxmlformats.org/officeDocument/2006/relationships/hyperlink" Target="https://klardenker.kpmg.de/it-sicherheit-das-undenkbare-denken/?utm_content=91565459&amp;utm_medium=social&amp;utm_source=twitter&amp;hss_channel=tw-37637110" TargetMode="External" /><Relationship Id="rId74" Type="http://schemas.openxmlformats.org/officeDocument/2006/relationships/hyperlink" Target="https://klardenker.kpmg.de/darknet-marktplatz-firmendaten/?utm_content=91783604&amp;utm_medium=social&amp;utm_source=twitter&amp;hss_channel=tw-37637110" TargetMode="External" /><Relationship Id="rId75" Type="http://schemas.openxmlformats.org/officeDocument/2006/relationships/hyperlink" Target="https://home.kpmg/de/de/home/events/2019/07/meet-the-future.html?utm_content=92423855&amp;utm_medium=social&amp;utm_source=twitter&amp;hss_channel=tw-37637110" TargetMode="External" /><Relationship Id="rId76" Type="http://schemas.openxmlformats.org/officeDocument/2006/relationships/hyperlink" Target="https://hub.kpmg.de/global-ceo-outlook-2019?utm_campaign=CEO%20Outlook%202019&amp;utm_content=92785972&amp;utm_medium=social&amp;utm_source=twitter&amp;hss_channel=tw-37637110" TargetMode="External" /><Relationship Id="rId77" Type="http://schemas.openxmlformats.org/officeDocument/2006/relationships/hyperlink" Target="https://hub.kpmg.de/kritische-infrastrukturen-vor-cyberangriffen-schuetzen?utm_campaign=NIS-Richtlinie%20&amp;utm_content=96730682&amp;utm_medium=social&amp;utm_source=twitter&amp;hss_channel=tw-37637110" TargetMode="External" /><Relationship Id="rId78" Type="http://schemas.openxmlformats.org/officeDocument/2006/relationships/hyperlink" Target="https://home.kpmg/de/de/home/themen/2019/07/nis-richtlinie.html?utm_campaign=NIS-Richtlinie%20&amp;utm_content=96730733&amp;utm_medium=social&amp;utm_source=twitter&amp;hss_channel=tw-37637110" TargetMode="External" /><Relationship Id="rId79" Type="http://schemas.openxmlformats.org/officeDocument/2006/relationships/hyperlink" Target="http://confare.at/swiss-cio-manager-summit/#anmeldung" TargetMode="External" /><Relationship Id="rId80" Type="http://schemas.openxmlformats.org/officeDocument/2006/relationships/hyperlink" Target="https://www.eycom.ch/en/Publications/20181219-Is-Cybersecurity-about-more-than-protection/download" TargetMode="External" /><Relationship Id="rId81" Type="http://schemas.openxmlformats.org/officeDocument/2006/relationships/hyperlink" Target="https://bit.ly/2QrLOzM" TargetMode="External" /><Relationship Id="rId82" Type="http://schemas.openxmlformats.org/officeDocument/2006/relationships/hyperlink" Target="https://youtu.be/mrMUUxe3LtA?t=5m22s" TargetMode="External" /><Relationship Id="rId83" Type="http://schemas.openxmlformats.org/officeDocument/2006/relationships/hyperlink" Target="https://deloi.tt/2PaHMtE" TargetMode="External" /><Relationship Id="rId84" Type="http://schemas.openxmlformats.org/officeDocument/2006/relationships/hyperlink" Target="https://deloi.tt/2OJ7ipS" TargetMode="External" /><Relationship Id="rId85" Type="http://schemas.openxmlformats.org/officeDocument/2006/relationships/hyperlink" Target="https://deloi.tt/2yX0f6v" TargetMode="External" /><Relationship Id="rId86" Type="http://schemas.openxmlformats.org/officeDocument/2006/relationships/hyperlink" Target="https://deloi.tt/2Hed17X" TargetMode="External" /><Relationship Id="rId87" Type="http://schemas.openxmlformats.org/officeDocument/2006/relationships/hyperlink" Target="https://deloi.tt/2AP1V3T" TargetMode="External" /><Relationship Id="rId88" Type="http://schemas.openxmlformats.org/officeDocument/2006/relationships/hyperlink" Target="https://deloi.tt/2CMeSwf" TargetMode="External" /><Relationship Id="rId89" Type="http://schemas.openxmlformats.org/officeDocument/2006/relationships/hyperlink" Target="https://deloi.tt/2JGtr8F" TargetMode="External" /><Relationship Id="rId90" Type="http://schemas.openxmlformats.org/officeDocument/2006/relationships/hyperlink" Target="https://deloi.tt/2XPhPaS" TargetMode="External" /><Relationship Id="rId91" Type="http://schemas.openxmlformats.org/officeDocument/2006/relationships/hyperlink" Target="https://deloi.tt/2OGuSDM" TargetMode="External" /><Relationship Id="rId92" Type="http://schemas.openxmlformats.org/officeDocument/2006/relationships/hyperlink" Target="https://deloi.tt/2DdgZLw" TargetMode="External" /><Relationship Id="rId93" Type="http://schemas.openxmlformats.org/officeDocument/2006/relationships/hyperlink" Target="https://deloi.tt/2NJfzJr" TargetMode="External" /><Relationship Id="rId94" Type="http://schemas.openxmlformats.org/officeDocument/2006/relationships/hyperlink" Target="https://deloi.tt/2E1NCMx" TargetMode="External" /><Relationship Id="rId95" Type="http://schemas.openxmlformats.org/officeDocument/2006/relationships/hyperlink" Target="https://deloi.tt/2MozX3p" TargetMode="External" /><Relationship Id="rId96" Type="http://schemas.openxmlformats.org/officeDocument/2006/relationships/hyperlink" Target="https://deloi.tt/2wjQa2s" TargetMode="External" /><Relationship Id="rId97" Type="http://schemas.openxmlformats.org/officeDocument/2006/relationships/hyperlink" Target="https://deloi.tt/2wi4jNW" TargetMode="External" /><Relationship Id="rId98" Type="http://schemas.openxmlformats.org/officeDocument/2006/relationships/hyperlink" Target="https://deloi.tt/2wGkAMJ" TargetMode="External" /><Relationship Id="rId99" Type="http://schemas.openxmlformats.org/officeDocument/2006/relationships/hyperlink" Target="https://home.kpmg.com/uk/en/home/insights/2018/08/mobility-2030-a-shake-up-for-insurance.html?hootPostID=65e6de8749391bf155976fd9672ed624" TargetMode="External" /><Relationship Id="rId100" Type="http://schemas.openxmlformats.org/officeDocument/2006/relationships/hyperlink" Target="https://bit.ly/2okgtBT?hootPostID=5bc1666cb19200bffe24088b88fa8d61" TargetMode="External" /><Relationship Id="rId101" Type="http://schemas.openxmlformats.org/officeDocument/2006/relationships/hyperlink" Target="https://r.online-reg.com/Appian_KPMG_GDPR_London_Event/site/pg/summary?utm_source=socialmedia&amp;utm_medium=LinkedIn&amp;utm_campaign=Appian" TargetMode="External" /><Relationship Id="rId102" Type="http://schemas.openxmlformats.org/officeDocument/2006/relationships/hyperlink" Target="https://home.kpmg.com/uk/en/home/services/advisory/risk-consulting/regulatory-transformation-privacy-services.html?utm_source=socialmedia&amp;utm_medium=Twitter&amp;utm_campaign=GDPR" TargetMode="External" /><Relationship Id="rId103" Type="http://schemas.openxmlformats.org/officeDocument/2006/relationships/hyperlink" Target="https://home.kpmg/uk/en/home/insights/2018/12/investing-in-data-privacy.html?hootPostID=45ec005b030401af8abe889bf8e29e15" TargetMode="External" /><Relationship Id="rId104" Type="http://schemas.openxmlformats.org/officeDocument/2006/relationships/hyperlink" Target="https://social.kpmg/WEFLIVEUK_TW?utm_source=socialmedia&amp;utm_medium=&amp;utm_content=&amp;utm_campaign=wef19" TargetMode="External" /><Relationship Id="rId105" Type="http://schemas.openxmlformats.org/officeDocument/2006/relationships/hyperlink" Target="https://home.kpmg/uk/en/home/media/press-releases/2019/01/ten-trends-driving-cyber-security-in-2019.html?utm_source=socialmedia&amp;utm_medium=&amp;utm_content=&amp;utm_campaign=wef19" TargetMode="External" /><Relationship Id="rId106" Type="http://schemas.openxmlformats.org/officeDocument/2006/relationships/hyperlink" Target="https://home.kpmg/xx/en/home/insights/2019/01/driving-value-from-genomics.html?utm_campaign=uk_marketing" TargetMode="External" /><Relationship Id="rId107" Type="http://schemas.openxmlformats.org/officeDocument/2006/relationships/hyperlink" Target="https://event.on24.com/wcc/r/2010329-1/FBA433E61485F3E0E1475DBA6CA61DAD" TargetMode="External" /><Relationship Id="rId108" Type="http://schemas.openxmlformats.org/officeDocument/2006/relationships/hyperlink" Target="https://event.on24.com/wcc/r/2010329-1/FBA433E61485F3E0E1475DBA6CA61DAD" TargetMode="External" /><Relationship Id="rId109" Type="http://schemas.openxmlformats.org/officeDocument/2006/relationships/hyperlink" Target="https://event.on24.com/wcc/r/2010329-1/FBA433E61485F3E0E1475DBA6CA61DAD" TargetMode="External" /><Relationship Id="rId110" Type="http://schemas.openxmlformats.org/officeDocument/2006/relationships/hyperlink" Target="https://event.on24.com/wcc/r/2010329-1/FBA433E61485F3E0E1475DBA6CA61DAD" TargetMode="External" /><Relationship Id="rId111" Type="http://schemas.openxmlformats.org/officeDocument/2006/relationships/hyperlink" Target="https://event.on24.com/wcc/r/2010329-1/FBA433E61485F3E0E1475DBA6CA61DAD" TargetMode="External" /><Relationship Id="rId112" Type="http://schemas.openxmlformats.org/officeDocument/2006/relationships/hyperlink" Target="https://wp.me/p8qlMy-4m" TargetMode="External" /><Relationship Id="rId113" Type="http://schemas.openxmlformats.org/officeDocument/2006/relationships/hyperlink" Target="https://www.ey.com/uk/en/services/specialty-services/ey-can-cybersecurity-be-your-best-competitive-advantage-instead-of-your-worst-setback-" TargetMode="External" /><Relationship Id="rId114" Type="http://schemas.openxmlformats.org/officeDocument/2006/relationships/hyperlink" Target="https://transformationblog.ey.com/2018/09/12/four-tips-to-make-cybersecurity-a-private-equity-value-driver/" TargetMode="External" /><Relationship Id="rId115" Type="http://schemas.openxmlformats.org/officeDocument/2006/relationships/hyperlink" Target="https://transformationblog.ey.com/2018/09/12/four-tips-to-make-cybersecurity-a-private-equity-value-driver/" TargetMode="External" /><Relationship Id="rId116" Type="http://schemas.openxmlformats.org/officeDocument/2006/relationships/hyperlink" Target="https://www.uktech.news/guest-posts/growth-strategy/cybersecurity-growth-strategy/dont-let-your-organisation-fall-down-the-black-hole-of-cybercrime-20180924" TargetMode="External" /><Relationship Id="rId117" Type="http://schemas.openxmlformats.org/officeDocument/2006/relationships/hyperlink" Target="https://transformationblog.ey.com/2019/01/14/a-year-in-the-life-of-a-data-protection-officer-ey-iapp-annual-privacy-governance-report/" TargetMode="External" /><Relationship Id="rId118" Type="http://schemas.openxmlformats.org/officeDocument/2006/relationships/hyperlink" Target="https://transformationblog.ey.com/2019/01/14/a-year-in-the-life-of-a-data-protection-officer-ey-iapp-annual-privacy-governance-report/" TargetMode="External" /><Relationship Id="rId119" Type="http://schemas.openxmlformats.org/officeDocument/2006/relationships/hyperlink" Target="https://www.ey.com/uk/en/issues/ey-disruption?utm_campaign=Disruption+Index+Q1+2019&amp;utm_medium=bitly&amp;utm_source=SMA" TargetMode="External" /><Relationship Id="rId120" Type="http://schemas.openxmlformats.org/officeDocument/2006/relationships/hyperlink" Target="https://bit.ly/2H9pfOy" TargetMode="External" /><Relationship Id="rId121" Type="http://schemas.openxmlformats.org/officeDocument/2006/relationships/hyperlink" Target="https://go.ey.com/2HN0rtn" TargetMode="External" /><Relationship Id="rId122" Type="http://schemas.openxmlformats.org/officeDocument/2006/relationships/hyperlink" Target="https://go.ey.com/2HN0rtn" TargetMode="External" /><Relationship Id="rId123" Type="http://schemas.openxmlformats.org/officeDocument/2006/relationships/hyperlink" Target="https://go.ey.com/2HN0rtn" TargetMode="External" /><Relationship Id="rId124" Type="http://schemas.openxmlformats.org/officeDocument/2006/relationships/hyperlink" Target="https://go.ey.com/Disr_Index" TargetMode="External" /><Relationship Id="rId125" Type="http://schemas.openxmlformats.org/officeDocument/2006/relationships/hyperlink" Target="http://r.socialstudio.radian6.com/44c46c41-8a04-4c02-84d0-333e1fe865f4" TargetMode="External" /><Relationship Id="rId126" Type="http://schemas.openxmlformats.org/officeDocument/2006/relationships/hyperlink" Target="http://r.socialstudio.radian6.com/c270ea8e-9096-4bf1-b373-5d39bc8b15d0" TargetMode="External" /><Relationship Id="rId127" Type="http://schemas.openxmlformats.org/officeDocument/2006/relationships/hyperlink" Target="http://r.socialstudio.radian6.com/8d77bfbc-8b92-46f8-a556-818bb10f347d" TargetMode="External" /><Relationship Id="rId128" Type="http://schemas.openxmlformats.org/officeDocument/2006/relationships/hyperlink" Target="http://r.socialstudio.radian6.com/f300fecc-00e0-4624-8c16-03f23d96c1b7" TargetMode="External" /><Relationship Id="rId129" Type="http://schemas.openxmlformats.org/officeDocument/2006/relationships/hyperlink" Target="https://www-01.ibm.com/events/wwe/grp/grp309.nsf/Agenda.xsp?openform&amp;seminar=ZFAM2HES&amp;locale=fr_FR&amp;auth=anonymous&amp;cm_mmc=OSocial_Twitter-_-Security_Detect+threats+-+QRadar-_-IFR_IFR-_-Twitter+Promo+IBM+Security+Summit+9+avril+&amp;cm_mmca1=000032ZH&amp;cm_mmca2=10000108" TargetMode="External" /><Relationship Id="rId130" Type="http://schemas.openxmlformats.org/officeDocument/2006/relationships/hyperlink" Target="https://www-01.ibm.com/events/wwe/grp/grp309.nsf/Agenda.xsp?openform&amp;seminar=ZFAM2HES&amp;locale=fr_FR&amp;auth=anonymous&amp;cm_mmc=OSocial_Twitter-_-Security_Detect+threats+-+QRadar-_-IFR_IFR-_-Twitter+Promo+IBM+Security+Summit+9+avril+&amp;cm_mmca1=000032ZH&amp;cm_mmca2=10000108" TargetMode="External" /><Relationship Id="rId131" Type="http://schemas.openxmlformats.org/officeDocument/2006/relationships/hyperlink" Target="https://www-01.ibm.com/events/wwe/grp/grp309.nsf/Agenda.xsp?openform&amp;seminar=ZFAM2HES&amp;locale=fr_FR&amp;auth=anonymous&amp;cm_mmc=OSocial_Twitter-_-Security_Detect+threats+-+QRadar-_-IFR_IFR-_-Twitter+Promo+IBM+Security+Summit+9+avril+&amp;cm_mmca1=000032ZH&amp;cm_mmca2=10000108" TargetMode="External" /><Relationship Id="rId132" Type="http://schemas.openxmlformats.org/officeDocument/2006/relationships/hyperlink" Target="https://www-01.ibm.com/events/wwe/grp/grp309.nsf/Agenda.xsp?openform&amp;seminar=ZFAM2HES&amp;locale=fr_FR&amp;auth=anonymous&amp;cm_mmc=OSocial_Twitter-_-Security_Detect+threats+-+QRadar-_-IFR_IFR-_-Twitter+Promo+IBM+Security+Summit+9+avril+&amp;cm_mmca1=000032ZH&amp;cm_mmca2=10000108" TargetMode="External" /><Relationship Id="rId133" Type="http://schemas.openxmlformats.org/officeDocument/2006/relationships/hyperlink" Target="http://r.socialstudio.radian6.com/2719531f-6811-476b-b2d1-5e8dd9bbc4a2" TargetMode="External" /><Relationship Id="rId134" Type="http://schemas.openxmlformats.org/officeDocument/2006/relationships/hyperlink" Target="https://www.accenture-insights.nl/en-us/articles/unlocking-the-value-of-the-eu-nis-directive-for-your-organization?utm_source=twitter&amp;utm_medium=social" TargetMode="External" /><Relationship Id="rId135" Type="http://schemas.openxmlformats.org/officeDocument/2006/relationships/hyperlink" Target="http://r.socialstudio.radian6.com/49095f72-d45c-4021-baf1-75e32df9b40e" TargetMode="External" /><Relationship Id="rId136" Type="http://schemas.openxmlformats.org/officeDocument/2006/relationships/hyperlink" Target="http://r.socialstudio.radian6.com/070cbb47-4cf7-496e-876c-66c3302501df" TargetMode="External" /><Relationship Id="rId137" Type="http://schemas.openxmlformats.org/officeDocument/2006/relationships/hyperlink" Target="http://r.socialstudio.radian6.com/1d715a10-9d59-440e-b7aa-41db85650f28" TargetMode="External" /><Relationship Id="rId138" Type="http://schemas.openxmlformats.org/officeDocument/2006/relationships/hyperlink" Target="http://r.socialstudio.radian6.com/8fce9612-f178-48de-a842-86a368957ece" TargetMode="External" /><Relationship Id="rId139" Type="http://schemas.openxmlformats.org/officeDocument/2006/relationships/hyperlink" Target="https://www.accenture.com/nl-en/careers/asgc-event?src=OSMC" TargetMode="External" /><Relationship Id="rId140" Type="http://schemas.openxmlformats.org/officeDocument/2006/relationships/hyperlink" Target="http://r.socialstudio.radian6.com/b3820231-c623-46c3-9fb4-c15a827c3901" TargetMode="External" /><Relationship Id="rId141" Type="http://schemas.openxmlformats.org/officeDocument/2006/relationships/hyperlink" Target="https://www.accenture-insights.nl/en-us/articles/identity-management-on-blockchain" TargetMode="External" /><Relationship Id="rId142" Type="http://schemas.openxmlformats.org/officeDocument/2006/relationships/hyperlink" Target="http://r.socialstudio.radian6.com/58dcac27-7e1c-481a-9724-3149484be065" TargetMode="External" /><Relationship Id="rId143" Type="http://schemas.openxmlformats.org/officeDocument/2006/relationships/hyperlink" Target="http://r.socialstudio.radian6.com/04e66a4b-85f2-4339-b835-817785ae24db" TargetMode="External" /><Relationship Id="rId144" Type="http://schemas.openxmlformats.org/officeDocument/2006/relationships/hyperlink" Target="https://deloi.tt/2wS0fo9" TargetMode="External" /><Relationship Id="rId145" Type="http://schemas.openxmlformats.org/officeDocument/2006/relationships/hyperlink" Target="https://deloi.tt/2Wzmuub" TargetMode="External" /><Relationship Id="rId146" Type="http://schemas.openxmlformats.org/officeDocument/2006/relationships/hyperlink" Target="https://deloi.tt/2Wzmuub" TargetMode="External" /><Relationship Id="rId147" Type="http://schemas.openxmlformats.org/officeDocument/2006/relationships/hyperlink" Target="https://www.pwc.co.za/en/press-room/cybersecurity.html" TargetMode="External" /><Relationship Id="rId148" Type="http://schemas.openxmlformats.org/officeDocument/2006/relationships/hyperlink" Target="https://www.it-sa.de/" TargetMode="External" /><Relationship Id="rId149" Type="http://schemas.openxmlformats.org/officeDocument/2006/relationships/hyperlink" Target="https://newsroom.ibm.com/2018-10-15-IBM-Announces-Cloud-Based-Community-Platform-for-Cyber-Security-Applications" TargetMode="External" /><Relationship Id="rId150" Type="http://schemas.openxmlformats.org/officeDocument/2006/relationships/hyperlink" Target="https://www.ibm.com/de-de/blogs/think/2019/02/25/sicherheit/" TargetMode="External" /><Relationship Id="rId151" Type="http://schemas.openxmlformats.org/officeDocument/2006/relationships/hyperlink" Target="https://www.ibm.com/de-de/blogs/think/2019/03/15/cyberkriminelle/" TargetMode="External" /><Relationship Id="rId152" Type="http://schemas.openxmlformats.org/officeDocument/2006/relationships/hyperlink" Target="https://think-livestudio.com/2019/06/06/23-tonnen-fuer-mehr-sicherheit-der-ibm-x-force-cyber-truck-und-security-summit/?linkId=68950984" TargetMode="External" /><Relationship Id="rId153" Type="http://schemas.openxmlformats.org/officeDocument/2006/relationships/comments" Target="../comments1.xml" /><Relationship Id="rId154" Type="http://schemas.openxmlformats.org/officeDocument/2006/relationships/vmlDrawing" Target="../drawings/vmlDrawing1.vml" /><Relationship Id="rId155" Type="http://schemas.openxmlformats.org/officeDocument/2006/relationships/table" Target="../tables/table1.xml" /><Relationship Id="rId15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home.kpmg/ch/en/home/insights/2018/05/clarity-on-cyber-security.html" TargetMode="External" /><Relationship Id="rId2" Type="http://schemas.openxmlformats.org/officeDocument/2006/relationships/hyperlink" Target="https://event.on24.com/wcc/r/2010329-1/FBA433E61485F3E0E1475DBA6CA61DAD" TargetMode="External" /><Relationship Id="rId3" Type="http://schemas.openxmlformats.org/officeDocument/2006/relationships/hyperlink" Target="https://www-01.ibm.com/events/wwe/grp/grp309.nsf/Agenda.xsp?openform&amp;seminar=ZFAM2HES&amp;locale=fr_FR&amp;auth=anonymous&amp;cm_mmc=OSocial_Twitter-_-Security_Detect+threats+-+QRadar-_-IFR_IFR-_-Twitter+Promo+IBM+Security+Summit+9+avril+&amp;cm_mmca1=000032ZH&amp;cm_mmca2=10000108" TargetMode="External" /><Relationship Id="rId4" Type="http://schemas.openxmlformats.org/officeDocument/2006/relationships/hyperlink" Target="https://www.mckinsey.com/business-functions/risk/our-insights/cyber-risk-measurement-and-the-holistic-cybersecurity-approach" TargetMode="External" /><Relationship Id="rId5" Type="http://schemas.openxmlformats.org/officeDocument/2006/relationships/hyperlink" Target="http://www.kadenceresearch.com/digitaltrust2019/wave3" TargetMode="External" /><Relationship Id="rId6" Type="http://schemas.openxmlformats.org/officeDocument/2006/relationships/hyperlink" Target="https://www.linkedin.com/pulse/cybersecurity-from-ground-up-helps-enable-growth-matthew-randolph/" TargetMode="External" /><Relationship Id="rId7" Type="http://schemas.openxmlformats.org/officeDocument/2006/relationships/hyperlink" Target="https://www.pwcavocats.com/fr/evenements/2018/petit-dejeuner-debat-les-actualites-juridiques-de-la-rentree-2018-a-l-ere-de-l-industrie-4-0.html" TargetMode="External" /><Relationship Id="rId8" Type="http://schemas.openxmlformats.org/officeDocument/2006/relationships/hyperlink" Target="https://www.de.ey.com/Publication/vwLUAssets/ey-datenklau-virtuelle-gefahr-echte-schaeden-2/$FILE/ey-datenklau-virtuelle-gefahr-echte-schaeden-2.pdf" TargetMode="External" /><Relationship Id="rId9" Type="http://schemas.openxmlformats.org/officeDocument/2006/relationships/hyperlink" Target="https://www.pwc.nl/nl/themas/blogs/grootste-gevaar-voor-dataprivacy-is-onze-ambivalentie.html" TargetMode="External" /><Relationship Id="rId10" Type="http://schemas.openxmlformats.org/officeDocument/2006/relationships/hyperlink" Target="https://www.ey.com/za/en/services/advisory/ey-cybersecurity" TargetMode="External" /><Relationship Id="rId11" Type="http://schemas.openxmlformats.org/officeDocument/2006/relationships/hyperlink" Target="https://home.kpmg/ch/en/home/insights/2018/05/clarity-on-cyber-security.html" TargetMode="External" /><Relationship Id="rId12" Type="http://schemas.openxmlformats.org/officeDocument/2006/relationships/hyperlink" Target="https://www.mckinsey.com/business-functions/risk/our-insights/cyber-risk-measurement-and-the-holistic-cybersecurity-approach" TargetMode="External" /><Relationship Id="rId13" Type="http://schemas.openxmlformats.org/officeDocument/2006/relationships/hyperlink" Target="https://www-01.ibm.com/events/wwe/grp/grp309.nsf/Agenda.xsp?openform&amp;seminar=ZFAM2HES&amp;locale=fr_FR&amp;auth=anonymous&amp;cm_mmc=OSocial_Twitter-_-Security_Detect+threats+-+QRadar-_-IFR_IFR-_-Twitter+Promo+IBM+Security+Summit+9+avril+&amp;cm_mmca1=000032ZH&amp;cm_mmca2=10000108" TargetMode="External" /><Relationship Id="rId14" Type="http://schemas.openxmlformats.org/officeDocument/2006/relationships/hyperlink" Target="https://www.pwcavocats.com/fr/evenements/2018/petit-dejeuner-debat-les-actualites-juridiques-de-la-rentree-2018-a-l-ere-de-l-industrie-4-0.html" TargetMode="External" /><Relationship Id="rId15" Type="http://schemas.openxmlformats.org/officeDocument/2006/relationships/hyperlink" Target="https://www.linkedin.com/pulse/cybersecurity-from-ground-up-helps-enable-growth-matthew-randolph/" TargetMode="External" /><Relationship Id="rId16" Type="http://schemas.openxmlformats.org/officeDocument/2006/relationships/hyperlink" Target="http://www.kadenceresearch.com/digitaltrust2019/wave3" TargetMode="External" /><Relationship Id="rId17" Type="http://schemas.openxmlformats.org/officeDocument/2006/relationships/hyperlink" Target="https://go.ey.com/2HN0rtn" TargetMode="External" /><Relationship Id="rId18" Type="http://schemas.openxmlformats.org/officeDocument/2006/relationships/hyperlink" Target="https://www.ey.com/za/en/services/advisory/ey-cybersecurity" TargetMode="External" /><Relationship Id="rId19" Type="http://schemas.openxmlformats.org/officeDocument/2006/relationships/hyperlink" Target="https://transformationblog.ey.com/2018/09/12/four-tips-to-make-cybersecurity-a-private-equity-value-driver/" TargetMode="External" /><Relationship Id="rId20" Type="http://schemas.openxmlformats.org/officeDocument/2006/relationships/hyperlink" Target="https://transformationblog.ey.com/2019/01/14/a-year-in-the-life-of-a-data-protection-officer-ey-iapp-annual-privacy-governance-report/" TargetMode="External" /><Relationship Id="rId21" Type="http://schemas.openxmlformats.org/officeDocument/2006/relationships/hyperlink" Target="https://www.pwc.nl/nl/themas/blogs/grootste-gevaar-voor-dataprivacy-is-onze-ambivalentie.html" TargetMode="External" /><Relationship Id="rId22" Type="http://schemas.openxmlformats.org/officeDocument/2006/relationships/hyperlink" Target="https://www2.deloitte.com/nl/nl/pages/real-estate/articles/real-estate-predictions-2019.html" TargetMode="External" /><Relationship Id="rId23" Type="http://schemas.openxmlformats.org/officeDocument/2006/relationships/hyperlink" Target="https://www.pwc.nl/nl/actueel-en-publicaties/diensten-en-sectoren/financiele-sector/processen-zijn-cruciaal-bij-werken-aan-cybersecurity.html" TargetMode="External" /><Relationship Id="rId24" Type="http://schemas.openxmlformats.org/officeDocument/2006/relationships/hyperlink" Target="https://www.deloitteforward.nl/cyber-security/cyber-security-de-mens-is-niet-de-zwakste-schakel-maar-juist-de-oplossing/?utm_source=tw&amp;utm_medium=org&amp;utm_campaign=corp_cs&amp;linkId=66558963" TargetMode="External" /><Relationship Id="rId25" Type="http://schemas.openxmlformats.org/officeDocument/2006/relationships/hyperlink" Target="https://www2.deloitte.com/nl/nl/pages/risk/articles/cybersecurity-de-mens-is-niet-het-probleem-maar-de-oplossing.html" TargetMode="External" /><Relationship Id="rId26" Type="http://schemas.openxmlformats.org/officeDocument/2006/relationships/hyperlink" Target="http://www.deloitte.nl/privacy?id=nl:2sm:3tw:4privacy::6risk:20181029161300:&amp;utm_source=tw&amp;utm_campaign=privacy&amp;utm_content=risk&amp;utm_medium=social&amp;linkId=58871490" TargetMode="External" /><Relationship Id="rId27" Type="http://schemas.openxmlformats.org/officeDocument/2006/relationships/hyperlink" Target="https://www.deloitteforward.nl/?linkId=58660333" TargetMode="External" /><Relationship Id="rId28" Type="http://schemas.openxmlformats.org/officeDocument/2006/relationships/hyperlink" Target="http://www.deloitte.nl/privacy?id=nl:2sm:3tw:4Private_corp::6oth:20181031110000:&amp;utm_source=tw&amp;utm_campaign=Private_corp&amp;utm_content=oth&amp;utm_medium=social&amp;linkId=58964899" TargetMode="External" /><Relationship Id="rId29" Type="http://schemas.openxmlformats.org/officeDocument/2006/relationships/hyperlink" Target="https://event.on24.com/eventRegistration/EventLobbyServlet?target=reg20.jsp&amp;referrer=&amp;eventid=1869175&amp;sessionid=1&amp;key=A66C45B6AAC9D16B3032F11D00C9772B&amp;regTag=&amp;sourcepage=register" TargetMode="External" /><Relationship Id="rId30" Type="http://schemas.openxmlformats.org/officeDocument/2006/relationships/hyperlink" Target="https://www.deloitteforward.nl/podcasts/podcastserie-cases-seizoen-1-over-cyber-security/" TargetMode="External" /><Relationship Id="rId31" Type="http://schemas.openxmlformats.org/officeDocument/2006/relationships/hyperlink" Target="https://event.on24.com/wcc/r/2010329-1/FBA433E61485F3E0E1475DBA6CA61DAD" TargetMode="External" /><Relationship Id="rId32" Type="http://schemas.openxmlformats.org/officeDocument/2006/relationships/hyperlink" Target="https://insight.kpmg.fi/cyber-cruise-2019" TargetMode="External" /><Relationship Id="rId33" Type="http://schemas.openxmlformats.org/officeDocument/2006/relationships/hyperlink" Target="https://home.kpmg.com/uk/en/home/insights/2018/08/mobility-2030-a-shake-up-for-insurance.html?hootPostID=65e6de8749391bf155976fd9672ed624" TargetMode="External" /><Relationship Id="rId34" Type="http://schemas.openxmlformats.org/officeDocument/2006/relationships/hyperlink" Target="https://bit.ly/2okgtBT?hootPostID=5bc1666cb19200bffe24088b88fa8d61" TargetMode="External" /><Relationship Id="rId35" Type="http://schemas.openxmlformats.org/officeDocument/2006/relationships/hyperlink" Target="https://r.online-reg.com/Appian_KPMG_GDPR_London_Event/site/pg/summary?utm_source=socialmedia&amp;utm_medium=LinkedIn&amp;utm_campaign=Appian" TargetMode="External" /><Relationship Id="rId36" Type="http://schemas.openxmlformats.org/officeDocument/2006/relationships/hyperlink" Target="https://home.kpmg.com/uk/en/home/services/advisory/risk-consulting/regulatory-transformation-privacy-services.html?utm_source=socialmedia&amp;utm_medium=Twitter&amp;utm_campaign=GDPR" TargetMode="External" /><Relationship Id="rId37" Type="http://schemas.openxmlformats.org/officeDocument/2006/relationships/hyperlink" Target="https://home.kpmg/uk/en/home/insights/2018/12/investing-in-data-privacy.html?hootPostID=45ec005b030401af8abe889bf8e29e15" TargetMode="External" /><Relationship Id="rId38" Type="http://schemas.openxmlformats.org/officeDocument/2006/relationships/hyperlink" Target="https://social.kpmg/WEFLIVEUK_TW?utm_source=socialmedia&amp;utm_medium=&amp;utm_content=&amp;utm_campaign=wef19" TargetMode="External" /><Relationship Id="rId39" Type="http://schemas.openxmlformats.org/officeDocument/2006/relationships/hyperlink" Target="https://home.kpmg/uk/en/home/media/press-releases/2019/01/ten-trends-driving-cyber-security-in-2019.html?utm_source=socialmedia&amp;utm_medium=&amp;utm_content=&amp;utm_campaign=wef19" TargetMode="External" /><Relationship Id="rId40" Type="http://schemas.openxmlformats.org/officeDocument/2006/relationships/hyperlink" Target="https://www.linkedin.com/pulse/5-things-every-uk-company-should-doing-prevent-cyber-kevin-williams/" TargetMode="External" /><Relationship Id="rId41" Type="http://schemas.openxmlformats.org/officeDocument/2006/relationships/hyperlink" Target="https://www.de.ey.com/Publication/vwLUAssets/ey-datenklau-virtuelle-gefahr-echte-schaeden-2/$FILE/ey-datenklau-virtuelle-gefahr-echte-schaeden-2.pdf" TargetMode="External" /><Relationship Id="rId42" Type="http://schemas.openxmlformats.org/officeDocument/2006/relationships/hyperlink" Target="https://bit.ly/2QrLOzM" TargetMode="External" /><Relationship Id="rId43" Type="http://schemas.openxmlformats.org/officeDocument/2006/relationships/hyperlink" Target="http://confare.at/swiss-cio-manager-summit/#anmeldung" TargetMode="External" /><Relationship Id="rId44" Type="http://schemas.openxmlformats.org/officeDocument/2006/relationships/hyperlink" Target="https://bit.ly/2Sqf1P6" TargetMode="External" /><Relationship Id="rId45" Type="http://schemas.openxmlformats.org/officeDocument/2006/relationships/hyperlink" Target="https://youtu.be/rFff_LRiJtk" TargetMode="External" /><Relationship Id="rId46" Type="http://schemas.openxmlformats.org/officeDocument/2006/relationships/hyperlink" Target="https://www.eycom.ch/en/Publications/20181219-Is-Cybersecurity-about-more-than-protection/download" TargetMode="External" /><Relationship Id="rId47" Type="http://schemas.openxmlformats.org/officeDocument/2006/relationships/hyperlink" Target="https://bit.ly/31NxRS1" TargetMode="External" /><Relationship Id="rId48" Type="http://schemas.openxmlformats.org/officeDocument/2006/relationships/hyperlink" Target="https://www.de.ey.com/de/de/services/specialty-services/sme-business-services/ey-interviews-matthias-bandemer-cyber-security-muss-chefsache-sein" TargetMode="External" /><Relationship Id="rId49" Type="http://schemas.openxmlformats.org/officeDocument/2006/relationships/hyperlink" Target="https://www.ey.com/de/de/services/specialty-services/sme-business-services/ey-interviews-matthias-bandemer-cyber-security-muss-chefsache-sein" TargetMode="External" /><Relationship Id="rId50" Type="http://schemas.openxmlformats.org/officeDocument/2006/relationships/hyperlink" Target="https://exhibitors.cmdctrl.com/de/" TargetMode="External" /><Relationship Id="rId51" Type="http://schemas.openxmlformats.org/officeDocument/2006/relationships/table" Target="../tables/table16.xml" /><Relationship Id="rId52" Type="http://schemas.openxmlformats.org/officeDocument/2006/relationships/table" Target="../tables/table17.xml" /><Relationship Id="rId53" Type="http://schemas.openxmlformats.org/officeDocument/2006/relationships/table" Target="../tables/table18.xml" /><Relationship Id="rId54" Type="http://schemas.openxmlformats.org/officeDocument/2006/relationships/table" Target="../tables/table19.xml" /><Relationship Id="rId55" Type="http://schemas.openxmlformats.org/officeDocument/2006/relationships/table" Target="../tables/table20.xml" /><Relationship Id="rId56" Type="http://schemas.openxmlformats.org/officeDocument/2006/relationships/table" Target="../tables/table21.xml" /><Relationship Id="rId57" Type="http://schemas.openxmlformats.org/officeDocument/2006/relationships/table" Target="../tables/table22.xml" /><Relationship Id="rId58"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hyperlink" Target="https://www.mckinsey.com/business-functions/organization/our-insights/five-fifty-unprotected" TargetMode="External" /><Relationship Id="rId2" Type="http://schemas.openxmlformats.org/officeDocument/2006/relationships/hyperlink" Target="https://www.mckinsey.com/business-functions/risk/our-insights/cyber-risk-measurement-and-the-holistic-cybersecurity-approach" TargetMode="External" /><Relationship Id="rId3" Type="http://schemas.openxmlformats.org/officeDocument/2006/relationships/hyperlink" Target="https://www.mckinsey.com/business-functions/risk/our-insights/cyber-risk-measurement-and-the-holistic-cybersecurity-approach" TargetMode="External" /><Relationship Id="rId4" Type="http://schemas.openxmlformats.org/officeDocument/2006/relationships/hyperlink" Target="https://www.mckinsey.com/business-functions/risk/our-insights/cyber-risk-measurement-and-the-holistic-cybersecurity-approach" TargetMode="External" /><Relationship Id="rId5" Type="http://schemas.openxmlformats.org/officeDocument/2006/relationships/hyperlink" Target="https://www.mckinsey.com/business-functions/risk/our-insights/cyber-risk-measurement-and-the-holistic-cybersecurity-approach" TargetMode="External" /><Relationship Id="rId6" Type="http://schemas.openxmlformats.org/officeDocument/2006/relationships/hyperlink" Target="https://www.mckinsey.com/business-functions/risk/our-insights/cyber-risk-measurement-and-the-holistic-cybersecurity-approach" TargetMode="External" /><Relationship Id="rId7" Type="http://schemas.openxmlformats.org/officeDocument/2006/relationships/hyperlink" Target="https://www.mckinsey.com/business-functions/risk/our-insights/data-privacy-what-every-manager-needs-to-know" TargetMode="External" /><Relationship Id="rId8" Type="http://schemas.openxmlformats.org/officeDocument/2006/relationships/hyperlink" Target="https://fd.nl/ondernemen/1269417/meer-druk-accountants-op-cyberveiligheid-bij-bedrijven" TargetMode="External" /><Relationship Id="rId9" Type="http://schemas.openxmlformats.org/officeDocument/2006/relationships/hyperlink" Target="https://home.kpmg.com/nl/nl/home/media/press-releases/2018/10/kpmg-nederlander-nauwelijks-bekend-met-nieuwe-privacyrechten.html" TargetMode="External" /><Relationship Id="rId10" Type="http://schemas.openxmlformats.org/officeDocument/2006/relationships/hyperlink" Target="https://home.kpmg/ch/en/home/insights/2018/05/clarity-on-cyber-security.html" TargetMode="External" /><Relationship Id="rId11" Type="http://schemas.openxmlformats.org/officeDocument/2006/relationships/hyperlink" Target="https://home.kpmg/ch/en/home/insights/2018/05/clarity-on-cyber-security.html" TargetMode="External" /><Relationship Id="rId12" Type="http://schemas.openxmlformats.org/officeDocument/2006/relationships/hyperlink" Target="https://home.kpmg/ch/en/home/insights/2018/05/clarity-on-cyber-security.html" TargetMode="External" /><Relationship Id="rId13" Type="http://schemas.openxmlformats.org/officeDocument/2006/relationships/hyperlink" Target="https://home.kpmg/ch/en/home/insights/2018/05/clarity-on-cyber-security.html" TargetMode="External" /><Relationship Id="rId14" Type="http://schemas.openxmlformats.org/officeDocument/2006/relationships/hyperlink" Target="https://home.kpmg/ch/en/home/insights/2018/05/clarity-on-cyber-security.html#scrollNav-2" TargetMode="External" /><Relationship Id="rId15" Type="http://schemas.openxmlformats.org/officeDocument/2006/relationships/hyperlink" Target="https://home.kpmg/ch/en/home/insights/2018/05/clarity-on-cyber-security.html#scrollNav-2" TargetMode="External" /><Relationship Id="rId16" Type="http://schemas.openxmlformats.org/officeDocument/2006/relationships/hyperlink" Target="https://ibm.webex.com/ibm/onstage/g.php?MTID=e3c8d72f71b28538e8d2a1c9f593cc643" TargetMode="External" /><Relationship Id="rId17" Type="http://schemas.openxmlformats.org/officeDocument/2006/relationships/hyperlink" Target="https://ibm.webex.com/ibm/onstage/g.php?MTID=e3c8d72f71b28538e8d2a1c9f593cc643" TargetMode="External" /><Relationship Id="rId18" Type="http://schemas.openxmlformats.org/officeDocument/2006/relationships/hyperlink" Target="http://www.ibm.com/this-is-ibm" TargetMode="External" /><Relationship Id="rId19" Type="http://schemas.openxmlformats.org/officeDocument/2006/relationships/hyperlink" Target="http://www.ibm.com/this-is-ibm#029" TargetMode="External" /><Relationship Id="rId20" Type="http://schemas.openxmlformats.org/officeDocument/2006/relationships/hyperlink" Target="https://www.computerweekly.com/news/252461474/Most-organisations-still-lack-incident-response-plans?linkId=66121359" TargetMode="External" /><Relationship Id="rId21" Type="http://schemas.openxmlformats.org/officeDocument/2006/relationships/hyperlink" Target="http://ibm.biz/Bd2ChS?2277470206&amp;linkId=66692896" TargetMode="External" /><Relationship Id="rId22" Type="http://schemas.openxmlformats.org/officeDocument/2006/relationships/hyperlink" Target="https://www.ey.com/nl/nl/newsroom/news-ey-digitale-transformatie-beleven-in-ey-nieuwe-groei-en-innovatiecentrum-in-amsterdam" TargetMode="External" /><Relationship Id="rId23" Type="http://schemas.openxmlformats.org/officeDocument/2006/relationships/hyperlink" Target="https://www.accountant.nl/nieuws/2018/9/nba-komt-met-cybersecurity-health-check-voor-middelgrote-bedrijven/" TargetMode="External" /><Relationship Id="rId24" Type="http://schemas.openxmlformats.org/officeDocument/2006/relationships/hyperlink" Target="https://www.ey.nl/podcast" TargetMode="External" /><Relationship Id="rId25" Type="http://schemas.openxmlformats.org/officeDocument/2006/relationships/hyperlink" Target="https://www.ey.com/en_gl/growth/will-consumers-share-their-data-without-a-share-in-its-value" TargetMode="External" /><Relationship Id="rId26" Type="http://schemas.openxmlformats.org/officeDocument/2006/relationships/hyperlink" Target="https://betterworkingworld.ey.com/growth/how-would-you-sell-to-people-who-never-buy-anything" TargetMode="External" /><Relationship Id="rId27" Type="http://schemas.openxmlformats.org/officeDocument/2006/relationships/hyperlink" Target="https://www.ey.com/Publication/vwLUAssets/ey-data-privacy-service-offering/$FILE/ey-data-privacy-service-offering.pdf" TargetMode="External" /><Relationship Id="rId28" Type="http://schemas.openxmlformats.org/officeDocument/2006/relationships/hyperlink" Target="https://betterworkingworld.ey.com/digital/cybercrime_challenges_21st_century" TargetMode="External" /><Relationship Id="rId29" Type="http://schemas.openxmlformats.org/officeDocument/2006/relationships/hyperlink" Target="https://www.linkedin.com/pulse/cybersecurity-from-ground-up-helps-enable-growth-matthew-randolph/" TargetMode="External" /><Relationship Id="rId30" Type="http://schemas.openxmlformats.org/officeDocument/2006/relationships/hyperlink" Target="https://www.ey.com/za/en/services/advisory/ey-cybersecurity" TargetMode="External" /><Relationship Id="rId31" Type="http://schemas.openxmlformats.org/officeDocument/2006/relationships/hyperlink" Target="https://www.ey.com/za/en/services/advisory/ey-cybersecurity" TargetMode="External" /><Relationship Id="rId32" Type="http://schemas.openxmlformats.org/officeDocument/2006/relationships/hyperlink" Target="https://www.linkedin.com/pulse/cybersecurity-from-ground-up-helps-enable-growth-matthew-randolph/" TargetMode="External" /><Relationship Id="rId33" Type="http://schemas.openxmlformats.org/officeDocument/2006/relationships/hyperlink" Target="https://www.linkedin.com/pulse/cybersecurity-from-ground-up-helps-enable-growth-matthew-randolph/" TargetMode="External" /><Relationship Id="rId34" Type="http://schemas.openxmlformats.org/officeDocument/2006/relationships/hyperlink" Target="http://www.ey.com/gl/en/services/advisory/ey-cybersecurity" TargetMode="External" /><Relationship Id="rId35" Type="http://schemas.openxmlformats.org/officeDocument/2006/relationships/hyperlink" Target="https://www.ey.com/za/en/services/advisory/ey-cybersecurity" TargetMode="External" /><Relationship Id="rId36" Type="http://schemas.openxmlformats.org/officeDocument/2006/relationships/hyperlink" Target="https://betterworkingworld.ey.com/growth/how-would-you-sell-to-people-who-never-buy-anything" TargetMode="External" /><Relationship Id="rId37" Type="http://schemas.openxmlformats.org/officeDocument/2006/relationships/hyperlink" Target="https://www.linkedin.com/pulse/cybersecurity-from-ground-up-helps-enable-growth-matthew-randolph/" TargetMode="External" /><Relationship Id="rId38" Type="http://schemas.openxmlformats.org/officeDocument/2006/relationships/hyperlink" Target="http://www.ey.com/gl/en/services/advisory/ey-cybersecurity" TargetMode="External" /><Relationship Id="rId39" Type="http://schemas.openxmlformats.org/officeDocument/2006/relationships/hyperlink" Target="https://www.ey.com/en_gl/advisory/how-the-iot-and-data-monetization-are-changing-business-models" TargetMode="External" /><Relationship Id="rId40" Type="http://schemas.openxmlformats.org/officeDocument/2006/relationships/hyperlink" Target="https://www.ey.com/en_gl/mining-metals/10-business-risks-facing-mining-and-metals" TargetMode="External" /><Relationship Id="rId41" Type="http://schemas.openxmlformats.org/officeDocument/2006/relationships/hyperlink" Target="https://www.linkedin.com/pulse/cybercrime-national-security-imperative-george-atalla/" TargetMode="External" /><Relationship Id="rId42" Type="http://schemas.openxmlformats.org/officeDocument/2006/relationships/hyperlink" Target="https://www.ey.com/en_gl/growth/ceo-imperative-global-challenges/?WT.mc_id=14627009&amp;AA.tsrc=social-media" TargetMode="External" /><Relationship Id="rId43" Type="http://schemas.openxmlformats.org/officeDocument/2006/relationships/hyperlink" Target="http://ey.smh.re/_08" TargetMode="External" /><Relationship Id="rId44" Type="http://schemas.openxmlformats.org/officeDocument/2006/relationships/hyperlink" Target="http://ey.smh.re/_0B" TargetMode="External" /><Relationship Id="rId45" Type="http://schemas.openxmlformats.org/officeDocument/2006/relationships/hyperlink" Target="http://ey.smh.re/00Xq" TargetMode="External" /><Relationship Id="rId46" Type="http://schemas.openxmlformats.org/officeDocument/2006/relationships/hyperlink" Target="https://ey.smh.re/0BR6" TargetMode="External" /><Relationship Id="rId47" Type="http://schemas.openxmlformats.org/officeDocument/2006/relationships/hyperlink" Target="https://www2.deloitte.com/nl/nl/pages/risk/articles/cybersecurity-de-mens-is-niet-het-probleem-maar-de-oplossing.html" TargetMode="External" /><Relationship Id="rId48" Type="http://schemas.openxmlformats.org/officeDocument/2006/relationships/hyperlink" Target="http://www.deloitte.nl/privacy?id=nl:2sm:3tw:4privacy::6risk:20181029161300:&amp;utm_source=tw&amp;utm_campaign=privacy&amp;utm_content=risk&amp;utm_medium=social&amp;linkId=58871490" TargetMode="External" /><Relationship Id="rId49" Type="http://schemas.openxmlformats.org/officeDocument/2006/relationships/hyperlink" Target="https://www.deloitteforward.nl/?linkId=58660333" TargetMode="External" /><Relationship Id="rId50" Type="http://schemas.openxmlformats.org/officeDocument/2006/relationships/hyperlink" Target="http://www.deloitte.nl/privacy?id=nl:2sm:3tw:4Private_corp::6oth:20181031110000:&amp;utm_source=tw&amp;utm_campaign=Private_corp&amp;utm_content=oth&amp;utm_medium=social&amp;linkId=58964899" TargetMode="External" /><Relationship Id="rId51" Type="http://schemas.openxmlformats.org/officeDocument/2006/relationships/hyperlink" Target="https://event.on24.com/eventRegistration/EventLobbyServlet?target=reg20.jsp&amp;referrer=&amp;eventid=1869175&amp;sessionid=1&amp;key=A66C45B6AAC9D16B3032F11D00C9772B&amp;regTag=&amp;sourcepage=register" TargetMode="External" /><Relationship Id="rId52" Type="http://schemas.openxmlformats.org/officeDocument/2006/relationships/hyperlink" Target="https://www.deloitteforward.nl/podcasts/podcastserie-cases-seizoen-1-over-cyber-security/" TargetMode="External" /><Relationship Id="rId53" Type="http://schemas.openxmlformats.org/officeDocument/2006/relationships/hyperlink" Target="https://www.deloitteforward.nl/podcasts/podcast-cases-1-3-rickey-gevers-hackers-en-de-grens-tussen-goed-en-fout/" TargetMode="External" /><Relationship Id="rId54" Type="http://schemas.openxmlformats.org/officeDocument/2006/relationships/hyperlink" Target="https://www.deloitteforward.nl/podcasts/podcastserie-cases-seizoen-1-over-cyber-security/?linkId=61323492" TargetMode="External" /><Relationship Id="rId55" Type="http://schemas.openxmlformats.org/officeDocument/2006/relationships/hyperlink" Target="https://www.deloitteforward.nl/?linkId=62435753" TargetMode="External" /><Relationship Id="rId56" Type="http://schemas.openxmlformats.org/officeDocument/2006/relationships/hyperlink" Target="https://www.deloitteforward.nl/?linkId=62436094" TargetMode="External" /><Relationship Id="rId57" Type="http://schemas.openxmlformats.org/officeDocument/2006/relationships/hyperlink" Target="https://www2.deloitte.com/nl/nl/pages/risk/articles/part-1-why-would-anyone-want-hack-our-factory.html" TargetMode="External" /><Relationship Id="rId58" Type="http://schemas.openxmlformats.org/officeDocument/2006/relationships/hyperlink" Target="https://www2.deloitte.com/nl/nl/pages/real-estate/articles/real-estate-predictions-2019.html" TargetMode="External" /><Relationship Id="rId59" Type="http://schemas.openxmlformats.org/officeDocument/2006/relationships/hyperlink" Target="https://www2.deloitte.com/nl/nl/pages/risk/articles/what-can-we-learn-from-the-quadrigacx-fiasco.html" TargetMode="External" /><Relationship Id="rId60" Type="http://schemas.openxmlformats.org/officeDocument/2006/relationships/hyperlink" Target="https://www2.deloitte.com/nl/nl/pages/real-estate/articles/real-estate-predictions-2019.html" TargetMode="External" /><Relationship Id="rId61" Type="http://schemas.openxmlformats.org/officeDocument/2006/relationships/hyperlink" Target="https://www.deloitteforward.nl/cyber-security/cybersecurity-volgens-risk-managers-in-top-3-grootste-risicos/" TargetMode="External" /><Relationship Id="rId62" Type="http://schemas.openxmlformats.org/officeDocument/2006/relationships/hyperlink" Target="https://www2.deloitte.com/nl/nl/pages/risk/articles/part-2-why-would-anyone-want-hack-our-factory.html" TargetMode="External" /><Relationship Id="rId63" Type="http://schemas.openxmlformats.org/officeDocument/2006/relationships/hyperlink" Target="https://www.deloitteforward.nl/cyber-security/waarom-zou-iemand-onze-fabriek-willen-hacken/" TargetMode="External" /><Relationship Id="rId64" Type="http://schemas.openxmlformats.org/officeDocument/2006/relationships/hyperlink" Target="https://www.deloitteforward.nl/cyber-security/cyber-security-de-mens-is-niet-de-zwakste-schakel-maar-juist-de-oplossing/?utm_source=tw&amp;utm_medium=org&amp;utm_campaign=corp_cs&amp;linkId=66558963" TargetMode="External" /><Relationship Id="rId65" Type="http://schemas.openxmlformats.org/officeDocument/2006/relationships/hyperlink" Target="https://home.kpmg.com/fr/fr/home/insights/2018/10/offre-cybersecurite-kpmg-boardroom-datacenter.html" TargetMode="External" /><Relationship Id="rId66" Type="http://schemas.openxmlformats.org/officeDocument/2006/relationships/hyperlink" Target="https://klardenker.kpmg.de/cyber-security-2019-was-kommt-da-auf-uns-zu/?utm_content=83192244&amp;utm_medium=social&amp;utm_source=twitter&amp;hss_channel=tw-37637110" TargetMode="External" /><Relationship Id="rId67" Type="http://schemas.openxmlformats.org/officeDocument/2006/relationships/hyperlink" Target="https://klardenker.kpmg.de/cyber-security-2019-was-kommt-da-auf-uns-zu/?utm_content=83192245&amp;utm_medium=social&amp;utm_source=twitter&amp;hss_channel=tw-37637110" TargetMode="External" /><Relationship Id="rId68" Type="http://schemas.openxmlformats.org/officeDocument/2006/relationships/hyperlink" Target="https://klardenker.kpmg.de/cyber-security-2019-was-kommt-da-auf-uns-zu/?utm_content=83192246&amp;utm_medium=social&amp;utm_source=twitter&amp;hss_channel=tw-37637110" TargetMode="External" /><Relationship Id="rId69" Type="http://schemas.openxmlformats.org/officeDocument/2006/relationships/hyperlink" Target="https://hub.kpmg.de/was-sie-ueber-ihr-berechtigungsmanagement-wissen-sollten?utm_campaign=Was%20Sie%20%C3%BCber%20Ihr%20Berechtigungsmanagement%20wissen%20sollten&amp;utm_content=90998370&amp;utm_medium=social&amp;utm_source=twitter&amp;hss_channel=tw-37637110" TargetMode="External" /><Relationship Id="rId70" Type="http://schemas.openxmlformats.org/officeDocument/2006/relationships/hyperlink" Target="https://klardenker.kpmg.de/klardenker-on-air-cyber-security/?utm_campaign=Klardenker%20on%20air&amp;utm_content=90940370&amp;utm_medium=social&amp;utm_source=twitter&amp;hss_channel=tw-37637110" TargetMode="External" /><Relationship Id="rId71" Type="http://schemas.openxmlformats.org/officeDocument/2006/relationships/hyperlink" Target="https://klardenker.kpmg.de/it-sicherheit-das-undenkbare-denken/?utm_content=91565459&amp;utm_medium=social&amp;utm_source=twitter&amp;hss_channel=tw-37637110" TargetMode="External" /><Relationship Id="rId72" Type="http://schemas.openxmlformats.org/officeDocument/2006/relationships/hyperlink" Target="https://klardenker.kpmg.de/darknet-marktplatz-firmendaten/?utm_content=91783604&amp;utm_medium=social&amp;utm_source=twitter&amp;hss_channel=tw-37637110" TargetMode="External" /><Relationship Id="rId73" Type="http://schemas.openxmlformats.org/officeDocument/2006/relationships/hyperlink" Target="https://home.kpmg/de/de/home/events/2019/07/meet-the-future.html?utm_content=92423855&amp;utm_medium=social&amp;utm_source=twitter&amp;hss_channel=tw-37637110" TargetMode="External" /><Relationship Id="rId74" Type="http://schemas.openxmlformats.org/officeDocument/2006/relationships/hyperlink" Target="https://hub.kpmg.de/global-ceo-outlook-2019?utm_campaign=CEO%20Outlook%202019&amp;utm_content=92785972&amp;utm_medium=social&amp;utm_source=twitter&amp;hss_channel=tw-37637110" TargetMode="External" /><Relationship Id="rId75" Type="http://schemas.openxmlformats.org/officeDocument/2006/relationships/hyperlink" Target="https://hub.kpmg.de/kritische-infrastrukturen-vor-cyberangriffen-schuetzen?utm_campaign=NIS-Richtlinie%20&amp;utm_content=96730682&amp;utm_medium=social&amp;utm_source=twitter&amp;hss_channel=tw-37637110" TargetMode="External" /><Relationship Id="rId76" Type="http://schemas.openxmlformats.org/officeDocument/2006/relationships/hyperlink" Target="https://home.kpmg/de/de/home/themen/2019/07/nis-richtlinie.html?utm_campaign=NIS-Richtlinie%20&amp;utm_content=96730733&amp;utm_medium=social&amp;utm_source=twitter&amp;hss_channel=tw-37637110" TargetMode="External" /><Relationship Id="rId77" Type="http://schemas.openxmlformats.org/officeDocument/2006/relationships/hyperlink" Target="http://confare.at/swiss-cio-manager-summit/#anmeldung" TargetMode="External" /><Relationship Id="rId78" Type="http://schemas.openxmlformats.org/officeDocument/2006/relationships/hyperlink" Target="https://www.eycom.ch/en/Publications/20181219-Is-Cybersecurity-about-more-than-protection/download" TargetMode="External" /><Relationship Id="rId79" Type="http://schemas.openxmlformats.org/officeDocument/2006/relationships/hyperlink" Target="https://bit.ly/2QrLOzM" TargetMode="External" /><Relationship Id="rId80" Type="http://schemas.openxmlformats.org/officeDocument/2006/relationships/hyperlink" Target="https://youtu.be/mrMUUxe3LtA?t=5m22s" TargetMode="External" /><Relationship Id="rId81" Type="http://schemas.openxmlformats.org/officeDocument/2006/relationships/hyperlink" Target="https://deloi.tt/2PaHMtE" TargetMode="External" /><Relationship Id="rId82" Type="http://schemas.openxmlformats.org/officeDocument/2006/relationships/hyperlink" Target="https://deloi.tt/2OJ7ipS" TargetMode="External" /><Relationship Id="rId83" Type="http://schemas.openxmlformats.org/officeDocument/2006/relationships/hyperlink" Target="https://deloi.tt/2yX0f6v" TargetMode="External" /><Relationship Id="rId84" Type="http://schemas.openxmlformats.org/officeDocument/2006/relationships/hyperlink" Target="https://deloi.tt/2Hed17X" TargetMode="External" /><Relationship Id="rId85" Type="http://schemas.openxmlformats.org/officeDocument/2006/relationships/hyperlink" Target="https://deloi.tt/2AP1V3T" TargetMode="External" /><Relationship Id="rId86" Type="http://schemas.openxmlformats.org/officeDocument/2006/relationships/hyperlink" Target="https://deloi.tt/2CMeSwf" TargetMode="External" /><Relationship Id="rId87" Type="http://schemas.openxmlformats.org/officeDocument/2006/relationships/hyperlink" Target="https://deloi.tt/2JGtr8F" TargetMode="External" /><Relationship Id="rId88" Type="http://schemas.openxmlformats.org/officeDocument/2006/relationships/hyperlink" Target="https://deloi.tt/2XPhPaS" TargetMode="External" /><Relationship Id="rId89" Type="http://schemas.openxmlformats.org/officeDocument/2006/relationships/hyperlink" Target="https://deloi.tt/2OGuSDM" TargetMode="External" /><Relationship Id="rId90" Type="http://schemas.openxmlformats.org/officeDocument/2006/relationships/hyperlink" Target="https://deloi.tt/2DdgZLw" TargetMode="External" /><Relationship Id="rId91" Type="http://schemas.openxmlformats.org/officeDocument/2006/relationships/hyperlink" Target="https://deloi.tt/2NJfzJr" TargetMode="External" /><Relationship Id="rId92" Type="http://schemas.openxmlformats.org/officeDocument/2006/relationships/hyperlink" Target="https://deloi.tt/2E1NCMx" TargetMode="External" /><Relationship Id="rId93" Type="http://schemas.openxmlformats.org/officeDocument/2006/relationships/hyperlink" Target="https://deloi.tt/2MozX3p" TargetMode="External" /><Relationship Id="rId94" Type="http://schemas.openxmlformats.org/officeDocument/2006/relationships/hyperlink" Target="https://deloi.tt/2wjQa2s" TargetMode="External" /><Relationship Id="rId95" Type="http://schemas.openxmlformats.org/officeDocument/2006/relationships/hyperlink" Target="https://deloi.tt/2wi4jNW" TargetMode="External" /><Relationship Id="rId96" Type="http://schemas.openxmlformats.org/officeDocument/2006/relationships/hyperlink" Target="https://deloi.tt/2wGkAMJ" TargetMode="External" /><Relationship Id="rId97" Type="http://schemas.openxmlformats.org/officeDocument/2006/relationships/hyperlink" Target="https://home.kpmg.com/uk/en/home/insights/2018/08/mobility-2030-a-shake-up-for-insurance.html?hootPostID=65e6de8749391bf155976fd9672ed624" TargetMode="External" /><Relationship Id="rId98" Type="http://schemas.openxmlformats.org/officeDocument/2006/relationships/hyperlink" Target="https://bit.ly/2okgtBT?hootPostID=5bc1666cb19200bffe24088b88fa8d61" TargetMode="External" /><Relationship Id="rId99" Type="http://schemas.openxmlformats.org/officeDocument/2006/relationships/hyperlink" Target="https://r.online-reg.com/Appian_KPMG_GDPR_London_Event/site/pg/summary?utm_source=socialmedia&amp;utm_medium=LinkedIn&amp;utm_campaign=Appian" TargetMode="External" /><Relationship Id="rId100" Type="http://schemas.openxmlformats.org/officeDocument/2006/relationships/hyperlink" Target="https://home.kpmg.com/uk/en/home/services/advisory/risk-consulting/regulatory-transformation-privacy-services.html?utm_source=socialmedia&amp;utm_medium=Twitter&amp;utm_campaign=GDPR" TargetMode="External" /><Relationship Id="rId101" Type="http://schemas.openxmlformats.org/officeDocument/2006/relationships/hyperlink" Target="https://home.kpmg/uk/en/home/insights/2018/12/investing-in-data-privacy.html?hootPostID=45ec005b030401af8abe889bf8e29e15" TargetMode="External" /><Relationship Id="rId102" Type="http://schemas.openxmlformats.org/officeDocument/2006/relationships/hyperlink" Target="https://social.kpmg/WEFLIVEUK_TW?utm_source=socialmedia&amp;utm_medium=&amp;utm_content=&amp;utm_campaign=wef19" TargetMode="External" /><Relationship Id="rId103" Type="http://schemas.openxmlformats.org/officeDocument/2006/relationships/hyperlink" Target="https://home.kpmg/uk/en/home/media/press-releases/2019/01/ten-trends-driving-cyber-security-in-2019.html?utm_source=socialmedia&amp;utm_medium=&amp;utm_content=&amp;utm_campaign=wef19" TargetMode="External" /><Relationship Id="rId104" Type="http://schemas.openxmlformats.org/officeDocument/2006/relationships/hyperlink" Target="https://home.kpmg/xx/en/home/insights/2019/01/driving-value-from-genomics.html?utm_campaign=uk_marketing" TargetMode="External" /><Relationship Id="rId105" Type="http://schemas.openxmlformats.org/officeDocument/2006/relationships/hyperlink" Target="https://event.on24.com/wcc/r/2010329-1/FBA433E61485F3E0E1475DBA6CA61DAD" TargetMode="External" /><Relationship Id="rId106" Type="http://schemas.openxmlformats.org/officeDocument/2006/relationships/hyperlink" Target="https://event.on24.com/wcc/r/2010329-1/FBA433E61485F3E0E1475DBA6CA61DAD" TargetMode="External" /><Relationship Id="rId107" Type="http://schemas.openxmlformats.org/officeDocument/2006/relationships/hyperlink" Target="https://event.on24.com/wcc/r/2010329-1/FBA433E61485F3E0E1475DBA6CA61DAD" TargetMode="External" /><Relationship Id="rId108" Type="http://schemas.openxmlformats.org/officeDocument/2006/relationships/hyperlink" Target="https://event.on24.com/wcc/r/2010329-1/FBA433E61485F3E0E1475DBA6CA61DAD" TargetMode="External" /><Relationship Id="rId109" Type="http://schemas.openxmlformats.org/officeDocument/2006/relationships/hyperlink" Target="https://event.on24.com/wcc/r/2010329-1/FBA433E61485F3E0E1475DBA6CA61DAD" TargetMode="External" /><Relationship Id="rId110" Type="http://schemas.openxmlformats.org/officeDocument/2006/relationships/hyperlink" Target="https://wp.me/p8qlMy-4m" TargetMode="External" /><Relationship Id="rId111" Type="http://schemas.openxmlformats.org/officeDocument/2006/relationships/hyperlink" Target="https://www.ey.com/uk/en/services/specialty-services/ey-can-cybersecurity-be-your-best-competitive-advantage-instead-of-your-worst-setback-" TargetMode="External" /><Relationship Id="rId112" Type="http://schemas.openxmlformats.org/officeDocument/2006/relationships/hyperlink" Target="https://transformationblog.ey.com/2018/09/12/four-tips-to-make-cybersecurity-a-private-equity-value-driver/" TargetMode="External" /><Relationship Id="rId113" Type="http://schemas.openxmlformats.org/officeDocument/2006/relationships/hyperlink" Target="https://transformationblog.ey.com/2018/09/12/four-tips-to-make-cybersecurity-a-private-equity-value-driver/" TargetMode="External" /><Relationship Id="rId114" Type="http://schemas.openxmlformats.org/officeDocument/2006/relationships/hyperlink" Target="https://www.uktech.news/guest-posts/growth-strategy/cybersecurity-growth-strategy/dont-let-your-organisation-fall-down-the-black-hole-of-cybercrime-20180924" TargetMode="External" /><Relationship Id="rId115" Type="http://schemas.openxmlformats.org/officeDocument/2006/relationships/hyperlink" Target="https://transformationblog.ey.com/2019/01/14/a-year-in-the-life-of-a-data-protection-officer-ey-iapp-annual-privacy-governance-report/" TargetMode="External" /><Relationship Id="rId116" Type="http://schemas.openxmlformats.org/officeDocument/2006/relationships/hyperlink" Target="https://transformationblog.ey.com/2019/01/14/a-year-in-the-life-of-a-data-protection-officer-ey-iapp-annual-privacy-governance-report/" TargetMode="External" /><Relationship Id="rId117" Type="http://schemas.openxmlformats.org/officeDocument/2006/relationships/hyperlink" Target="https://www.ey.com/uk/en/issues/ey-disruption?utm_campaign=Disruption+Index+Q1+2019&amp;utm_medium=bitly&amp;utm_source=SMA" TargetMode="External" /><Relationship Id="rId118" Type="http://schemas.openxmlformats.org/officeDocument/2006/relationships/hyperlink" Target="https://bit.ly/2H9pfOy" TargetMode="External" /><Relationship Id="rId119" Type="http://schemas.openxmlformats.org/officeDocument/2006/relationships/hyperlink" Target="https://go.ey.com/2HN0rtn" TargetMode="External" /><Relationship Id="rId120" Type="http://schemas.openxmlformats.org/officeDocument/2006/relationships/hyperlink" Target="https://go.ey.com/2HN0rtn" TargetMode="External" /><Relationship Id="rId121" Type="http://schemas.openxmlformats.org/officeDocument/2006/relationships/hyperlink" Target="https://go.ey.com/2HN0rtn" TargetMode="External" /><Relationship Id="rId122" Type="http://schemas.openxmlformats.org/officeDocument/2006/relationships/hyperlink" Target="https://go.ey.com/Disr_Index" TargetMode="External" /><Relationship Id="rId123" Type="http://schemas.openxmlformats.org/officeDocument/2006/relationships/hyperlink" Target="http://r.socialstudio.radian6.com/44c46c41-8a04-4c02-84d0-333e1fe865f4" TargetMode="External" /><Relationship Id="rId124" Type="http://schemas.openxmlformats.org/officeDocument/2006/relationships/hyperlink" Target="http://r.socialstudio.radian6.com/c270ea8e-9096-4bf1-b373-5d39bc8b15d0" TargetMode="External" /><Relationship Id="rId125" Type="http://schemas.openxmlformats.org/officeDocument/2006/relationships/hyperlink" Target="http://r.socialstudio.radian6.com/8d77bfbc-8b92-46f8-a556-818bb10f347d" TargetMode="External" /><Relationship Id="rId126" Type="http://schemas.openxmlformats.org/officeDocument/2006/relationships/hyperlink" Target="http://r.socialstudio.radian6.com/f300fecc-00e0-4624-8c16-03f23d96c1b7" TargetMode="External" /><Relationship Id="rId127" Type="http://schemas.openxmlformats.org/officeDocument/2006/relationships/hyperlink" Target="https://www-01.ibm.com/events/wwe/grp/grp309.nsf/Agenda.xsp?openform&amp;seminar=ZFAM2HES&amp;locale=fr_FR&amp;auth=anonymous&amp;cm_mmc=OSocial_Twitter-_-Security_Detect+threats+-+QRadar-_-IFR_IFR-_-Twitter+Promo+IBM+Security+Summit+9+avril+&amp;cm_mmca1=000032ZH&amp;cm_mmca2=10000108" TargetMode="External" /><Relationship Id="rId128" Type="http://schemas.openxmlformats.org/officeDocument/2006/relationships/hyperlink" Target="https://www-01.ibm.com/events/wwe/grp/grp309.nsf/Agenda.xsp?openform&amp;seminar=ZFAM2HES&amp;locale=fr_FR&amp;auth=anonymous&amp;cm_mmc=OSocial_Twitter-_-Security_Detect+threats+-+QRadar-_-IFR_IFR-_-Twitter+Promo+IBM+Security+Summit+9+avril+&amp;cm_mmca1=000032ZH&amp;cm_mmca2=10000108" TargetMode="External" /><Relationship Id="rId129" Type="http://schemas.openxmlformats.org/officeDocument/2006/relationships/hyperlink" Target="https://www-01.ibm.com/events/wwe/grp/grp309.nsf/Agenda.xsp?openform&amp;seminar=ZFAM2HES&amp;locale=fr_FR&amp;auth=anonymous&amp;cm_mmc=OSocial_Twitter-_-Security_Detect+threats+-+QRadar-_-IFR_IFR-_-Twitter+Promo+IBM+Security+Summit+9+avril+&amp;cm_mmca1=000032ZH&amp;cm_mmca2=10000108" TargetMode="External" /><Relationship Id="rId130" Type="http://schemas.openxmlformats.org/officeDocument/2006/relationships/hyperlink" Target="https://www-01.ibm.com/events/wwe/grp/grp309.nsf/Agenda.xsp?openform&amp;seminar=ZFAM2HES&amp;locale=fr_FR&amp;auth=anonymous&amp;cm_mmc=OSocial_Twitter-_-Security_Detect+threats+-+QRadar-_-IFR_IFR-_-Twitter+Promo+IBM+Security+Summit+9+avril+&amp;cm_mmca1=000032ZH&amp;cm_mmca2=10000108" TargetMode="External" /><Relationship Id="rId131" Type="http://schemas.openxmlformats.org/officeDocument/2006/relationships/hyperlink" Target="http://r.socialstudio.radian6.com/2719531f-6811-476b-b2d1-5e8dd9bbc4a2" TargetMode="External" /><Relationship Id="rId132" Type="http://schemas.openxmlformats.org/officeDocument/2006/relationships/hyperlink" Target="https://www.accenture-insights.nl/en-us/articles/unlocking-the-value-of-the-eu-nis-directive-for-your-organization?utm_source=twitter&amp;utm_medium=social" TargetMode="External" /><Relationship Id="rId133" Type="http://schemas.openxmlformats.org/officeDocument/2006/relationships/hyperlink" Target="http://r.socialstudio.radian6.com/49095f72-d45c-4021-baf1-75e32df9b40e" TargetMode="External" /><Relationship Id="rId134" Type="http://schemas.openxmlformats.org/officeDocument/2006/relationships/hyperlink" Target="http://r.socialstudio.radian6.com/070cbb47-4cf7-496e-876c-66c3302501df" TargetMode="External" /><Relationship Id="rId135" Type="http://schemas.openxmlformats.org/officeDocument/2006/relationships/hyperlink" Target="http://r.socialstudio.radian6.com/1d715a10-9d59-440e-b7aa-41db85650f28" TargetMode="External" /><Relationship Id="rId136" Type="http://schemas.openxmlformats.org/officeDocument/2006/relationships/hyperlink" Target="http://r.socialstudio.radian6.com/8fce9612-f178-48de-a842-86a368957ece" TargetMode="External" /><Relationship Id="rId137" Type="http://schemas.openxmlformats.org/officeDocument/2006/relationships/hyperlink" Target="https://www.accenture.com/nl-en/careers/asgc-event?src=OSMC" TargetMode="External" /><Relationship Id="rId138" Type="http://schemas.openxmlformats.org/officeDocument/2006/relationships/hyperlink" Target="http://r.socialstudio.radian6.com/b3820231-c623-46c3-9fb4-c15a827c3901" TargetMode="External" /><Relationship Id="rId139" Type="http://schemas.openxmlformats.org/officeDocument/2006/relationships/hyperlink" Target="https://www.accenture-insights.nl/en-us/articles/identity-management-on-blockchain" TargetMode="External" /><Relationship Id="rId140" Type="http://schemas.openxmlformats.org/officeDocument/2006/relationships/hyperlink" Target="http://r.socialstudio.radian6.com/58dcac27-7e1c-481a-9724-3149484be065" TargetMode="External" /><Relationship Id="rId141" Type="http://schemas.openxmlformats.org/officeDocument/2006/relationships/hyperlink" Target="http://r.socialstudio.radian6.com/04e66a4b-85f2-4339-b835-817785ae24db" TargetMode="External" /><Relationship Id="rId142" Type="http://schemas.openxmlformats.org/officeDocument/2006/relationships/hyperlink" Target="https://deloi.tt/2wS0fo9" TargetMode="External" /><Relationship Id="rId143" Type="http://schemas.openxmlformats.org/officeDocument/2006/relationships/hyperlink" Target="https://deloi.tt/2Wzmuub" TargetMode="External" /><Relationship Id="rId144" Type="http://schemas.openxmlformats.org/officeDocument/2006/relationships/hyperlink" Target="https://deloi.tt/2Wzmuub" TargetMode="External" /><Relationship Id="rId145" Type="http://schemas.openxmlformats.org/officeDocument/2006/relationships/hyperlink" Target="https://www.pwc.co.za/en/press-room/cybersecurity.html" TargetMode="External" /><Relationship Id="rId146" Type="http://schemas.openxmlformats.org/officeDocument/2006/relationships/hyperlink" Target="https://www.it-sa.de/" TargetMode="External" /><Relationship Id="rId147" Type="http://schemas.openxmlformats.org/officeDocument/2006/relationships/hyperlink" Target="https://newsroom.ibm.com/2018-10-15-IBM-Announces-Cloud-Based-Community-Platform-for-Cyber-Security-Applications" TargetMode="External" /><Relationship Id="rId148" Type="http://schemas.openxmlformats.org/officeDocument/2006/relationships/hyperlink" Target="https://www.ibm.com/de-de/blogs/think/2019/02/25/sicherheit/" TargetMode="External" /><Relationship Id="rId149" Type="http://schemas.openxmlformats.org/officeDocument/2006/relationships/hyperlink" Target="https://www.ibm.com/de-de/blogs/think/2019/03/15/cyberkriminelle/" TargetMode="External" /><Relationship Id="rId150" Type="http://schemas.openxmlformats.org/officeDocument/2006/relationships/hyperlink" Target="https://think-livestudio.com/2019/06/06/23-tonnen-fuer-mehr-sicherheit-der-ibm-x-force-cyber-truck-und-security-summit/?linkId=68950984" TargetMode="External" /><Relationship Id="rId151" Type="http://schemas.openxmlformats.org/officeDocument/2006/relationships/comments" Target="../comments14.xml" /><Relationship Id="rId152" Type="http://schemas.openxmlformats.org/officeDocument/2006/relationships/vmlDrawing" Target="../drawings/vmlDrawing6.vml" /><Relationship Id="rId153" Type="http://schemas.openxmlformats.org/officeDocument/2006/relationships/table" Target="../tables/table24.xml" /><Relationship Id="rId15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GQZAJbwfDD" TargetMode="External" /><Relationship Id="rId2" Type="http://schemas.openxmlformats.org/officeDocument/2006/relationships/hyperlink" Target="https://t.co/SLyCM5LNPn" TargetMode="External" /><Relationship Id="rId3" Type="http://schemas.openxmlformats.org/officeDocument/2006/relationships/hyperlink" Target="https://t.co/qBnzKfdAvZ" TargetMode="External" /><Relationship Id="rId4" Type="http://schemas.openxmlformats.org/officeDocument/2006/relationships/hyperlink" Target="http://t.co/fdlwB6tcNA" TargetMode="External" /><Relationship Id="rId5" Type="http://schemas.openxmlformats.org/officeDocument/2006/relationships/hyperlink" Target="https://t.co/aZuLKzH9MV" TargetMode="External" /><Relationship Id="rId6" Type="http://schemas.openxmlformats.org/officeDocument/2006/relationships/hyperlink" Target="https://t.co/Rtnl7zCagF" TargetMode="External" /><Relationship Id="rId7" Type="http://schemas.openxmlformats.org/officeDocument/2006/relationships/hyperlink" Target="http://t.co/AKLCNHh4eR" TargetMode="External" /><Relationship Id="rId8" Type="http://schemas.openxmlformats.org/officeDocument/2006/relationships/hyperlink" Target="https://t.co/vECdo1jh3K" TargetMode="External" /><Relationship Id="rId9" Type="http://schemas.openxmlformats.org/officeDocument/2006/relationships/hyperlink" Target="https://t.co/0S4ZkZVHKX" TargetMode="External" /><Relationship Id="rId10" Type="http://schemas.openxmlformats.org/officeDocument/2006/relationships/hyperlink" Target="https://t.co/7fYEkeL7Yx" TargetMode="External" /><Relationship Id="rId11" Type="http://schemas.openxmlformats.org/officeDocument/2006/relationships/hyperlink" Target="https://t.co/MXHoGLWz7i" TargetMode="External" /><Relationship Id="rId12" Type="http://schemas.openxmlformats.org/officeDocument/2006/relationships/hyperlink" Target="http://t.co/ki2ww09uCh" TargetMode="External" /><Relationship Id="rId13" Type="http://schemas.openxmlformats.org/officeDocument/2006/relationships/hyperlink" Target="http://t.co/85MfHsProU" TargetMode="External" /><Relationship Id="rId14" Type="http://schemas.openxmlformats.org/officeDocument/2006/relationships/hyperlink" Target="http://t.co/FHOncsgOpr" TargetMode="External" /><Relationship Id="rId15" Type="http://schemas.openxmlformats.org/officeDocument/2006/relationships/hyperlink" Target="https://t.co/q7qC3Hijtv" TargetMode="External" /><Relationship Id="rId16" Type="http://schemas.openxmlformats.org/officeDocument/2006/relationships/hyperlink" Target="https://t.co/d1ugdgHL0I" TargetMode="External" /><Relationship Id="rId17" Type="http://schemas.openxmlformats.org/officeDocument/2006/relationships/hyperlink" Target="https://t.co/DTRhU7ptO2" TargetMode="External" /><Relationship Id="rId18" Type="http://schemas.openxmlformats.org/officeDocument/2006/relationships/hyperlink" Target="http://t.co/vf0sOk0YNC" TargetMode="External" /><Relationship Id="rId19" Type="http://schemas.openxmlformats.org/officeDocument/2006/relationships/hyperlink" Target="https://t.co/0eMJg1dhug" TargetMode="External" /><Relationship Id="rId20" Type="http://schemas.openxmlformats.org/officeDocument/2006/relationships/hyperlink" Target="http://t.co/lDZnLhCNrc" TargetMode="External" /><Relationship Id="rId21" Type="http://schemas.openxmlformats.org/officeDocument/2006/relationships/hyperlink" Target="https://t.co/IgCd9FkY4h" TargetMode="External" /><Relationship Id="rId22" Type="http://schemas.openxmlformats.org/officeDocument/2006/relationships/hyperlink" Target="http://t.co/NmAsHl7kBH" TargetMode="External" /><Relationship Id="rId23" Type="http://schemas.openxmlformats.org/officeDocument/2006/relationships/hyperlink" Target="https://t.co/bRReo8eUTy" TargetMode="External" /><Relationship Id="rId24" Type="http://schemas.openxmlformats.org/officeDocument/2006/relationships/hyperlink" Target="https://t.co/an30EHFI3Z" TargetMode="External" /><Relationship Id="rId25" Type="http://schemas.openxmlformats.org/officeDocument/2006/relationships/hyperlink" Target="http://t.co/D4wNDtVsbf" TargetMode="External" /><Relationship Id="rId26" Type="http://schemas.openxmlformats.org/officeDocument/2006/relationships/hyperlink" Target="http://t.co/SXBsjlmYuN" TargetMode="External" /><Relationship Id="rId27" Type="http://schemas.openxmlformats.org/officeDocument/2006/relationships/hyperlink" Target="http://t.co/D5nNG7kYaf" TargetMode="External" /><Relationship Id="rId28" Type="http://schemas.openxmlformats.org/officeDocument/2006/relationships/hyperlink" Target="https://t.co/rQUgGHN39p" TargetMode="External" /><Relationship Id="rId29" Type="http://schemas.openxmlformats.org/officeDocument/2006/relationships/hyperlink" Target="http://t.co/6JIQlvDIfu" TargetMode="External" /><Relationship Id="rId30" Type="http://schemas.openxmlformats.org/officeDocument/2006/relationships/hyperlink" Target="https://t.co/lUbGeA9WwQ" TargetMode="External" /><Relationship Id="rId31" Type="http://schemas.openxmlformats.org/officeDocument/2006/relationships/hyperlink" Target="https://t.co/AqqJ0yJsAV" TargetMode="External" /><Relationship Id="rId32" Type="http://schemas.openxmlformats.org/officeDocument/2006/relationships/hyperlink" Target="https://t.co/9mhAMti0Gb" TargetMode="External" /><Relationship Id="rId33" Type="http://schemas.openxmlformats.org/officeDocument/2006/relationships/hyperlink" Target="https://t.co/kiG47b8srZ" TargetMode="External" /><Relationship Id="rId34" Type="http://schemas.openxmlformats.org/officeDocument/2006/relationships/hyperlink" Target="https://t.co/14Bd9URg0C" TargetMode="External" /><Relationship Id="rId35" Type="http://schemas.openxmlformats.org/officeDocument/2006/relationships/hyperlink" Target="https://t.co/ecugJY6I3w" TargetMode="External" /><Relationship Id="rId36" Type="http://schemas.openxmlformats.org/officeDocument/2006/relationships/hyperlink" Target="https://t.co/NPSeCJAc5u" TargetMode="External" /><Relationship Id="rId37" Type="http://schemas.openxmlformats.org/officeDocument/2006/relationships/hyperlink" Target="https://t.co/fb6IfjoDPE" TargetMode="External" /><Relationship Id="rId38" Type="http://schemas.openxmlformats.org/officeDocument/2006/relationships/hyperlink" Target="http://t.co/L8csJo4Go8" TargetMode="External" /><Relationship Id="rId39" Type="http://schemas.openxmlformats.org/officeDocument/2006/relationships/hyperlink" Target="http://pbs.twimg.com/profile_images/1138798912767008768/tPrJBtD7_normal.png" TargetMode="External" /><Relationship Id="rId40" Type="http://schemas.openxmlformats.org/officeDocument/2006/relationships/hyperlink" Target="http://pbs.twimg.com/profile_images/1154744384623132674/G6uMdidF_normal.jpg" TargetMode="External" /><Relationship Id="rId41" Type="http://schemas.openxmlformats.org/officeDocument/2006/relationships/hyperlink" Target="http://pbs.twimg.com/profile_images/876353644374917121/km4URMzb_normal.jpg" TargetMode="External" /><Relationship Id="rId42" Type="http://schemas.openxmlformats.org/officeDocument/2006/relationships/hyperlink" Target="http://pbs.twimg.com/profile_images/1145688684269903872/DPZHwGe3_normal.png" TargetMode="External" /><Relationship Id="rId43" Type="http://schemas.openxmlformats.org/officeDocument/2006/relationships/hyperlink" Target="http://pbs.twimg.com/profile_images/1148873289353355265/WUBsGNtH_normal.png" TargetMode="External" /><Relationship Id="rId44" Type="http://schemas.openxmlformats.org/officeDocument/2006/relationships/hyperlink" Target="http://pbs.twimg.com/profile_images/1148475315846623232/56RP4ffY_normal.jpg" TargetMode="External" /><Relationship Id="rId45" Type="http://schemas.openxmlformats.org/officeDocument/2006/relationships/hyperlink" Target="http://pbs.twimg.com/profile_images/1153259110609170432/01_0lYvQ_normal.jpg" TargetMode="External" /><Relationship Id="rId46" Type="http://schemas.openxmlformats.org/officeDocument/2006/relationships/hyperlink" Target="http://pbs.twimg.com/profile_images/1151068310328500225/P-4RV5pd_normal.png" TargetMode="External" /><Relationship Id="rId47" Type="http://schemas.openxmlformats.org/officeDocument/2006/relationships/hyperlink" Target="http://pbs.twimg.com/profile_images/1106210518648401923/ZBJQT0p__normal.png" TargetMode="External" /><Relationship Id="rId48" Type="http://schemas.openxmlformats.org/officeDocument/2006/relationships/hyperlink" Target="http://pbs.twimg.com/profile_images/1145591225472495616/RHxdJTXI_normal.png" TargetMode="External" /><Relationship Id="rId49" Type="http://schemas.openxmlformats.org/officeDocument/2006/relationships/hyperlink" Target="http://pbs.twimg.com/profile_images/1155822474023571456/PnnuForu_normal.png" TargetMode="External" /><Relationship Id="rId50" Type="http://schemas.openxmlformats.org/officeDocument/2006/relationships/hyperlink" Target="http://pbs.twimg.com/profile_images/750011675714158592/3VjJ03DB_normal.jpg" TargetMode="External" /><Relationship Id="rId51" Type="http://schemas.openxmlformats.org/officeDocument/2006/relationships/hyperlink" Target="http://pbs.twimg.com/profile_images/875694725768130561/Oc8Wpi3w_normal.jpg" TargetMode="External" /><Relationship Id="rId52" Type="http://schemas.openxmlformats.org/officeDocument/2006/relationships/hyperlink" Target="http://pbs.twimg.com/profile_images/1148589096698286081/9vBEoRrC_normal.png" TargetMode="External" /><Relationship Id="rId53" Type="http://schemas.openxmlformats.org/officeDocument/2006/relationships/hyperlink" Target="http://pbs.twimg.com/profile_images/895176361425469445/PsiHOhJ__normal.jpg" TargetMode="External" /><Relationship Id="rId54" Type="http://schemas.openxmlformats.org/officeDocument/2006/relationships/hyperlink" Target="http://pbs.twimg.com/profile_images/1145584917167783936/tgL3Q40z_normal.png" TargetMode="External" /><Relationship Id="rId55" Type="http://schemas.openxmlformats.org/officeDocument/2006/relationships/hyperlink" Target="http://pbs.twimg.com/profile_images/898086940175724544/Eyvn0m9H_normal.jpg" TargetMode="External" /><Relationship Id="rId56" Type="http://schemas.openxmlformats.org/officeDocument/2006/relationships/hyperlink" Target="http://pbs.twimg.com/profile_images/876787872736702464/FuPAwqjE_normal.jpg" TargetMode="External" /><Relationship Id="rId57" Type="http://schemas.openxmlformats.org/officeDocument/2006/relationships/hyperlink" Target="http://pbs.twimg.com/profile_images/1138840900086296578/MU3gVTEI_normal.png" TargetMode="External" /><Relationship Id="rId58" Type="http://schemas.openxmlformats.org/officeDocument/2006/relationships/hyperlink" Target="http://pbs.twimg.com/profile_images/1143081438436298752/HU5ASmjY_normal.png" TargetMode="External" /><Relationship Id="rId59" Type="http://schemas.openxmlformats.org/officeDocument/2006/relationships/hyperlink" Target="http://pbs.twimg.com/profile_images/1158421727564697601/RLc5oFmh_normal.jpg" TargetMode="External" /><Relationship Id="rId60" Type="http://schemas.openxmlformats.org/officeDocument/2006/relationships/hyperlink" Target="http://pbs.twimg.com/profile_images/524966376843116544/O8BEAmWL_normal.png" TargetMode="External" /><Relationship Id="rId61" Type="http://schemas.openxmlformats.org/officeDocument/2006/relationships/hyperlink" Target="http://pbs.twimg.com/profile_images/1148152470876622848/GbBIxSkV_normal.jpg" TargetMode="External" /><Relationship Id="rId62" Type="http://schemas.openxmlformats.org/officeDocument/2006/relationships/hyperlink" Target="http://pbs.twimg.com/profile_images/742807818370179072/a_6HcZ6A_normal.jpg" TargetMode="External" /><Relationship Id="rId63" Type="http://schemas.openxmlformats.org/officeDocument/2006/relationships/hyperlink" Target="http://pbs.twimg.com/profile_images/742984436661276673/2NW6eZiW_normal.jpg" TargetMode="External" /><Relationship Id="rId64" Type="http://schemas.openxmlformats.org/officeDocument/2006/relationships/hyperlink" Target="http://pbs.twimg.com/profile_images/1145719086271410181/kF3-96yz_normal.png" TargetMode="External" /><Relationship Id="rId65" Type="http://schemas.openxmlformats.org/officeDocument/2006/relationships/hyperlink" Target="http://pbs.twimg.com/profile_images/1136211202219085824/sDBtSHc3_normal.png" TargetMode="External" /><Relationship Id="rId66" Type="http://schemas.openxmlformats.org/officeDocument/2006/relationships/hyperlink" Target="http://pbs.twimg.com/profile_images/1145589090525601792/syau7rKB_normal.png" TargetMode="External" /><Relationship Id="rId67" Type="http://schemas.openxmlformats.org/officeDocument/2006/relationships/hyperlink" Target="http://pbs.twimg.com/profile_images/1141242250988531712/PmCxmws4_normal.png" TargetMode="External" /><Relationship Id="rId68" Type="http://schemas.openxmlformats.org/officeDocument/2006/relationships/hyperlink" Target="http://pbs.twimg.com/profile_images/1114089182643806208/vW-NJnCo_normal.png" TargetMode="External" /><Relationship Id="rId69" Type="http://schemas.openxmlformats.org/officeDocument/2006/relationships/hyperlink" Target="http://pbs.twimg.com/profile_images/1011976888724738048/KyRP07NK_normal.jpg" TargetMode="External" /><Relationship Id="rId70" Type="http://schemas.openxmlformats.org/officeDocument/2006/relationships/hyperlink" Target="http://pbs.twimg.com/profile_images/1147796980946604032/k8Xnw5Do_normal.jpg" TargetMode="External" /><Relationship Id="rId71" Type="http://schemas.openxmlformats.org/officeDocument/2006/relationships/hyperlink" Target="http://pbs.twimg.com/profile_images/1149602376455602176/jzoeLmV2_normal.png" TargetMode="External" /><Relationship Id="rId72" Type="http://schemas.openxmlformats.org/officeDocument/2006/relationships/hyperlink" Target="http://pbs.twimg.com/profile_images/1148862822211817472/R88AdU_V_normal.png" TargetMode="External" /><Relationship Id="rId73" Type="http://schemas.openxmlformats.org/officeDocument/2006/relationships/hyperlink" Target="http://pbs.twimg.com/profile_images/1138375664199974913/TwH6Brgj_normal.png" TargetMode="External" /><Relationship Id="rId74" Type="http://schemas.openxmlformats.org/officeDocument/2006/relationships/hyperlink" Target="http://pbs.twimg.com/profile_images/1045235248001404928/HZYhQ2U8_normal.jpg" TargetMode="External" /><Relationship Id="rId75" Type="http://schemas.openxmlformats.org/officeDocument/2006/relationships/hyperlink" Target="http://pbs.twimg.com/profile_images/478896554044956675/tkiIL38-_normal.jpeg" TargetMode="External" /><Relationship Id="rId76" Type="http://schemas.openxmlformats.org/officeDocument/2006/relationships/hyperlink" Target="http://pbs.twimg.com/profile_images/1145930189337223168/C5hbojU8_normal.png" TargetMode="External" /><Relationship Id="rId77" Type="http://schemas.openxmlformats.org/officeDocument/2006/relationships/hyperlink" Target="http://pbs.twimg.com/profile_images/1145612612912238594/o-13-eJt_normal.png" TargetMode="External" /><Relationship Id="rId78" Type="http://schemas.openxmlformats.org/officeDocument/2006/relationships/hyperlink" Target="https://twitter.com/ey_uki" TargetMode="External" /><Relationship Id="rId79" Type="http://schemas.openxmlformats.org/officeDocument/2006/relationships/hyperlink" Target="https://twitter.com/ey_nederland" TargetMode="External" /><Relationship Id="rId80" Type="http://schemas.openxmlformats.org/officeDocument/2006/relationships/hyperlink" Target="https://twitter.com/ey_mena" TargetMode="External" /><Relationship Id="rId81" Type="http://schemas.openxmlformats.org/officeDocument/2006/relationships/hyperlink" Target="https://twitter.com/mckinsey_de" TargetMode="External" /><Relationship Id="rId82" Type="http://schemas.openxmlformats.org/officeDocument/2006/relationships/hyperlink" Target="https://twitter.com/kpmguk" TargetMode="External" /><Relationship Id="rId83" Type="http://schemas.openxmlformats.org/officeDocument/2006/relationships/hyperlink" Target="https://twitter.com/kpmgfinland" TargetMode="External" /><Relationship Id="rId84" Type="http://schemas.openxmlformats.org/officeDocument/2006/relationships/hyperlink" Target="https://twitter.com/kpmg_nl" TargetMode="External" /><Relationship Id="rId85" Type="http://schemas.openxmlformats.org/officeDocument/2006/relationships/hyperlink" Target="https://twitter.com/kpmg_france" TargetMode="External" /><Relationship Id="rId86" Type="http://schemas.openxmlformats.org/officeDocument/2006/relationships/hyperlink" Target="https://twitter.com/kpmg_de" TargetMode="External" /><Relationship Id="rId87" Type="http://schemas.openxmlformats.org/officeDocument/2006/relationships/hyperlink" Target="https://twitter.com/kpmg_ch" TargetMode="External" /><Relationship Id="rId88" Type="http://schemas.openxmlformats.org/officeDocument/2006/relationships/hyperlink" Target="https://twitter.com/ibmch" TargetMode="External" /><Relationship Id="rId89" Type="http://schemas.openxmlformats.org/officeDocument/2006/relationships/hyperlink" Target="https://twitter.com/ibm_uk_news" TargetMode="External" /><Relationship Id="rId90" Type="http://schemas.openxmlformats.org/officeDocument/2006/relationships/hyperlink" Target="https://twitter.com/ibm_france" TargetMode="External" /><Relationship Id="rId91" Type="http://schemas.openxmlformats.org/officeDocument/2006/relationships/hyperlink" Target="https://twitter.com/eyfrance" TargetMode="External" /><Relationship Id="rId92" Type="http://schemas.openxmlformats.org/officeDocument/2006/relationships/hyperlink" Target="https://twitter.com/ey_switzerland" TargetMode="External" /><Relationship Id="rId93" Type="http://schemas.openxmlformats.org/officeDocument/2006/relationships/hyperlink" Target="https://twitter.com/ey_suomi" TargetMode="External" /><Relationship Id="rId94" Type="http://schemas.openxmlformats.org/officeDocument/2006/relationships/hyperlink" Target="https://twitter.com/ey_norge" TargetMode="External" /><Relationship Id="rId95" Type="http://schemas.openxmlformats.org/officeDocument/2006/relationships/hyperlink" Target="https://twitter.com/ey_germany" TargetMode="External" /><Relationship Id="rId96" Type="http://schemas.openxmlformats.org/officeDocument/2006/relationships/hyperlink" Target="https://twitter.com/ey_africa" TargetMode="External" /><Relationship Id="rId97" Type="http://schemas.openxmlformats.org/officeDocument/2006/relationships/hyperlink" Target="https://twitter.com/deloittenl" TargetMode="External" /><Relationship Id="rId98" Type="http://schemas.openxmlformats.org/officeDocument/2006/relationships/hyperlink" Target="https://twitter.com/pwc_nederland" TargetMode="External" /><Relationship Id="rId99" Type="http://schemas.openxmlformats.org/officeDocument/2006/relationships/hyperlink" Target="https://twitter.com/pwc_za" TargetMode="External" /><Relationship Id="rId100" Type="http://schemas.openxmlformats.org/officeDocument/2006/relationships/hyperlink" Target="https://twitter.com/deloitteuk" TargetMode="External" /><Relationship Id="rId101" Type="http://schemas.openxmlformats.org/officeDocument/2006/relationships/hyperlink" Target="https://twitter.com/deloittesa" TargetMode="External" /><Relationship Id="rId102" Type="http://schemas.openxmlformats.org/officeDocument/2006/relationships/hyperlink" Target="https://twitter.com/deloitteme" TargetMode="External" /><Relationship Id="rId103" Type="http://schemas.openxmlformats.org/officeDocument/2006/relationships/hyperlink" Target="https://twitter.com/deloittefrance" TargetMode="External" /><Relationship Id="rId104" Type="http://schemas.openxmlformats.org/officeDocument/2006/relationships/hyperlink" Target="https://twitter.com/accenturefrance" TargetMode="External" /><Relationship Id="rId105" Type="http://schemas.openxmlformats.org/officeDocument/2006/relationships/hyperlink" Target="https://twitter.com/deloittefinland" TargetMode="External" /><Relationship Id="rId106" Type="http://schemas.openxmlformats.org/officeDocument/2006/relationships/hyperlink" Target="https://twitter.com/deloittede" TargetMode="External" /><Relationship Id="rId107" Type="http://schemas.openxmlformats.org/officeDocument/2006/relationships/hyperlink" Target="https://twitter.com/deloittech" TargetMode="External" /><Relationship Id="rId108" Type="http://schemas.openxmlformats.org/officeDocument/2006/relationships/hyperlink" Target="https://twitter.com/pwc_france" TargetMode="External" /><Relationship Id="rId109" Type="http://schemas.openxmlformats.org/officeDocument/2006/relationships/hyperlink" Target="https://twitter.com/pwc_switzerland" TargetMode="External" /><Relationship Id="rId110" Type="http://schemas.openxmlformats.org/officeDocument/2006/relationships/hyperlink" Target="https://twitter.com/accentureuk" TargetMode="External" /><Relationship Id="rId111" Type="http://schemas.openxmlformats.org/officeDocument/2006/relationships/hyperlink" Target="https://twitter.com/pwc_uk" TargetMode="External" /><Relationship Id="rId112" Type="http://schemas.openxmlformats.org/officeDocument/2006/relationships/hyperlink" Target="https://twitter.com/accenturenl" TargetMode="External" /><Relationship Id="rId113" Type="http://schemas.openxmlformats.org/officeDocument/2006/relationships/hyperlink" Target="https://twitter.com/accenture_me" TargetMode="External" /><Relationship Id="rId114" Type="http://schemas.openxmlformats.org/officeDocument/2006/relationships/hyperlink" Target="https://twitter.com/pwc_middle_east" TargetMode="External" /><Relationship Id="rId115" Type="http://schemas.openxmlformats.org/officeDocument/2006/relationships/hyperlink" Target="https://twitter.com/pwc_suomi" TargetMode="External" /><Relationship Id="rId116" Type="http://schemas.openxmlformats.org/officeDocument/2006/relationships/hyperlink" Target="https://twitter.com/pwc_de" TargetMode="External" /><Relationship Id="rId117" Type="http://schemas.openxmlformats.org/officeDocument/2006/relationships/comments" Target="../comments2.xml" /><Relationship Id="rId118" Type="http://schemas.openxmlformats.org/officeDocument/2006/relationships/vmlDrawing" Target="../drawings/vmlDrawing2.vml" /><Relationship Id="rId119" Type="http://schemas.openxmlformats.org/officeDocument/2006/relationships/table" Target="../tables/table2.xml" /><Relationship Id="rId1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1"/>
  <sheetViews>
    <sheetView workbookViewId="0" topLeftCell="A1">
      <pane xSplit="2" ySplit="2" topLeftCell="AZ3"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5.7109375" style="0" customWidth="1"/>
    <col min="17" max="17" width="33.140625" style="0" customWidth="1"/>
    <col min="18" max="18" width="9.57421875" style="0" bestFit="1" customWidth="1"/>
    <col min="19" max="19" width="13.140625" style="0" bestFit="1" customWidth="1"/>
    <col min="20" max="20" width="13.28125" style="0" bestFit="1" customWidth="1"/>
    <col min="21" max="21" width="22.8515625" style="0" customWidth="1"/>
    <col min="22" max="22" width="37.00390625" style="0" customWidth="1"/>
    <col min="23" max="23" width="17.8515625" style="0" customWidth="1"/>
    <col min="24" max="24" width="13.28125" style="0"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421875" style="0" bestFit="1" customWidth="1"/>
    <col min="63" max="63" width="31.5742187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2392</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2407</v>
      </c>
      <c r="BD2" s="13" t="s">
        <v>2419</v>
      </c>
      <c r="BE2" s="13" t="s">
        <v>2420</v>
      </c>
      <c r="BF2" s="52" t="s">
        <v>3080</v>
      </c>
      <c r="BG2" s="52" t="s">
        <v>3081</v>
      </c>
      <c r="BH2" s="52" t="s">
        <v>3082</v>
      </c>
      <c r="BI2" s="52" t="s">
        <v>3083</v>
      </c>
      <c r="BJ2" s="52" t="s">
        <v>3084</v>
      </c>
      <c r="BK2" s="52" t="s">
        <v>3085</v>
      </c>
      <c r="BL2" s="52" t="s">
        <v>3086</v>
      </c>
      <c r="BM2" s="52" t="s">
        <v>3087</v>
      </c>
      <c r="BN2" s="52" t="s">
        <v>3088</v>
      </c>
    </row>
    <row r="3" spans="1:66" ht="15">
      <c r="A3" s="65" t="s">
        <v>263</v>
      </c>
      <c r="B3" s="65" t="s">
        <v>263</v>
      </c>
      <c r="C3" s="66" t="s">
        <v>3369</v>
      </c>
      <c r="D3" s="67">
        <v>3</v>
      </c>
      <c r="E3" s="68" t="s">
        <v>132</v>
      </c>
      <c r="F3" s="69">
        <v>25</v>
      </c>
      <c r="G3" s="66"/>
      <c r="H3" s="70"/>
      <c r="I3" s="71"/>
      <c r="J3" s="71"/>
      <c r="K3" s="34" t="s">
        <v>65</v>
      </c>
      <c r="L3" s="78">
        <v>3</v>
      </c>
      <c r="M3" s="78"/>
      <c r="N3" s="73" t="s">
        <v>850</v>
      </c>
      <c r="O3" s="80" t="s">
        <v>198</v>
      </c>
      <c r="P3" s="82">
        <v>43313.356307870374</v>
      </c>
      <c r="Q3" s="80" t="s">
        <v>457</v>
      </c>
      <c r="R3" s="84" t="s">
        <v>694</v>
      </c>
      <c r="S3" s="80" t="s">
        <v>814</v>
      </c>
      <c r="T3" s="80" t="s">
        <v>850</v>
      </c>
      <c r="U3" s="80" t="s">
        <v>1211</v>
      </c>
      <c r="V3" s="80" t="s">
        <v>1211</v>
      </c>
      <c r="W3" s="82">
        <v>43313.356307870374</v>
      </c>
      <c r="X3" s="85">
        <v>43313</v>
      </c>
      <c r="Y3" s="83" t="s">
        <v>1472</v>
      </c>
      <c r="Z3" s="80" t="s">
        <v>1734</v>
      </c>
      <c r="AA3" s="80"/>
      <c r="AB3" s="80"/>
      <c r="AC3" s="83" t="s">
        <v>2014</v>
      </c>
      <c r="AD3" s="80"/>
      <c r="AE3" s="80" t="b">
        <v>0</v>
      </c>
      <c r="AF3" s="80">
        <v>3</v>
      </c>
      <c r="AG3" s="83" t="s">
        <v>2147</v>
      </c>
      <c r="AH3" s="80" t="b">
        <v>0</v>
      </c>
      <c r="AI3" s="80" t="s">
        <v>2150</v>
      </c>
      <c r="AJ3" s="80"/>
      <c r="AK3" s="83" t="s">
        <v>2147</v>
      </c>
      <c r="AL3" s="80" t="b">
        <v>0</v>
      </c>
      <c r="AM3" s="80">
        <v>4</v>
      </c>
      <c r="AN3" s="83" t="s">
        <v>2147</v>
      </c>
      <c r="AO3" s="80" t="s">
        <v>2189</v>
      </c>
      <c r="AP3" s="80" t="b">
        <v>0</v>
      </c>
      <c r="AQ3" s="83" t="s">
        <v>2014</v>
      </c>
      <c r="AR3" s="80"/>
      <c r="AS3" s="80">
        <v>0</v>
      </c>
      <c r="AT3" s="80">
        <v>0</v>
      </c>
      <c r="AU3" s="80"/>
      <c r="AV3" s="80"/>
      <c r="AW3" s="80"/>
      <c r="AX3" s="80"/>
      <c r="AY3" s="80"/>
      <c r="AZ3" s="80"/>
      <c r="BA3" s="80"/>
      <c r="BB3" s="80"/>
      <c r="BC3">
        <v>4</v>
      </c>
      <c r="BD3" s="79" t="str">
        <f>REPLACE(INDEX(GroupVertices[Group],MATCH(Edges[[#This Row],[Vertex 1]],GroupVertices[Vertex],0)),1,1,"")</f>
        <v>1</v>
      </c>
      <c r="BE3" s="79" t="str">
        <f>REPLACE(INDEX(GroupVertices[Group],MATCH(Edges[[#This Row],[Vertex 2]],GroupVertices[Vertex],0)),1,1,"")</f>
        <v>1</v>
      </c>
      <c r="BF3" s="48">
        <v>0</v>
      </c>
      <c r="BG3" s="49">
        <v>0</v>
      </c>
      <c r="BH3" s="48">
        <v>0</v>
      </c>
      <c r="BI3" s="49">
        <v>0</v>
      </c>
      <c r="BJ3" s="48">
        <v>0</v>
      </c>
      <c r="BK3" s="49">
        <v>0</v>
      </c>
      <c r="BL3" s="48">
        <v>13</v>
      </c>
      <c r="BM3" s="49">
        <v>100</v>
      </c>
      <c r="BN3" s="48">
        <v>13</v>
      </c>
    </row>
    <row r="4" spans="1:66" ht="15">
      <c r="A4" s="65" t="s">
        <v>236</v>
      </c>
      <c r="B4" s="65" t="s">
        <v>236</v>
      </c>
      <c r="C4" s="66" t="s">
        <v>3815</v>
      </c>
      <c r="D4" s="67">
        <v>9.222222222222221</v>
      </c>
      <c r="E4" s="68" t="s">
        <v>136</v>
      </c>
      <c r="F4" s="69">
        <v>9.88888888888889</v>
      </c>
      <c r="G4" s="66"/>
      <c r="H4" s="70"/>
      <c r="I4" s="71"/>
      <c r="J4" s="71"/>
      <c r="K4" s="34" t="s">
        <v>65</v>
      </c>
      <c r="L4" s="78">
        <v>4</v>
      </c>
      <c r="M4" s="78"/>
      <c r="N4" s="73" t="s">
        <v>850</v>
      </c>
      <c r="O4" s="80" t="s">
        <v>198</v>
      </c>
      <c r="P4" s="82">
        <v>43321.27570601852</v>
      </c>
      <c r="Q4" s="80" t="s">
        <v>444</v>
      </c>
      <c r="R4" s="84" t="s">
        <v>686</v>
      </c>
      <c r="S4" s="80" t="s">
        <v>829</v>
      </c>
      <c r="T4" s="80"/>
      <c r="U4" s="80" t="s">
        <v>1207</v>
      </c>
      <c r="V4" s="80" t="s">
        <v>1207</v>
      </c>
      <c r="W4" s="82">
        <v>43321.27570601852</v>
      </c>
      <c r="X4" s="85">
        <v>43321</v>
      </c>
      <c r="Y4" s="83" t="s">
        <v>1380</v>
      </c>
      <c r="Z4" s="80" t="s">
        <v>1721</v>
      </c>
      <c r="AA4" s="80"/>
      <c r="AB4" s="80"/>
      <c r="AC4" s="83" t="s">
        <v>2001</v>
      </c>
      <c r="AD4" s="80"/>
      <c r="AE4" s="80" t="b">
        <v>0</v>
      </c>
      <c r="AF4" s="80">
        <v>0</v>
      </c>
      <c r="AG4" s="83" t="s">
        <v>2147</v>
      </c>
      <c r="AH4" s="80" t="b">
        <v>0</v>
      </c>
      <c r="AI4" s="80" t="s">
        <v>2150</v>
      </c>
      <c r="AJ4" s="80"/>
      <c r="AK4" s="83" t="s">
        <v>2147</v>
      </c>
      <c r="AL4" s="80" t="b">
        <v>0</v>
      </c>
      <c r="AM4" s="80">
        <v>12</v>
      </c>
      <c r="AN4" s="83" t="s">
        <v>2147</v>
      </c>
      <c r="AO4" s="80" t="s">
        <v>2176</v>
      </c>
      <c r="AP4" s="80" t="b">
        <v>0</v>
      </c>
      <c r="AQ4" s="83" t="s">
        <v>2001</v>
      </c>
      <c r="AR4" s="80"/>
      <c r="AS4" s="80">
        <v>0</v>
      </c>
      <c r="AT4" s="80">
        <v>0</v>
      </c>
      <c r="AU4" s="80"/>
      <c r="AV4" s="80"/>
      <c r="AW4" s="80"/>
      <c r="AX4" s="80"/>
      <c r="AY4" s="80"/>
      <c r="AZ4" s="80"/>
      <c r="BA4" s="80"/>
      <c r="BB4" s="80"/>
      <c r="BC4">
        <v>13</v>
      </c>
      <c r="BD4" s="79" t="str">
        <f>REPLACE(INDEX(GroupVertices[Group],MATCH(Edges[[#This Row],[Vertex 1]],GroupVertices[Vertex],0)),1,1,"")</f>
        <v>1</v>
      </c>
      <c r="BE4" s="79" t="str">
        <f>REPLACE(INDEX(GroupVertices[Group],MATCH(Edges[[#This Row],[Vertex 2]],GroupVertices[Vertex],0)),1,1,"")</f>
        <v>1</v>
      </c>
      <c r="BF4" s="48">
        <v>0</v>
      </c>
      <c r="BG4" s="49">
        <v>0</v>
      </c>
      <c r="BH4" s="48">
        <v>1</v>
      </c>
      <c r="BI4" s="49">
        <v>5</v>
      </c>
      <c r="BJ4" s="48">
        <v>0</v>
      </c>
      <c r="BK4" s="49">
        <v>0</v>
      </c>
      <c r="BL4" s="48">
        <v>19</v>
      </c>
      <c r="BM4" s="49">
        <v>95</v>
      </c>
      <c r="BN4" s="48">
        <v>20</v>
      </c>
    </row>
    <row r="5" spans="1:66" ht="15">
      <c r="A5" s="65" t="s">
        <v>268</v>
      </c>
      <c r="B5" s="65" t="s">
        <v>268</v>
      </c>
      <c r="C5" s="66" t="s">
        <v>3370</v>
      </c>
      <c r="D5" s="67">
        <v>10</v>
      </c>
      <c r="E5" s="68" t="s">
        <v>136</v>
      </c>
      <c r="F5" s="69">
        <v>8</v>
      </c>
      <c r="G5" s="66"/>
      <c r="H5" s="70"/>
      <c r="I5" s="71"/>
      <c r="J5" s="71"/>
      <c r="K5" s="34" t="s">
        <v>65</v>
      </c>
      <c r="L5" s="78">
        <v>5</v>
      </c>
      <c r="M5" s="78"/>
      <c r="N5" s="73" t="s">
        <v>850</v>
      </c>
      <c r="O5" s="80" t="s">
        <v>198</v>
      </c>
      <c r="P5" s="82">
        <v>43321.64724537037</v>
      </c>
      <c r="Q5" s="80" t="s">
        <v>526</v>
      </c>
      <c r="R5" s="80" t="s">
        <v>741</v>
      </c>
      <c r="S5" s="80" t="s">
        <v>814</v>
      </c>
      <c r="T5" s="80" t="s">
        <v>1096</v>
      </c>
      <c r="U5" s="80"/>
      <c r="V5" s="80" t="s">
        <v>1327</v>
      </c>
      <c r="W5" s="82">
        <v>43321.64724537037</v>
      </c>
      <c r="X5" s="85">
        <v>43321</v>
      </c>
      <c r="Y5" s="83" t="s">
        <v>1421</v>
      </c>
      <c r="Z5" s="80" t="s">
        <v>1803</v>
      </c>
      <c r="AA5" s="80"/>
      <c r="AB5" s="80"/>
      <c r="AC5" s="83" t="s">
        <v>2084</v>
      </c>
      <c r="AD5" s="80"/>
      <c r="AE5" s="80" t="b">
        <v>0</v>
      </c>
      <c r="AF5" s="80">
        <v>6</v>
      </c>
      <c r="AG5" s="83" t="s">
        <v>2147</v>
      </c>
      <c r="AH5" s="80" t="b">
        <v>0</v>
      </c>
      <c r="AI5" s="80" t="s">
        <v>2150</v>
      </c>
      <c r="AJ5" s="80"/>
      <c r="AK5" s="83" t="s">
        <v>2147</v>
      </c>
      <c r="AL5" s="80" t="b">
        <v>0</v>
      </c>
      <c r="AM5" s="80">
        <v>8</v>
      </c>
      <c r="AN5" s="83" t="s">
        <v>2147</v>
      </c>
      <c r="AO5" s="80" t="s">
        <v>2189</v>
      </c>
      <c r="AP5" s="80" t="b">
        <v>0</v>
      </c>
      <c r="AQ5" s="83" t="s">
        <v>2084</v>
      </c>
      <c r="AR5" s="80"/>
      <c r="AS5" s="80">
        <v>0</v>
      </c>
      <c r="AT5" s="80">
        <v>0</v>
      </c>
      <c r="AU5" s="80"/>
      <c r="AV5" s="80"/>
      <c r="AW5" s="80"/>
      <c r="AX5" s="80"/>
      <c r="AY5" s="80"/>
      <c r="AZ5" s="80"/>
      <c r="BA5" s="80"/>
      <c r="BB5" s="80"/>
      <c r="BC5">
        <v>17</v>
      </c>
      <c r="BD5" s="79" t="str">
        <f>REPLACE(INDEX(GroupVertices[Group],MATCH(Edges[[#This Row],[Vertex 1]],GroupVertices[Vertex],0)),1,1,"")</f>
        <v>1</v>
      </c>
      <c r="BE5" s="79" t="str">
        <f>REPLACE(INDEX(GroupVertices[Group],MATCH(Edges[[#This Row],[Vertex 2]],GroupVertices[Vertex],0)),1,1,"")</f>
        <v>1</v>
      </c>
      <c r="BF5" s="48">
        <v>2</v>
      </c>
      <c r="BG5" s="49">
        <v>4.444444444444445</v>
      </c>
      <c r="BH5" s="48">
        <v>0</v>
      </c>
      <c r="BI5" s="49">
        <v>0</v>
      </c>
      <c r="BJ5" s="48">
        <v>0</v>
      </c>
      <c r="BK5" s="49">
        <v>0</v>
      </c>
      <c r="BL5" s="48">
        <v>43</v>
      </c>
      <c r="BM5" s="49">
        <v>95.55555555555556</v>
      </c>
      <c r="BN5" s="48">
        <v>45</v>
      </c>
    </row>
    <row r="6" spans="1:66" ht="15">
      <c r="A6" s="65" t="s">
        <v>268</v>
      </c>
      <c r="B6" s="65" t="s">
        <v>268</v>
      </c>
      <c r="C6" s="66" t="s">
        <v>3370</v>
      </c>
      <c r="D6" s="67">
        <v>10</v>
      </c>
      <c r="E6" s="68" t="s">
        <v>136</v>
      </c>
      <c r="F6" s="69">
        <v>8</v>
      </c>
      <c r="G6" s="66"/>
      <c r="H6" s="70"/>
      <c r="I6" s="71"/>
      <c r="J6" s="71"/>
      <c r="K6" s="34" t="s">
        <v>65</v>
      </c>
      <c r="L6" s="78">
        <v>6</v>
      </c>
      <c r="M6" s="78"/>
      <c r="N6" s="73" t="s">
        <v>850</v>
      </c>
      <c r="O6" s="80" t="s">
        <v>198</v>
      </c>
      <c r="P6" s="82">
        <v>43324.35422453703</v>
      </c>
      <c r="Q6" s="80" t="s">
        <v>527</v>
      </c>
      <c r="R6" s="80" t="s">
        <v>742</v>
      </c>
      <c r="S6" s="80" t="s">
        <v>814</v>
      </c>
      <c r="T6" s="80" t="s">
        <v>1097</v>
      </c>
      <c r="U6" s="80"/>
      <c r="V6" s="80" t="s">
        <v>1327</v>
      </c>
      <c r="W6" s="82">
        <v>43324.35422453703</v>
      </c>
      <c r="X6" s="85">
        <v>43324</v>
      </c>
      <c r="Y6" s="83" t="s">
        <v>1443</v>
      </c>
      <c r="Z6" s="80" t="s">
        <v>1804</v>
      </c>
      <c r="AA6" s="80"/>
      <c r="AB6" s="80"/>
      <c r="AC6" s="83" t="s">
        <v>2085</v>
      </c>
      <c r="AD6" s="80"/>
      <c r="AE6" s="80" t="b">
        <v>0</v>
      </c>
      <c r="AF6" s="80">
        <v>5</v>
      </c>
      <c r="AG6" s="83" t="s">
        <v>2147</v>
      </c>
      <c r="AH6" s="80" t="b">
        <v>0</v>
      </c>
      <c r="AI6" s="80" t="s">
        <v>2150</v>
      </c>
      <c r="AJ6" s="80"/>
      <c r="AK6" s="83" t="s">
        <v>2147</v>
      </c>
      <c r="AL6" s="80" t="b">
        <v>0</v>
      </c>
      <c r="AM6" s="80">
        <v>5</v>
      </c>
      <c r="AN6" s="83" t="s">
        <v>2147</v>
      </c>
      <c r="AO6" s="80" t="s">
        <v>2189</v>
      </c>
      <c r="AP6" s="80" t="b">
        <v>0</v>
      </c>
      <c r="AQ6" s="83" t="s">
        <v>2085</v>
      </c>
      <c r="AR6" s="80"/>
      <c r="AS6" s="80">
        <v>0</v>
      </c>
      <c r="AT6" s="80">
        <v>0</v>
      </c>
      <c r="AU6" s="80"/>
      <c r="AV6" s="80"/>
      <c r="AW6" s="80"/>
      <c r="AX6" s="80"/>
      <c r="AY6" s="80"/>
      <c r="AZ6" s="80"/>
      <c r="BA6" s="80"/>
      <c r="BB6" s="80"/>
      <c r="BC6">
        <v>17</v>
      </c>
      <c r="BD6" s="79" t="str">
        <f>REPLACE(INDEX(GroupVertices[Group],MATCH(Edges[[#This Row],[Vertex 1]],GroupVertices[Vertex],0)),1,1,"")</f>
        <v>1</v>
      </c>
      <c r="BE6" s="79" t="str">
        <f>REPLACE(INDEX(GroupVertices[Group],MATCH(Edges[[#This Row],[Vertex 2]],GroupVertices[Vertex],0)),1,1,"")</f>
        <v>1</v>
      </c>
      <c r="BF6" s="48">
        <v>2</v>
      </c>
      <c r="BG6" s="49">
        <v>4.545454545454546</v>
      </c>
      <c r="BH6" s="48">
        <v>0</v>
      </c>
      <c r="BI6" s="49">
        <v>0</v>
      </c>
      <c r="BJ6" s="48">
        <v>0</v>
      </c>
      <c r="BK6" s="49">
        <v>0</v>
      </c>
      <c r="BL6" s="48">
        <v>42</v>
      </c>
      <c r="BM6" s="49">
        <v>95.45454545454545</v>
      </c>
      <c r="BN6" s="48">
        <v>44</v>
      </c>
    </row>
    <row r="7" spans="1:66" ht="15">
      <c r="A7" s="65" t="s">
        <v>239</v>
      </c>
      <c r="B7" s="65" t="s">
        <v>239</v>
      </c>
      <c r="C7" s="66" t="s">
        <v>3816</v>
      </c>
      <c r="D7" s="67">
        <v>4.555555555555555</v>
      </c>
      <c r="E7" s="68" t="s">
        <v>136</v>
      </c>
      <c r="F7" s="69">
        <v>21.22222222222222</v>
      </c>
      <c r="G7" s="66"/>
      <c r="H7" s="70"/>
      <c r="I7" s="71"/>
      <c r="J7" s="71"/>
      <c r="K7" s="34" t="s">
        <v>65</v>
      </c>
      <c r="L7" s="78">
        <v>7</v>
      </c>
      <c r="M7" s="78"/>
      <c r="N7" s="73" t="s">
        <v>850</v>
      </c>
      <c r="O7" s="80" t="s">
        <v>198</v>
      </c>
      <c r="P7" s="82">
        <v>43328.285150462965</v>
      </c>
      <c r="Q7" s="80" t="s">
        <v>315</v>
      </c>
      <c r="R7" s="84" t="s">
        <v>591</v>
      </c>
      <c r="S7" s="80" t="s">
        <v>798</v>
      </c>
      <c r="T7" s="80" t="s">
        <v>880</v>
      </c>
      <c r="U7" s="80"/>
      <c r="V7" s="80" t="s">
        <v>1298</v>
      </c>
      <c r="W7" s="82">
        <v>43328.285150462965</v>
      </c>
      <c r="X7" s="85">
        <v>43328</v>
      </c>
      <c r="Y7" s="83" t="s">
        <v>1405</v>
      </c>
      <c r="Z7" s="80" t="s">
        <v>1592</v>
      </c>
      <c r="AA7" s="80"/>
      <c r="AB7" s="80"/>
      <c r="AC7" s="83" t="s">
        <v>1871</v>
      </c>
      <c r="AD7" s="80"/>
      <c r="AE7" s="80" t="b">
        <v>0</v>
      </c>
      <c r="AF7" s="80">
        <v>0</v>
      </c>
      <c r="AG7" s="83" t="s">
        <v>2147</v>
      </c>
      <c r="AH7" s="80" t="b">
        <v>0</v>
      </c>
      <c r="AI7" s="80" t="s">
        <v>2153</v>
      </c>
      <c r="AJ7" s="80"/>
      <c r="AK7" s="83" t="s">
        <v>2147</v>
      </c>
      <c r="AL7" s="80" t="b">
        <v>0</v>
      </c>
      <c r="AM7" s="80">
        <v>0</v>
      </c>
      <c r="AN7" s="83" t="s">
        <v>2147</v>
      </c>
      <c r="AO7" s="80" t="s">
        <v>2184</v>
      </c>
      <c r="AP7" s="80" t="b">
        <v>0</v>
      </c>
      <c r="AQ7" s="83" t="s">
        <v>1871</v>
      </c>
      <c r="AR7" s="80"/>
      <c r="AS7" s="80">
        <v>0</v>
      </c>
      <c r="AT7" s="80">
        <v>0</v>
      </c>
      <c r="AU7" s="80"/>
      <c r="AV7" s="80"/>
      <c r="AW7" s="80"/>
      <c r="AX7" s="80"/>
      <c r="AY7" s="80"/>
      <c r="AZ7" s="80"/>
      <c r="BA7" s="80"/>
      <c r="BB7" s="80"/>
      <c r="BC7">
        <v>7</v>
      </c>
      <c r="BD7" s="79" t="str">
        <f>REPLACE(INDEX(GroupVertices[Group],MATCH(Edges[[#This Row],[Vertex 1]],GroupVertices[Vertex],0)),1,1,"")</f>
        <v>1</v>
      </c>
      <c r="BE7" s="79" t="str">
        <f>REPLACE(INDEX(GroupVertices[Group],MATCH(Edges[[#This Row],[Vertex 2]],GroupVertices[Vertex],0)),1,1,"")</f>
        <v>1</v>
      </c>
      <c r="BF7" s="48">
        <v>0</v>
      </c>
      <c r="BG7" s="49">
        <v>0</v>
      </c>
      <c r="BH7" s="48">
        <v>0</v>
      </c>
      <c r="BI7" s="49">
        <v>0</v>
      </c>
      <c r="BJ7" s="48">
        <v>0</v>
      </c>
      <c r="BK7" s="49">
        <v>0</v>
      </c>
      <c r="BL7" s="48">
        <v>15</v>
      </c>
      <c r="BM7" s="49">
        <v>100</v>
      </c>
      <c r="BN7" s="48">
        <v>15</v>
      </c>
    </row>
    <row r="8" spans="1:66" ht="15">
      <c r="A8" s="65" t="s">
        <v>256</v>
      </c>
      <c r="B8" s="65" t="s">
        <v>256</v>
      </c>
      <c r="C8" s="66" t="s">
        <v>3369</v>
      </c>
      <c r="D8" s="67">
        <v>3</v>
      </c>
      <c r="E8" s="68" t="s">
        <v>132</v>
      </c>
      <c r="F8" s="69">
        <v>25</v>
      </c>
      <c r="G8" s="66"/>
      <c r="H8" s="70"/>
      <c r="I8" s="71"/>
      <c r="J8" s="71"/>
      <c r="K8" s="34" t="s">
        <v>65</v>
      </c>
      <c r="L8" s="78">
        <v>8</v>
      </c>
      <c r="M8" s="78"/>
      <c r="N8" s="73" t="s">
        <v>888</v>
      </c>
      <c r="O8" s="80" t="s">
        <v>198</v>
      </c>
      <c r="P8" s="82">
        <v>43334.329780092594</v>
      </c>
      <c r="Q8" s="80" t="s">
        <v>482</v>
      </c>
      <c r="R8" s="80"/>
      <c r="S8" s="80"/>
      <c r="T8" s="80" t="s">
        <v>860</v>
      </c>
      <c r="U8" s="80" t="s">
        <v>1227</v>
      </c>
      <c r="V8" s="80" t="s">
        <v>1227</v>
      </c>
      <c r="W8" s="82">
        <v>43334.329780092594</v>
      </c>
      <c r="X8" s="85">
        <v>43334</v>
      </c>
      <c r="Y8" s="83" t="s">
        <v>1520</v>
      </c>
      <c r="Z8" s="80" t="s">
        <v>1759</v>
      </c>
      <c r="AA8" s="80"/>
      <c r="AB8" s="80"/>
      <c r="AC8" s="83" t="s">
        <v>2039</v>
      </c>
      <c r="AD8" s="80"/>
      <c r="AE8" s="80" t="b">
        <v>0</v>
      </c>
      <c r="AF8" s="80">
        <v>5</v>
      </c>
      <c r="AG8" s="83" t="s">
        <v>2147</v>
      </c>
      <c r="AH8" s="80" t="b">
        <v>0</v>
      </c>
      <c r="AI8" s="80" t="s">
        <v>2150</v>
      </c>
      <c r="AJ8" s="80"/>
      <c r="AK8" s="83" t="s">
        <v>2147</v>
      </c>
      <c r="AL8" s="80" t="b">
        <v>0</v>
      </c>
      <c r="AM8" s="80">
        <v>4</v>
      </c>
      <c r="AN8" s="83" t="s">
        <v>2147</v>
      </c>
      <c r="AO8" s="80" t="s">
        <v>2175</v>
      </c>
      <c r="AP8" s="80" t="b">
        <v>0</v>
      </c>
      <c r="AQ8" s="83" t="s">
        <v>2039</v>
      </c>
      <c r="AR8" s="80"/>
      <c r="AS8" s="80">
        <v>0</v>
      </c>
      <c r="AT8" s="80">
        <v>0</v>
      </c>
      <c r="AU8" s="80"/>
      <c r="AV8" s="80"/>
      <c r="AW8" s="80"/>
      <c r="AX8" s="80"/>
      <c r="AY8" s="80"/>
      <c r="AZ8" s="80"/>
      <c r="BA8" s="80"/>
      <c r="BB8" s="80"/>
      <c r="BC8">
        <v>4</v>
      </c>
      <c r="BD8" s="79" t="str">
        <f>REPLACE(INDEX(GroupVertices[Group],MATCH(Edges[[#This Row],[Vertex 1]],GroupVertices[Vertex],0)),1,1,"")</f>
        <v>1</v>
      </c>
      <c r="BE8" s="79" t="str">
        <f>REPLACE(INDEX(GroupVertices[Group],MATCH(Edges[[#This Row],[Vertex 2]],GroupVertices[Vertex],0)),1,1,"")</f>
        <v>1</v>
      </c>
      <c r="BF8" s="48">
        <v>0</v>
      </c>
      <c r="BG8" s="49">
        <v>0</v>
      </c>
      <c r="BH8" s="48">
        <v>0</v>
      </c>
      <c r="BI8" s="49">
        <v>0</v>
      </c>
      <c r="BJ8" s="48">
        <v>0</v>
      </c>
      <c r="BK8" s="49">
        <v>0</v>
      </c>
      <c r="BL8" s="48">
        <v>12</v>
      </c>
      <c r="BM8" s="49">
        <v>100</v>
      </c>
      <c r="BN8" s="48">
        <v>12</v>
      </c>
    </row>
    <row r="9" spans="1:66" ht="15">
      <c r="A9" s="65" t="s">
        <v>267</v>
      </c>
      <c r="B9" s="65" t="s">
        <v>267</v>
      </c>
      <c r="C9" s="66" t="s">
        <v>3369</v>
      </c>
      <c r="D9" s="67">
        <v>3</v>
      </c>
      <c r="E9" s="68" t="s">
        <v>132</v>
      </c>
      <c r="F9" s="69">
        <v>25</v>
      </c>
      <c r="G9" s="66"/>
      <c r="H9" s="70"/>
      <c r="I9" s="71"/>
      <c r="J9" s="71"/>
      <c r="K9" s="34" t="s">
        <v>65</v>
      </c>
      <c r="L9" s="78">
        <v>9</v>
      </c>
      <c r="M9" s="78"/>
      <c r="N9" s="73" t="s">
        <v>850</v>
      </c>
      <c r="O9" s="80" t="s">
        <v>198</v>
      </c>
      <c r="P9" s="82">
        <v>43337.42222222222</v>
      </c>
      <c r="Q9" s="80" t="s">
        <v>486</v>
      </c>
      <c r="R9" s="84" t="s">
        <v>711</v>
      </c>
      <c r="S9" s="80" t="s">
        <v>804</v>
      </c>
      <c r="T9" s="80" t="s">
        <v>1062</v>
      </c>
      <c r="U9" s="80" t="s">
        <v>1228</v>
      </c>
      <c r="V9" s="80" t="s">
        <v>1228</v>
      </c>
      <c r="W9" s="82">
        <v>43337.42222222222</v>
      </c>
      <c r="X9" s="85">
        <v>43337</v>
      </c>
      <c r="Y9" s="83" t="s">
        <v>1434</v>
      </c>
      <c r="Z9" s="80" t="s">
        <v>1763</v>
      </c>
      <c r="AA9" s="80"/>
      <c r="AB9" s="80"/>
      <c r="AC9" s="83" t="s">
        <v>2043</v>
      </c>
      <c r="AD9" s="80"/>
      <c r="AE9" s="80" t="b">
        <v>0</v>
      </c>
      <c r="AF9" s="80">
        <v>11</v>
      </c>
      <c r="AG9" s="83" t="s">
        <v>2147</v>
      </c>
      <c r="AH9" s="80" t="b">
        <v>0</v>
      </c>
      <c r="AI9" s="80" t="s">
        <v>2150</v>
      </c>
      <c r="AJ9" s="80"/>
      <c r="AK9" s="83" t="s">
        <v>2147</v>
      </c>
      <c r="AL9" s="80" t="b">
        <v>0</v>
      </c>
      <c r="AM9" s="80">
        <v>8</v>
      </c>
      <c r="AN9" s="83" t="s">
        <v>2147</v>
      </c>
      <c r="AO9" s="80" t="s">
        <v>2176</v>
      </c>
      <c r="AP9" s="80" t="b">
        <v>0</v>
      </c>
      <c r="AQ9" s="83" t="s">
        <v>2043</v>
      </c>
      <c r="AR9" s="80"/>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v>1</v>
      </c>
      <c r="BG9" s="49">
        <v>3.225806451612903</v>
      </c>
      <c r="BH9" s="48">
        <v>1</v>
      </c>
      <c r="BI9" s="49">
        <v>3.225806451612903</v>
      </c>
      <c r="BJ9" s="48">
        <v>0</v>
      </c>
      <c r="BK9" s="49">
        <v>0</v>
      </c>
      <c r="BL9" s="48">
        <v>29</v>
      </c>
      <c r="BM9" s="49">
        <v>93.54838709677419</v>
      </c>
      <c r="BN9" s="48">
        <v>31</v>
      </c>
    </row>
    <row r="10" spans="1:66" ht="15">
      <c r="A10" s="65" t="s">
        <v>269</v>
      </c>
      <c r="B10" s="65" t="s">
        <v>269</v>
      </c>
      <c r="C10" s="66" t="s">
        <v>3369</v>
      </c>
      <c r="D10" s="67">
        <v>3</v>
      </c>
      <c r="E10" s="68" t="s">
        <v>132</v>
      </c>
      <c r="F10" s="69">
        <v>25</v>
      </c>
      <c r="G10" s="66"/>
      <c r="H10" s="70"/>
      <c r="I10" s="71"/>
      <c r="J10" s="71"/>
      <c r="K10" s="34" t="s">
        <v>65</v>
      </c>
      <c r="L10" s="78">
        <v>10</v>
      </c>
      <c r="M10" s="78"/>
      <c r="N10" s="73" t="s">
        <v>850</v>
      </c>
      <c r="O10" s="80" t="s">
        <v>198</v>
      </c>
      <c r="P10" s="82">
        <v>43340.36150462963</v>
      </c>
      <c r="Q10" s="80" t="s">
        <v>573</v>
      </c>
      <c r="R10" s="80" t="s">
        <v>772</v>
      </c>
      <c r="S10" s="80" t="s">
        <v>833</v>
      </c>
      <c r="T10" s="80" t="s">
        <v>1129</v>
      </c>
      <c r="U10" s="80" t="s">
        <v>1284</v>
      </c>
      <c r="V10" s="80" t="s">
        <v>1284</v>
      </c>
      <c r="W10" s="82">
        <v>43340.36150462963</v>
      </c>
      <c r="X10" s="85">
        <v>43340</v>
      </c>
      <c r="Y10" s="83" t="s">
        <v>1412</v>
      </c>
      <c r="Z10" s="80" t="s">
        <v>1850</v>
      </c>
      <c r="AA10" s="80"/>
      <c r="AB10" s="80"/>
      <c r="AC10" s="83" t="s">
        <v>2131</v>
      </c>
      <c r="AD10" s="80"/>
      <c r="AE10" s="80" t="b">
        <v>0</v>
      </c>
      <c r="AF10" s="80">
        <v>1</v>
      </c>
      <c r="AG10" s="83" t="s">
        <v>2147</v>
      </c>
      <c r="AH10" s="80" t="b">
        <v>0</v>
      </c>
      <c r="AI10" s="80" t="s">
        <v>2150</v>
      </c>
      <c r="AJ10" s="80"/>
      <c r="AK10" s="83" t="s">
        <v>2147</v>
      </c>
      <c r="AL10" s="80" t="b">
        <v>0</v>
      </c>
      <c r="AM10" s="80">
        <v>0</v>
      </c>
      <c r="AN10" s="83" t="s">
        <v>2147</v>
      </c>
      <c r="AO10" s="80" t="s">
        <v>2175</v>
      </c>
      <c r="AP10" s="80" t="b">
        <v>0</v>
      </c>
      <c r="AQ10" s="83" t="s">
        <v>2131</v>
      </c>
      <c r="AR10" s="80"/>
      <c r="AS10" s="80">
        <v>0</v>
      </c>
      <c r="AT10" s="80">
        <v>0</v>
      </c>
      <c r="AU10" s="80"/>
      <c r="AV10" s="80"/>
      <c r="AW10" s="80"/>
      <c r="AX10" s="80"/>
      <c r="AY10" s="80"/>
      <c r="AZ10" s="80"/>
      <c r="BA10" s="80"/>
      <c r="BB10" s="80"/>
      <c r="BC10">
        <v>4</v>
      </c>
      <c r="BD10" s="79" t="str">
        <f>REPLACE(INDEX(GroupVertices[Group],MATCH(Edges[[#This Row],[Vertex 1]],GroupVertices[Vertex],0)),1,1,"")</f>
        <v>1</v>
      </c>
      <c r="BE10" s="79" t="str">
        <f>REPLACE(INDEX(GroupVertices[Group],MATCH(Edges[[#This Row],[Vertex 2]],GroupVertices[Vertex],0)),1,1,"")</f>
        <v>1</v>
      </c>
      <c r="BF10" s="48">
        <v>1</v>
      </c>
      <c r="BG10" s="49">
        <v>2.6315789473684212</v>
      </c>
      <c r="BH10" s="48">
        <v>0</v>
      </c>
      <c r="BI10" s="49">
        <v>0</v>
      </c>
      <c r="BJ10" s="48">
        <v>0</v>
      </c>
      <c r="BK10" s="49">
        <v>0</v>
      </c>
      <c r="BL10" s="48">
        <v>37</v>
      </c>
      <c r="BM10" s="49">
        <v>97.36842105263158</v>
      </c>
      <c r="BN10" s="48">
        <v>38</v>
      </c>
    </row>
    <row r="11" spans="1:66" ht="15">
      <c r="A11" s="65" t="s">
        <v>268</v>
      </c>
      <c r="B11" s="65" t="s">
        <v>268</v>
      </c>
      <c r="C11" s="66" t="s">
        <v>3370</v>
      </c>
      <c r="D11" s="67">
        <v>10</v>
      </c>
      <c r="E11" s="68" t="s">
        <v>136</v>
      </c>
      <c r="F11" s="69">
        <v>8</v>
      </c>
      <c r="G11" s="66"/>
      <c r="H11" s="70"/>
      <c r="I11" s="71"/>
      <c r="J11" s="71"/>
      <c r="K11" s="34" t="s">
        <v>65</v>
      </c>
      <c r="L11" s="78">
        <v>11</v>
      </c>
      <c r="M11" s="78"/>
      <c r="N11" s="73" t="s">
        <v>850</v>
      </c>
      <c r="O11" s="80" t="s">
        <v>198</v>
      </c>
      <c r="P11" s="82">
        <v>43350.37511574074</v>
      </c>
      <c r="Q11" s="80" t="s">
        <v>528</v>
      </c>
      <c r="R11" s="80" t="s">
        <v>743</v>
      </c>
      <c r="S11" s="80" t="s">
        <v>814</v>
      </c>
      <c r="T11" s="80" t="s">
        <v>1098</v>
      </c>
      <c r="U11" s="80" t="s">
        <v>1247</v>
      </c>
      <c r="V11" s="80" t="s">
        <v>1247</v>
      </c>
      <c r="W11" s="82">
        <v>43350.37511574074</v>
      </c>
      <c r="X11" s="85">
        <v>43350</v>
      </c>
      <c r="Y11" s="83" t="s">
        <v>1416</v>
      </c>
      <c r="Z11" s="80" t="s">
        <v>1805</v>
      </c>
      <c r="AA11" s="80"/>
      <c r="AB11" s="80"/>
      <c r="AC11" s="83" t="s">
        <v>2086</v>
      </c>
      <c r="AD11" s="80"/>
      <c r="AE11" s="80" t="b">
        <v>0</v>
      </c>
      <c r="AF11" s="80">
        <v>2</v>
      </c>
      <c r="AG11" s="83" t="s">
        <v>2147</v>
      </c>
      <c r="AH11" s="80" t="b">
        <v>0</v>
      </c>
      <c r="AI11" s="80" t="s">
        <v>2150</v>
      </c>
      <c r="AJ11" s="80"/>
      <c r="AK11" s="83" t="s">
        <v>2147</v>
      </c>
      <c r="AL11" s="80" t="b">
        <v>0</v>
      </c>
      <c r="AM11" s="80">
        <v>3</v>
      </c>
      <c r="AN11" s="83" t="s">
        <v>2147</v>
      </c>
      <c r="AO11" s="80" t="s">
        <v>2189</v>
      </c>
      <c r="AP11" s="80" t="b">
        <v>0</v>
      </c>
      <c r="AQ11" s="83" t="s">
        <v>2086</v>
      </c>
      <c r="AR11" s="80"/>
      <c r="AS11" s="80">
        <v>0</v>
      </c>
      <c r="AT11" s="80">
        <v>0</v>
      </c>
      <c r="AU11" s="80"/>
      <c r="AV11" s="80"/>
      <c r="AW11" s="80"/>
      <c r="AX11" s="80"/>
      <c r="AY11" s="80"/>
      <c r="AZ11" s="80"/>
      <c r="BA11" s="80"/>
      <c r="BB11" s="80"/>
      <c r="BC11">
        <v>17</v>
      </c>
      <c r="BD11" s="79" t="str">
        <f>REPLACE(INDEX(GroupVertices[Group],MATCH(Edges[[#This Row],[Vertex 1]],GroupVertices[Vertex],0)),1,1,"")</f>
        <v>1</v>
      </c>
      <c r="BE11" s="79" t="str">
        <f>REPLACE(INDEX(GroupVertices[Group],MATCH(Edges[[#This Row],[Vertex 2]],GroupVertices[Vertex],0)),1,1,"")</f>
        <v>1</v>
      </c>
      <c r="BF11" s="48">
        <v>0</v>
      </c>
      <c r="BG11" s="49">
        <v>0</v>
      </c>
      <c r="BH11" s="48">
        <v>0</v>
      </c>
      <c r="BI11" s="49">
        <v>0</v>
      </c>
      <c r="BJ11" s="48">
        <v>0</v>
      </c>
      <c r="BK11" s="49">
        <v>0</v>
      </c>
      <c r="BL11" s="48">
        <v>23</v>
      </c>
      <c r="BM11" s="49">
        <v>100</v>
      </c>
      <c r="BN11" s="48">
        <v>23</v>
      </c>
    </row>
    <row r="12" spans="1:66" ht="15">
      <c r="A12" s="65" t="s">
        <v>262</v>
      </c>
      <c r="B12" s="65" t="s">
        <v>262</v>
      </c>
      <c r="C12" s="66" t="s">
        <v>3377</v>
      </c>
      <c r="D12" s="67">
        <v>5.333333333333334</v>
      </c>
      <c r="E12" s="68" t="s">
        <v>136</v>
      </c>
      <c r="F12" s="69">
        <v>19.333333333333332</v>
      </c>
      <c r="G12" s="66"/>
      <c r="H12" s="70"/>
      <c r="I12" s="71"/>
      <c r="J12" s="71"/>
      <c r="K12" s="34" t="s">
        <v>65</v>
      </c>
      <c r="L12" s="78">
        <v>12</v>
      </c>
      <c r="M12" s="78"/>
      <c r="N12" s="73" t="s">
        <v>850</v>
      </c>
      <c r="O12" s="80" t="s">
        <v>198</v>
      </c>
      <c r="P12" s="82">
        <v>43355.536828703705</v>
      </c>
      <c r="Q12" s="80" t="s">
        <v>413</v>
      </c>
      <c r="R12" s="84" t="s">
        <v>661</v>
      </c>
      <c r="S12" s="80" t="s">
        <v>820</v>
      </c>
      <c r="T12" s="80" t="s">
        <v>1007</v>
      </c>
      <c r="U12" s="80" t="s">
        <v>1185</v>
      </c>
      <c r="V12" s="80" t="s">
        <v>1185</v>
      </c>
      <c r="W12" s="82">
        <v>43355.536828703705</v>
      </c>
      <c r="X12" s="85">
        <v>43355</v>
      </c>
      <c r="Y12" s="83" t="s">
        <v>1428</v>
      </c>
      <c r="Z12" s="80" t="s">
        <v>1690</v>
      </c>
      <c r="AA12" s="80"/>
      <c r="AB12" s="80"/>
      <c r="AC12" s="83" t="s">
        <v>1970</v>
      </c>
      <c r="AD12" s="80"/>
      <c r="AE12" s="80" t="b">
        <v>0</v>
      </c>
      <c r="AF12" s="80">
        <v>2</v>
      </c>
      <c r="AG12" s="83" t="s">
        <v>2147</v>
      </c>
      <c r="AH12" s="80" t="b">
        <v>0</v>
      </c>
      <c r="AI12" s="80" t="s">
        <v>2150</v>
      </c>
      <c r="AJ12" s="80"/>
      <c r="AK12" s="83" t="s">
        <v>2147</v>
      </c>
      <c r="AL12" s="80" t="b">
        <v>0</v>
      </c>
      <c r="AM12" s="80">
        <v>0</v>
      </c>
      <c r="AN12" s="83" t="s">
        <v>2147</v>
      </c>
      <c r="AO12" s="80" t="s">
        <v>2176</v>
      </c>
      <c r="AP12" s="80" t="b">
        <v>0</v>
      </c>
      <c r="AQ12" s="83" t="s">
        <v>1970</v>
      </c>
      <c r="AR12" s="80"/>
      <c r="AS12" s="80">
        <v>0</v>
      </c>
      <c r="AT12" s="80">
        <v>0</v>
      </c>
      <c r="AU12" s="80"/>
      <c r="AV12" s="80"/>
      <c r="AW12" s="80"/>
      <c r="AX12" s="80"/>
      <c r="AY12" s="80"/>
      <c r="AZ12" s="80"/>
      <c r="BA12" s="80"/>
      <c r="BB12" s="80"/>
      <c r="BC12">
        <v>8</v>
      </c>
      <c r="BD12" s="79" t="str">
        <f>REPLACE(INDEX(GroupVertices[Group],MATCH(Edges[[#This Row],[Vertex 1]],GroupVertices[Vertex],0)),1,1,"")</f>
        <v>1</v>
      </c>
      <c r="BE12" s="79" t="str">
        <f>REPLACE(INDEX(GroupVertices[Group],MATCH(Edges[[#This Row],[Vertex 2]],GroupVertices[Vertex],0)),1,1,"")</f>
        <v>1</v>
      </c>
      <c r="BF12" s="48">
        <v>1</v>
      </c>
      <c r="BG12" s="49">
        <v>3.3333333333333335</v>
      </c>
      <c r="BH12" s="48">
        <v>0</v>
      </c>
      <c r="BI12" s="49">
        <v>0</v>
      </c>
      <c r="BJ12" s="48">
        <v>0</v>
      </c>
      <c r="BK12" s="49">
        <v>0</v>
      </c>
      <c r="BL12" s="48">
        <v>29</v>
      </c>
      <c r="BM12" s="49">
        <v>96.66666666666667</v>
      </c>
      <c r="BN12" s="48">
        <v>30</v>
      </c>
    </row>
    <row r="13" spans="1:66" ht="15">
      <c r="A13" s="65" t="s">
        <v>245</v>
      </c>
      <c r="B13" s="65" t="s">
        <v>245</v>
      </c>
      <c r="C13" s="66" t="s">
        <v>3817</v>
      </c>
      <c r="D13" s="67">
        <v>6.111111111111111</v>
      </c>
      <c r="E13" s="68" t="s">
        <v>136</v>
      </c>
      <c r="F13" s="69">
        <v>17.444444444444443</v>
      </c>
      <c r="G13" s="66"/>
      <c r="H13" s="70"/>
      <c r="I13" s="71"/>
      <c r="J13" s="71"/>
      <c r="K13" s="34" t="s">
        <v>65</v>
      </c>
      <c r="L13" s="78">
        <v>13</v>
      </c>
      <c r="M13" s="78"/>
      <c r="N13" s="73" t="s">
        <v>850</v>
      </c>
      <c r="O13" s="80" t="s">
        <v>198</v>
      </c>
      <c r="P13" s="82">
        <v>43356.58738425926</v>
      </c>
      <c r="Q13" s="80" t="s">
        <v>331</v>
      </c>
      <c r="R13" s="80" t="s">
        <v>596</v>
      </c>
      <c r="S13" s="80" t="s">
        <v>809</v>
      </c>
      <c r="T13" s="80" t="s">
        <v>922</v>
      </c>
      <c r="U13" s="80" t="s">
        <v>1144</v>
      </c>
      <c r="V13" s="80" t="s">
        <v>1144</v>
      </c>
      <c r="W13" s="82">
        <v>43356.58738425926</v>
      </c>
      <c r="X13" s="85">
        <v>43356</v>
      </c>
      <c r="Y13" s="83" t="s">
        <v>1406</v>
      </c>
      <c r="Z13" s="80" t="s">
        <v>1608</v>
      </c>
      <c r="AA13" s="80"/>
      <c r="AB13" s="80"/>
      <c r="AC13" s="83" t="s">
        <v>1887</v>
      </c>
      <c r="AD13" s="80"/>
      <c r="AE13" s="80" t="b">
        <v>0</v>
      </c>
      <c r="AF13" s="80">
        <v>1</v>
      </c>
      <c r="AG13" s="83" t="s">
        <v>2147</v>
      </c>
      <c r="AH13" s="80" t="b">
        <v>0</v>
      </c>
      <c r="AI13" s="80" t="s">
        <v>2153</v>
      </c>
      <c r="AJ13" s="80"/>
      <c r="AK13" s="83" t="s">
        <v>2147</v>
      </c>
      <c r="AL13" s="80" t="b">
        <v>0</v>
      </c>
      <c r="AM13" s="80">
        <v>0</v>
      </c>
      <c r="AN13" s="83" t="s">
        <v>2147</v>
      </c>
      <c r="AO13" s="80" t="s">
        <v>2175</v>
      </c>
      <c r="AP13" s="80" t="b">
        <v>0</v>
      </c>
      <c r="AQ13" s="83" t="s">
        <v>1887</v>
      </c>
      <c r="AR13" s="80"/>
      <c r="AS13" s="80">
        <v>0</v>
      </c>
      <c r="AT13" s="80">
        <v>0</v>
      </c>
      <c r="AU13" s="80"/>
      <c r="AV13" s="80"/>
      <c r="AW13" s="80"/>
      <c r="AX13" s="80"/>
      <c r="AY13" s="80"/>
      <c r="AZ13" s="80"/>
      <c r="BA13" s="80"/>
      <c r="BB13" s="80"/>
      <c r="BC13">
        <v>9</v>
      </c>
      <c r="BD13" s="79" t="str">
        <f>REPLACE(INDEX(GroupVertices[Group],MATCH(Edges[[#This Row],[Vertex 1]],GroupVertices[Vertex],0)),1,1,"")</f>
        <v>1</v>
      </c>
      <c r="BE13" s="79" t="str">
        <f>REPLACE(INDEX(GroupVertices[Group],MATCH(Edges[[#This Row],[Vertex 2]],GroupVertices[Vertex],0)),1,1,"")</f>
        <v>1</v>
      </c>
      <c r="BF13" s="48">
        <v>0</v>
      </c>
      <c r="BG13" s="49">
        <v>0</v>
      </c>
      <c r="BH13" s="48">
        <v>0</v>
      </c>
      <c r="BI13" s="49">
        <v>0</v>
      </c>
      <c r="BJ13" s="48">
        <v>0</v>
      </c>
      <c r="BK13" s="49">
        <v>0</v>
      </c>
      <c r="BL13" s="48">
        <v>21</v>
      </c>
      <c r="BM13" s="49">
        <v>100</v>
      </c>
      <c r="BN13" s="48">
        <v>21</v>
      </c>
    </row>
    <row r="14" spans="1:66" ht="15">
      <c r="A14" s="65" t="s">
        <v>245</v>
      </c>
      <c r="B14" s="65" t="s">
        <v>245</v>
      </c>
      <c r="C14" s="66" t="s">
        <v>3817</v>
      </c>
      <c r="D14" s="67">
        <v>6.111111111111111</v>
      </c>
      <c r="E14" s="68" t="s">
        <v>136</v>
      </c>
      <c r="F14" s="69">
        <v>17.444444444444443</v>
      </c>
      <c r="G14" s="66"/>
      <c r="H14" s="70"/>
      <c r="I14" s="71"/>
      <c r="J14" s="71"/>
      <c r="K14" s="34" t="s">
        <v>65</v>
      </c>
      <c r="L14" s="78">
        <v>14</v>
      </c>
      <c r="M14" s="78"/>
      <c r="N14" s="73" t="s">
        <v>850</v>
      </c>
      <c r="O14" s="80" t="s">
        <v>198</v>
      </c>
      <c r="P14" s="82">
        <v>43357.400185185186</v>
      </c>
      <c r="Q14" s="80" t="s">
        <v>332</v>
      </c>
      <c r="R14" s="84" t="s">
        <v>595</v>
      </c>
      <c r="S14" s="80" t="s">
        <v>802</v>
      </c>
      <c r="T14" s="80" t="s">
        <v>923</v>
      </c>
      <c r="U14" s="80" t="s">
        <v>1145</v>
      </c>
      <c r="V14" s="80" t="s">
        <v>1145</v>
      </c>
      <c r="W14" s="82">
        <v>43357.400185185186</v>
      </c>
      <c r="X14" s="85">
        <v>43357</v>
      </c>
      <c r="Y14" s="83" t="s">
        <v>1464</v>
      </c>
      <c r="Z14" s="80" t="s">
        <v>1609</v>
      </c>
      <c r="AA14" s="80"/>
      <c r="AB14" s="80"/>
      <c r="AC14" s="83" t="s">
        <v>1888</v>
      </c>
      <c r="AD14" s="80"/>
      <c r="AE14" s="80" t="b">
        <v>0</v>
      </c>
      <c r="AF14" s="80">
        <v>2</v>
      </c>
      <c r="AG14" s="83" t="s">
        <v>2147</v>
      </c>
      <c r="AH14" s="80" t="b">
        <v>0</v>
      </c>
      <c r="AI14" s="80" t="s">
        <v>2150</v>
      </c>
      <c r="AJ14" s="80"/>
      <c r="AK14" s="83" t="s">
        <v>2147</v>
      </c>
      <c r="AL14" s="80" t="b">
        <v>0</v>
      </c>
      <c r="AM14" s="80">
        <v>0</v>
      </c>
      <c r="AN14" s="83" t="s">
        <v>2147</v>
      </c>
      <c r="AO14" s="80" t="s">
        <v>2177</v>
      </c>
      <c r="AP14" s="80" t="b">
        <v>0</v>
      </c>
      <c r="AQ14" s="83" t="s">
        <v>1888</v>
      </c>
      <c r="AR14" s="80"/>
      <c r="AS14" s="80">
        <v>0</v>
      </c>
      <c r="AT14" s="80">
        <v>0</v>
      </c>
      <c r="AU14" s="80"/>
      <c r="AV14" s="80"/>
      <c r="AW14" s="80"/>
      <c r="AX14" s="80"/>
      <c r="AY14" s="80"/>
      <c r="AZ14" s="80"/>
      <c r="BA14" s="80"/>
      <c r="BB14" s="80"/>
      <c r="BC14">
        <v>9</v>
      </c>
      <c r="BD14" s="79" t="str">
        <f>REPLACE(INDEX(GroupVertices[Group],MATCH(Edges[[#This Row],[Vertex 1]],GroupVertices[Vertex],0)),1,1,"")</f>
        <v>1</v>
      </c>
      <c r="BE14" s="79" t="str">
        <f>REPLACE(INDEX(GroupVertices[Group],MATCH(Edges[[#This Row],[Vertex 2]],GroupVertices[Vertex],0)),1,1,"")</f>
        <v>1</v>
      </c>
      <c r="BF14" s="48">
        <v>1</v>
      </c>
      <c r="BG14" s="49">
        <v>3.5714285714285716</v>
      </c>
      <c r="BH14" s="48">
        <v>0</v>
      </c>
      <c r="BI14" s="49">
        <v>0</v>
      </c>
      <c r="BJ14" s="48">
        <v>0</v>
      </c>
      <c r="BK14" s="49">
        <v>0</v>
      </c>
      <c r="BL14" s="48">
        <v>27</v>
      </c>
      <c r="BM14" s="49">
        <v>96.42857142857143</v>
      </c>
      <c r="BN14" s="48">
        <v>28</v>
      </c>
    </row>
    <row r="15" spans="1:66" ht="15">
      <c r="A15" s="65" t="s">
        <v>236</v>
      </c>
      <c r="B15" s="65" t="s">
        <v>236</v>
      </c>
      <c r="C15" s="66" t="s">
        <v>3815</v>
      </c>
      <c r="D15" s="67">
        <v>9.222222222222221</v>
      </c>
      <c r="E15" s="68" t="s">
        <v>136</v>
      </c>
      <c r="F15" s="69">
        <v>9.88888888888889</v>
      </c>
      <c r="G15" s="66"/>
      <c r="H15" s="70"/>
      <c r="I15" s="71"/>
      <c r="J15" s="71"/>
      <c r="K15" s="34" t="s">
        <v>65</v>
      </c>
      <c r="L15" s="78">
        <v>15</v>
      </c>
      <c r="M15" s="78"/>
      <c r="N15" s="73" t="s">
        <v>850</v>
      </c>
      <c r="O15" s="80" t="s">
        <v>198</v>
      </c>
      <c r="P15" s="82">
        <v>43357.67157407408</v>
      </c>
      <c r="Q15" s="80" t="s">
        <v>445</v>
      </c>
      <c r="R15" s="84" t="s">
        <v>687</v>
      </c>
      <c r="S15" s="80" t="s">
        <v>784</v>
      </c>
      <c r="T15" s="80" t="s">
        <v>864</v>
      </c>
      <c r="U15" s="80"/>
      <c r="V15" s="80" t="s">
        <v>1295</v>
      </c>
      <c r="W15" s="82">
        <v>43357.67157407408</v>
      </c>
      <c r="X15" s="85">
        <v>43357</v>
      </c>
      <c r="Y15" s="83" t="s">
        <v>1536</v>
      </c>
      <c r="Z15" s="80" t="s">
        <v>1722</v>
      </c>
      <c r="AA15" s="80"/>
      <c r="AB15" s="80"/>
      <c r="AC15" s="83" t="s">
        <v>2002</v>
      </c>
      <c r="AD15" s="80"/>
      <c r="AE15" s="80" t="b">
        <v>0</v>
      </c>
      <c r="AF15" s="80">
        <v>0</v>
      </c>
      <c r="AG15" s="83" t="s">
        <v>2147</v>
      </c>
      <c r="AH15" s="80" t="b">
        <v>0</v>
      </c>
      <c r="AI15" s="80" t="s">
        <v>2150</v>
      </c>
      <c r="AJ15" s="80"/>
      <c r="AK15" s="83" t="s">
        <v>2147</v>
      </c>
      <c r="AL15" s="80" t="b">
        <v>0</v>
      </c>
      <c r="AM15" s="80">
        <v>9</v>
      </c>
      <c r="AN15" s="83" t="s">
        <v>2147</v>
      </c>
      <c r="AO15" s="80" t="s">
        <v>2176</v>
      </c>
      <c r="AP15" s="80" t="b">
        <v>0</v>
      </c>
      <c r="AQ15" s="83" t="s">
        <v>2002</v>
      </c>
      <c r="AR15" s="80"/>
      <c r="AS15" s="80">
        <v>0</v>
      </c>
      <c r="AT15" s="80">
        <v>0</v>
      </c>
      <c r="AU15" s="80"/>
      <c r="AV15" s="80"/>
      <c r="AW15" s="80"/>
      <c r="AX15" s="80"/>
      <c r="AY15" s="80"/>
      <c r="AZ15" s="80"/>
      <c r="BA15" s="80"/>
      <c r="BB15" s="80"/>
      <c r="BC15">
        <v>13</v>
      </c>
      <c r="BD15" s="79" t="str">
        <f>REPLACE(INDEX(GroupVertices[Group],MATCH(Edges[[#This Row],[Vertex 1]],GroupVertices[Vertex],0)),1,1,"")</f>
        <v>1</v>
      </c>
      <c r="BE15" s="79" t="str">
        <f>REPLACE(INDEX(GroupVertices[Group],MATCH(Edges[[#This Row],[Vertex 2]],GroupVertices[Vertex],0)),1,1,"")</f>
        <v>1</v>
      </c>
      <c r="BF15" s="48">
        <v>2</v>
      </c>
      <c r="BG15" s="49">
        <v>14.285714285714286</v>
      </c>
      <c r="BH15" s="48">
        <v>0</v>
      </c>
      <c r="BI15" s="49">
        <v>0</v>
      </c>
      <c r="BJ15" s="48">
        <v>0</v>
      </c>
      <c r="BK15" s="49">
        <v>0</v>
      </c>
      <c r="BL15" s="48">
        <v>12</v>
      </c>
      <c r="BM15" s="49">
        <v>85.71428571428571</v>
      </c>
      <c r="BN15" s="48">
        <v>14</v>
      </c>
    </row>
    <row r="16" spans="1:66" ht="15">
      <c r="A16" s="65" t="s">
        <v>245</v>
      </c>
      <c r="B16" s="65" t="s">
        <v>245</v>
      </c>
      <c r="C16" s="66" t="s">
        <v>3817</v>
      </c>
      <c r="D16" s="67">
        <v>6.111111111111111</v>
      </c>
      <c r="E16" s="68" t="s">
        <v>136</v>
      </c>
      <c r="F16" s="69">
        <v>17.444444444444443</v>
      </c>
      <c r="G16" s="66"/>
      <c r="H16" s="70"/>
      <c r="I16" s="71"/>
      <c r="J16" s="71"/>
      <c r="K16" s="34" t="s">
        <v>65</v>
      </c>
      <c r="L16" s="78">
        <v>16</v>
      </c>
      <c r="M16" s="78"/>
      <c r="N16" s="73" t="s">
        <v>850</v>
      </c>
      <c r="O16" s="80" t="s">
        <v>198</v>
      </c>
      <c r="P16" s="82">
        <v>43359.64083333333</v>
      </c>
      <c r="Q16" s="80" t="s">
        <v>333</v>
      </c>
      <c r="R16" s="80"/>
      <c r="S16" s="80"/>
      <c r="T16" s="80" t="s">
        <v>924</v>
      </c>
      <c r="U16" s="80"/>
      <c r="V16" s="80" t="s">
        <v>1304</v>
      </c>
      <c r="W16" s="82">
        <v>43359.64083333333</v>
      </c>
      <c r="X16" s="85">
        <v>43359</v>
      </c>
      <c r="Y16" s="83" t="s">
        <v>1465</v>
      </c>
      <c r="Z16" s="80" t="s">
        <v>1610</v>
      </c>
      <c r="AA16" s="80"/>
      <c r="AB16" s="80"/>
      <c r="AC16" s="83" t="s">
        <v>1889</v>
      </c>
      <c r="AD16" s="80"/>
      <c r="AE16" s="80" t="b">
        <v>0</v>
      </c>
      <c r="AF16" s="80">
        <v>0</v>
      </c>
      <c r="AG16" s="83" t="s">
        <v>2147</v>
      </c>
      <c r="AH16" s="80" t="b">
        <v>0</v>
      </c>
      <c r="AI16" s="80" t="s">
        <v>2150</v>
      </c>
      <c r="AJ16" s="80"/>
      <c r="AK16" s="83" t="s">
        <v>2147</v>
      </c>
      <c r="AL16" s="80" t="b">
        <v>0</v>
      </c>
      <c r="AM16" s="80">
        <v>4</v>
      </c>
      <c r="AN16" s="83" t="s">
        <v>2156</v>
      </c>
      <c r="AO16" s="80" t="s">
        <v>2177</v>
      </c>
      <c r="AP16" s="80" t="b">
        <v>0</v>
      </c>
      <c r="AQ16" s="83" t="s">
        <v>2156</v>
      </c>
      <c r="AR16" s="80"/>
      <c r="AS16" s="80">
        <v>0</v>
      </c>
      <c r="AT16" s="80">
        <v>0</v>
      </c>
      <c r="AU16" s="80"/>
      <c r="AV16" s="80"/>
      <c r="AW16" s="80"/>
      <c r="AX16" s="80"/>
      <c r="AY16" s="80"/>
      <c r="AZ16" s="80"/>
      <c r="BA16" s="80"/>
      <c r="BB16" s="80"/>
      <c r="BC16">
        <v>9</v>
      </c>
      <c r="BD16" s="79" t="str">
        <f>REPLACE(INDEX(GroupVertices[Group],MATCH(Edges[[#This Row],[Vertex 1]],GroupVertices[Vertex],0)),1,1,"")</f>
        <v>1</v>
      </c>
      <c r="BE16" s="79" t="str">
        <f>REPLACE(INDEX(GroupVertices[Group],MATCH(Edges[[#This Row],[Vertex 2]],GroupVertices[Vertex],0)),1,1,"")</f>
        <v>1</v>
      </c>
      <c r="BF16" s="48">
        <v>2</v>
      </c>
      <c r="BG16" s="49">
        <v>6.666666666666667</v>
      </c>
      <c r="BH16" s="48">
        <v>0</v>
      </c>
      <c r="BI16" s="49">
        <v>0</v>
      </c>
      <c r="BJ16" s="48">
        <v>0</v>
      </c>
      <c r="BK16" s="49">
        <v>0</v>
      </c>
      <c r="BL16" s="48">
        <v>28</v>
      </c>
      <c r="BM16" s="49">
        <v>93.33333333333333</v>
      </c>
      <c r="BN16" s="48">
        <v>30</v>
      </c>
    </row>
    <row r="17" spans="1:66" ht="15">
      <c r="A17" s="65" t="s">
        <v>236</v>
      </c>
      <c r="B17" s="65" t="s">
        <v>236</v>
      </c>
      <c r="C17" s="66" t="s">
        <v>3815</v>
      </c>
      <c r="D17" s="67">
        <v>9.222222222222221</v>
      </c>
      <c r="E17" s="68" t="s">
        <v>136</v>
      </c>
      <c r="F17" s="69">
        <v>9.88888888888889</v>
      </c>
      <c r="G17" s="66"/>
      <c r="H17" s="70"/>
      <c r="I17" s="71"/>
      <c r="J17" s="71"/>
      <c r="K17" s="34" t="s">
        <v>65</v>
      </c>
      <c r="L17" s="78">
        <v>17</v>
      </c>
      <c r="M17" s="78"/>
      <c r="N17" s="73" t="s">
        <v>850</v>
      </c>
      <c r="O17" s="80" t="s">
        <v>198</v>
      </c>
      <c r="P17" s="82">
        <v>43361.30694444444</v>
      </c>
      <c r="Q17" s="80" t="s">
        <v>446</v>
      </c>
      <c r="R17" s="84" t="s">
        <v>688</v>
      </c>
      <c r="S17" s="80" t="s">
        <v>784</v>
      </c>
      <c r="T17" s="80" t="s">
        <v>1031</v>
      </c>
      <c r="U17" s="80"/>
      <c r="V17" s="80" t="s">
        <v>1295</v>
      </c>
      <c r="W17" s="82">
        <v>43361.30694444444</v>
      </c>
      <c r="X17" s="85">
        <v>43361</v>
      </c>
      <c r="Y17" s="83" t="s">
        <v>1499</v>
      </c>
      <c r="Z17" s="80" t="s">
        <v>1723</v>
      </c>
      <c r="AA17" s="80"/>
      <c r="AB17" s="80"/>
      <c r="AC17" s="83" t="s">
        <v>2003</v>
      </c>
      <c r="AD17" s="80"/>
      <c r="AE17" s="80" t="b">
        <v>0</v>
      </c>
      <c r="AF17" s="80">
        <v>0</v>
      </c>
      <c r="AG17" s="83" t="s">
        <v>2147</v>
      </c>
      <c r="AH17" s="80" t="b">
        <v>0</v>
      </c>
      <c r="AI17" s="80" t="s">
        <v>2150</v>
      </c>
      <c r="AJ17" s="80"/>
      <c r="AK17" s="83" t="s">
        <v>2147</v>
      </c>
      <c r="AL17" s="80" t="b">
        <v>0</v>
      </c>
      <c r="AM17" s="80">
        <v>11</v>
      </c>
      <c r="AN17" s="83" t="s">
        <v>2147</v>
      </c>
      <c r="AO17" s="80" t="s">
        <v>2176</v>
      </c>
      <c r="AP17" s="80" t="b">
        <v>0</v>
      </c>
      <c r="AQ17" s="83" t="s">
        <v>2003</v>
      </c>
      <c r="AR17" s="80"/>
      <c r="AS17" s="80">
        <v>0</v>
      </c>
      <c r="AT17" s="80">
        <v>0</v>
      </c>
      <c r="AU17" s="80"/>
      <c r="AV17" s="80"/>
      <c r="AW17" s="80"/>
      <c r="AX17" s="80"/>
      <c r="AY17" s="80"/>
      <c r="AZ17" s="80"/>
      <c r="BA17" s="80"/>
      <c r="BB17" s="80"/>
      <c r="BC17">
        <v>13</v>
      </c>
      <c r="BD17" s="79" t="str">
        <f>REPLACE(INDEX(GroupVertices[Group],MATCH(Edges[[#This Row],[Vertex 1]],GroupVertices[Vertex],0)),1,1,"")</f>
        <v>1</v>
      </c>
      <c r="BE17" s="79" t="str">
        <f>REPLACE(INDEX(GroupVertices[Group],MATCH(Edges[[#This Row],[Vertex 2]],GroupVertices[Vertex],0)),1,1,"")</f>
        <v>1</v>
      </c>
      <c r="BF17" s="48">
        <v>1</v>
      </c>
      <c r="BG17" s="49">
        <v>5</v>
      </c>
      <c r="BH17" s="48">
        <v>0</v>
      </c>
      <c r="BI17" s="49">
        <v>0</v>
      </c>
      <c r="BJ17" s="48">
        <v>0</v>
      </c>
      <c r="BK17" s="49">
        <v>0</v>
      </c>
      <c r="BL17" s="48">
        <v>19</v>
      </c>
      <c r="BM17" s="49">
        <v>95</v>
      </c>
      <c r="BN17" s="48">
        <v>20</v>
      </c>
    </row>
    <row r="18" spans="1:66" ht="15">
      <c r="A18" s="65" t="s">
        <v>236</v>
      </c>
      <c r="B18" s="65" t="s">
        <v>236</v>
      </c>
      <c r="C18" s="66" t="s">
        <v>3815</v>
      </c>
      <c r="D18" s="67">
        <v>9.222222222222221</v>
      </c>
      <c r="E18" s="68" t="s">
        <v>136</v>
      </c>
      <c r="F18" s="69">
        <v>9.88888888888889</v>
      </c>
      <c r="G18" s="66"/>
      <c r="H18" s="70"/>
      <c r="I18" s="71"/>
      <c r="J18" s="71"/>
      <c r="K18" s="34" t="s">
        <v>65</v>
      </c>
      <c r="L18" s="78">
        <v>18</v>
      </c>
      <c r="M18" s="78"/>
      <c r="N18" s="73" t="s">
        <v>850</v>
      </c>
      <c r="O18" s="80" t="s">
        <v>198</v>
      </c>
      <c r="P18" s="82">
        <v>43362.28611111111</v>
      </c>
      <c r="Q18" s="80" t="s">
        <v>447</v>
      </c>
      <c r="R18" s="84" t="s">
        <v>688</v>
      </c>
      <c r="S18" s="80" t="s">
        <v>784</v>
      </c>
      <c r="T18" s="80" t="s">
        <v>943</v>
      </c>
      <c r="U18" s="80"/>
      <c r="V18" s="80" t="s">
        <v>1295</v>
      </c>
      <c r="W18" s="82">
        <v>43362.28611111111</v>
      </c>
      <c r="X18" s="85">
        <v>43362</v>
      </c>
      <c r="Y18" s="83" t="s">
        <v>1492</v>
      </c>
      <c r="Z18" s="80" t="s">
        <v>1724</v>
      </c>
      <c r="AA18" s="80"/>
      <c r="AB18" s="80"/>
      <c r="AC18" s="83" t="s">
        <v>2004</v>
      </c>
      <c r="AD18" s="80"/>
      <c r="AE18" s="80" t="b">
        <v>0</v>
      </c>
      <c r="AF18" s="80">
        <v>0</v>
      </c>
      <c r="AG18" s="83" t="s">
        <v>2147</v>
      </c>
      <c r="AH18" s="80" t="b">
        <v>0</v>
      </c>
      <c r="AI18" s="80" t="s">
        <v>2150</v>
      </c>
      <c r="AJ18" s="80"/>
      <c r="AK18" s="83" t="s">
        <v>2147</v>
      </c>
      <c r="AL18" s="80" t="b">
        <v>0</v>
      </c>
      <c r="AM18" s="80">
        <v>10</v>
      </c>
      <c r="AN18" s="83" t="s">
        <v>2147</v>
      </c>
      <c r="AO18" s="80" t="s">
        <v>2176</v>
      </c>
      <c r="AP18" s="80" t="b">
        <v>0</v>
      </c>
      <c r="AQ18" s="83" t="s">
        <v>2004</v>
      </c>
      <c r="AR18" s="80"/>
      <c r="AS18" s="80">
        <v>0</v>
      </c>
      <c r="AT18" s="80">
        <v>0</v>
      </c>
      <c r="AU18" s="80"/>
      <c r="AV18" s="80"/>
      <c r="AW18" s="80"/>
      <c r="AX18" s="80"/>
      <c r="AY18" s="80"/>
      <c r="AZ18" s="80"/>
      <c r="BA18" s="80"/>
      <c r="BB18" s="80"/>
      <c r="BC18">
        <v>13</v>
      </c>
      <c r="BD18" s="79" t="str">
        <f>REPLACE(INDEX(GroupVertices[Group],MATCH(Edges[[#This Row],[Vertex 1]],GroupVertices[Vertex],0)),1,1,"")</f>
        <v>1</v>
      </c>
      <c r="BE18" s="79" t="str">
        <f>REPLACE(INDEX(GroupVertices[Group],MATCH(Edges[[#This Row],[Vertex 2]],GroupVertices[Vertex],0)),1,1,"")</f>
        <v>1</v>
      </c>
      <c r="BF18" s="48">
        <v>1</v>
      </c>
      <c r="BG18" s="49">
        <v>4</v>
      </c>
      <c r="BH18" s="48">
        <v>0</v>
      </c>
      <c r="BI18" s="49">
        <v>0</v>
      </c>
      <c r="BJ18" s="48">
        <v>0</v>
      </c>
      <c r="BK18" s="49">
        <v>0</v>
      </c>
      <c r="BL18" s="48">
        <v>24</v>
      </c>
      <c r="BM18" s="49">
        <v>96</v>
      </c>
      <c r="BN18" s="48">
        <v>25</v>
      </c>
    </row>
    <row r="19" spans="1:66" ht="15">
      <c r="A19" s="65" t="s">
        <v>261</v>
      </c>
      <c r="B19" s="65" t="s">
        <v>261</v>
      </c>
      <c r="C19" s="66" t="s">
        <v>3818</v>
      </c>
      <c r="D19" s="67">
        <v>3.7777777777777777</v>
      </c>
      <c r="E19" s="68" t="s">
        <v>136</v>
      </c>
      <c r="F19" s="69">
        <v>23.11111111111111</v>
      </c>
      <c r="G19" s="66"/>
      <c r="H19" s="70"/>
      <c r="I19" s="71"/>
      <c r="J19" s="71"/>
      <c r="K19" s="34" t="s">
        <v>65</v>
      </c>
      <c r="L19" s="78">
        <v>19</v>
      </c>
      <c r="M19" s="78"/>
      <c r="N19" s="73" t="s">
        <v>850</v>
      </c>
      <c r="O19" s="80" t="s">
        <v>198</v>
      </c>
      <c r="P19" s="82">
        <v>43362.54168981482</v>
      </c>
      <c r="Q19" s="80" t="s">
        <v>557</v>
      </c>
      <c r="R19" s="80" t="s">
        <v>758</v>
      </c>
      <c r="S19" s="80" t="s">
        <v>820</v>
      </c>
      <c r="T19" s="80" t="s">
        <v>1116</v>
      </c>
      <c r="U19" s="80" t="s">
        <v>1268</v>
      </c>
      <c r="V19" s="80" t="s">
        <v>1268</v>
      </c>
      <c r="W19" s="82">
        <v>43362.54168981482</v>
      </c>
      <c r="X19" s="85">
        <v>43362</v>
      </c>
      <c r="Y19" s="83" t="s">
        <v>1375</v>
      </c>
      <c r="Z19" s="80" t="s">
        <v>1834</v>
      </c>
      <c r="AA19" s="80"/>
      <c r="AB19" s="80"/>
      <c r="AC19" s="83" t="s">
        <v>2115</v>
      </c>
      <c r="AD19" s="80"/>
      <c r="AE19" s="80" t="b">
        <v>0</v>
      </c>
      <c r="AF19" s="80">
        <v>1</v>
      </c>
      <c r="AG19" s="83" t="s">
        <v>2147</v>
      </c>
      <c r="AH19" s="80" t="b">
        <v>0</v>
      </c>
      <c r="AI19" s="80" t="s">
        <v>2153</v>
      </c>
      <c r="AJ19" s="80"/>
      <c r="AK19" s="83" t="s">
        <v>2147</v>
      </c>
      <c r="AL19" s="80" t="b">
        <v>0</v>
      </c>
      <c r="AM19" s="80">
        <v>1</v>
      </c>
      <c r="AN19" s="83" t="s">
        <v>2147</v>
      </c>
      <c r="AO19" s="80" t="s">
        <v>2174</v>
      </c>
      <c r="AP19" s="80" t="b">
        <v>0</v>
      </c>
      <c r="AQ19" s="83" t="s">
        <v>2115</v>
      </c>
      <c r="AR19" s="80"/>
      <c r="AS19" s="80">
        <v>0</v>
      </c>
      <c r="AT19" s="80">
        <v>0</v>
      </c>
      <c r="AU19" s="80"/>
      <c r="AV19" s="80"/>
      <c r="AW19" s="80"/>
      <c r="AX19" s="80"/>
      <c r="AY19" s="80"/>
      <c r="AZ19" s="80"/>
      <c r="BA19" s="80"/>
      <c r="BB19" s="80"/>
      <c r="BC19">
        <v>6</v>
      </c>
      <c r="BD19" s="79" t="str">
        <f>REPLACE(INDEX(GroupVertices[Group],MATCH(Edges[[#This Row],[Vertex 1]],GroupVertices[Vertex],0)),1,1,"")</f>
        <v>1</v>
      </c>
      <c r="BE19" s="79" t="str">
        <f>REPLACE(INDEX(GroupVertices[Group],MATCH(Edges[[#This Row],[Vertex 2]],GroupVertices[Vertex],0)),1,1,"")</f>
        <v>1</v>
      </c>
      <c r="BF19" s="48">
        <v>0</v>
      </c>
      <c r="BG19" s="49">
        <v>0</v>
      </c>
      <c r="BH19" s="48">
        <v>1</v>
      </c>
      <c r="BI19" s="49">
        <v>4</v>
      </c>
      <c r="BJ19" s="48">
        <v>0</v>
      </c>
      <c r="BK19" s="49">
        <v>0</v>
      </c>
      <c r="BL19" s="48">
        <v>24</v>
      </c>
      <c r="BM19" s="49">
        <v>96</v>
      </c>
      <c r="BN19" s="48">
        <v>25</v>
      </c>
    </row>
    <row r="20" spans="1:66" ht="15">
      <c r="A20" s="65" t="s">
        <v>262</v>
      </c>
      <c r="B20" s="65" t="s">
        <v>262</v>
      </c>
      <c r="C20" s="66" t="s">
        <v>3377</v>
      </c>
      <c r="D20" s="67">
        <v>5.333333333333334</v>
      </c>
      <c r="E20" s="68" t="s">
        <v>136</v>
      </c>
      <c r="F20" s="69">
        <v>19.333333333333332</v>
      </c>
      <c r="G20" s="66"/>
      <c r="H20" s="70"/>
      <c r="I20" s="71"/>
      <c r="J20" s="71"/>
      <c r="K20" s="34" t="s">
        <v>65</v>
      </c>
      <c r="L20" s="78">
        <v>20</v>
      </c>
      <c r="M20" s="78"/>
      <c r="N20" s="73" t="s">
        <v>850</v>
      </c>
      <c r="O20" s="80" t="s">
        <v>198</v>
      </c>
      <c r="P20" s="82">
        <v>43362.60219907408</v>
      </c>
      <c r="Q20" s="80" t="s">
        <v>414</v>
      </c>
      <c r="R20" s="84" t="s">
        <v>662</v>
      </c>
      <c r="S20" s="80" t="s">
        <v>820</v>
      </c>
      <c r="T20" s="80" t="s">
        <v>1007</v>
      </c>
      <c r="U20" s="80" t="s">
        <v>1186</v>
      </c>
      <c r="V20" s="80" t="s">
        <v>1186</v>
      </c>
      <c r="W20" s="82">
        <v>43362.60219907408</v>
      </c>
      <c r="X20" s="85">
        <v>43362</v>
      </c>
      <c r="Y20" s="83" t="s">
        <v>1489</v>
      </c>
      <c r="Z20" s="80" t="s">
        <v>1691</v>
      </c>
      <c r="AA20" s="80"/>
      <c r="AB20" s="80"/>
      <c r="AC20" s="83" t="s">
        <v>1971</v>
      </c>
      <c r="AD20" s="80"/>
      <c r="AE20" s="80" t="b">
        <v>0</v>
      </c>
      <c r="AF20" s="80">
        <v>1</v>
      </c>
      <c r="AG20" s="83" t="s">
        <v>2147</v>
      </c>
      <c r="AH20" s="80" t="b">
        <v>0</v>
      </c>
      <c r="AI20" s="80" t="s">
        <v>2150</v>
      </c>
      <c r="AJ20" s="80"/>
      <c r="AK20" s="83" t="s">
        <v>2147</v>
      </c>
      <c r="AL20" s="80" t="b">
        <v>0</v>
      </c>
      <c r="AM20" s="80">
        <v>0</v>
      </c>
      <c r="AN20" s="83" t="s">
        <v>2147</v>
      </c>
      <c r="AO20" s="80" t="s">
        <v>2176</v>
      </c>
      <c r="AP20" s="80" t="b">
        <v>0</v>
      </c>
      <c r="AQ20" s="83" t="s">
        <v>1971</v>
      </c>
      <c r="AR20" s="80"/>
      <c r="AS20" s="80">
        <v>0</v>
      </c>
      <c r="AT20" s="80">
        <v>0</v>
      </c>
      <c r="AU20" s="80"/>
      <c r="AV20" s="80"/>
      <c r="AW20" s="80"/>
      <c r="AX20" s="80"/>
      <c r="AY20" s="80"/>
      <c r="AZ20" s="80"/>
      <c r="BA20" s="80"/>
      <c r="BB20" s="80"/>
      <c r="BC20">
        <v>8</v>
      </c>
      <c r="BD20" s="79" t="str">
        <f>REPLACE(INDEX(GroupVertices[Group],MATCH(Edges[[#This Row],[Vertex 1]],GroupVertices[Vertex],0)),1,1,"")</f>
        <v>1</v>
      </c>
      <c r="BE20" s="79" t="str">
        <f>REPLACE(INDEX(GroupVertices[Group],MATCH(Edges[[#This Row],[Vertex 2]],GroupVertices[Vertex],0)),1,1,"")</f>
        <v>1</v>
      </c>
      <c r="BF20" s="48">
        <v>1</v>
      </c>
      <c r="BG20" s="49">
        <v>5</v>
      </c>
      <c r="BH20" s="48">
        <v>0</v>
      </c>
      <c r="BI20" s="49">
        <v>0</v>
      </c>
      <c r="BJ20" s="48">
        <v>0</v>
      </c>
      <c r="BK20" s="49">
        <v>0</v>
      </c>
      <c r="BL20" s="48">
        <v>19</v>
      </c>
      <c r="BM20" s="49">
        <v>95</v>
      </c>
      <c r="BN20" s="48">
        <v>20</v>
      </c>
    </row>
    <row r="21" spans="1:66" ht="15">
      <c r="A21" s="65" t="s">
        <v>256</v>
      </c>
      <c r="B21" s="65" t="s">
        <v>256</v>
      </c>
      <c r="C21" s="66" t="s">
        <v>3369</v>
      </c>
      <c r="D21" s="67">
        <v>3</v>
      </c>
      <c r="E21" s="68" t="s">
        <v>132</v>
      </c>
      <c r="F21" s="69">
        <v>25</v>
      </c>
      <c r="G21" s="66"/>
      <c r="H21" s="70"/>
      <c r="I21" s="71"/>
      <c r="J21" s="71"/>
      <c r="K21" s="34" t="s">
        <v>65</v>
      </c>
      <c r="L21" s="78">
        <v>21</v>
      </c>
      <c r="M21" s="78"/>
      <c r="N21" s="73" t="s">
        <v>888</v>
      </c>
      <c r="O21" s="80" t="s">
        <v>198</v>
      </c>
      <c r="P21" s="82">
        <v>43363.166666666664</v>
      </c>
      <c r="Q21" s="80" t="s">
        <v>483</v>
      </c>
      <c r="R21" s="84" t="s">
        <v>710</v>
      </c>
      <c r="S21" s="80" t="s">
        <v>820</v>
      </c>
      <c r="T21" s="80"/>
      <c r="U21" s="80"/>
      <c r="V21" s="80" t="s">
        <v>1315</v>
      </c>
      <c r="W21" s="82">
        <v>43363.166666666664</v>
      </c>
      <c r="X21" s="85">
        <v>43363</v>
      </c>
      <c r="Y21" s="83" t="s">
        <v>1508</v>
      </c>
      <c r="Z21" s="80" t="s">
        <v>1760</v>
      </c>
      <c r="AA21" s="80"/>
      <c r="AB21" s="80"/>
      <c r="AC21" s="83" t="s">
        <v>2040</v>
      </c>
      <c r="AD21" s="80"/>
      <c r="AE21" s="80" t="b">
        <v>0</v>
      </c>
      <c r="AF21" s="80">
        <v>1</v>
      </c>
      <c r="AG21" s="83" t="s">
        <v>2147</v>
      </c>
      <c r="AH21" s="80" t="b">
        <v>0</v>
      </c>
      <c r="AI21" s="80" t="s">
        <v>2150</v>
      </c>
      <c r="AJ21" s="80"/>
      <c r="AK21" s="83" t="s">
        <v>2147</v>
      </c>
      <c r="AL21" s="80" t="b">
        <v>0</v>
      </c>
      <c r="AM21" s="80">
        <v>1</v>
      </c>
      <c r="AN21" s="83" t="s">
        <v>2147</v>
      </c>
      <c r="AO21" s="80" t="s">
        <v>2174</v>
      </c>
      <c r="AP21" s="80" t="b">
        <v>0</v>
      </c>
      <c r="AQ21" s="83" t="s">
        <v>2040</v>
      </c>
      <c r="AR21" s="80"/>
      <c r="AS21" s="80">
        <v>0</v>
      </c>
      <c r="AT21" s="80">
        <v>0</v>
      </c>
      <c r="AU21" s="80"/>
      <c r="AV21" s="80"/>
      <c r="AW21" s="80"/>
      <c r="AX21" s="80"/>
      <c r="AY21" s="80"/>
      <c r="AZ21" s="80"/>
      <c r="BA21" s="80"/>
      <c r="BB21" s="80"/>
      <c r="BC21">
        <v>4</v>
      </c>
      <c r="BD21" s="79" t="str">
        <f>REPLACE(INDEX(GroupVertices[Group],MATCH(Edges[[#This Row],[Vertex 1]],GroupVertices[Vertex],0)),1,1,"")</f>
        <v>1</v>
      </c>
      <c r="BE21" s="79" t="str">
        <f>REPLACE(INDEX(GroupVertices[Group],MATCH(Edges[[#This Row],[Vertex 2]],GroupVertices[Vertex],0)),1,1,"")</f>
        <v>1</v>
      </c>
      <c r="BF21" s="48">
        <v>1</v>
      </c>
      <c r="BG21" s="49">
        <v>5</v>
      </c>
      <c r="BH21" s="48">
        <v>0</v>
      </c>
      <c r="BI21" s="49">
        <v>0</v>
      </c>
      <c r="BJ21" s="48">
        <v>0</v>
      </c>
      <c r="BK21" s="49">
        <v>0</v>
      </c>
      <c r="BL21" s="48">
        <v>19</v>
      </c>
      <c r="BM21" s="49">
        <v>95</v>
      </c>
      <c r="BN21" s="48">
        <v>20</v>
      </c>
    </row>
    <row r="22" spans="1:66" ht="15">
      <c r="A22" s="65" t="s">
        <v>274</v>
      </c>
      <c r="B22" s="65" t="s">
        <v>274</v>
      </c>
      <c r="C22" s="66" t="s">
        <v>3819</v>
      </c>
      <c r="D22" s="67">
        <v>8.444444444444445</v>
      </c>
      <c r="E22" s="68" t="s">
        <v>136</v>
      </c>
      <c r="F22" s="69">
        <v>11.777777777777779</v>
      </c>
      <c r="G22" s="66"/>
      <c r="H22" s="70"/>
      <c r="I22" s="71"/>
      <c r="J22" s="71"/>
      <c r="K22" s="34" t="s">
        <v>65</v>
      </c>
      <c r="L22" s="78">
        <v>22</v>
      </c>
      <c r="M22" s="78"/>
      <c r="N22" s="73" t="s">
        <v>850</v>
      </c>
      <c r="O22" s="80" t="s">
        <v>198</v>
      </c>
      <c r="P22" s="82">
        <v>43367.30467592592</v>
      </c>
      <c r="Q22" s="80" t="s">
        <v>577</v>
      </c>
      <c r="R22" s="80" t="s">
        <v>777</v>
      </c>
      <c r="S22" s="80" t="s">
        <v>841</v>
      </c>
      <c r="T22" s="80" t="s">
        <v>1133</v>
      </c>
      <c r="U22" s="80" t="s">
        <v>1288</v>
      </c>
      <c r="V22" s="80" t="s">
        <v>1288</v>
      </c>
      <c r="W22" s="82">
        <v>43367.30467592592</v>
      </c>
      <c r="X22" s="85">
        <v>43367</v>
      </c>
      <c r="Y22" s="83" t="s">
        <v>1515</v>
      </c>
      <c r="Z22" s="80" t="s">
        <v>1854</v>
      </c>
      <c r="AA22" s="80"/>
      <c r="AB22" s="80"/>
      <c r="AC22" s="83" t="s">
        <v>2135</v>
      </c>
      <c r="AD22" s="80"/>
      <c r="AE22" s="80" t="b">
        <v>0</v>
      </c>
      <c r="AF22" s="80">
        <v>3</v>
      </c>
      <c r="AG22" s="83" t="s">
        <v>2147</v>
      </c>
      <c r="AH22" s="80" t="b">
        <v>0</v>
      </c>
      <c r="AI22" s="80" t="s">
        <v>2153</v>
      </c>
      <c r="AJ22" s="80"/>
      <c r="AK22" s="83" t="s">
        <v>2147</v>
      </c>
      <c r="AL22" s="80" t="b">
        <v>0</v>
      </c>
      <c r="AM22" s="80">
        <v>2</v>
      </c>
      <c r="AN22" s="83" t="s">
        <v>2147</v>
      </c>
      <c r="AO22" s="80" t="s">
        <v>2175</v>
      </c>
      <c r="AP22" s="80" t="b">
        <v>0</v>
      </c>
      <c r="AQ22" s="83" t="s">
        <v>2135</v>
      </c>
      <c r="AR22" s="80"/>
      <c r="AS22" s="80">
        <v>0</v>
      </c>
      <c r="AT22" s="80">
        <v>0</v>
      </c>
      <c r="AU22" s="80"/>
      <c r="AV22" s="80"/>
      <c r="AW22" s="80"/>
      <c r="AX22" s="80"/>
      <c r="AY22" s="80"/>
      <c r="AZ22" s="80"/>
      <c r="BA22" s="80"/>
      <c r="BB22" s="80"/>
      <c r="BC22">
        <v>12</v>
      </c>
      <c r="BD22" s="79" t="str">
        <f>REPLACE(INDEX(GroupVertices[Group],MATCH(Edges[[#This Row],[Vertex 1]],GroupVertices[Vertex],0)),1,1,"")</f>
        <v>1</v>
      </c>
      <c r="BE22" s="79" t="str">
        <f>REPLACE(INDEX(GroupVertices[Group],MATCH(Edges[[#This Row],[Vertex 2]],GroupVertices[Vertex],0)),1,1,"")</f>
        <v>1</v>
      </c>
      <c r="BF22" s="48">
        <v>0</v>
      </c>
      <c r="BG22" s="49">
        <v>0</v>
      </c>
      <c r="BH22" s="48">
        <v>1</v>
      </c>
      <c r="BI22" s="49">
        <v>4.3478260869565215</v>
      </c>
      <c r="BJ22" s="48">
        <v>0</v>
      </c>
      <c r="BK22" s="49">
        <v>0</v>
      </c>
      <c r="BL22" s="48">
        <v>22</v>
      </c>
      <c r="BM22" s="49">
        <v>95.65217391304348</v>
      </c>
      <c r="BN22" s="48">
        <v>23</v>
      </c>
    </row>
    <row r="23" spans="1:66" ht="15">
      <c r="A23" s="65" t="s">
        <v>261</v>
      </c>
      <c r="B23" s="65" t="s">
        <v>261</v>
      </c>
      <c r="C23" s="66" t="s">
        <v>3818</v>
      </c>
      <c r="D23" s="67">
        <v>3.7777777777777777</v>
      </c>
      <c r="E23" s="68" t="s">
        <v>136</v>
      </c>
      <c r="F23" s="69">
        <v>23.11111111111111</v>
      </c>
      <c r="G23" s="66"/>
      <c r="H23" s="70"/>
      <c r="I23" s="71"/>
      <c r="J23" s="71"/>
      <c r="K23" s="34" t="s">
        <v>65</v>
      </c>
      <c r="L23" s="78">
        <v>23</v>
      </c>
      <c r="M23" s="78"/>
      <c r="N23" s="73" t="s">
        <v>850</v>
      </c>
      <c r="O23" s="80" t="s">
        <v>198</v>
      </c>
      <c r="P23" s="82">
        <v>43370.54170138889</v>
      </c>
      <c r="Q23" s="80" t="s">
        <v>558</v>
      </c>
      <c r="R23" s="80" t="s">
        <v>759</v>
      </c>
      <c r="S23" s="80" t="s">
        <v>820</v>
      </c>
      <c r="T23" s="80" t="s">
        <v>1117</v>
      </c>
      <c r="U23" s="80" t="s">
        <v>1269</v>
      </c>
      <c r="V23" s="80" t="s">
        <v>1269</v>
      </c>
      <c r="W23" s="82">
        <v>43370.54170138889</v>
      </c>
      <c r="X23" s="85">
        <v>43370</v>
      </c>
      <c r="Y23" s="83" t="s">
        <v>1419</v>
      </c>
      <c r="Z23" s="80" t="s">
        <v>1835</v>
      </c>
      <c r="AA23" s="80"/>
      <c r="AB23" s="80"/>
      <c r="AC23" s="83" t="s">
        <v>2116</v>
      </c>
      <c r="AD23" s="80"/>
      <c r="AE23" s="80" t="b">
        <v>0</v>
      </c>
      <c r="AF23" s="80">
        <v>3</v>
      </c>
      <c r="AG23" s="83" t="s">
        <v>2147</v>
      </c>
      <c r="AH23" s="80" t="b">
        <v>0</v>
      </c>
      <c r="AI23" s="80" t="s">
        <v>2153</v>
      </c>
      <c r="AJ23" s="80"/>
      <c r="AK23" s="83" t="s">
        <v>2147</v>
      </c>
      <c r="AL23" s="80" t="b">
        <v>0</v>
      </c>
      <c r="AM23" s="80">
        <v>0</v>
      </c>
      <c r="AN23" s="83" t="s">
        <v>2147</v>
      </c>
      <c r="AO23" s="80" t="s">
        <v>2174</v>
      </c>
      <c r="AP23" s="80" t="b">
        <v>0</v>
      </c>
      <c r="AQ23" s="83" t="s">
        <v>2116</v>
      </c>
      <c r="AR23" s="80"/>
      <c r="AS23" s="80">
        <v>0</v>
      </c>
      <c r="AT23" s="80">
        <v>0</v>
      </c>
      <c r="AU23" s="80"/>
      <c r="AV23" s="80"/>
      <c r="AW23" s="80"/>
      <c r="AX23" s="80"/>
      <c r="AY23" s="80"/>
      <c r="AZ23" s="80"/>
      <c r="BA23" s="80"/>
      <c r="BB23" s="80"/>
      <c r="BC23">
        <v>6</v>
      </c>
      <c r="BD23" s="79" t="str">
        <f>REPLACE(INDEX(GroupVertices[Group],MATCH(Edges[[#This Row],[Vertex 1]],GroupVertices[Vertex],0)),1,1,"")</f>
        <v>1</v>
      </c>
      <c r="BE23" s="79" t="str">
        <f>REPLACE(INDEX(GroupVertices[Group],MATCH(Edges[[#This Row],[Vertex 2]],GroupVertices[Vertex],0)),1,1,"")</f>
        <v>1</v>
      </c>
      <c r="BF23" s="48">
        <v>0</v>
      </c>
      <c r="BG23" s="49">
        <v>0</v>
      </c>
      <c r="BH23" s="48">
        <v>0</v>
      </c>
      <c r="BI23" s="49">
        <v>0</v>
      </c>
      <c r="BJ23" s="48">
        <v>0</v>
      </c>
      <c r="BK23" s="49">
        <v>0</v>
      </c>
      <c r="BL23" s="48">
        <v>31</v>
      </c>
      <c r="BM23" s="49">
        <v>100</v>
      </c>
      <c r="BN23" s="48">
        <v>31</v>
      </c>
    </row>
    <row r="24" spans="1:66" ht="15">
      <c r="A24" s="65" t="s">
        <v>238</v>
      </c>
      <c r="B24" s="65" t="s">
        <v>238</v>
      </c>
      <c r="C24" s="66" t="s">
        <v>3369</v>
      </c>
      <c r="D24" s="67">
        <v>3</v>
      </c>
      <c r="E24" s="68" t="s">
        <v>132</v>
      </c>
      <c r="F24" s="69">
        <v>25</v>
      </c>
      <c r="G24" s="66"/>
      <c r="H24" s="70"/>
      <c r="I24" s="71"/>
      <c r="J24" s="71"/>
      <c r="K24" s="34" t="s">
        <v>65</v>
      </c>
      <c r="L24" s="78">
        <v>24</v>
      </c>
      <c r="M24" s="78"/>
      <c r="N24" s="73" t="s">
        <v>2393</v>
      </c>
      <c r="O24" s="80" t="s">
        <v>198</v>
      </c>
      <c r="P24" s="82">
        <v>43373.76598379629</v>
      </c>
      <c r="Q24" s="80" t="s">
        <v>520</v>
      </c>
      <c r="R24" s="80" t="s">
        <v>738</v>
      </c>
      <c r="S24" s="80" t="s">
        <v>784</v>
      </c>
      <c r="T24" s="80" t="s">
        <v>893</v>
      </c>
      <c r="U24" s="80" t="s">
        <v>1243</v>
      </c>
      <c r="V24" s="80" t="s">
        <v>1243</v>
      </c>
      <c r="W24" s="82">
        <v>43373.76598379629</v>
      </c>
      <c r="X24" s="85">
        <v>43373</v>
      </c>
      <c r="Y24" s="83" t="s">
        <v>1371</v>
      </c>
      <c r="Z24" s="80" t="s">
        <v>1797</v>
      </c>
      <c r="AA24" s="80"/>
      <c r="AB24" s="80"/>
      <c r="AC24" s="83" t="s">
        <v>2077</v>
      </c>
      <c r="AD24" s="80"/>
      <c r="AE24" s="80" t="b">
        <v>0</v>
      </c>
      <c r="AF24" s="80">
        <v>3</v>
      </c>
      <c r="AG24" s="83" t="s">
        <v>2147</v>
      </c>
      <c r="AH24" s="80" t="b">
        <v>0</v>
      </c>
      <c r="AI24" s="80" t="s">
        <v>2150</v>
      </c>
      <c r="AJ24" s="80"/>
      <c r="AK24" s="83" t="s">
        <v>2147</v>
      </c>
      <c r="AL24" s="80" t="b">
        <v>0</v>
      </c>
      <c r="AM24" s="80">
        <v>3</v>
      </c>
      <c r="AN24" s="83" t="s">
        <v>2147</v>
      </c>
      <c r="AO24" s="80" t="s">
        <v>2174</v>
      </c>
      <c r="AP24" s="80" t="b">
        <v>0</v>
      </c>
      <c r="AQ24" s="83" t="s">
        <v>2077</v>
      </c>
      <c r="AR24" s="80"/>
      <c r="AS24" s="80">
        <v>0</v>
      </c>
      <c r="AT24" s="80">
        <v>0</v>
      </c>
      <c r="AU24" s="80"/>
      <c r="AV24" s="80"/>
      <c r="AW24" s="80"/>
      <c r="AX24" s="80"/>
      <c r="AY24" s="80"/>
      <c r="AZ24" s="80"/>
      <c r="BA24" s="80"/>
      <c r="BB24" s="80"/>
      <c r="BC24">
        <v>5</v>
      </c>
      <c r="BD24" s="79" t="str">
        <f>REPLACE(INDEX(GroupVertices[Group],MATCH(Edges[[#This Row],[Vertex 1]],GroupVertices[Vertex],0)),1,1,"")</f>
        <v>1</v>
      </c>
      <c r="BE24" s="79" t="str">
        <f>REPLACE(INDEX(GroupVertices[Group],MATCH(Edges[[#This Row],[Vertex 2]],GroupVertices[Vertex],0)),1,1,"")</f>
        <v>1</v>
      </c>
      <c r="BF24" s="48">
        <v>1</v>
      </c>
      <c r="BG24" s="49">
        <v>3.3333333333333335</v>
      </c>
      <c r="BH24" s="48">
        <v>2</v>
      </c>
      <c r="BI24" s="49">
        <v>6.666666666666667</v>
      </c>
      <c r="BJ24" s="48">
        <v>0</v>
      </c>
      <c r="BK24" s="49">
        <v>0</v>
      </c>
      <c r="BL24" s="48">
        <v>27</v>
      </c>
      <c r="BM24" s="49">
        <v>90</v>
      </c>
      <c r="BN24" s="48">
        <v>30</v>
      </c>
    </row>
    <row r="25" spans="1:66" ht="15">
      <c r="A25" s="65" t="s">
        <v>264</v>
      </c>
      <c r="B25" s="65" t="s">
        <v>264</v>
      </c>
      <c r="C25" s="66" t="s">
        <v>3374</v>
      </c>
      <c r="D25" s="67">
        <v>7.666666666666667</v>
      </c>
      <c r="E25" s="68" t="s">
        <v>136</v>
      </c>
      <c r="F25" s="69">
        <v>13.666666666666666</v>
      </c>
      <c r="G25" s="66"/>
      <c r="H25" s="70"/>
      <c r="I25" s="71"/>
      <c r="J25" s="71"/>
      <c r="K25" s="34" t="s">
        <v>65</v>
      </c>
      <c r="L25" s="78">
        <v>25</v>
      </c>
      <c r="M25" s="78"/>
      <c r="N25" s="73" t="s">
        <v>850</v>
      </c>
      <c r="O25" s="80" t="s">
        <v>198</v>
      </c>
      <c r="P25" s="82">
        <v>43374.448125</v>
      </c>
      <c r="Q25" s="80" t="s">
        <v>471</v>
      </c>
      <c r="R25" s="84" t="s">
        <v>699</v>
      </c>
      <c r="S25" s="80" t="s">
        <v>814</v>
      </c>
      <c r="T25" s="80" t="s">
        <v>1053</v>
      </c>
      <c r="U25" s="80"/>
      <c r="V25" s="80" t="s">
        <v>1323</v>
      </c>
      <c r="W25" s="82">
        <v>43374.448125</v>
      </c>
      <c r="X25" s="85">
        <v>43374</v>
      </c>
      <c r="Y25" s="83" t="s">
        <v>1447</v>
      </c>
      <c r="Z25" s="80" t="s">
        <v>1748</v>
      </c>
      <c r="AA25" s="80"/>
      <c r="AB25" s="80"/>
      <c r="AC25" s="83" t="s">
        <v>2028</v>
      </c>
      <c r="AD25" s="80"/>
      <c r="AE25" s="80" t="b">
        <v>0</v>
      </c>
      <c r="AF25" s="80">
        <v>1</v>
      </c>
      <c r="AG25" s="83" t="s">
        <v>2147</v>
      </c>
      <c r="AH25" s="80" t="b">
        <v>0</v>
      </c>
      <c r="AI25" s="80" t="s">
        <v>2150</v>
      </c>
      <c r="AJ25" s="80"/>
      <c r="AK25" s="83" t="s">
        <v>2147</v>
      </c>
      <c r="AL25" s="80" t="b">
        <v>0</v>
      </c>
      <c r="AM25" s="80">
        <v>3</v>
      </c>
      <c r="AN25" s="83" t="s">
        <v>2147</v>
      </c>
      <c r="AO25" s="80" t="s">
        <v>2189</v>
      </c>
      <c r="AP25" s="80" t="b">
        <v>0</v>
      </c>
      <c r="AQ25" s="83" t="s">
        <v>2028</v>
      </c>
      <c r="AR25" s="80"/>
      <c r="AS25" s="80">
        <v>0</v>
      </c>
      <c r="AT25" s="80">
        <v>0</v>
      </c>
      <c r="AU25" s="80"/>
      <c r="AV25" s="80"/>
      <c r="AW25" s="80"/>
      <c r="AX25" s="80"/>
      <c r="AY25" s="80"/>
      <c r="AZ25" s="80"/>
      <c r="BA25" s="80"/>
      <c r="BB25" s="80"/>
      <c r="BC25">
        <v>11</v>
      </c>
      <c r="BD25" s="79" t="str">
        <f>REPLACE(INDEX(GroupVertices[Group],MATCH(Edges[[#This Row],[Vertex 1]],GroupVertices[Vertex],0)),1,1,"")</f>
        <v>1</v>
      </c>
      <c r="BE25" s="79" t="str">
        <f>REPLACE(INDEX(GroupVertices[Group],MATCH(Edges[[#This Row],[Vertex 2]],GroupVertices[Vertex],0)),1,1,"")</f>
        <v>1</v>
      </c>
      <c r="BF25" s="48">
        <v>1</v>
      </c>
      <c r="BG25" s="49">
        <v>2.9411764705882355</v>
      </c>
      <c r="BH25" s="48">
        <v>1</v>
      </c>
      <c r="BI25" s="49">
        <v>2.9411764705882355</v>
      </c>
      <c r="BJ25" s="48">
        <v>0</v>
      </c>
      <c r="BK25" s="49">
        <v>0</v>
      </c>
      <c r="BL25" s="48">
        <v>32</v>
      </c>
      <c r="BM25" s="49">
        <v>94.11764705882354</v>
      </c>
      <c r="BN25" s="48">
        <v>34</v>
      </c>
    </row>
    <row r="26" spans="1:66" ht="15">
      <c r="A26" s="65" t="s">
        <v>259</v>
      </c>
      <c r="B26" s="65" t="s">
        <v>259</v>
      </c>
      <c r="C26" s="66" t="s">
        <v>3369</v>
      </c>
      <c r="D26" s="67">
        <v>3</v>
      </c>
      <c r="E26" s="68" t="s">
        <v>132</v>
      </c>
      <c r="F26" s="69">
        <v>25</v>
      </c>
      <c r="G26" s="66"/>
      <c r="H26" s="70"/>
      <c r="I26" s="71"/>
      <c r="J26" s="71"/>
      <c r="K26" s="34" t="s">
        <v>65</v>
      </c>
      <c r="L26" s="78">
        <v>26</v>
      </c>
      <c r="M26" s="78"/>
      <c r="N26" s="73" t="s">
        <v>850</v>
      </c>
      <c r="O26" s="80" t="s">
        <v>198</v>
      </c>
      <c r="P26" s="82">
        <v>43375.58324074074</v>
      </c>
      <c r="Q26" s="80" t="s">
        <v>412</v>
      </c>
      <c r="R26" s="84" t="s">
        <v>660</v>
      </c>
      <c r="S26" s="80" t="s">
        <v>792</v>
      </c>
      <c r="T26" s="80" t="s">
        <v>1008</v>
      </c>
      <c r="U26" s="80" t="s">
        <v>1184</v>
      </c>
      <c r="V26" s="80" t="s">
        <v>1184</v>
      </c>
      <c r="W26" s="82">
        <v>43375.58324074074</v>
      </c>
      <c r="X26" s="85">
        <v>43375</v>
      </c>
      <c r="Y26" s="83" t="s">
        <v>1438</v>
      </c>
      <c r="Z26" s="80" t="s">
        <v>1689</v>
      </c>
      <c r="AA26" s="80"/>
      <c r="AB26" s="80"/>
      <c r="AC26" s="83" t="s">
        <v>1969</v>
      </c>
      <c r="AD26" s="80"/>
      <c r="AE26" s="80" t="b">
        <v>0</v>
      </c>
      <c r="AF26" s="80">
        <v>3</v>
      </c>
      <c r="AG26" s="83" t="s">
        <v>2147</v>
      </c>
      <c r="AH26" s="80" t="b">
        <v>0</v>
      </c>
      <c r="AI26" s="80" t="s">
        <v>2150</v>
      </c>
      <c r="AJ26" s="80"/>
      <c r="AK26" s="83" t="s">
        <v>2147</v>
      </c>
      <c r="AL26" s="80" t="b">
        <v>0</v>
      </c>
      <c r="AM26" s="80">
        <v>1</v>
      </c>
      <c r="AN26" s="83" t="s">
        <v>2147</v>
      </c>
      <c r="AO26" s="80" t="s">
        <v>2175</v>
      </c>
      <c r="AP26" s="80" t="b">
        <v>0</v>
      </c>
      <c r="AQ26" s="83" t="s">
        <v>1969</v>
      </c>
      <c r="AR26" s="80"/>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1</v>
      </c>
      <c r="BF26" s="48">
        <v>0</v>
      </c>
      <c r="BG26" s="49">
        <v>0</v>
      </c>
      <c r="BH26" s="48">
        <v>1</v>
      </c>
      <c r="BI26" s="49">
        <v>4.545454545454546</v>
      </c>
      <c r="BJ26" s="48">
        <v>0</v>
      </c>
      <c r="BK26" s="49">
        <v>0</v>
      </c>
      <c r="BL26" s="48">
        <v>21</v>
      </c>
      <c r="BM26" s="49">
        <v>95.45454545454545</v>
      </c>
      <c r="BN26" s="48">
        <v>22</v>
      </c>
    </row>
    <row r="27" spans="1:66" ht="15">
      <c r="A27" s="65" t="s">
        <v>246</v>
      </c>
      <c r="B27" s="65" t="s">
        <v>246</v>
      </c>
      <c r="C27" s="66" t="s">
        <v>3369</v>
      </c>
      <c r="D27" s="67">
        <v>3</v>
      </c>
      <c r="E27" s="68" t="s">
        <v>132</v>
      </c>
      <c r="F27" s="69">
        <v>25</v>
      </c>
      <c r="G27" s="66"/>
      <c r="H27" s="70"/>
      <c r="I27" s="71"/>
      <c r="J27" s="71"/>
      <c r="K27" s="34" t="s">
        <v>65</v>
      </c>
      <c r="L27" s="78">
        <v>27</v>
      </c>
      <c r="M27" s="78"/>
      <c r="N27" s="73" t="s">
        <v>850</v>
      </c>
      <c r="O27" s="80" t="s">
        <v>198</v>
      </c>
      <c r="P27" s="82">
        <v>43376.333344907405</v>
      </c>
      <c r="Q27" s="80" t="s">
        <v>487</v>
      </c>
      <c r="R27" s="84" t="s">
        <v>713</v>
      </c>
      <c r="S27" s="80" t="s">
        <v>834</v>
      </c>
      <c r="T27" s="80" t="s">
        <v>1067</v>
      </c>
      <c r="U27" s="80" t="s">
        <v>1229</v>
      </c>
      <c r="V27" s="80" t="s">
        <v>1229</v>
      </c>
      <c r="W27" s="82">
        <v>43376.333344907405</v>
      </c>
      <c r="X27" s="85">
        <v>43376</v>
      </c>
      <c r="Y27" s="83" t="s">
        <v>1370</v>
      </c>
      <c r="Z27" s="80" t="s">
        <v>1764</v>
      </c>
      <c r="AA27" s="80"/>
      <c r="AB27" s="80"/>
      <c r="AC27" s="83" t="s">
        <v>2044</v>
      </c>
      <c r="AD27" s="80"/>
      <c r="AE27" s="80" t="b">
        <v>0</v>
      </c>
      <c r="AF27" s="80">
        <v>1</v>
      </c>
      <c r="AG27" s="83" t="s">
        <v>2147</v>
      </c>
      <c r="AH27" s="80" t="b">
        <v>0</v>
      </c>
      <c r="AI27" s="80" t="s">
        <v>2153</v>
      </c>
      <c r="AJ27" s="80"/>
      <c r="AK27" s="83" t="s">
        <v>2147</v>
      </c>
      <c r="AL27" s="80" t="b">
        <v>0</v>
      </c>
      <c r="AM27" s="80">
        <v>0</v>
      </c>
      <c r="AN27" s="83" t="s">
        <v>2147</v>
      </c>
      <c r="AO27" s="80" t="s">
        <v>2174</v>
      </c>
      <c r="AP27" s="80" t="b">
        <v>0</v>
      </c>
      <c r="AQ27" s="83" t="s">
        <v>2044</v>
      </c>
      <c r="AR27" s="80"/>
      <c r="AS27" s="80">
        <v>0</v>
      </c>
      <c r="AT27" s="80">
        <v>0</v>
      </c>
      <c r="AU27" s="80"/>
      <c r="AV27" s="80"/>
      <c r="AW27" s="80"/>
      <c r="AX27" s="80"/>
      <c r="AY27" s="80"/>
      <c r="AZ27" s="80"/>
      <c r="BA27" s="80"/>
      <c r="BB27" s="80"/>
      <c r="BC27">
        <v>5</v>
      </c>
      <c r="BD27" s="79" t="str">
        <f>REPLACE(INDEX(GroupVertices[Group],MATCH(Edges[[#This Row],[Vertex 1]],GroupVertices[Vertex],0)),1,1,"")</f>
        <v>1</v>
      </c>
      <c r="BE27" s="79" t="str">
        <f>REPLACE(INDEX(GroupVertices[Group],MATCH(Edges[[#This Row],[Vertex 2]],GroupVertices[Vertex],0)),1,1,"")</f>
        <v>1</v>
      </c>
      <c r="BF27" s="48">
        <v>0</v>
      </c>
      <c r="BG27" s="49">
        <v>0</v>
      </c>
      <c r="BH27" s="48">
        <v>2</v>
      </c>
      <c r="BI27" s="49">
        <v>10</v>
      </c>
      <c r="BJ27" s="48">
        <v>0</v>
      </c>
      <c r="BK27" s="49">
        <v>0</v>
      </c>
      <c r="BL27" s="48">
        <v>18</v>
      </c>
      <c r="BM27" s="49">
        <v>90</v>
      </c>
      <c r="BN27" s="48">
        <v>20</v>
      </c>
    </row>
    <row r="28" spans="1:66" ht="15">
      <c r="A28" s="65" t="s">
        <v>273</v>
      </c>
      <c r="B28" s="65" t="s">
        <v>273</v>
      </c>
      <c r="C28" s="66" t="s">
        <v>3818</v>
      </c>
      <c r="D28" s="67">
        <v>3.7777777777777777</v>
      </c>
      <c r="E28" s="68" t="s">
        <v>136</v>
      </c>
      <c r="F28" s="69">
        <v>23.11111111111111</v>
      </c>
      <c r="G28" s="66"/>
      <c r="H28" s="70"/>
      <c r="I28" s="71"/>
      <c r="J28" s="71"/>
      <c r="K28" s="34" t="s">
        <v>65</v>
      </c>
      <c r="L28" s="78">
        <v>28</v>
      </c>
      <c r="M28" s="78"/>
      <c r="N28" s="73" t="s">
        <v>888</v>
      </c>
      <c r="O28" s="80" t="s">
        <v>198</v>
      </c>
      <c r="P28" s="82">
        <v>43376.41762731481</v>
      </c>
      <c r="Q28" s="80" t="s">
        <v>551</v>
      </c>
      <c r="R28" s="80" t="s">
        <v>757</v>
      </c>
      <c r="S28" s="80" t="s">
        <v>840</v>
      </c>
      <c r="T28" s="80" t="s">
        <v>1113</v>
      </c>
      <c r="U28" s="80" t="s">
        <v>1262</v>
      </c>
      <c r="V28" s="80" t="s">
        <v>1262</v>
      </c>
      <c r="W28" s="82">
        <v>43376.41762731481</v>
      </c>
      <c r="X28" s="85">
        <v>43376</v>
      </c>
      <c r="Y28" s="83" t="s">
        <v>1460</v>
      </c>
      <c r="Z28" s="80" t="s">
        <v>1828</v>
      </c>
      <c r="AA28" s="80"/>
      <c r="AB28" s="80"/>
      <c r="AC28" s="83" t="s">
        <v>2109</v>
      </c>
      <c r="AD28" s="80"/>
      <c r="AE28" s="80" t="b">
        <v>0</v>
      </c>
      <c r="AF28" s="80">
        <v>3</v>
      </c>
      <c r="AG28" s="83" t="s">
        <v>2147</v>
      </c>
      <c r="AH28" s="80" t="b">
        <v>0</v>
      </c>
      <c r="AI28" s="80" t="s">
        <v>2152</v>
      </c>
      <c r="AJ28" s="80"/>
      <c r="AK28" s="83" t="s">
        <v>2147</v>
      </c>
      <c r="AL28" s="80" t="b">
        <v>0</v>
      </c>
      <c r="AM28" s="80">
        <v>2</v>
      </c>
      <c r="AN28" s="83" t="s">
        <v>2147</v>
      </c>
      <c r="AO28" s="80" t="s">
        <v>2175</v>
      </c>
      <c r="AP28" s="80" t="b">
        <v>0</v>
      </c>
      <c r="AQ28" s="83" t="s">
        <v>2109</v>
      </c>
      <c r="AR28" s="80"/>
      <c r="AS28" s="80">
        <v>0</v>
      </c>
      <c r="AT28" s="80">
        <v>0</v>
      </c>
      <c r="AU28" s="80"/>
      <c r="AV28" s="80"/>
      <c r="AW28" s="80"/>
      <c r="AX28" s="80"/>
      <c r="AY28" s="80"/>
      <c r="AZ28" s="80"/>
      <c r="BA28" s="80"/>
      <c r="BB28" s="80"/>
      <c r="BC28">
        <v>6</v>
      </c>
      <c r="BD28" s="79" t="str">
        <f>REPLACE(INDEX(GroupVertices[Group],MATCH(Edges[[#This Row],[Vertex 1]],GroupVertices[Vertex],0)),1,1,"")</f>
        <v>1</v>
      </c>
      <c r="BE28" s="79" t="str">
        <f>REPLACE(INDEX(GroupVertices[Group],MATCH(Edges[[#This Row],[Vertex 2]],GroupVertices[Vertex],0)),1,1,"")</f>
        <v>1</v>
      </c>
      <c r="BF28" s="48">
        <v>0</v>
      </c>
      <c r="BG28" s="49">
        <v>0</v>
      </c>
      <c r="BH28" s="48">
        <v>0</v>
      </c>
      <c r="BI28" s="49">
        <v>0</v>
      </c>
      <c r="BJ28" s="48">
        <v>0</v>
      </c>
      <c r="BK28" s="49">
        <v>0</v>
      </c>
      <c r="BL28" s="48">
        <v>25</v>
      </c>
      <c r="BM28" s="49">
        <v>100</v>
      </c>
      <c r="BN28" s="48">
        <v>25</v>
      </c>
    </row>
    <row r="29" spans="1:66" ht="15">
      <c r="A29" s="65" t="s">
        <v>236</v>
      </c>
      <c r="B29" s="65" t="s">
        <v>236</v>
      </c>
      <c r="C29" s="66" t="s">
        <v>3815</v>
      </c>
      <c r="D29" s="67">
        <v>9.222222222222221</v>
      </c>
      <c r="E29" s="68" t="s">
        <v>136</v>
      </c>
      <c r="F29" s="69">
        <v>9.88888888888889</v>
      </c>
      <c r="G29" s="66"/>
      <c r="H29" s="70"/>
      <c r="I29" s="71"/>
      <c r="J29" s="71"/>
      <c r="K29" s="34" t="s">
        <v>65</v>
      </c>
      <c r="L29" s="78">
        <v>29</v>
      </c>
      <c r="M29" s="78"/>
      <c r="N29" s="73" t="s">
        <v>850</v>
      </c>
      <c r="O29" s="80" t="s">
        <v>198</v>
      </c>
      <c r="P29" s="82">
        <v>43377.322916666664</v>
      </c>
      <c r="Q29" s="80" t="s">
        <v>448</v>
      </c>
      <c r="R29" s="84" t="s">
        <v>606</v>
      </c>
      <c r="S29" s="80" t="s">
        <v>791</v>
      </c>
      <c r="T29" s="80" t="s">
        <v>959</v>
      </c>
      <c r="U29" s="80"/>
      <c r="V29" s="80" t="s">
        <v>1295</v>
      </c>
      <c r="W29" s="82">
        <v>43377.322916666664</v>
      </c>
      <c r="X29" s="85">
        <v>43377</v>
      </c>
      <c r="Y29" s="83" t="s">
        <v>1401</v>
      </c>
      <c r="Z29" s="80" t="s">
        <v>1725</v>
      </c>
      <c r="AA29" s="80"/>
      <c r="AB29" s="80"/>
      <c r="AC29" s="83" t="s">
        <v>2005</v>
      </c>
      <c r="AD29" s="80"/>
      <c r="AE29" s="80" t="b">
        <v>0</v>
      </c>
      <c r="AF29" s="80">
        <v>0</v>
      </c>
      <c r="AG29" s="83" t="s">
        <v>2147</v>
      </c>
      <c r="AH29" s="80" t="b">
        <v>0</v>
      </c>
      <c r="AI29" s="80" t="s">
        <v>2150</v>
      </c>
      <c r="AJ29" s="80"/>
      <c r="AK29" s="83" t="s">
        <v>2147</v>
      </c>
      <c r="AL29" s="80" t="b">
        <v>0</v>
      </c>
      <c r="AM29" s="80">
        <v>10</v>
      </c>
      <c r="AN29" s="83" t="s">
        <v>2147</v>
      </c>
      <c r="AO29" s="80" t="s">
        <v>2176</v>
      </c>
      <c r="AP29" s="80" t="b">
        <v>0</v>
      </c>
      <c r="AQ29" s="83" t="s">
        <v>2005</v>
      </c>
      <c r="AR29" s="80"/>
      <c r="AS29" s="80">
        <v>0</v>
      </c>
      <c r="AT29" s="80">
        <v>0</v>
      </c>
      <c r="AU29" s="80"/>
      <c r="AV29" s="80"/>
      <c r="AW29" s="80"/>
      <c r="AX29" s="80"/>
      <c r="AY29" s="80"/>
      <c r="AZ29" s="80"/>
      <c r="BA29" s="80"/>
      <c r="BB29" s="80"/>
      <c r="BC29">
        <v>13</v>
      </c>
      <c r="BD29" s="79" t="str">
        <f>REPLACE(INDEX(GroupVertices[Group],MATCH(Edges[[#This Row],[Vertex 1]],GroupVertices[Vertex],0)),1,1,"")</f>
        <v>1</v>
      </c>
      <c r="BE29" s="79" t="str">
        <f>REPLACE(INDEX(GroupVertices[Group],MATCH(Edges[[#This Row],[Vertex 2]],GroupVertices[Vertex],0)),1,1,"")</f>
        <v>1</v>
      </c>
      <c r="BF29" s="48">
        <v>0</v>
      </c>
      <c r="BG29" s="49">
        <v>0</v>
      </c>
      <c r="BH29" s="48">
        <v>0</v>
      </c>
      <c r="BI29" s="49">
        <v>0</v>
      </c>
      <c r="BJ29" s="48">
        <v>0</v>
      </c>
      <c r="BK29" s="49">
        <v>0</v>
      </c>
      <c r="BL29" s="48">
        <v>38</v>
      </c>
      <c r="BM29" s="49">
        <v>100</v>
      </c>
      <c r="BN29" s="48">
        <v>38</v>
      </c>
    </row>
    <row r="30" spans="1:66" ht="15">
      <c r="A30" s="65" t="s">
        <v>251</v>
      </c>
      <c r="B30" s="65" t="s">
        <v>251</v>
      </c>
      <c r="C30" s="66" t="s">
        <v>3369</v>
      </c>
      <c r="D30" s="67">
        <v>3</v>
      </c>
      <c r="E30" s="68" t="s">
        <v>132</v>
      </c>
      <c r="F30" s="69">
        <v>25</v>
      </c>
      <c r="G30" s="66"/>
      <c r="H30" s="70"/>
      <c r="I30" s="71"/>
      <c r="J30" s="71"/>
      <c r="K30" s="34" t="s">
        <v>65</v>
      </c>
      <c r="L30" s="78">
        <v>30</v>
      </c>
      <c r="M30" s="78"/>
      <c r="N30" s="73" t="s">
        <v>850</v>
      </c>
      <c r="O30" s="80" t="s">
        <v>198</v>
      </c>
      <c r="P30" s="82">
        <v>43377.38050925926</v>
      </c>
      <c r="Q30" s="80" t="s">
        <v>496</v>
      </c>
      <c r="R30" s="80"/>
      <c r="S30" s="80"/>
      <c r="T30" s="80" t="s">
        <v>1076</v>
      </c>
      <c r="U30" s="80" t="s">
        <v>1235</v>
      </c>
      <c r="V30" s="80" t="s">
        <v>1235</v>
      </c>
      <c r="W30" s="82">
        <v>43377.38050925926</v>
      </c>
      <c r="X30" s="85">
        <v>43377</v>
      </c>
      <c r="Y30" s="83" t="s">
        <v>1546</v>
      </c>
      <c r="Z30" s="80" t="s">
        <v>1773</v>
      </c>
      <c r="AA30" s="80"/>
      <c r="AB30" s="80"/>
      <c r="AC30" s="83" t="s">
        <v>2053</v>
      </c>
      <c r="AD30" s="80"/>
      <c r="AE30" s="80" t="b">
        <v>0</v>
      </c>
      <c r="AF30" s="80">
        <v>0</v>
      </c>
      <c r="AG30" s="83" t="s">
        <v>2147</v>
      </c>
      <c r="AH30" s="80" t="b">
        <v>0</v>
      </c>
      <c r="AI30" s="80" t="s">
        <v>2150</v>
      </c>
      <c r="AJ30" s="80"/>
      <c r="AK30" s="83" t="s">
        <v>2147</v>
      </c>
      <c r="AL30" s="80" t="b">
        <v>0</v>
      </c>
      <c r="AM30" s="80">
        <v>0</v>
      </c>
      <c r="AN30" s="83" t="s">
        <v>2147</v>
      </c>
      <c r="AO30" s="80" t="s">
        <v>2183</v>
      </c>
      <c r="AP30" s="80" t="b">
        <v>0</v>
      </c>
      <c r="AQ30" s="83" t="s">
        <v>2053</v>
      </c>
      <c r="AR30" s="80"/>
      <c r="AS30" s="80">
        <v>0</v>
      </c>
      <c r="AT30" s="80">
        <v>0</v>
      </c>
      <c r="AU30" s="80"/>
      <c r="AV30" s="80"/>
      <c r="AW30" s="80"/>
      <c r="AX30" s="80"/>
      <c r="AY30" s="80"/>
      <c r="AZ30" s="80"/>
      <c r="BA30" s="80"/>
      <c r="BB30" s="80"/>
      <c r="BC30">
        <v>4</v>
      </c>
      <c r="BD30" s="79" t="str">
        <f>REPLACE(INDEX(GroupVertices[Group],MATCH(Edges[[#This Row],[Vertex 1]],GroupVertices[Vertex],0)),1,1,"")</f>
        <v>1</v>
      </c>
      <c r="BE30" s="79" t="str">
        <f>REPLACE(INDEX(GroupVertices[Group],MATCH(Edges[[#This Row],[Vertex 2]],GroupVertices[Vertex],0)),1,1,"")</f>
        <v>1</v>
      </c>
      <c r="BF30" s="48">
        <v>0</v>
      </c>
      <c r="BG30" s="49">
        <v>0</v>
      </c>
      <c r="BH30" s="48">
        <v>1</v>
      </c>
      <c r="BI30" s="49">
        <v>4.166666666666667</v>
      </c>
      <c r="BJ30" s="48">
        <v>0</v>
      </c>
      <c r="BK30" s="49">
        <v>0</v>
      </c>
      <c r="BL30" s="48">
        <v>23</v>
      </c>
      <c r="BM30" s="49">
        <v>95.83333333333333</v>
      </c>
      <c r="BN30" s="48">
        <v>24</v>
      </c>
    </row>
    <row r="31" spans="1:66" ht="15">
      <c r="A31" s="65" t="s">
        <v>255</v>
      </c>
      <c r="B31" s="65" t="s">
        <v>255</v>
      </c>
      <c r="C31" s="66" t="s">
        <v>3817</v>
      </c>
      <c r="D31" s="67">
        <v>6.111111111111111</v>
      </c>
      <c r="E31" s="68" t="s">
        <v>136</v>
      </c>
      <c r="F31" s="69">
        <v>17.444444444444443</v>
      </c>
      <c r="G31" s="66"/>
      <c r="H31" s="70"/>
      <c r="I31" s="71"/>
      <c r="J31" s="71"/>
      <c r="K31" s="34" t="s">
        <v>65</v>
      </c>
      <c r="L31" s="78">
        <v>31</v>
      </c>
      <c r="M31" s="78"/>
      <c r="N31" s="73" t="s">
        <v>888</v>
      </c>
      <c r="O31" s="80" t="s">
        <v>198</v>
      </c>
      <c r="P31" s="82">
        <v>43377.458344907405</v>
      </c>
      <c r="Q31" s="80" t="s">
        <v>421</v>
      </c>
      <c r="R31" s="84" t="s">
        <v>669</v>
      </c>
      <c r="S31" s="80" t="s">
        <v>820</v>
      </c>
      <c r="T31" s="80" t="s">
        <v>1019</v>
      </c>
      <c r="U31" s="80" t="s">
        <v>1190</v>
      </c>
      <c r="V31" s="80" t="s">
        <v>1190</v>
      </c>
      <c r="W31" s="82">
        <v>43377.458344907405</v>
      </c>
      <c r="X31" s="85">
        <v>43377</v>
      </c>
      <c r="Y31" s="83" t="s">
        <v>1353</v>
      </c>
      <c r="Z31" s="80" t="s">
        <v>1698</v>
      </c>
      <c r="AA31" s="80"/>
      <c r="AB31" s="80"/>
      <c r="AC31" s="83" t="s">
        <v>1978</v>
      </c>
      <c r="AD31" s="80"/>
      <c r="AE31" s="80" t="b">
        <v>0</v>
      </c>
      <c r="AF31" s="80">
        <v>4</v>
      </c>
      <c r="AG31" s="83" t="s">
        <v>2147</v>
      </c>
      <c r="AH31" s="80" t="b">
        <v>0</v>
      </c>
      <c r="AI31" s="80" t="s">
        <v>2150</v>
      </c>
      <c r="AJ31" s="80"/>
      <c r="AK31" s="83" t="s">
        <v>2147</v>
      </c>
      <c r="AL31" s="80" t="b">
        <v>0</v>
      </c>
      <c r="AM31" s="80">
        <v>1</v>
      </c>
      <c r="AN31" s="83" t="s">
        <v>2147</v>
      </c>
      <c r="AO31" s="80" t="s">
        <v>2174</v>
      </c>
      <c r="AP31" s="80" t="b">
        <v>0</v>
      </c>
      <c r="AQ31" s="83" t="s">
        <v>1978</v>
      </c>
      <c r="AR31" s="80"/>
      <c r="AS31" s="80">
        <v>0</v>
      </c>
      <c r="AT31" s="80">
        <v>0</v>
      </c>
      <c r="AU31" s="80"/>
      <c r="AV31" s="80"/>
      <c r="AW31" s="80"/>
      <c r="AX31" s="80"/>
      <c r="AY31" s="80"/>
      <c r="AZ31" s="80"/>
      <c r="BA31" s="80"/>
      <c r="BB31" s="80"/>
      <c r="BC31">
        <v>9</v>
      </c>
      <c r="BD31" s="79" t="str">
        <f>REPLACE(INDEX(GroupVertices[Group],MATCH(Edges[[#This Row],[Vertex 1]],GroupVertices[Vertex],0)),1,1,"")</f>
        <v>1</v>
      </c>
      <c r="BE31" s="79" t="str">
        <f>REPLACE(INDEX(GroupVertices[Group],MATCH(Edges[[#This Row],[Vertex 2]],GroupVertices[Vertex],0)),1,1,"")</f>
        <v>1</v>
      </c>
      <c r="BF31" s="48">
        <v>0</v>
      </c>
      <c r="BG31" s="49">
        <v>0</v>
      </c>
      <c r="BH31" s="48">
        <v>0</v>
      </c>
      <c r="BI31" s="49">
        <v>0</v>
      </c>
      <c r="BJ31" s="48">
        <v>0</v>
      </c>
      <c r="BK31" s="49">
        <v>0</v>
      </c>
      <c r="BL31" s="48">
        <v>17</v>
      </c>
      <c r="BM31" s="49">
        <v>100</v>
      </c>
      <c r="BN31" s="48">
        <v>17</v>
      </c>
    </row>
    <row r="32" spans="1:66" ht="15">
      <c r="A32" s="65" t="s">
        <v>273</v>
      </c>
      <c r="B32" s="65" t="s">
        <v>273</v>
      </c>
      <c r="C32" s="66" t="s">
        <v>3818</v>
      </c>
      <c r="D32" s="67">
        <v>3.7777777777777777</v>
      </c>
      <c r="E32" s="68" t="s">
        <v>136</v>
      </c>
      <c r="F32" s="69">
        <v>23.11111111111111</v>
      </c>
      <c r="G32" s="66"/>
      <c r="H32" s="70"/>
      <c r="I32" s="71"/>
      <c r="J32" s="71"/>
      <c r="K32" s="34" t="s">
        <v>65</v>
      </c>
      <c r="L32" s="78">
        <v>32</v>
      </c>
      <c r="M32" s="78"/>
      <c r="N32" s="73" t="s">
        <v>888</v>
      </c>
      <c r="O32" s="80" t="s">
        <v>198</v>
      </c>
      <c r="P32" s="82">
        <v>43381.35438657407</v>
      </c>
      <c r="Q32" s="80" t="s">
        <v>552</v>
      </c>
      <c r="R32" s="80" t="s">
        <v>757</v>
      </c>
      <c r="S32" s="80" t="s">
        <v>840</v>
      </c>
      <c r="T32" s="80"/>
      <c r="U32" s="80" t="s">
        <v>1263</v>
      </c>
      <c r="V32" s="80" t="s">
        <v>1263</v>
      </c>
      <c r="W32" s="82">
        <v>43381.35438657407</v>
      </c>
      <c r="X32" s="85">
        <v>43381</v>
      </c>
      <c r="Y32" s="83" t="s">
        <v>1544</v>
      </c>
      <c r="Z32" s="80" t="s">
        <v>1829</v>
      </c>
      <c r="AA32" s="80"/>
      <c r="AB32" s="80"/>
      <c r="AC32" s="83" t="s">
        <v>2110</v>
      </c>
      <c r="AD32" s="80"/>
      <c r="AE32" s="80" t="b">
        <v>0</v>
      </c>
      <c r="AF32" s="80">
        <v>1</v>
      </c>
      <c r="AG32" s="83" t="s">
        <v>2147</v>
      </c>
      <c r="AH32" s="80" t="b">
        <v>0</v>
      </c>
      <c r="AI32" s="80" t="s">
        <v>2152</v>
      </c>
      <c r="AJ32" s="80"/>
      <c r="AK32" s="83" t="s">
        <v>2147</v>
      </c>
      <c r="AL32" s="80" t="b">
        <v>0</v>
      </c>
      <c r="AM32" s="80">
        <v>0</v>
      </c>
      <c r="AN32" s="83" t="s">
        <v>2147</v>
      </c>
      <c r="AO32" s="80" t="s">
        <v>2185</v>
      </c>
      <c r="AP32" s="80" t="b">
        <v>0</v>
      </c>
      <c r="AQ32" s="83" t="s">
        <v>2110</v>
      </c>
      <c r="AR32" s="80"/>
      <c r="AS32" s="80">
        <v>0</v>
      </c>
      <c r="AT32" s="80">
        <v>0</v>
      </c>
      <c r="AU32" s="80"/>
      <c r="AV32" s="80"/>
      <c r="AW32" s="80"/>
      <c r="AX32" s="80"/>
      <c r="AY32" s="80"/>
      <c r="AZ32" s="80"/>
      <c r="BA32" s="80"/>
      <c r="BB32" s="80"/>
      <c r="BC32">
        <v>6</v>
      </c>
      <c r="BD32" s="79" t="str">
        <f>REPLACE(INDEX(GroupVertices[Group],MATCH(Edges[[#This Row],[Vertex 1]],GroupVertices[Vertex],0)),1,1,"")</f>
        <v>1</v>
      </c>
      <c r="BE32" s="79" t="str">
        <f>REPLACE(INDEX(GroupVertices[Group],MATCH(Edges[[#This Row],[Vertex 2]],GroupVertices[Vertex],0)),1,1,"")</f>
        <v>1</v>
      </c>
      <c r="BF32" s="48">
        <v>0</v>
      </c>
      <c r="BG32" s="49">
        <v>0</v>
      </c>
      <c r="BH32" s="48">
        <v>0</v>
      </c>
      <c r="BI32" s="49">
        <v>0</v>
      </c>
      <c r="BJ32" s="48">
        <v>0</v>
      </c>
      <c r="BK32" s="49">
        <v>0</v>
      </c>
      <c r="BL32" s="48">
        <v>20</v>
      </c>
      <c r="BM32" s="49">
        <v>100</v>
      </c>
      <c r="BN32" s="48">
        <v>20</v>
      </c>
    </row>
    <row r="33" spans="1:66" ht="15">
      <c r="A33" s="65" t="s">
        <v>273</v>
      </c>
      <c r="B33" s="65" t="s">
        <v>273</v>
      </c>
      <c r="C33" s="66" t="s">
        <v>3818</v>
      </c>
      <c r="D33" s="67">
        <v>3.7777777777777777</v>
      </c>
      <c r="E33" s="68" t="s">
        <v>136</v>
      </c>
      <c r="F33" s="69">
        <v>23.11111111111111</v>
      </c>
      <c r="G33" s="66"/>
      <c r="H33" s="70"/>
      <c r="I33" s="71"/>
      <c r="J33" s="71"/>
      <c r="K33" s="34" t="s">
        <v>65</v>
      </c>
      <c r="L33" s="78">
        <v>33</v>
      </c>
      <c r="M33" s="78"/>
      <c r="N33" s="73" t="s">
        <v>850</v>
      </c>
      <c r="O33" s="80" t="s">
        <v>198</v>
      </c>
      <c r="P33" s="82">
        <v>43381.71701388889</v>
      </c>
      <c r="Q33" s="80" t="s">
        <v>553</v>
      </c>
      <c r="R33" s="80"/>
      <c r="S33" s="80"/>
      <c r="T33" s="80" t="s">
        <v>1114</v>
      </c>
      <c r="U33" s="80" t="s">
        <v>1264</v>
      </c>
      <c r="V33" s="80" t="s">
        <v>1264</v>
      </c>
      <c r="W33" s="82">
        <v>43381.71701388889</v>
      </c>
      <c r="X33" s="85">
        <v>43381</v>
      </c>
      <c r="Y33" s="83" t="s">
        <v>1372</v>
      </c>
      <c r="Z33" s="80" t="s">
        <v>1830</v>
      </c>
      <c r="AA33" s="80"/>
      <c r="AB33" s="80"/>
      <c r="AC33" s="83" t="s">
        <v>2111</v>
      </c>
      <c r="AD33" s="80"/>
      <c r="AE33" s="80" t="b">
        <v>0</v>
      </c>
      <c r="AF33" s="80">
        <v>3</v>
      </c>
      <c r="AG33" s="83" t="s">
        <v>2147</v>
      </c>
      <c r="AH33" s="80" t="b">
        <v>0</v>
      </c>
      <c r="AI33" s="80" t="s">
        <v>2152</v>
      </c>
      <c r="AJ33" s="80"/>
      <c r="AK33" s="83" t="s">
        <v>2147</v>
      </c>
      <c r="AL33" s="80" t="b">
        <v>0</v>
      </c>
      <c r="AM33" s="80">
        <v>4</v>
      </c>
      <c r="AN33" s="83" t="s">
        <v>2147</v>
      </c>
      <c r="AO33" s="80" t="s">
        <v>2175</v>
      </c>
      <c r="AP33" s="80" t="b">
        <v>0</v>
      </c>
      <c r="AQ33" s="83" t="s">
        <v>2111</v>
      </c>
      <c r="AR33" s="80"/>
      <c r="AS33" s="80">
        <v>0</v>
      </c>
      <c r="AT33" s="80">
        <v>0</v>
      </c>
      <c r="AU33" s="80"/>
      <c r="AV33" s="80"/>
      <c r="AW33" s="80"/>
      <c r="AX33" s="80"/>
      <c r="AY33" s="80"/>
      <c r="AZ33" s="80"/>
      <c r="BA33" s="80"/>
      <c r="BB33" s="80"/>
      <c r="BC33">
        <v>6</v>
      </c>
      <c r="BD33" s="79" t="str">
        <f>REPLACE(INDEX(GroupVertices[Group],MATCH(Edges[[#This Row],[Vertex 1]],GroupVertices[Vertex],0)),1,1,"")</f>
        <v>1</v>
      </c>
      <c r="BE33" s="79" t="str">
        <f>REPLACE(INDEX(GroupVertices[Group],MATCH(Edges[[#This Row],[Vertex 2]],GroupVertices[Vertex],0)),1,1,"")</f>
        <v>1</v>
      </c>
      <c r="BF33" s="48">
        <v>0</v>
      </c>
      <c r="BG33" s="49">
        <v>0</v>
      </c>
      <c r="BH33" s="48">
        <v>0</v>
      </c>
      <c r="BI33" s="49">
        <v>0</v>
      </c>
      <c r="BJ33" s="48">
        <v>0</v>
      </c>
      <c r="BK33" s="49">
        <v>0</v>
      </c>
      <c r="BL33" s="48">
        <v>38</v>
      </c>
      <c r="BM33" s="49">
        <v>100</v>
      </c>
      <c r="BN33" s="48">
        <v>38</v>
      </c>
    </row>
    <row r="34" spans="1:66" ht="15">
      <c r="A34" s="65" t="s">
        <v>273</v>
      </c>
      <c r="B34" s="65" t="s">
        <v>273</v>
      </c>
      <c r="C34" s="66" t="s">
        <v>3818</v>
      </c>
      <c r="D34" s="67">
        <v>3.7777777777777777</v>
      </c>
      <c r="E34" s="68" t="s">
        <v>136</v>
      </c>
      <c r="F34" s="69">
        <v>23.11111111111111</v>
      </c>
      <c r="G34" s="66"/>
      <c r="H34" s="70"/>
      <c r="I34" s="71"/>
      <c r="J34" s="71"/>
      <c r="K34" s="34" t="s">
        <v>65</v>
      </c>
      <c r="L34" s="78">
        <v>34</v>
      </c>
      <c r="M34" s="78"/>
      <c r="N34" s="73" t="s">
        <v>888</v>
      </c>
      <c r="O34" s="80" t="s">
        <v>198</v>
      </c>
      <c r="P34" s="82">
        <v>43382.401979166665</v>
      </c>
      <c r="Q34" s="80" t="s">
        <v>554</v>
      </c>
      <c r="R34" s="80" t="s">
        <v>757</v>
      </c>
      <c r="S34" s="80" t="s">
        <v>840</v>
      </c>
      <c r="T34" s="80" t="s">
        <v>1113</v>
      </c>
      <c r="U34" s="80" t="s">
        <v>1265</v>
      </c>
      <c r="V34" s="80" t="s">
        <v>1265</v>
      </c>
      <c r="W34" s="82">
        <v>43382.401979166665</v>
      </c>
      <c r="X34" s="85">
        <v>43382</v>
      </c>
      <c r="Y34" s="83" t="s">
        <v>1583</v>
      </c>
      <c r="Z34" s="80" t="s">
        <v>1831</v>
      </c>
      <c r="AA34" s="80"/>
      <c r="AB34" s="80"/>
      <c r="AC34" s="83" t="s">
        <v>2112</v>
      </c>
      <c r="AD34" s="80"/>
      <c r="AE34" s="80" t="b">
        <v>0</v>
      </c>
      <c r="AF34" s="80">
        <v>2</v>
      </c>
      <c r="AG34" s="83" t="s">
        <v>2147</v>
      </c>
      <c r="AH34" s="80" t="b">
        <v>0</v>
      </c>
      <c r="AI34" s="80" t="s">
        <v>2152</v>
      </c>
      <c r="AJ34" s="80"/>
      <c r="AK34" s="83" t="s">
        <v>2147</v>
      </c>
      <c r="AL34" s="80" t="b">
        <v>0</v>
      </c>
      <c r="AM34" s="80">
        <v>2</v>
      </c>
      <c r="AN34" s="83" t="s">
        <v>2147</v>
      </c>
      <c r="AO34" s="80" t="s">
        <v>2175</v>
      </c>
      <c r="AP34" s="80" t="b">
        <v>0</v>
      </c>
      <c r="AQ34" s="83" t="s">
        <v>2112</v>
      </c>
      <c r="AR34" s="80"/>
      <c r="AS34" s="80">
        <v>0</v>
      </c>
      <c r="AT34" s="80">
        <v>0</v>
      </c>
      <c r="AU34" s="80"/>
      <c r="AV34" s="80"/>
      <c r="AW34" s="80"/>
      <c r="AX34" s="80"/>
      <c r="AY34" s="80"/>
      <c r="AZ34" s="80"/>
      <c r="BA34" s="80"/>
      <c r="BB34" s="80"/>
      <c r="BC34">
        <v>6</v>
      </c>
      <c r="BD34" s="79" t="str">
        <f>REPLACE(INDEX(GroupVertices[Group],MATCH(Edges[[#This Row],[Vertex 1]],GroupVertices[Vertex],0)),1,1,"")</f>
        <v>1</v>
      </c>
      <c r="BE34" s="79" t="str">
        <f>REPLACE(INDEX(GroupVertices[Group],MATCH(Edges[[#This Row],[Vertex 2]],GroupVertices[Vertex],0)),1,1,"")</f>
        <v>1</v>
      </c>
      <c r="BF34" s="48">
        <v>0</v>
      </c>
      <c r="BG34" s="49">
        <v>0</v>
      </c>
      <c r="BH34" s="48">
        <v>0</v>
      </c>
      <c r="BI34" s="49">
        <v>0</v>
      </c>
      <c r="BJ34" s="48">
        <v>0</v>
      </c>
      <c r="BK34" s="49">
        <v>0</v>
      </c>
      <c r="BL34" s="48">
        <v>25</v>
      </c>
      <c r="BM34" s="49">
        <v>100</v>
      </c>
      <c r="BN34" s="48">
        <v>25</v>
      </c>
    </row>
    <row r="35" spans="1:66" ht="15">
      <c r="A35" s="65" t="s">
        <v>270</v>
      </c>
      <c r="B35" s="65" t="s">
        <v>270</v>
      </c>
      <c r="C35" s="66" t="s">
        <v>3369</v>
      </c>
      <c r="D35" s="67">
        <v>3</v>
      </c>
      <c r="E35" s="68" t="s">
        <v>132</v>
      </c>
      <c r="F35" s="69">
        <v>25</v>
      </c>
      <c r="G35" s="66"/>
      <c r="H35" s="70"/>
      <c r="I35" s="71"/>
      <c r="J35" s="71"/>
      <c r="K35" s="34" t="s">
        <v>65</v>
      </c>
      <c r="L35" s="78">
        <v>35</v>
      </c>
      <c r="M35" s="78"/>
      <c r="N35" s="73" t="s">
        <v>850</v>
      </c>
      <c r="O35" s="80" t="s">
        <v>198</v>
      </c>
      <c r="P35" s="82">
        <v>43383.28738425926</v>
      </c>
      <c r="Q35" s="80" t="s">
        <v>500</v>
      </c>
      <c r="R35" s="80" t="s">
        <v>723</v>
      </c>
      <c r="S35" s="80" t="s">
        <v>789</v>
      </c>
      <c r="T35" s="80" t="s">
        <v>1080</v>
      </c>
      <c r="U35" s="80"/>
      <c r="V35" s="80" t="s">
        <v>1329</v>
      </c>
      <c r="W35" s="82">
        <v>43383.28738425926</v>
      </c>
      <c r="X35" s="85">
        <v>43383</v>
      </c>
      <c r="Y35" s="83" t="s">
        <v>1392</v>
      </c>
      <c r="Z35" s="80" t="s">
        <v>1777</v>
      </c>
      <c r="AA35" s="80"/>
      <c r="AB35" s="80"/>
      <c r="AC35" s="83" t="s">
        <v>2057</v>
      </c>
      <c r="AD35" s="80"/>
      <c r="AE35" s="80" t="b">
        <v>0</v>
      </c>
      <c r="AF35" s="80">
        <v>5</v>
      </c>
      <c r="AG35" s="83" t="s">
        <v>2147</v>
      </c>
      <c r="AH35" s="80" t="b">
        <v>1</v>
      </c>
      <c r="AI35" s="80" t="s">
        <v>2155</v>
      </c>
      <c r="AJ35" s="80"/>
      <c r="AK35" s="83" t="s">
        <v>2157</v>
      </c>
      <c r="AL35" s="80" t="b">
        <v>0</v>
      </c>
      <c r="AM35" s="80">
        <v>0</v>
      </c>
      <c r="AN35" s="83" t="s">
        <v>2147</v>
      </c>
      <c r="AO35" s="80" t="s">
        <v>2178</v>
      </c>
      <c r="AP35" s="80" t="b">
        <v>0</v>
      </c>
      <c r="AQ35" s="83" t="s">
        <v>2057</v>
      </c>
      <c r="AR35" s="80"/>
      <c r="AS35" s="80">
        <v>0</v>
      </c>
      <c r="AT35" s="80">
        <v>0</v>
      </c>
      <c r="AU35" s="80"/>
      <c r="AV35" s="80"/>
      <c r="AW35" s="80"/>
      <c r="AX35" s="80"/>
      <c r="AY35" s="80"/>
      <c r="AZ35" s="80"/>
      <c r="BA35" s="80"/>
      <c r="BB35" s="80"/>
      <c r="BC35">
        <v>3</v>
      </c>
      <c r="BD35" s="79" t="str">
        <f>REPLACE(INDEX(GroupVertices[Group],MATCH(Edges[[#This Row],[Vertex 1]],GroupVertices[Vertex],0)),1,1,"")</f>
        <v>1</v>
      </c>
      <c r="BE35" s="79" t="str">
        <f>REPLACE(INDEX(GroupVertices[Group],MATCH(Edges[[#This Row],[Vertex 2]],GroupVertices[Vertex],0)),1,1,"")</f>
        <v>1</v>
      </c>
      <c r="BF35" s="48">
        <v>0</v>
      </c>
      <c r="BG35" s="49">
        <v>0</v>
      </c>
      <c r="BH35" s="48">
        <v>0</v>
      </c>
      <c r="BI35" s="49">
        <v>0</v>
      </c>
      <c r="BJ35" s="48">
        <v>0</v>
      </c>
      <c r="BK35" s="49">
        <v>0</v>
      </c>
      <c r="BL35" s="48">
        <v>9</v>
      </c>
      <c r="BM35" s="49">
        <v>100</v>
      </c>
      <c r="BN35" s="48">
        <v>9</v>
      </c>
    </row>
    <row r="36" spans="1:66" ht="15">
      <c r="A36" s="65" t="s">
        <v>270</v>
      </c>
      <c r="B36" s="65" t="s">
        <v>270</v>
      </c>
      <c r="C36" s="66" t="s">
        <v>3369</v>
      </c>
      <c r="D36" s="67">
        <v>3</v>
      </c>
      <c r="E36" s="68" t="s">
        <v>132</v>
      </c>
      <c r="F36" s="69">
        <v>25</v>
      </c>
      <c r="G36" s="66"/>
      <c r="H36" s="70"/>
      <c r="I36" s="71"/>
      <c r="J36" s="71"/>
      <c r="K36" s="34" t="s">
        <v>65</v>
      </c>
      <c r="L36" s="78">
        <v>36</v>
      </c>
      <c r="M36" s="78"/>
      <c r="N36" s="73" t="s">
        <v>850</v>
      </c>
      <c r="O36" s="80" t="s">
        <v>198</v>
      </c>
      <c r="P36" s="82">
        <v>43383.37501157408</v>
      </c>
      <c r="Q36" s="80" t="s">
        <v>501</v>
      </c>
      <c r="R36" s="80" t="s">
        <v>724</v>
      </c>
      <c r="S36" s="80" t="s">
        <v>836</v>
      </c>
      <c r="T36" s="80" t="s">
        <v>1081</v>
      </c>
      <c r="U36" s="80" t="s">
        <v>1239</v>
      </c>
      <c r="V36" s="80" t="s">
        <v>1239</v>
      </c>
      <c r="W36" s="82">
        <v>43383.37501157408</v>
      </c>
      <c r="X36" s="85">
        <v>43383</v>
      </c>
      <c r="Y36" s="83" t="s">
        <v>1376</v>
      </c>
      <c r="Z36" s="80" t="s">
        <v>1778</v>
      </c>
      <c r="AA36" s="80"/>
      <c r="AB36" s="80"/>
      <c r="AC36" s="83" t="s">
        <v>2058</v>
      </c>
      <c r="AD36" s="80"/>
      <c r="AE36" s="80" t="b">
        <v>0</v>
      </c>
      <c r="AF36" s="80">
        <v>2</v>
      </c>
      <c r="AG36" s="83" t="s">
        <v>2147</v>
      </c>
      <c r="AH36" s="80" t="b">
        <v>0</v>
      </c>
      <c r="AI36" s="80" t="s">
        <v>2155</v>
      </c>
      <c r="AJ36" s="80"/>
      <c r="AK36" s="83" t="s">
        <v>2147</v>
      </c>
      <c r="AL36" s="80" t="b">
        <v>0</v>
      </c>
      <c r="AM36" s="80">
        <v>0</v>
      </c>
      <c r="AN36" s="83" t="s">
        <v>2147</v>
      </c>
      <c r="AO36" s="80" t="s">
        <v>2188</v>
      </c>
      <c r="AP36" s="80" t="b">
        <v>0</v>
      </c>
      <c r="AQ36" s="83" t="s">
        <v>2058</v>
      </c>
      <c r="AR36" s="80"/>
      <c r="AS36" s="80">
        <v>0</v>
      </c>
      <c r="AT36" s="80">
        <v>0</v>
      </c>
      <c r="AU36" s="80"/>
      <c r="AV36" s="80"/>
      <c r="AW36" s="80"/>
      <c r="AX36" s="80"/>
      <c r="AY36" s="80"/>
      <c r="AZ36" s="80"/>
      <c r="BA36" s="80"/>
      <c r="BB36" s="80"/>
      <c r="BC36">
        <v>3</v>
      </c>
      <c r="BD36" s="79" t="str">
        <f>REPLACE(INDEX(GroupVertices[Group],MATCH(Edges[[#This Row],[Vertex 1]],GroupVertices[Vertex],0)),1,1,"")</f>
        <v>1</v>
      </c>
      <c r="BE36" s="79" t="str">
        <f>REPLACE(INDEX(GroupVertices[Group],MATCH(Edges[[#This Row],[Vertex 2]],GroupVertices[Vertex],0)),1,1,"")</f>
        <v>1</v>
      </c>
      <c r="BF36" s="48">
        <v>0</v>
      </c>
      <c r="BG36" s="49">
        <v>0</v>
      </c>
      <c r="BH36" s="48">
        <v>0</v>
      </c>
      <c r="BI36" s="49">
        <v>0</v>
      </c>
      <c r="BJ36" s="48">
        <v>0</v>
      </c>
      <c r="BK36" s="49">
        <v>0</v>
      </c>
      <c r="BL36" s="48">
        <v>17</v>
      </c>
      <c r="BM36" s="49">
        <v>100</v>
      </c>
      <c r="BN36" s="48">
        <v>17</v>
      </c>
    </row>
    <row r="37" spans="1:66" ht="15">
      <c r="A37" s="65" t="s">
        <v>273</v>
      </c>
      <c r="B37" s="65" t="s">
        <v>273</v>
      </c>
      <c r="C37" s="66" t="s">
        <v>3818</v>
      </c>
      <c r="D37" s="67">
        <v>3.7777777777777777</v>
      </c>
      <c r="E37" s="68" t="s">
        <v>136</v>
      </c>
      <c r="F37" s="69">
        <v>23.11111111111111</v>
      </c>
      <c r="G37" s="66"/>
      <c r="H37" s="70"/>
      <c r="I37" s="71"/>
      <c r="J37" s="71"/>
      <c r="K37" s="34" t="s">
        <v>65</v>
      </c>
      <c r="L37" s="78">
        <v>37</v>
      </c>
      <c r="M37" s="78"/>
      <c r="N37" s="73" t="s">
        <v>888</v>
      </c>
      <c r="O37" s="80" t="s">
        <v>198</v>
      </c>
      <c r="P37" s="82">
        <v>43383.50366898148</v>
      </c>
      <c r="Q37" s="80" t="s">
        <v>555</v>
      </c>
      <c r="R37" s="80" t="s">
        <v>757</v>
      </c>
      <c r="S37" s="80" t="s">
        <v>840</v>
      </c>
      <c r="T37" s="80" t="s">
        <v>1113</v>
      </c>
      <c r="U37" s="80" t="s">
        <v>1266</v>
      </c>
      <c r="V37" s="80" t="s">
        <v>1266</v>
      </c>
      <c r="W37" s="82">
        <v>43383.50366898148</v>
      </c>
      <c r="X37" s="85">
        <v>43383</v>
      </c>
      <c r="Y37" s="83" t="s">
        <v>1575</v>
      </c>
      <c r="Z37" s="80" t="s">
        <v>1832</v>
      </c>
      <c r="AA37" s="80"/>
      <c r="AB37" s="80"/>
      <c r="AC37" s="83" t="s">
        <v>2113</v>
      </c>
      <c r="AD37" s="80"/>
      <c r="AE37" s="80" t="b">
        <v>0</v>
      </c>
      <c r="AF37" s="80">
        <v>3</v>
      </c>
      <c r="AG37" s="83" t="s">
        <v>2147</v>
      </c>
      <c r="AH37" s="80" t="b">
        <v>0</v>
      </c>
      <c r="AI37" s="80" t="s">
        <v>2152</v>
      </c>
      <c r="AJ37" s="80"/>
      <c r="AK37" s="83" t="s">
        <v>2147</v>
      </c>
      <c r="AL37" s="80" t="b">
        <v>0</v>
      </c>
      <c r="AM37" s="80">
        <v>3</v>
      </c>
      <c r="AN37" s="83" t="s">
        <v>2147</v>
      </c>
      <c r="AO37" s="80" t="s">
        <v>2185</v>
      </c>
      <c r="AP37" s="80" t="b">
        <v>0</v>
      </c>
      <c r="AQ37" s="83" t="s">
        <v>2113</v>
      </c>
      <c r="AR37" s="80"/>
      <c r="AS37" s="80">
        <v>0</v>
      </c>
      <c r="AT37" s="80">
        <v>0</v>
      </c>
      <c r="AU37" s="80"/>
      <c r="AV37" s="80"/>
      <c r="AW37" s="80"/>
      <c r="AX37" s="80"/>
      <c r="AY37" s="80"/>
      <c r="AZ37" s="80"/>
      <c r="BA37" s="80"/>
      <c r="BB37" s="80"/>
      <c r="BC37">
        <v>6</v>
      </c>
      <c r="BD37" s="79" t="str">
        <f>REPLACE(INDEX(GroupVertices[Group],MATCH(Edges[[#This Row],[Vertex 1]],GroupVertices[Vertex],0)),1,1,"")</f>
        <v>1</v>
      </c>
      <c r="BE37" s="79" t="str">
        <f>REPLACE(INDEX(GroupVertices[Group],MATCH(Edges[[#This Row],[Vertex 2]],GroupVertices[Vertex],0)),1,1,"")</f>
        <v>1</v>
      </c>
      <c r="BF37" s="48">
        <v>0</v>
      </c>
      <c r="BG37" s="49">
        <v>0</v>
      </c>
      <c r="BH37" s="48">
        <v>0</v>
      </c>
      <c r="BI37" s="49">
        <v>0</v>
      </c>
      <c r="BJ37" s="48">
        <v>0</v>
      </c>
      <c r="BK37" s="49">
        <v>0</v>
      </c>
      <c r="BL37" s="48">
        <v>23</v>
      </c>
      <c r="BM37" s="49">
        <v>100</v>
      </c>
      <c r="BN37" s="48">
        <v>23</v>
      </c>
    </row>
    <row r="38" spans="1:66" ht="15">
      <c r="A38" s="65" t="s">
        <v>270</v>
      </c>
      <c r="B38" s="65" t="s">
        <v>270</v>
      </c>
      <c r="C38" s="66" t="s">
        <v>3369</v>
      </c>
      <c r="D38" s="67">
        <v>3</v>
      </c>
      <c r="E38" s="68" t="s">
        <v>132</v>
      </c>
      <c r="F38" s="69">
        <v>25</v>
      </c>
      <c r="G38" s="66"/>
      <c r="H38" s="70"/>
      <c r="I38" s="71"/>
      <c r="J38" s="71"/>
      <c r="K38" s="34" t="s">
        <v>65</v>
      </c>
      <c r="L38" s="78">
        <v>38</v>
      </c>
      <c r="M38" s="78"/>
      <c r="N38" s="73" t="s">
        <v>850</v>
      </c>
      <c r="O38" s="80" t="s">
        <v>198</v>
      </c>
      <c r="P38" s="82">
        <v>43384.229166666664</v>
      </c>
      <c r="Q38" s="80" t="s">
        <v>502</v>
      </c>
      <c r="R38" s="80"/>
      <c r="S38" s="80"/>
      <c r="T38" s="80" t="s">
        <v>1081</v>
      </c>
      <c r="U38" s="80" t="s">
        <v>1240</v>
      </c>
      <c r="V38" s="80" t="s">
        <v>1240</v>
      </c>
      <c r="W38" s="82">
        <v>43384.229166666664</v>
      </c>
      <c r="X38" s="85">
        <v>43384</v>
      </c>
      <c r="Y38" s="83" t="s">
        <v>1513</v>
      </c>
      <c r="Z38" s="80" t="s">
        <v>1779</v>
      </c>
      <c r="AA38" s="80"/>
      <c r="AB38" s="80"/>
      <c r="AC38" s="83" t="s">
        <v>2059</v>
      </c>
      <c r="AD38" s="80"/>
      <c r="AE38" s="80" t="b">
        <v>0</v>
      </c>
      <c r="AF38" s="80">
        <v>0</v>
      </c>
      <c r="AG38" s="83" t="s">
        <v>2147</v>
      </c>
      <c r="AH38" s="80" t="b">
        <v>0</v>
      </c>
      <c r="AI38" s="80" t="s">
        <v>2155</v>
      </c>
      <c r="AJ38" s="80"/>
      <c r="AK38" s="83" t="s">
        <v>2147</v>
      </c>
      <c r="AL38" s="80" t="b">
        <v>0</v>
      </c>
      <c r="AM38" s="80">
        <v>0</v>
      </c>
      <c r="AN38" s="83" t="s">
        <v>2147</v>
      </c>
      <c r="AO38" s="80" t="s">
        <v>2188</v>
      </c>
      <c r="AP38" s="80" t="b">
        <v>0</v>
      </c>
      <c r="AQ38" s="83" t="s">
        <v>2059</v>
      </c>
      <c r="AR38" s="80"/>
      <c r="AS38" s="80">
        <v>0</v>
      </c>
      <c r="AT38" s="80">
        <v>0</v>
      </c>
      <c r="AU38" s="80"/>
      <c r="AV38" s="80"/>
      <c r="AW38" s="80"/>
      <c r="AX38" s="80"/>
      <c r="AY38" s="80"/>
      <c r="AZ38" s="80"/>
      <c r="BA38" s="80"/>
      <c r="BB38" s="80"/>
      <c r="BC38">
        <v>3</v>
      </c>
      <c r="BD38" s="79" t="str">
        <f>REPLACE(INDEX(GroupVertices[Group],MATCH(Edges[[#This Row],[Vertex 1]],GroupVertices[Vertex],0)),1,1,"")</f>
        <v>1</v>
      </c>
      <c r="BE38" s="79" t="str">
        <f>REPLACE(INDEX(GroupVertices[Group],MATCH(Edges[[#This Row],[Vertex 2]],GroupVertices[Vertex],0)),1,1,"")</f>
        <v>1</v>
      </c>
      <c r="BF38" s="48">
        <v>0</v>
      </c>
      <c r="BG38" s="49">
        <v>0</v>
      </c>
      <c r="BH38" s="48">
        <v>0</v>
      </c>
      <c r="BI38" s="49">
        <v>0</v>
      </c>
      <c r="BJ38" s="48">
        <v>0</v>
      </c>
      <c r="BK38" s="49">
        <v>0</v>
      </c>
      <c r="BL38" s="48">
        <v>9</v>
      </c>
      <c r="BM38" s="49">
        <v>100</v>
      </c>
      <c r="BN38" s="48">
        <v>9</v>
      </c>
    </row>
    <row r="39" spans="1:66" ht="15">
      <c r="A39" s="65" t="s">
        <v>243</v>
      </c>
      <c r="B39" s="65" t="s">
        <v>243</v>
      </c>
      <c r="C39" s="66" t="s">
        <v>3369</v>
      </c>
      <c r="D39" s="67">
        <v>3</v>
      </c>
      <c r="E39" s="68" t="s">
        <v>132</v>
      </c>
      <c r="F39" s="69">
        <v>25</v>
      </c>
      <c r="G39" s="66"/>
      <c r="H39" s="70"/>
      <c r="I39" s="71"/>
      <c r="J39" s="71"/>
      <c r="K39" s="34" t="s">
        <v>65</v>
      </c>
      <c r="L39" s="78">
        <v>39</v>
      </c>
      <c r="M39" s="78"/>
      <c r="N39" s="73" t="s">
        <v>888</v>
      </c>
      <c r="O39" s="80" t="s">
        <v>198</v>
      </c>
      <c r="P39" s="82">
        <v>43384.56144675926</v>
      </c>
      <c r="Q39" s="80" t="s">
        <v>395</v>
      </c>
      <c r="R39" s="84" t="s">
        <v>645</v>
      </c>
      <c r="S39" s="80" t="s">
        <v>800</v>
      </c>
      <c r="T39" s="80" t="s">
        <v>988</v>
      </c>
      <c r="U39" s="80" t="s">
        <v>1176</v>
      </c>
      <c r="V39" s="80" t="s">
        <v>1176</v>
      </c>
      <c r="W39" s="82">
        <v>43384.56144675926</v>
      </c>
      <c r="X39" s="85">
        <v>43384</v>
      </c>
      <c r="Y39" s="83" t="s">
        <v>1510</v>
      </c>
      <c r="Z39" s="80" t="s">
        <v>1672</v>
      </c>
      <c r="AA39" s="80"/>
      <c r="AB39" s="80"/>
      <c r="AC39" s="83" t="s">
        <v>1952</v>
      </c>
      <c r="AD39" s="80"/>
      <c r="AE39" s="80" t="b">
        <v>0</v>
      </c>
      <c r="AF39" s="80">
        <v>5</v>
      </c>
      <c r="AG39" s="83" t="s">
        <v>2147</v>
      </c>
      <c r="AH39" s="80" t="b">
        <v>0</v>
      </c>
      <c r="AI39" s="80" t="s">
        <v>2152</v>
      </c>
      <c r="AJ39" s="80"/>
      <c r="AK39" s="83" t="s">
        <v>2147</v>
      </c>
      <c r="AL39" s="80" t="b">
        <v>0</v>
      </c>
      <c r="AM39" s="80">
        <v>2</v>
      </c>
      <c r="AN39" s="83" t="s">
        <v>2147</v>
      </c>
      <c r="AO39" s="80" t="s">
        <v>2175</v>
      </c>
      <c r="AP39" s="80" t="b">
        <v>0</v>
      </c>
      <c r="AQ39" s="83" t="s">
        <v>1952</v>
      </c>
      <c r="AR39" s="80"/>
      <c r="AS39" s="80">
        <v>0</v>
      </c>
      <c r="AT39" s="80">
        <v>0</v>
      </c>
      <c r="AU39" s="80"/>
      <c r="AV39" s="80"/>
      <c r="AW39" s="80"/>
      <c r="AX39" s="80"/>
      <c r="AY39" s="80"/>
      <c r="AZ39" s="80"/>
      <c r="BA39" s="80"/>
      <c r="BB39" s="80"/>
      <c r="BC39">
        <v>2</v>
      </c>
      <c r="BD39" s="79" t="str">
        <f>REPLACE(INDEX(GroupVertices[Group],MATCH(Edges[[#This Row],[Vertex 1]],GroupVertices[Vertex],0)),1,1,"")</f>
        <v>1</v>
      </c>
      <c r="BE39" s="79" t="str">
        <f>REPLACE(INDEX(GroupVertices[Group],MATCH(Edges[[#This Row],[Vertex 2]],GroupVertices[Vertex],0)),1,1,"")</f>
        <v>1</v>
      </c>
      <c r="BF39" s="48">
        <v>0</v>
      </c>
      <c r="BG39" s="49">
        <v>0</v>
      </c>
      <c r="BH39" s="48">
        <v>0</v>
      </c>
      <c r="BI39" s="49">
        <v>0</v>
      </c>
      <c r="BJ39" s="48">
        <v>0</v>
      </c>
      <c r="BK39" s="49">
        <v>0</v>
      </c>
      <c r="BL39" s="48">
        <v>42</v>
      </c>
      <c r="BM39" s="49">
        <v>100</v>
      </c>
      <c r="BN39" s="48">
        <v>42</v>
      </c>
    </row>
    <row r="40" spans="1:66" ht="15">
      <c r="A40" s="65" t="s">
        <v>273</v>
      </c>
      <c r="B40" s="65" t="s">
        <v>273</v>
      </c>
      <c r="C40" s="66" t="s">
        <v>3818</v>
      </c>
      <c r="D40" s="67">
        <v>3.7777777777777777</v>
      </c>
      <c r="E40" s="68" t="s">
        <v>136</v>
      </c>
      <c r="F40" s="69">
        <v>23.11111111111111</v>
      </c>
      <c r="G40" s="66"/>
      <c r="H40" s="70"/>
      <c r="I40" s="71"/>
      <c r="J40" s="71"/>
      <c r="K40" s="34" t="s">
        <v>65</v>
      </c>
      <c r="L40" s="78">
        <v>40</v>
      </c>
      <c r="M40" s="78"/>
      <c r="N40" s="73" t="s">
        <v>850</v>
      </c>
      <c r="O40" s="80" t="s">
        <v>198</v>
      </c>
      <c r="P40" s="82">
        <v>43384.67050925926</v>
      </c>
      <c r="Q40" s="80" t="s">
        <v>556</v>
      </c>
      <c r="R40" s="80"/>
      <c r="S40" s="80"/>
      <c r="T40" s="80" t="s">
        <v>850</v>
      </c>
      <c r="U40" s="80" t="s">
        <v>1267</v>
      </c>
      <c r="V40" s="80" t="s">
        <v>1267</v>
      </c>
      <c r="W40" s="82">
        <v>43384.67050925926</v>
      </c>
      <c r="X40" s="85">
        <v>43384</v>
      </c>
      <c r="Y40" s="83" t="s">
        <v>1482</v>
      </c>
      <c r="Z40" s="80" t="s">
        <v>1833</v>
      </c>
      <c r="AA40" s="80"/>
      <c r="AB40" s="80"/>
      <c r="AC40" s="83" t="s">
        <v>2114</v>
      </c>
      <c r="AD40" s="80"/>
      <c r="AE40" s="80" t="b">
        <v>0</v>
      </c>
      <c r="AF40" s="80">
        <v>0</v>
      </c>
      <c r="AG40" s="83" t="s">
        <v>2147</v>
      </c>
      <c r="AH40" s="80" t="b">
        <v>0</v>
      </c>
      <c r="AI40" s="80" t="s">
        <v>2152</v>
      </c>
      <c r="AJ40" s="80"/>
      <c r="AK40" s="83" t="s">
        <v>2147</v>
      </c>
      <c r="AL40" s="80" t="b">
        <v>0</v>
      </c>
      <c r="AM40" s="80">
        <v>5</v>
      </c>
      <c r="AN40" s="83" t="s">
        <v>2171</v>
      </c>
      <c r="AO40" s="80" t="s">
        <v>2175</v>
      </c>
      <c r="AP40" s="80" t="b">
        <v>0</v>
      </c>
      <c r="AQ40" s="83" t="s">
        <v>2171</v>
      </c>
      <c r="AR40" s="80"/>
      <c r="AS40" s="80">
        <v>0</v>
      </c>
      <c r="AT40" s="80">
        <v>0</v>
      </c>
      <c r="AU40" s="80"/>
      <c r="AV40" s="80"/>
      <c r="AW40" s="80"/>
      <c r="AX40" s="80"/>
      <c r="AY40" s="80"/>
      <c r="AZ40" s="80"/>
      <c r="BA40" s="80"/>
      <c r="BB40" s="80"/>
      <c r="BC40">
        <v>6</v>
      </c>
      <c r="BD40" s="79" t="str">
        <f>REPLACE(INDEX(GroupVertices[Group],MATCH(Edges[[#This Row],[Vertex 1]],GroupVertices[Vertex],0)),1,1,"")</f>
        <v>1</v>
      </c>
      <c r="BE40" s="79" t="str">
        <f>REPLACE(INDEX(GroupVertices[Group],MATCH(Edges[[#This Row],[Vertex 2]],GroupVertices[Vertex],0)),1,1,"")</f>
        <v>1</v>
      </c>
      <c r="BF40" s="48">
        <v>0</v>
      </c>
      <c r="BG40" s="49">
        <v>0</v>
      </c>
      <c r="BH40" s="48">
        <v>0</v>
      </c>
      <c r="BI40" s="49">
        <v>0</v>
      </c>
      <c r="BJ40" s="48">
        <v>0</v>
      </c>
      <c r="BK40" s="49">
        <v>0</v>
      </c>
      <c r="BL40" s="48">
        <v>15</v>
      </c>
      <c r="BM40" s="49">
        <v>100</v>
      </c>
      <c r="BN40" s="48">
        <v>15</v>
      </c>
    </row>
    <row r="41" spans="1:66" ht="15">
      <c r="A41" s="65" t="s">
        <v>246</v>
      </c>
      <c r="B41" s="65" t="s">
        <v>246</v>
      </c>
      <c r="C41" s="66" t="s">
        <v>3369</v>
      </c>
      <c r="D41" s="67">
        <v>3</v>
      </c>
      <c r="E41" s="68" t="s">
        <v>132</v>
      </c>
      <c r="F41" s="69">
        <v>25</v>
      </c>
      <c r="G41" s="66"/>
      <c r="H41" s="70"/>
      <c r="I41" s="71"/>
      <c r="J41" s="71"/>
      <c r="K41" s="34" t="s">
        <v>65</v>
      </c>
      <c r="L41" s="78">
        <v>41</v>
      </c>
      <c r="M41" s="78"/>
      <c r="N41" s="73" t="s">
        <v>850</v>
      </c>
      <c r="O41" s="80" t="s">
        <v>198</v>
      </c>
      <c r="P41" s="82">
        <v>43391.333344907405</v>
      </c>
      <c r="Q41" s="80" t="s">
        <v>488</v>
      </c>
      <c r="R41" s="84" t="s">
        <v>714</v>
      </c>
      <c r="S41" s="80" t="s">
        <v>810</v>
      </c>
      <c r="T41" s="80" t="s">
        <v>1068</v>
      </c>
      <c r="U41" s="80" t="s">
        <v>1230</v>
      </c>
      <c r="V41" s="80" t="s">
        <v>1230</v>
      </c>
      <c r="W41" s="82">
        <v>43391.333344907405</v>
      </c>
      <c r="X41" s="85">
        <v>43391</v>
      </c>
      <c r="Y41" s="83" t="s">
        <v>1370</v>
      </c>
      <c r="Z41" s="80" t="s">
        <v>1765</v>
      </c>
      <c r="AA41" s="80"/>
      <c r="AB41" s="80"/>
      <c r="AC41" s="83" t="s">
        <v>2045</v>
      </c>
      <c r="AD41" s="80"/>
      <c r="AE41" s="80" t="b">
        <v>0</v>
      </c>
      <c r="AF41" s="80">
        <v>0</v>
      </c>
      <c r="AG41" s="83" t="s">
        <v>2147</v>
      </c>
      <c r="AH41" s="80" t="b">
        <v>0</v>
      </c>
      <c r="AI41" s="80" t="s">
        <v>2153</v>
      </c>
      <c r="AJ41" s="80"/>
      <c r="AK41" s="83" t="s">
        <v>2147</v>
      </c>
      <c r="AL41" s="80" t="b">
        <v>0</v>
      </c>
      <c r="AM41" s="80">
        <v>0</v>
      </c>
      <c r="AN41" s="83" t="s">
        <v>2147</v>
      </c>
      <c r="AO41" s="80" t="s">
        <v>2174</v>
      </c>
      <c r="AP41" s="80" t="b">
        <v>0</v>
      </c>
      <c r="AQ41" s="83" t="s">
        <v>2045</v>
      </c>
      <c r="AR41" s="80"/>
      <c r="AS41" s="80">
        <v>0</v>
      </c>
      <c r="AT41" s="80">
        <v>0</v>
      </c>
      <c r="AU41" s="80"/>
      <c r="AV41" s="80"/>
      <c r="AW41" s="80"/>
      <c r="AX41" s="80"/>
      <c r="AY41" s="80"/>
      <c r="AZ41" s="80"/>
      <c r="BA41" s="80"/>
      <c r="BB41" s="80"/>
      <c r="BC41">
        <v>5</v>
      </c>
      <c r="BD41" s="79" t="str">
        <f>REPLACE(INDEX(GroupVertices[Group],MATCH(Edges[[#This Row],[Vertex 1]],GroupVertices[Vertex],0)),1,1,"")</f>
        <v>1</v>
      </c>
      <c r="BE41" s="79" t="str">
        <f>REPLACE(INDEX(GroupVertices[Group],MATCH(Edges[[#This Row],[Vertex 2]],GroupVertices[Vertex],0)),1,1,"")</f>
        <v>1</v>
      </c>
      <c r="BF41" s="48">
        <v>0</v>
      </c>
      <c r="BG41" s="49">
        <v>0</v>
      </c>
      <c r="BH41" s="48">
        <v>2</v>
      </c>
      <c r="BI41" s="49">
        <v>7.142857142857143</v>
      </c>
      <c r="BJ41" s="48">
        <v>0</v>
      </c>
      <c r="BK41" s="49">
        <v>0</v>
      </c>
      <c r="BL41" s="48">
        <v>26</v>
      </c>
      <c r="BM41" s="49">
        <v>92.85714285714286</v>
      </c>
      <c r="BN41" s="48">
        <v>28</v>
      </c>
    </row>
    <row r="42" spans="1:66" ht="15">
      <c r="A42" s="65" t="s">
        <v>274</v>
      </c>
      <c r="B42" s="65" t="s">
        <v>274</v>
      </c>
      <c r="C42" s="66" t="s">
        <v>3819</v>
      </c>
      <c r="D42" s="67">
        <v>8.444444444444445</v>
      </c>
      <c r="E42" s="68" t="s">
        <v>136</v>
      </c>
      <c r="F42" s="69">
        <v>11.777777777777779</v>
      </c>
      <c r="G42" s="66"/>
      <c r="H42" s="70"/>
      <c r="I42" s="71"/>
      <c r="J42" s="71"/>
      <c r="K42" s="34" t="s">
        <v>65</v>
      </c>
      <c r="L42" s="78">
        <v>42</v>
      </c>
      <c r="M42" s="78"/>
      <c r="N42" s="73" t="s">
        <v>850</v>
      </c>
      <c r="O42" s="80" t="s">
        <v>198</v>
      </c>
      <c r="P42" s="82">
        <v>43391.528333333335</v>
      </c>
      <c r="Q42" s="80" t="s">
        <v>578</v>
      </c>
      <c r="R42" s="80" t="s">
        <v>778</v>
      </c>
      <c r="S42" s="80" t="s">
        <v>841</v>
      </c>
      <c r="T42" s="80" t="s">
        <v>850</v>
      </c>
      <c r="U42" s="80" t="s">
        <v>1289</v>
      </c>
      <c r="V42" s="80" t="s">
        <v>1289</v>
      </c>
      <c r="W42" s="82">
        <v>43391.528333333335</v>
      </c>
      <c r="X42" s="85">
        <v>43391</v>
      </c>
      <c r="Y42" s="83" t="s">
        <v>1585</v>
      </c>
      <c r="Z42" s="80" t="s">
        <v>1855</v>
      </c>
      <c r="AA42" s="80"/>
      <c r="AB42" s="80"/>
      <c r="AC42" s="83" t="s">
        <v>2136</v>
      </c>
      <c r="AD42" s="80"/>
      <c r="AE42" s="80" t="b">
        <v>0</v>
      </c>
      <c r="AF42" s="80">
        <v>2</v>
      </c>
      <c r="AG42" s="83" t="s">
        <v>2147</v>
      </c>
      <c r="AH42" s="80" t="b">
        <v>0</v>
      </c>
      <c r="AI42" s="80" t="s">
        <v>2153</v>
      </c>
      <c r="AJ42" s="80"/>
      <c r="AK42" s="83" t="s">
        <v>2147</v>
      </c>
      <c r="AL42" s="80" t="b">
        <v>0</v>
      </c>
      <c r="AM42" s="80">
        <v>1</v>
      </c>
      <c r="AN42" s="83" t="s">
        <v>2147</v>
      </c>
      <c r="AO42" s="80" t="s">
        <v>2175</v>
      </c>
      <c r="AP42" s="80" t="b">
        <v>0</v>
      </c>
      <c r="AQ42" s="83" t="s">
        <v>2136</v>
      </c>
      <c r="AR42" s="80"/>
      <c r="AS42" s="80">
        <v>0</v>
      </c>
      <c r="AT42" s="80">
        <v>0</v>
      </c>
      <c r="AU42" s="80"/>
      <c r="AV42" s="80"/>
      <c r="AW42" s="80"/>
      <c r="AX42" s="80"/>
      <c r="AY42" s="80"/>
      <c r="AZ42" s="80"/>
      <c r="BA42" s="80"/>
      <c r="BB42" s="80"/>
      <c r="BC42">
        <v>12</v>
      </c>
      <c r="BD42" s="79" t="str">
        <f>REPLACE(INDEX(GroupVertices[Group],MATCH(Edges[[#This Row],[Vertex 1]],GroupVertices[Vertex],0)),1,1,"")</f>
        <v>1</v>
      </c>
      <c r="BE42" s="79" t="str">
        <f>REPLACE(INDEX(GroupVertices[Group],MATCH(Edges[[#This Row],[Vertex 2]],GroupVertices[Vertex],0)),1,1,"")</f>
        <v>1</v>
      </c>
      <c r="BF42" s="48">
        <v>0</v>
      </c>
      <c r="BG42" s="49">
        <v>0</v>
      </c>
      <c r="BH42" s="48">
        <v>1</v>
      </c>
      <c r="BI42" s="49">
        <v>3.3333333333333335</v>
      </c>
      <c r="BJ42" s="48">
        <v>0</v>
      </c>
      <c r="BK42" s="49">
        <v>0</v>
      </c>
      <c r="BL42" s="48">
        <v>29</v>
      </c>
      <c r="BM42" s="49">
        <v>96.66666666666667</v>
      </c>
      <c r="BN42" s="48">
        <v>30</v>
      </c>
    </row>
    <row r="43" spans="1:66" ht="15">
      <c r="A43" s="65" t="s">
        <v>238</v>
      </c>
      <c r="B43" s="65" t="s">
        <v>238</v>
      </c>
      <c r="C43" s="66" t="s">
        <v>3369</v>
      </c>
      <c r="D43" s="67">
        <v>3</v>
      </c>
      <c r="E43" s="68" t="s">
        <v>132</v>
      </c>
      <c r="F43" s="69">
        <v>25</v>
      </c>
      <c r="G43" s="66"/>
      <c r="H43" s="70"/>
      <c r="I43" s="71"/>
      <c r="J43" s="71"/>
      <c r="K43" s="34" t="s">
        <v>65</v>
      </c>
      <c r="L43" s="78">
        <v>43</v>
      </c>
      <c r="M43" s="78"/>
      <c r="N43" s="73" t="s">
        <v>850</v>
      </c>
      <c r="O43" s="80" t="s">
        <v>311</v>
      </c>
      <c r="P43" s="82">
        <v>43394.07494212963</v>
      </c>
      <c r="Q43" s="80" t="s">
        <v>313</v>
      </c>
      <c r="R43" s="80"/>
      <c r="S43" s="80"/>
      <c r="T43" s="80" t="s">
        <v>862</v>
      </c>
      <c r="U43" s="80"/>
      <c r="V43" s="80" t="s">
        <v>1297</v>
      </c>
      <c r="W43" s="82">
        <v>43394.07494212963</v>
      </c>
      <c r="X43" s="85">
        <v>43394</v>
      </c>
      <c r="Y43" s="83" t="s">
        <v>1385</v>
      </c>
      <c r="Z43" s="80" t="s">
        <v>1590</v>
      </c>
      <c r="AA43" s="80"/>
      <c r="AB43" s="80"/>
      <c r="AC43" s="83" t="s">
        <v>1868</v>
      </c>
      <c r="AD43" s="80"/>
      <c r="AE43" s="80" t="b">
        <v>0</v>
      </c>
      <c r="AF43" s="80">
        <v>0</v>
      </c>
      <c r="AG43" s="83" t="s">
        <v>2147</v>
      </c>
      <c r="AH43" s="80" t="b">
        <v>0</v>
      </c>
      <c r="AI43" s="80" t="s">
        <v>2150</v>
      </c>
      <c r="AJ43" s="80"/>
      <c r="AK43" s="83" t="s">
        <v>2147</v>
      </c>
      <c r="AL43" s="80" t="b">
        <v>0</v>
      </c>
      <c r="AM43" s="80">
        <v>3</v>
      </c>
      <c r="AN43" s="83" t="s">
        <v>1867</v>
      </c>
      <c r="AO43" s="80" t="s">
        <v>2177</v>
      </c>
      <c r="AP43" s="80" t="b">
        <v>0</v>
      </c>
      <c r="AQ43" s="83" t="s">
        <v>1867</v>
      </c>
      <c r="AR43" s="80"/>
      <c r="AS43" s="80">
        <v>0</v>
      </c>
      <c r="AT43" s="80">
        <v>0</v>
      </c>
      <c r="AU43" s="80"/>
      <c r="AV43" s="80"/>
      <c r="AW43" s="80"/>
      <c r="AX43" s="80"/>
      <c r="AY43" s="80"/>
      <c r="AZ43" s="80"/>
      <c r="BA43" s="80"/>
      <c r="BB43" s="80"/>
      <c r="BC43">
        <v>5</v>
      </c>
      <c r="BD43" s="79" t="str">
        <f>REPLACE(INDEX(GroupVertices[Group],MATCH(Edges[[#This Row],[Vertex 1]],GroupVertices[Vertex],0)),1,1,"")</f>
        <v>1</v>
      </c>
      <c r="BE43" s="79" t="str">
        <f>REPLACE(INDEX(GroupVertices[Group],MATCH(Edges[[#This Row],[Vertex 2]],GroupVertices[Vertex],0)),1,1,"")</f>
        <v>1</v>
      </c>
      <c r="BF43" s="48">
        <v>0</v>
      </c>
      <c r="BG43" s="49">
        <v>0</v>
      </c>
      <c r="BH43" s="48">
        <v>0</v>
      </c>
      <c r="BI43" s="49">
        <v>0</v>
      </c>
      <c r="BJ43" s="48">
        <v>0</v>
      </c>
      <c r="BK43" s="49">
        <v>0</v>
      </c>
      <c r="BL43" s="48">
        <v>35</v>
      </c>
      <c r="BM43" s="49">
        <v>100</v>
      </c>
      <c r="BN43" s="48">
        <v>35</v>
      </c>
    </row>
    <row r="44" spans="1:66" ht="15">
      <c r="A44" s="65" t="s">
        <v>268</v>
      </c>
      <c r="B44" s="65" t="s">
        <v>268</v>
      </c>
      <c r="C44" s="66" t="s">
        <v>3370</v>
      </c>
      <c r="D44" s="67">
        <v>10</v>
      </c>
      <c r="E44" s="68" t="s">
        <v>136</v>
      </c>
      <c r="F44" s="69">
        <v>8</v>
      </c>
      <c r="G44" s="66"/>
      <c r="H44" s="70"/>
      <c r="I44" s="71"/>
      <c r="J44" s="71"/>
      <c r="K44" s="34" t="s">
        <v>65</v>
      </c>
      <c r="L44" s="78">
        <v>44</v>
      </c>
      <c r="M44" s="78"/>
      <c r="N44" s="73" t="s">
        <v>850</v>
      </c>
      <c r="O44" s="80" t="s">
        <v>198</v>
      </c>
      <c r="P44" s="82">
        <v>43395.35422453703</v>
      </c>
      <c r="Q44" s="80" t="s">
        <v>529</v>
      </c>
      <c r="R44" s="80" t="s">
        <v>744</v>
      </c>
      <c r="S44" s="80" t="s">
        <v>838</v>
      </c>
      <c r="T44" s="80" t="s">
        <v>1099</v>
      </c>
      <c r="U44" s="80" t="s">
        <v>1248</v>
      </c>
      <c r="V44" s="80" t="s">
        <v>1248</v>
      </c>
      <c r="W44" s="82">
        <v>43395.35422453703</v>
      </c>
      <c r="X44" s="85">
        <v>43395</v>
      </c>
      <c r="Y44" s="83" t="s">
        <v>1443</v>
      </c>
      <c r="Z44" s="80" t="s">
        <v>1806</v>
      </c>
      <c r="AA44" s="80"/>
      <c r="AB44" s="80"/>
      <c r="AC44" s="83" t="s">
        <v>2087</v>
      </c>
      <c r="AD44" s="80"/>
      <c r="AE44" s="80" t="b">
        <v>0</v>
      </c>
      <c r="AF44" s="80">
        <v>3</v>
      </c>
      <c r="AG44" s="83" t="s">
        <v>2147</v>
      </c>
      <c r="AH44" s="80" t="b">
        <v>0</v>
      </c>
      <c r="AI44" s="80" t="s">
        <v>2150</v>
      </c>
      <c r="AJ44" s="80"/>
      <c r="AK44" s="83" t="s">
        <v>2147</v>
      </c>
      <c r="AL44" s="80" t="b">
        <v>0</v>
      </c>
      <c r="AM44" s="80">
        <v>0</v>
      </c>
      <c r="AN44" s="83" t="s">
        <v>2147</v>
      </c>
      <c r="AO44" s="80" t="s">
        <v>2189</v>
      </c>
      <c r="AP44" s="80" t="b">
        <v>0</v>
      </c>
      <c r="AQ44" s="83" t="s">
        <v>2087</v>
      </c>
      <c r="AR44" s="80"/>
      <c r="AS44" s="80">
        <v>0</v>
      </c>
      <c r="AT44" s="80">
        <v>0</v>
      </c>
      <c r="AU44" s="80"/>
      <c r="AV44" s="80"/>
      <c r="AW44" s="80"/>
      <c r="AX44" s="80"/>
      <c r="AY44" s="80"/>
      <c r="AZ44" s="80"/>
      <c r="BA44" s="80"/>
      <c r="BB44" s="80"/>
      <c r="BC44">
        <v>17</v>
      </c>
      <c r="BD44" s="79" t="str">
        <f>REPLACE(INDEX(GroupVertices[Group],MATCH(Edges[[#This Row],[Vertex 1]],GroupVertices[Vertex],0)),1,1,"")</f>
        <v>1</v>
      </c>
      <c r="BE44" s="79" t="str">
        <f>REPLACE(INDEX(GroupVertices[Group],MATCH(Edges[[#This Row],[Vertex 2]],GroupVertices[Vertex],0)),1,1,"")</f>
        <v>1</v>
      </c>
      <c r="BF44" s="48">
        <v>2</v>
      </c>
      <c r="BG44" s="49">
        <v>7.142857142857143</v>
      </c>
      <c r="BH44" s="48">
        <v>0</v>
      </c>
      <c r="BI44" s="49">
        <v>0</v>
      </c>
      <c r="BJ44" s="48">
        <v>0</v>
      </c>
      <c r="BK44" s="49">
        <v>0</v>
      </c>
      <c r="BL44" s="48">
        <v>26</v>
      </c>
      <c r="BM44" s="49">
        <v>92.85714285714286</v>
      </c>
      <c r="BN44" s="48">
        <v>28</v>
      </c>
    </row>
    <row r="45" spans="1:66" ht="15">
      <c r="A45" s="65" t="s">
        <v>268</v>
      </c>
      <c r="B45" s="65" t="s">
        <v>268</v>
      </c>
      <c r="C45" s="66" t="s">
        <v>3370</v>
      </c>
      <c r="D45" s="67">
        <v>10</v>
      </c>
      <c r="E45" s="68" t="s">
        <v>136</v>
      </c>
      <c r="F45" s="69">
        <v>8</v>
      </c>
      <c r="G45" s="66"/>
      <c r="H45" s="70"/>
      <c r="I45" s="71"/>
      <c r="J45" s="71"/>
      <c r="K45" s="34" t="s">
        <v>65</v>
      </c>
      <c r="L45" s="78">
        <v>45</v>
      </c>
      <c r="M45" s="78"/>
      <c r="N45" s="73" t="s">
        <v>850</v>
      </c>
      <c r="O45" s="80" t="s">
        <v>198</v>
      </c>
      <c r="P45" s="82">
        <v>43395.39587962963</v>
      </c>
      <c r="Q45" s="80" t="s">
        <v>530</v>
      </c>
      <c r="R45" s="80" t="s">
        <v>745</v>
      </c>
      <c r="S45" s="80" t="s">
        <v>785</v>
      </c>
      <c r="T45" s="80" t="s">
        <v>1100</v>
      </c>
      <c r="U45" s="80" t="s">
        <v>1249</v>
      </c>
      <c r="V45" s="80" t="s">
        <v>1249</v>
      </c>
      <c r="W45" s="82">
        <v>43395.39587962963</v>
      </c>
      <c r="X45" s="85">
        <v>43395</v>
      </c>
      <c r="Y45" s="83" t="s">
        <v>1426</v>
      </c>
      <c r="Z45" s="80" t="s">
        <v>1807</v>
      </c>
      <c r="AA45" s="80"/>
      <c r="AB45" s="80"/>
      <c r="AC45" s="83" t="s">
        <v>2088</v>
      </c>
      <c r="AD45" s="80"/>
      <c r="AE45" s="80" t="b">
        <v>0</v>
      </c>
      <c r="AF45" s="80">
        <v>11</v>
      </c>
      <c r="AG45" s="83" t="s">
        <v>2147</v>
      </c>
      <c r="AH45" s="80" t="b">
        <v>0</v>
      </c>
      <c r="AI45" s="80" t="s">
        <v>2150</v>
      </c>
      <c r="AJ45" s="80"/>
      <c r="AK45" s="83" t="s">
        <v>2147</v>
      </c>
      <c r="AL45" s="80" t="b">
        <v>0</v>
      </c>
      <c r="AM45" s="80">
        <v>7</v>
      </c>
      <c r="AN45" s="83" t="s">
        <v>2147</v>
      </c>
      <c r="AO45" s="80" t="s">
        <v>2189</v>
      </c>
      <c r="AP45" s="80" t="b">
        <v>0</v>
      </c>
      <c r="AQ45" s="83" t="s">
        <v>2088</v>
      </c>
      <c r="AR45" s="80"/>
      <c r="AS45" s="80">
        <v>0</v>
      </c>
      <c r="AT45" s="80">
        <v>0</v>
      </c>
      <c r="AU45" s="80"/>
      <c r="AV45" s="80"/>
      <c r="AW45" s="80"/>
      <c r="AX45" s="80"/>
      <c r="AY45" s="80"/>
      <c r="AZ45" s="80"/>
      <c r="BA45" s="80"/>
      <c r="BB45" s="80"/>
      <c r="BC45">
        <v>17</v>
      </c>
      <c r="BD45" s="79" t="str">
        <f>REPLACE(INDEX(GroupVertices[Group],MATCH(Edges[[#This Row],[Vertex 1]],GroupVertices[Vertex],0)),1,1,"")</f>
        <v>1</v>
      </c>
      <c r="BE45" s="79" t="str">
        <f>REPLACE(INDEX(GroupVertices[Group],MATCH(Edges[[#This Row],[Vertex 2]],GroupVertices[Vertex],0)),1,1,"")</f>
        <v>1</v>
      </c>
      <c r="BF45" s="48">
        <v>0</v>
      </c>
      <c r="BG45" s="49">
        <v>0</v>
      </c>
      <c r="BH45" s="48">
        <v>0</v>
      </c>
      <c r="BI45" s="49">
        <v>0</v>
      </c>
      <c r="BJ45" s="48">
        <v>0</v>
      </c>
      <c r="BK45" s="49">
        <v>0</v>
      </c>
      <c r="BL45" s="48">
        <v>23</v>
      </c>
      <c r="BM45" s="49">
        <v>100</v>
      </c>
      <c r="BN45" s="48">
        <v>23</v>
      </c>
    </row>
    <row r="46" spans="1:66" ht="15">
      <c r="A46" s="65" t="s">
        <v>238</v>
      </c>
      <c r="B46" s="65" t="s">
        <v>238</v>
      </c>
      <c r="C46" s="66" t="s">
        <v>3369</v>
      </c>
      <c r="D46" s="67">
        <v>3</v>
      </c>
      <c r="E46" s="68" t="s">
        <v>132</v>
      </c>
      <c r="F46" s="69">
        <v>25</v>
      </c>
      <c r="G46" s="66"/>
      <c r="H46" s="70"/>
      <c r="I46" s="71"/>
      <c r="J46" s="71"/>
      <c r="K46" s="34" t="s">
        <v>65</v>
      </c>
      <c r="L46" s="78">
        <v>46</v>
      </c>
      <c r="M46" s="78"/>
      <c r="N46" s="73" t="s">
        <v>850</v>
      </c>
      <c r="O46" s="80" t="s">
        <v>198</v>
      </c>
      <c r="P46" s="82">
        <v>43396.255625</v>
      </c>
      <c r="Q46" s="80" t="s">
        <v>521</v>
      </c>
      <c r="R46" s="80"/>
      <c r="S46" s="80"/>
      <c r="T46" s="80" t="s">
        <v>277</v>
      </c>
      <c r="U46" s="80" t="s">
        <v>1244</v>
      </c>
      <c r="V46" s="80" t="s">
        <v>1244</v>
      </c>
      <c r="W46" s="82">
        <v>43396.255625</v>
      </c>
      <c r="X46" s="85">
        <v>43396</v>
      </c>
      <c r="Y46" s="83" t="s">
        <v>1523</v>
      </c>
      <c r="Z46" s="80" t="s">
        <v>1798</v>
      </c>
      <c r="AA46" s="80"/>
      <c r="AB46" s="80"/>
      <c r="AC46" s="83" t="s">
        <v>2078</v>
      </c>
      <c r="AD46" s="80"/>
      <c r="AE46" s="80" t="b">
        <v>0</v>
      </c>
      <c r="AF46" s="80">
        <v>6</v>
      </c>
      <c r="AG46" s="83" t="s">
        <v>2147</v>
      </c>
      <c r="AH46" s="80" t="b">
        <v>0</v>
      </c>
      <c r="AI46" s="80" t="s">
        <v>2150</v>
      </c>
      <c r="AJ46" s="80"/>
      <c r="AK46" s="83" t="s">
        <v>2147</v>
      </c>
      <c r="AL46" s="80" t="b">
        <v>0</v>
      </c>
      <c r="AM46" s="80">
        <v>2</v>
      </c>
      <c r="AN46" s="83" t="s">
        <v>2147</v>
      </c>
      <c r="AO46" s="80" t="s">
        <v>2177</v>
      </c>
      <c r="AP46" s="80" t="b">
        <v>0</v>
      </c>
      <c r="AQ46" s="83" t="s">
        <v>2078</v>
      </c>
      <c r="AR46" s="80"/>
      <c r="AS46" s="80">
        <v>0</v>
      </c>
      <c r="AT46" s="80">
        <v>0</v>
      </c>
      <c r="AU46" s="80"/>
      <c r="AV46" s="80"/>
      <c r="AW46" s="80"/>
      <c r="AX46" s="80"/>
      <c r="AY46" s="80"/>
      <c r="AZ46" s="80"/>
      <c r="BA46" s="80"/>
      <c r="BB46" s="80"/>
      <c r="BC46">
        <v>5</v>
      </c>
      <c r="BD46" s="79" t="str">
        <f>REPLACE(INDEX(GroupVertices[Group],MATCH(Edges[[#This Row],[Vertex 1]],GroupVertices[Vertex],0)),1,1,"")</f>
        <v>1</v>
      </c>
      <c r="BE46" s="79" t="str">
        <f>REPLACE(INDEX(GroupVertices[Group],MATCH(Edges[[#This Row],[Vertex 2]],GroupVertices[Vertex],0)),1,1,"")</f>
        <v>1</v>
      </c>
      <c r="BF46" s="48">
        <v>1</v>
      </c>
      <c r="BG46" s="49">
        <v>3.4482758620689653</v>
      </c>
      <c r="BH46" s="48">
        <v>0</v>
      </c>
      <c r="BI46" s="49">
        <v>0</v>
      </c>
      <c r="BJ46" s="48">
        <v>0</v>
      </c>
      <c r="BK46" s="49">
        <v>0</v>
      </c>
      <c r="BL46" s="48">
        <v>28</v>
      </c>
      <c r="BM46" s="49">
        <v>96.55172413793103</v>
      </c>
      <c r="BN46" s="48">
        <v>29</v>
      </c>
    </row>
    <row r="47" spans="1:66" ht="15">
      <c r="A47" s="65" t="s">
        <v>252</v>
      </c>
      <c r="B47" s="65" t="s">
        <v>252</v>
      </c>
      <c r="C47" s="66" t="s">
        <v>3369</v>
      </c>
      <c r="D47" s="67">
        <v>3</v>
      </c>
      <c r="E47" s="68" t="s">
        <v>132</v>
      </c>
      <c r="F47" s="69">
        <v>25</v>
      </c>
      <c r="G47" s="66"/>
      <c r="H47" s="70"/>
      <c r="I47" s="71"/>
      <c r="J47" s="71"/>
      <c r="K47" s="34" t="s">
        <v>65</v>
      </c>
      <c r="L47" s="78">
        <v>47</v>
      </c>
      <c r="M47" s="78"/>
      <c r="N47" s="73" t="s">
        <v>850</v>
      </c>
      <c r="O47" s="80" t="s">
        <v>198</v>
      </c>
      <c r="P47" s="82">
        <v>43396.292175925926</v>
      </c>
      <c r="Q47" s="80" t="s">
        <v>371</v>
      </c>
      <c r="R47" s="84" t="s">
        <v>622</v>
      </c>
      <c r="S47" s="80" t="s">
        <v>793</v>
      </c>
      <c r="T47" s="80" t="s">
        <v>966</v>
      </c>
      <c r="U47" s="80"/>
      <c r="V47" s="80" t="s">
        <v>1311</v>
      </c>
      <c r="W47" s="82">
        <v>43396.292175925926</v>
      </c>
      <c r="X47" s="85">
        <v>43396</v>
      </c>
      <c r="Y47" s="83" t="s">
        <v>1486</v>
      </c>
      <c r="Z47" s="80" t="s">
        <v>1648</v>
      </c>
      <c r="AA47" s="80"/>
      <c r="AB47" s="80"/>
      <c r="AC47" s="83" t="s">
        <v>1928</v>
      </c>
      <c r="AD47" s="80"/>
      <c r="AE47" s="80" t="b">
        <v>0</v>
      </c>
      <c r="AF47" s="80">
        <v>0</v>
      </c>
      <c r="AG47" s="83" t="s">
        <v>2147</v>
      </c>
      <c r="AH47" s="80" t="b">
        <v>0</v>
      </c>
      <c r="AI47" s="80" t="s">
        <v>2150</v>
      </c>
      <c r="AJ47" s="80"/>
      <c r="AK47" s="83" t="s">
        <v>2147</v>
      </c>
      <c r="AL47" s="80" t="b">
        <v>0</v>
      </c>
      <c r="AM47" s="80">
        <v>1</v>
      </c>
      <c r="AN47" s="83" t="s">
        <v>2147</v>
      </c>
      <c r="AO47" s="80" t="s">
        <v>2180</v>
      </c>
      <c r="AP47" s="80" t="b">
        <v>0</v>
      </c>
      <c r="AQ47" s="83" t="s">
        <v>1928</v>
      </c>
      <c r="AR47" s="80"/>
      <c r="AS47" s="80">
        <v>0</v>
      </c>
      <c r="AT47" s="80">
        <v>0</v>
      </c>
      <c r="AU47" s="80"/>
      <c r="AV47" s="80"/>
      <c r="AW47" s="80"/>
      <c r="AX47" s="80"/>
      <c r="AY47" s="80"/>
      <c r="AZ47" s="80"/>
      <c r="BA47" s="80"/>
      <c r="BB47" s="80"/>
      <c r="BC47">
        <v>4</v>
      </c>
      <c r="BD47" s="79" t="str">
        <f>REPLACE(INDEX(GroupVertices[Group],MATCH(Edges[[#This Row],[Vertex 1]],GroupVertices[Vertex],0)),1,1,"")</f>
        <v>1</v>
      </c>
      <c r="BE47" s="79" t="str">
        <f>REPLACE(INDEX(GroupVertices[Group],MATCH(Edges[[#This Row],[Vertex 2]],GroupVertices[Vertex],0)),1,1,"")</f>
        <v>1</v>
      </c>
      <c r="BF47" s="48">
        <v>0</v>
      </c>
      <c r="BG47" s="49">
        <v>0</v>
      </c>
      <c r="BH47" s="48">
        <v>2</v>
      </c>
      <c r="BI47" s="49">
        <v>5.405405405405405</v>
      </c>
      <c r="BJ47" s="48">
        <v>0</v>
      </c>
      <c r="BK47" s="49">
        <v>0</v>
      </c>
      <c r="BL47" s="48">
        <v>35</v>
      </c>
      <c r="BM47" s="49">
        <v>94.5945945945946</v>
      </c>
      <c r="BN47" s="48">
        <v>37</v>
      </c>
    </row>
    <row r="48" spans="1:66" ht="15">
      <c r="A48" s="65" t="s">
        <v>252</v>
      </c>
      <c r="B48" s="65" t="s">
        <v>252</v>
      </c>
      <c r="C48" s="66" t="s">
        <v>3369</v>
      </c>
      <c r="D48" s="67">
        <v>3</v>
      </c>
      <c r="E48" s="68" t="s">
        <v>132</v>
      </c>
      <c r="F48" s="69">
        <v>25</v>
      </c>
      <c r="G48" s="66"/>
      <c r="H48" s="70"/>
      <c r="I48" s="71"/>
      <c r="J48" s="71"/>
      <c r="K48" s="34" t="s">
        <v>65</v>
      </c>
      <c r="L48" s="78">
        <v>48</v>
      </c>
      <c r="M48" s="78"/>
      <c r="N48" s="73" t="s">
        <v>850</v>
      </c>
      <c r="O48" s="80" t="s">
        <v>198</v>
      </c>
      <c r="P48" s="82">
        <v>43396.293541666666</v>
      </c>
      <c r="Q48" s="80" t="s">
        <v>372</v>
      </c>
      <c r="R48" s="84" t="s">
        <v>623</v>
      </c>
      <c r="S48" s="80" t="s">
        <v>793</v>
      </c>
      <c r="T48" s="80" t="s">
        <v>967</v>
      </c>
      <c r="U48" s="80"/>
      <c r="V48" s="80" t="s">
        <v>1311</v>
      </c>
      <c r="W48" s="82">
        <v>43396.293541666666</v>
      </c>
      <c r="X48" s="85">
        <v>43396</v>
      </c>
      <c r="Y48" s="83" t="s">
        <v>1402</v>
      </c>
      <c r="Z48" s="80" t="s">
        <v>1649</v>
      </c>
      <c r="AA48" s="80"/>
      <c r="AB48" s="80"/>
      <c r="AC48" s="83" t="s">
        <v>1929</v>
      </c>
      <c r="AD48" s="80"/>
      <c r="AE48" s="80" t="b">
        <v>0</v>
      </c>
      <c r="AF48" s="80">
        <v>0</v>
      </c>
      <c r="AG48" s="83" t="s">
        <v>2147</v>
      </c>
      <c r="AH48" s="80" t="b">
        <v>0</v>
      </c>
      <c r="AI48" s="80" t="s">
        <v>2150</v>
      </c>
      <c r="AJ48" s="80"/>
      <c r="AK48" s="83" t="s">
        <v>2147</v>
      </c>
      <c r="AL48" s="80" t="b">
        <v>0</v>
      </c>
      <c r="AM48" s="80">
        <v>0</v>
      </c>
      <c r="AN48" s="83" t="s">
        <v>2147</v>
      </c>
      <c r="AO48" s="80" t="s">
        <v>2180</v>
      </c>
      <c r="AP48" s="80" t="b">
        <v>0</v>
      </c>
      <c r="AQ48" s="83" t="s">
        <v>1929</v>
      </c>
      <c r="AR48" s="80"/>
      <c r="AS48" s="80">
        <v>0</v>
      </c>
      <c r="AT48" s="80">
        <v>0</v>
      </c>
      <c r="AU48" s="80"/>
      <c r="AV48" s="80"/>
      <c r="AW48" s="80"/>
      <c r="AX48" s="80"/>
      <c r="AY48" s="80"/>
      <c r="AZ48" s="80"/>
      <c r="BA48" s="80"/>
      <c r="BB48" s="80"/>
      <c r="BC48">
        <v>4</v>
      </c>
      <c r="BD48" s="79" t="str">
        <f>REPLACE(INDEX(GroupVertices[Group],MATCH(Edges[[#This Row],[Vertex 1]],GroupVertices[Vertex],0)),1,1,"")</f>
        <v>1</v>
      </c>
      <c r="BE48" s="79" t="str">
        <f>REPLACE(INDEX(GroupVertices[Group],MATCH(Edges[[#This Row],[Vertex 2]],GroupVertices[Vertex],0)),1,1,"")</f>
        <v>1</v>
      </c>
      <c r="BF48" s="48">
        <v>1</v>
      </c>
      <c r="BG48" s="49">
        <v>3.7037037037037037</v>
      </c>
      <c r="BH48" s="48">
        <v>0</v>
      </c>
      <c r="BI48" s="49">
        <v>0</v>
      </c>
      <c r="BJ48" s="48">
        <v>0</v>
      </c>
      <c r="BK48" s="49">
        <v>0</v>
      </c>
      <c r="BL48" s="48">
        <v>26</v>
      </c>
      <c r="BM48" s="49">
        <v>96.29629629629629</v>
      </c>
      <c r="BN48" s="48">
        <v>27</v>
      </c>
    </row>
    <row r="49" spans="1:66" ht="15">
      <c r="A49" s="65" t="s">
        <v>238</v>
      </c>
      <c r="B49" s="65" t="s">
        <v>238</v>
      </c>
      <c r="C49" s="66" t="s">
        <v>3369</v>
      </c>
      <c r="D49" s="67">
        <v>3</v>
      </c>
      <c r="E49" s="68" t="s">
        <v>132</v>
      </c>
      <c r="F49" s="69">
        <v>25</v>
      </c>
      <c r="G49" s="66"/>
      <c r="H49" s="70"/>
      <c r="I49" s="71"/>
      <c r="J49" s="71"/>
      <c r="K49" s="34" t="s">
        <v>65</v>
      </c>
      <c r="L49" s="78">
        <v>49</v>
      </c>
      <c r="M49" s="78"/>
      <c r="N49" s="73" t="s">
        <v>850</v>
      </c>
      <c r="O49" s="80" t="s">
        <v>311</v>
      </c>
      <c r="P49" s="82">
        <v>43396.39604166667</v>
      </c>
      <c r="Q49" s="80" t="s">
        <v>314</v>
      </c>
      <c r="R49" s="80"/>
      <c r="S49" s="80"/>
      <c r="T49" s="80" t="s">
        <v>277</v>
      </c>
      <c r="U49" s="80"/>
      <c r="V49" s="80" t="s">
        <v>1297</v>
      </c>
      <c r="W49" s="82">
        <v>43396.39604166667</v>
      </c>
      <c r="X49" s="85">
        <v>43396</v>
      </c>
      <c r="Y49" s="83" t="s">
        <v>1386</v>
      </c>
      <c r="Z49" s="80" t="s">
        <v>1591</v>
      </c>
      <c r="AA49" s="80"/>
      <c r="AB49" s="80"/>
      <c r="AC49" s="83" t="s">
        <v>1870</v>
      </c>
      <c r="AD49" s="80"/>
      <c r="AE49" s="80" t="b">
        <v>0</v>
      </c>
      <c r="AF49" s="80">
        <v>0</v>
      </c>
      <c r="AG49" s="83" t="s">
        <v>2147</v>
      </c>
      <c r="AH49" s="80" t="b">
        <v>0</v>
      </c>
      <c r="AI49" s="80" t="s">
        <v>2150</v>
      </c>
      <c r="AJ49" s="80"/>
      <c r="AK49" s="83" t="s">
        <v>2147</v>
      </c>
      <c r="AL49" s="80" t="b">
        <v>0</v>
      </c>
      <c r="AM49" s="80">
        <v>2</v>
      </c>
      <c r="AN49" s="83" t="s">
        <v>1869</v>
      </c>
      <c r="AO49" s="80" t="s">
        <v>2181</v>
      </c>
      <c r="AP49" s="80" t="b">
        <v>0</v>
      </c>
      <c r="AQ49" s="83" t="s">
        <v>1869</v>
      </c>
      <c r="AR49" s="80"/>
      <c r="AS49" s="80">
        <v>0</v>
      </c>
      <c r="AT49" s="80">
        <v>0</v>
      </c>
      <c r="AU49" s="80"/>
      <c r="AV49" s="80"/>
      <c r="AW49" s="80"/>
      <c r="AX49" s="80"/>
      <c r="AY49" s="80"/>
      <c r="AZ49" s="80"/>
      <c r="BA49" s="80"/>
      <c r="BB49" s="80"/>
      <c r="BC49">
        <v>5</v>
      </c>
      <c r="BD49" s="79" t="str">
        <f>REPLACE(INDEX(GroupVertices[Group],MATCH(Edges[[#This Row],[Vertex 1]],GroupVertices[Vertex],0)),1,1,"")</f>
        <v>1</v>
      </c>
      <c r="BE49" s="79" t="str">
        <f>REPLACE(INDEX(GroupVertices[Group],MATCH(Edges[[#This Row],[Vertex 2]],GroupVertices[Vertex],0)),1,1,"")</f>
        <v>1</v>
      </c>
      <c r="BF49" s="48">
        <v>0</v>
      </c>
      <c r="BG49" s="49">
        <v>0</v>
      </c>
      <c r="BH49" s="48">
        <v>1</v>
      </c>
      <c r="BI49" s="49">
        <v>4</v>
      </c>
      <c r="BJ49" s="48">
        <v>0</v>
      </c>
      <c r="BK49" s="49">
        <v>0</v>
      </c>
      <c r="BL49" s="48">
        <v>24</v>
      </c>
      <c r="BM49" s="49">
        <v>96</v>
      </c>
      <c r="BN49" s="48">
        <v>25</v>
      </c>
    </row>
    <row r="50" spans="1:66" ht="15">
      <c r="A50" s="65" t="s">
        <v>274</v>
      </c>
      <c r="B50" s="65" t="s">
        <v>274</v>
      </c>
      <c r="C50" s="66" t="s">
        <v>3819</v>
      </c>
      <c r="D50" s="67">
        <v>8.444444444444445</v>
      </c>
      <c r="E50" s="68" t="s">
        <v>136</v>
      </c>
      <c r="F50" s="69">
        <v>11.777777777777779</v>
      </c>
      <c r="G50" s="66"/>
      <c r="H50" s="70"/>
      <c r="I50" s="71"/>
      <c r="J50" s="71"/>
      <c r="K50" s="34" t="s">
        <v>65</v>
      </c>
      <c r="L50" s="78">
        <v>50</v>
      </c>
      <c r="M50" s="78"/>
      <c r="N50" s="73" t="s">
        <v>2393</v>
      </c>
      <c r="O50" s="80" t="s">
        <v>198</v>
      </c>
      <c r="P50" s="82">
        <v>43396.51246527778</v>
      </c>
      <c r="Q50" s="80" t="s">
        <v>579</v>
      </c>
      <c r="R50" s="80" t="s">
        <v>779</v>
      </c>
      <c r="S50" s="80" t="s">
        <v>790</v>
      </c>
      <c r="T50" s="80" t="s">
        <v>1128</v>
      </c>
      <c r="U50" s="80"/>
      <c r="V50" s="80" t="s">
        <v>1333</v>
      </c>
      <c r="W50" s="82">
        <v>43396.51246527778</v>
      </c>
      <c r="X50" s="85">
        <v>43396</v>
      </c>
      <c r="Y50" s="83" t="s">
        <v>1586</v>
      </c>
      <c r="Z50" s="80" t="s">
        <v>1856</v>
      </c>
      <c r="AA50" s="80"/>
      <c r="AB50" s="80"/>
      <c r="AC50" s="83" t="s">
        <v>2137</v>
      </c>
      <c r="AD50" s="80"/>
      <c r="AE50" s="80" t="b">
        <v>0</v>
      </c>
      <c r="AF50" s="80">
        <v>3</v>
      </c>
      <c r="AG50" s="83" t="s">
        <v>2147</v>
      </c>
      <c r="AH50" s="80" t="b">
        <v>0</v>
      </c>
      <c r="AI50" s="80" t="s">
        <v>2153</v>
      </c>
      <c r="AJ50" s="80"/>
      <c r="AK50" s="83" t="s">
        <v>2147</v>
      </c>
      <c r="AL50" s="80" t="b">
        <v>0</v>
      </c>
      <c r="AM50" s="80">
        <v>1</v>
      </c>
      <c r="AN50" s="83" t="s">
        <v>2147</v>
      </c>
      <c r="AO50" s="80" t="s">
        <v>2175</v>
      </c>
      <c r="AP50" s="80" t="b">
        <v>0</v>
      </c>
      <c r="AQ50" s="83" t="s">
        <v>2137</v>
      </c>
      <c r="AR50" s="80"/>
      <c r="AS50" s="80">
        <v>0</v>
      </c>
      <c r="AT50" s="80">
        <v>0</v>
      </c>
      <c r="AU50" s="80"/>
      <c r="AV50" s="80"/>
      <c r="AW50" s="80"/>
      <c r="AX50" s="80"/>
      <c r="AY50" s="80"/>
      <c r="AZ50" s="80"/>
      <c r="BA50" s="80"/>
      <c r="BB50" s="80"/>
      <c r="BC50">
        <v>12</v>
      </c>
      <c r="BD50" s="79" t="str">
        <f>REPLACE(INDEX(GroupVertices[Group],MATCH(Edges[[#This Row],[Vertex 1]],GroupVertices[Vertex],0)),1,1,"")</f>
        <v>1</v>
      </c>
      <c r="BE50" s="79" t="str">
        <f>REPLACE(INDEX(GroupVertices[Group],MATCH(Edges[[#This Row],[Vertex 2]],GroupVertices[Vertex],0)),1,1,"")</f>
        <v>1</v>
      </c>
      <c r="BF50" s="48">
        <v>1</v>
      </c>
      <c r="BG50" s="49">
        <v>3.5714285714285716</v>
      </c>
      <c r="BH50" s="48">
        <v>0</v>
      </c>
      <c r="BI50" s="49">
        <v>0</v>
      </c>
      <c r="BJ50" s="48">
        <v>0</v>
      </c>
      <c r="BK50" s="49">
        <v>0</v>
      </c>
      <c r="BL50" s="48">
        <v>27</v>
      </c>
      <c r="BM50" s="49">
        <v>96.42857142857143</v>
      </c>
      <c r="BN50" s="48">
        <v>28</v>
      </c>
    </row>
    <row r="51" spans="1:66" ht="15">
      <c r="A51" s="65" t="s">
        <v>245</v>
      </c>
      <c r="B51" s="65" t="s">
        <v>245</v>
      </c>
      <c r="C51" s="66" t="s">
        <v>3817</v>
      </c>
      <c r="D51" s="67">
        <v>6.111111111111111</v>
      </c>
      <c r="E51" s="68" t="s">
        <v>136</v>
      </c>
      <c r="F51" s="69">
        <v>17.444444444444443</v>
      </c>
      <c r="G51" s="66"/>
      <c r="H51" s="70"/>
      <c r="I51" s="71"/>
      <c r="J51" s="71"/>
      <c r="K51" s="34" t="s">
        <v>65</v>
      </c>
      <c r="L51" s="78">
        <v>51</v>
      </c>
      <c r="M51" s="78"/>
      <c r="N51" s="73" t="s">
        <v>850</v>
      </c>
      <c r="O51" s="80" t="s">
        <v>198</v>
      </c>
      <c r="P51" s="82">
        <v>43397.3625</v>
      </c>
      <c r="Q51" s="80" t="s">
        <v>334</v>
      </c>
      <c r="R51" s="80" t="s">
        <v>597</v>
      </c>
      <c r="S51" s="80" t="s">
        <v>811</v>
      </c>
      <c r="T51" s="80" t="s">
        <v>926</v>
      </c>
      <c r="U51" s="80" t="s">
        <v>1146</v>
      </c>
      <c r="V51" s="80" t="s">
        <v>1146</v>
      </c>
      <c r="W51" s="82">
        <v>43397.3625</v>
      </c>
      <c r="X51" s="85">
        <v>43397</v>
      </c>
      <c r="Y51" s="83" t="s">
        <v>1430</v>
      </c>
      <c r="Z51" s="80" t="s">
        <v>1611</v>
      </c>
      <c r="AA51" s="80"/>
      <c r="AB51" s="80"/>
      <c r="AC51" s="83" t="s">
        <v>1890</v>
      </c>
      <c r="AD51" s="80"/>
      <c r="AE51" s="80" t="b">
        <v>0</v>
      </c>
      <c r="AF51" s="80">
        <v>3</v>
      </c>
      <c r="AG51" s="83" t="s">
        <v>2147</v>
      </c>
      <c r="AH51" s="80" t="b">
        <v>0</v>
      </c>
      <c r="AI51" s="80" t="s">
        <v>2150</v>
      </c>
      <c r="AJ51" s="80"/>
      <c r="AK51" s="83" t="s">
        <v>2147</v>
      </c>
      <c r="AL51" s="80" t="b">
        <v>0</v>
      </c>
      <c r="AM51" s="80">
        <v>3</v>
      </c>
      <c r="AN51" s="83" t="s">
        <v>2147</v>
      </c>
      <c r="AO51" s="80" t="s">
        <v>2176</v>
      </c>
      <c r="AP51" s="80" t="b">
        <v>0</v>
      </c>
      <c r="AQ51" s="83" t="s">
        <v>1890</v>
      </c>
      <c r="AR51" s="80"/>
      <c r="AS51" s="80">
        <v>0</v>
      </c>
      <c r="AT51" s="80">
        <v>0</v>
      </c>
      <c r="AU51" s="80"/>
      <c r="AV51" s="80"/>
      <c r="AW51" s="80"/>
      <c r="AX51" s="80"/>
      <c r="AY51" s="80"/>
      <c r="AZ51" s="80"/>
      <c r="BA51" s="80"/>
      <c r="BB51" s="80"/>
      <c r="BC51">
        <v>9</v>
      </c>
      <c r="BD51" s="79" t="str">
        <f>REPLACE(INDEX(GroupVertices[Group],MATCH(Edges[[#This Row],[Vertex 1]],GroupVertices[Vertex],0)),1,1,"")</f>
        <v>1</v>
      </c>
      <c r="BE51" s="79" t="str">
        <f>REPLACE(INDEX(GroupVertices[Group],MATCH(Edges[[#This Row],[Vertex 2]],GroupVertices[Vertex],0)),1,1,"")</f>
        <v>1</v>
      </c>
      <c r="BF51" s="48">
        <v>1</v>
      </c>
      <c r="BG51" s="49">
        <v>3.125</v>
      </c>
      <c r="BH51" s="48">
        <v>0</v>
      </c>
      <c r="BI51" s="49">
        <v>0</v>
      </c>
      <c r="BJ51" s="48">
        <v>0</v>
      </c>
      <c r="BK51" s="49">
        <v>0</v>
      </c>
      <c r="BL51" s="48">
        <v>31</v>
      </c>
      <c r="BM51" s="49">
        <v>96.875</v>
      </c>
      <c r="BN51" s="48">
        <v>32</v>
      </c>
    </row>
    <row r="52" spans="1:66" ht="15">
      <c r="A52" s="65" t="s">
        <v>262</v>
      </c>
      <c r="B52" s="65" t="s">
        <v>262</v>
      </c>
      <c r="C52" s="66" t="s">
        <v>3377</v>
      </c>
      <c r="D52" s="67">
        <v>5.333333333333334</v>
      </c>
      <c r="E52" s="68" t="s">
        <v>136</v>
      </c>
      <c r="F52" s="69">
        <v>19.333333333333332</v>
      </c>
      <c r="G52" s="66"/>
      <c r="H52" s="70"/>
      <c r="I52" s="71"/>
      <c r="J52" s="71"/>
      <c r="K52" s="34" t="s">
        <v>65</v>
      </c>
      <c r="L52" s="78">
        <v>52</v>
      </c>
      <c r="M52" s="78"/>
      <c r="N52" s="73" t="s">
        <v>850</v>
      </c>
      <c r="O52" s="80" t="s">
        <v>198</v>
      </c>
      <c r="P52" s="82">
        <v>43398.500069444446</v>
      </c>
      <c r="Q52" s="80" t="s">
        <v>415</v>
      </c>
      <c r="R52" s="84" t="s">
        <v>663</v>
      </c>
      <c r="S52" s="80" t="s">
        <v>820</v>
      </c>
      <c r="T52" s="80" t="s">
        <v>850</v>
      </c>
      <c r="U52" s="80"/>
      <c r="V52" s="80" t="s">
        <v>1321</v>
      </c>
      <c r="W52" s="82">
        <v>43398.500069444446</v>
      </c>
      <c r="X52" s="85">
        <v>43398</v>
      </c>
      <c r="Y52" s="83" t="s">
        <v>1451</v>
      </c>
      <c r="Z52" s="80" t="s">
        <v>1692</v>
      </c>
      <c r="AA52" s="80"/>
      <c r="AB52" s="80"/>
      <c r="AC52" s="83" t="s">
        <v>1972</v>
      </c>
      <c r="AD52" s="80"/>
      <c r="AE52" s="80" t="b">
        <v>0</v>
      </c>
      <c r="AF52" s="80">
        <v>1</v>
      </c>
      <c r="AG52" s="83" t="s">
        <v>2147</v>
      </c>
      <c r="AH52" s="80" t="b">
        <v>0</v>
      </c>
      <c r="AI52" s="80" t="s">
        <v>2150</v>
      </c>
      <c r="AJ52" s="80"/>
      <c r="AK52" s="83" t="s">
        <v>2147</v>
      </c>
      <c r="AL52" s="80" t="b">
        <v>0</v>
      </c>
      <c r="AM52" s="80">
        <v>0</v>
      </c>
      <c r="AN52" s="83" t="s">
        <v>2147</v>
      </c>
      <c r="AO52" s="80" t="s">
        <v>2176</v>
      </c>
      <c r="AP52" s="80" t="b">
        <v>0</v>
      </c>
      <c r="AQ52" s="83" t="s">
        <v>1972</v>
      </c>
      <c r="AR52" s="80"/>
      <c r="AS52" s="80">
        <v>0</v>
      </c>
      <c r="AT52" s="80">
        <v>0</v>
      </c>
      <c r="AU52" s="80"/>
      <c r="AV52" s="80"/>
      <c r="AW52" s="80"/>
      <c r="AX52" s="80"/>
      <c r="AY52" s="80"/>
      <c r="AZ52" s="80"/>
      <c r="BA52" s="80"/>
      <c r="BB52" s="80"/>
      <c r="BC52">
        <v>8</v>
      </c>
      <c r="BD52" s="79" t="str">
        <f>REPLACE(INDEX(GroupVertices[Group],MATCH(Edges[[#This Row],[Vertex 1]],GroupVertices[Vertex],0)),1,1,"")</f>
        <v>1</v>
      </c>
      <c r="BE52" s="79" t="str">
        <f>REPLACE(INDEX(GroupVertices[Group],MATCH(Edges[[#This Row],[Vertex 2]],GroupVertices[Vertex],0)),1,1,"")</f>
        <v>1</v>
      </c>
      <c r="BF52" s="48">
        <v>0</v>
      </c>
      <c r="BG52" s="49">
        <v>0</v>
      </c>
      <c r="BH52" s="48">
        <v>0</v>
      </c>
      <c r="BI52" s="49">
        <v>0</v>
      </c>
      <c r="BJ52" s="48">
        <v>0</v>
      </c>
      <c r="BK52" s="49">
        <v>0</v>
      </c>
      <c r="BL52" s="48">
        <v>17</v>
      </c>
      <c r="BM52" s="49">
        <v>100</v>
      </c>
      <c r="BN52" s="48">
        <v>17</v>
      </c>
    </row>
    <row r="53" spans="1:66" ht="15">
      <c r="A53" s="65" t="s">
        <v>274</v>
      </c>
      <c r="B53" s="65" t="s">
        <v>274</v>
      </c>
      <c r="C53" s="66" t="s">
        <v>3819</v>
      </c>
      <c r="D53" s="67">
        <v>8.444444444444445</v>
      </c>
      <c r="E53" s="68" t="s">
        <v>136</v>
      </c>
      <c r="F53" s="69">
        <v>11.777777777777779</v>
      </c>
      <c r="G53" s="66"/>
      <c r="H53" s="70"/>
      <c r="I53" s="71"/>
      <c r="J53" s="71"/>
      <c r="K53" s="34" t="s">
        <v>65</v>
      </c>
      <c r="L53" s="78">
        <v>53</v>
      </c>
      <c r="M53" s="78"/>
      <c r="N53" s="73" t="s">
        <v>888</v>
      </c>
      <c r="O53" s="80" t="s">
        <v>198</v>
      </c>
      <c r="P53" s="82">
        <v>43399.651400462964</v>
      </c>
      <c r="Q53" s="80" t="s">
        <v>580</v>
      </c>
      <c r="R53" s="80"/>
      <c r="S53" s="80"/>
      <c r="T53" s="80" t="s">
        <v>1134</v>
      </c>
      <c r="U53" s="80"/>
      <c r="V53" s="80" t="s">
        <v>1333</v>
      </c>
      <c r="W53" s="82">
        <v>43399.651400462964</v>
      </c>
      <c r="X53" s="85">
        <v>43399</v>
      </c>
      <c r="Y53" s="83" t="s">
        <v>1337</v>
      </c>
      <c r="Z53" s="80" t="s">
        <v>1857</v>
      </c>
      <c r="AA53" s="80"/>
      <c r="AB53" s="80"/>
      <c r="AC53" s="83" t="s">
        <v>2138</v>
      </c>
      <c r="AD53" s="80"/>
      <c r="AE53" s="80" t="b">
        <v>0</v>
      </c>
      <c r="AF53" s="80">
        <v>0</v>
      </c>
      <c r="AG53" s="83" t="s">
        <v>2147</v>
      </c>
      <c r="AH53" s="80" t="b">
        <v>0</v>
      </c>
      <c r="AI53" s="80" t="s">
        <v>2153</v>
      </c>
      <c r="AJ53" s="80"/>
      <c r="AK53" s="83" t="s">
        <v>2147</v>
      </c>
      <c r="AL53" s="80" t="b">
        <v>0</v>
      </c>
      <c r="AM53" s="80">
        <v>1</v>
      </c>
      <c r="AN53" s="83" t="s">
        <v>2172</v>
      </c>
      <c r="AO53" s="80" t="s">
        <v>2175</v>
      </c>
      <c r="AP53" s="80" t="b">
        <v>0</v>
      </c>
      <c r="AQ53" s="83" t="s">
        <v>2172</v>
      </c>
      <c r="AR53" s="80"/>
      <c r="AS53" s="80">
        <v>0</v>
      </c>
      <c r="AT53" s="80">
        <v>0</v>
      </c>
      <c r="AU53" s="80"/>
      <c r="AV53" s="80"/>
      <c r="AW53" s="80"/>
      <c r="AX53" s="80"/>
      <c r="AY53" s="80"/>
      <c r="AZ53" s="80"/>
      <c r="BA53" s="80"/>
      <c r="BB53" s="80"/>
      <c r="BC53">
        <v>12</v>
      </c>
      <c r="BD53" s="79" t="str">
        <f>REPLACE(INDEX(GroupVertices[Group],MATCH(Edges[[#This Row],[Vertex 1]],GroupVertices[Vertex],0)),1,1,"")</f>
        <v>1</v>
      </c>
      <c r="BE53" s="79" t="str">
        <f>REPLACE(INDEX(GroupVertices[Group],MATCH(Edges[[#This Row],[Vertex 2]],GroupVertices[Vertex],0)),1,1,"")</f>
        <v>1</v>
      </c>
      <c r="BF53" s="48">
        <v>1</v>
      </c>
      <c r="BG53" s="49">
        <v>4.3478260869565215</v>
      </c>
      <c r="BH53" s="48">
        <v>0</v>
      </c>
      <c r="BI53" s="49">
        <v>0</v>
      </c>
      <c r="BJ53" s="48">
        <v>0</v>
      </c>
      <c r="BK53" s="49">
        <v>0</v>
      </c>
      <c r="BL53" s="48">
        <v>22</v>
      </c>
      <c r="BM53" s="49">
        <v>95.65217391304348</v>
      </c>
      <c r="BN53" s="48">
        <v>23</v>
      </c>
    </row>
    <row r="54" spans="1:66" ht="15">
      <c r="A54" s="65" t="s">
        <v>247</v>
      </c>
      <c r="B54" s="65" t="s">
        <v>247</v>
      </c>
      <c r="C54" s="66" t="s">
        <v>3816</v>
      </c>
      <c r="D54" s="67">
        <v>4.555555555555555</v>
      </c>
      <c r="E54" s="68" t="s">
        <v>136</v>
      </c>
      <c r="F54" s="69">
        <v>21.22222222222222</v>
      </c>
      <c r="G54" s="66"/>
      <c r="H54" s="70"/>
      <c r="I54" s="71"/>
      <c r="J54" s="71"/>
      <c r="K54" s="34" t="s">
        <v>65</v>
      </c>
      <c r="L54" s="78">
        <v>54</v>
      </c>
      <c r="M54" s="78"/>
      <c r="N54" s="73" t="s">
        <v>850</v>
      </c>
      <c r="O54" s="80" t="s">
        <v>198</v>
      </c>
      <c r="P54" s="82">
        <v>43402.531956018516</v>
      </c>
      <c r="Q54" s="80" t="s">
        <v>340</v>
      </c>
      <c r="R54" s="84" t="s">
        <v>599</v>
      </c>
      <c r="S54" s="80" t="s">
        <v>817</v>
      </c>
      <c r="T54" s="80" t="s">
        <v>934</v>
      </c>
      <c r="U54" s="80" t="s">
        <v>1150</v>
      </c>
      <c r="V54" s="80" t="s">
        <v>1150</v>
      </c>
      <c r="W54" s="82">
        <v>43402.531956018516</v>
      </c>
      <c r="X54" s="85">
        <v>43402</v>
      </c>
      <c r="Y54" s="83" t="s">
        <v>1477</v>
      </c>
      <c r="Z54" s="80" t="s">
        <v>1617</v>
      </c>
      <c r="AA54" s="80"/>
      <c r="AB54" s="80"/>
      <c r="AC54" s="83" t="s">
        <v>1896</v>
      </c>
      <c r="AD54" s="80"/>
      <c r="AE54" s="80" t="b">
        <v>0</v>
      </c>
      <c r="AF54" s="80">
        <v>2</v>
      </c>
      <c r="AG54" s="83" t="s">
        <v>2147</v>
      </c>
      <c r="AH54" s="80" t="b">
        <v>0</v>
      </c>
      <c r="AI54" s="80" t="s">
        <v>2150</v>
      </c>
      <c r="AJ54" s="80"/>
      <c r="AK54" s="83" t="s">
        <v>2147</v>
      </c>
      <c r="AL54" s="80" t="b">
        <v>0</v>
      </c>
      <c r="AM54" s="80">
        <v>3</v>
      </c>
      <c r="AN54" s="83" t="s">
        <v>2147</v>
      </c>
      <c r="AO54" s="80" t="s">
        <v>2174</v>
      </c>
      <c r="AP54" s="80" t="b">
        <v>0</v>
      </c>
      <c r="AQ54" s="83" t="s">
        <v>1896</v>
      </c>
      <c r="AR54" s="80"/>
      <c r="AS54" s="80">
        <v>0</v>
      </c>
      <c r="AT54" s="80">
        <v>0</v>
      </c>
      <c r="AU54" s="80"/>
      <c r="AV54" s="80"/>
      <c r="AW54" s="80"/>
      <c r="AX54" s="80"/>
      <c r="AY54" s="80"/>
      <c r="AZ54" s="80"/>
      <c r="BA54" s="80"/>
      <c r="BB54" s="80"/>
      <c r="BC54">
        <v>7</v>
      </c>
      <c r="BD54" s="79" t="str">
        <f>REPLACE(INDEX(GroupVertices[Group],MATCH(Edges[[#This Row],[Vertex 1]],GroupVertices[Vertex],0)),1,1,"")</f>
        <v>1</v>
      </c>
      <c r="BE54" s="79" t="str">
        <f>REPLACE(INDEX(GroupVertices[Group],MATCH(Edges[[#This Row],[Vertex 2]],GroupVertices[Vertex],0)),1,1,"")</f>
        <v>1</v>
      </c>
      <c r="BF54" s="48">
        <v>1</v>
      </c>
      <c r="BG54" s="49">
        <v>2.4390243902439024</v>
      </c>
      <c r="BH54" s="48">
        <v>2</v>
      </c>
      <c r="BI54" s="49">
        <v>4.878048780487805</v>
      </c>
      <c r="BJ54" s="48">
        <v>0</v>
      </c>
      <c r="BK54" s="49">
        <v>0</v>
      </c>
      <c r="BL54" s="48">
        <v>38</v>
      </c>
      <c r="BM54" s="49">
        <v>92.6829268292683</v>
      </c>
      <c r="BN54" s="48">
        <v>41</v>
      </c>
    </row>
    <row r="55" spans="1:66" ht="15">
      <c r="A55" s="65" t="s">
        <v>255</v>
      </c>
      <c r="B55" s="65" t="s">
        <v>255</v>
      </c>
      <c r="C55" s="66" t="s">
        <v>3817</v>
      </c>
      <c r="D55" s="67">
        <v>6.111111111111111</v>
      </c>
      <c r="E55" s="68" t="s">
        <v>136</v>
      </c>
      <c r="F55" s="69">
        <v>17.444444444444443</v>
      </c>
      <c r="G55" s="66"/>
      <c r="H55" s="70"/>
      <c r="I55" s="71"/>
      <c r="J55" s="71"/>
      <c r="K55" s="34" t="s">
        <v>65</v>
      </c>
      <c r="L55" s="78">
        <v>55</v>
      </c>
      <c r="M55" s="78"/>
      <c r="N55" s="73" t="s">
        <v>850</v>
      </c>
      <c r="O55" s="80" t="s">
        <v>198</v>
      </c>
      <c r="P55" s="82">
        <v>43405.583344907405</v>
      </c>
      <c r="Q55" s="80" t="s">
        <v>422</v>
      </c>
      <c r="R55" s="84" t="s">
        <v>670</v>
      </c>
      <c r="S55" s="80" t="s">
        <v>820</v>
      </c>
      <c r="T55" s="80" t="s">
        <v>1020</v>
      </c>
      <c r="U55" s="80"/>
      <c r="V55" s="80" t="s">
        <v>1314</v>
      </c>
      <c r="W55" s="82">
        <v>43405.583344907405</v>
      </c>
      <c r="X55" s="85">
        <v>43405</v>
      </c>
      <c r="Y55" s="83" t="s">
        <v>1341</v>
      </c>
      <c r="Z55" s="80" t="s">
        <v>1699</v>
      </c>
      <c r="AA55" s="80"/>
      <c r="AB55" s="80"/>
      <c r="AC55" s="83" t="s">
        <v>1979</v>
      </c>
      <c r="AD55" s="80"/>
      <c r="AE55" s="80" t="b">
        <v>0</v>
      </c>
      <c r="AF55" s="80">
        <v>0</v>
      </c>
      <c r="AG55" s="83" t="s">
        <v>2147</v>
      </c>
      <c r="AH55" s="80" t="b">
        <v>0</v>
      </c>
      <c r="AI55" s="80" t="s">
        <v>2150</v>
      </c>
      <c r="AJ55" s="80"/>
      <c r="AK55" s="83" t="s">
        <v>2147</v>
      </c>
      <c r="AL55" s="80" t="b">
        <v>0</v>
      </c>
      <c r="AM55" s="80">
        <v>0</v>
      </c>
      <c r="AN55" s="83" t="s">
        <v>2147</v>
      </c>
      <c r="AO55" s="80" t="s">
        <v>2174</v>
      </c>
      <c r="AP55" s="80" t="b">
        <v>0</v>
      </c>
      <c r="AQ55" s="83" t="s">
        <v>1979</v>
      </c>
      <c r="AR55" s="80"/>
      <c r="AS55" s="80">
        <v>0</v>
      </c>
      <c r="AT55" s="80">
        <v>0</v>
      </c>
      <c r="AU55" s="80"/>
      <c r="AV55" s="80"/>
      <c r="AW55" s="80"/>
      <c r="AX55" s="80"/>
      <c r="AY55" s="80"/>
      <c r="AZ55" s="80"/>
      <c r="BA55" s="80"/>
      <c r="BB55" s="80"/>
      <c r="BC55">
        <v>9</v>
      </c>
      <c r="BD55" s="79" t="str">
        <f>REPLACE(INDEX(GroupVertices[Group],MATCH(Edges[[#This Row],[Vertex 1]],GroupVertices[Vertex],0)),1,1,"")</f>
        <v>1</v>
      </c>
      <c r="BE55" s="79" t="str">
        <f>REPLACE(INDEX(GroupVertices[Group],MATCH(Edges[[#This Row],[Vertex 2]],GroupVertices[Vertex],0)),1,1,"")</f>
        <v>1</v>
      </c>
      <c r="BF55" s="48">
        <v>2</v>
      </c>
      <c r="BG55" s="49">
        <v>6.896551724137931</v>
      </c>
      <c r="BH55" s="48">
        <v>2</v>
      </c>
      <c r="BI55" s="49">
        <v>6.896551724137931</v>
      </c>
      <c r="BJ55" s="48">
        <v>0</v>
      </c>
      <c r="BK55" s="49">
        <v>0</v>
      </c>
      <c r="BL55" s="48">
        <v>25</v>
      </c>
      <c r="BM55" s="49">
        <v>86.20689655172414</v>
      </c>
      <c r="BN55" s="48">
        <v>29</v>
      </c>
    </row>
    <row r="56" spans="1:66" ht="15">
      <c r="A56" s="65" t="s">
        <v>268</v>
      </c>
      <c r="B56" s="65" t="s">
        <v>268</v>
      </c>
      <c r="C56" s="66" t="s">
        <v>3370</v>
      </c>
      <c r="D56" s="67">
        <v>10</v>
      </c>
      <c r="E56" s="68" t="s">
        <v>136</v>
      </c>
      <c r="F56" s="69">
        <v>8</v>
      </c>
      <c r="G56" s="66"/>
      <c r="H56" s="70"/>
      <c r="I56" s="71"/>
      <c r="J56" s="71"/>
      <c r="K56" s="34" t="s">
        <v>65</v>
      </c>
      <c r="L56" s="78">
        <v>56</v>
      </c>
      <c r="M56" s="78"/>
      <c r="N56" s="73" t="s">
        <v>888</v>
      </c>
      <c r="O56" s="80" t="s">
        <v>198</v>
      </c>
      <c r="P56" s="82">
        <v>43406.666817129626</v>
      </c>
      <c r="Q56" s="80" t="s">
        <v>531</v>
      </c>
      <c r="R56" s="80" t="s">
        <v>746</v>
      </c>
      <c r="S56" s="80" t="s">
        <v>785</v>
      </c>
      <c r="T56" s="80" t="s">
        <v>1101</v>
      </c>
      <c r="U56" s="80" t="s">
        <v>1250</v>
      </c>
      <c r="V56" s="80" t="s">
        <v>1250</v>
      </c>
      <c r="W56" s="82">
        <v>43406.666817129626</v>
      </c>
      <c r="X56" s="85">
        <v>43406</v>
      </c>
      <c r="Y56" s="83" t="s">
        <v>1441</v>
      </c>
      <c r="Z56" s="80" t="s">
        <v>1808</v>
      </c>
      <c r="AA56" s="80"/>
      <c r="AB56" s="80"/>
      <c r="AC56" s="83" t="s">
        <v>2089</v>
      </c>
      <c r="AD56" s="80"/>
      <c r="AE56" s="80" t="b">
        <v>0</v>
      </c>
      <c r="AF56" s="80">
        <v>2</v>
      </c>
      <c r="AG56" s="83" t="s">
        <v>2147</v>
      </c>
      <c r="AH56" s="80" t="b">
        <v>0</v>
      </c>
      <c r="AI56" s="80" t="s">
        <v>2150</v>
      </c>
      <c r="AJ56" s="80"/>
      <c r="AK56" s="83" t="s">
        <v>2147</v>
      </c>
      <c r="AL56" s="80" t="b">
        <v>0</v>
      </c>
      <c r="AM56" s="80">
        <v>3</v>
      </c>
      <c r="AN56" s="83" t="s">
        <v>2147</v>
      </c>
      <c r="AO56" s="80" t="s">
        <v>2189</v>
      </c>
      <c r="AP56" s="80" t="b">
        <v>0</v>
      </c>
      <c r="AQ56" s="83" t="s">
        <v>2089</v>
      </c>
      <c r="AR56" s="80"/>
      <c r="AS56" s="80">
        <v>0</v>
      </c>
      <c r="AT56" s="80">
        <v>0</v>
      </c>
      <c r="AU56" s="80"/>
      <c r="AV56" s="80"/>
      <c r="AW56" s="80"/>
      <c r="AX56" s="80"/>
      <c r="AY56" s="80"/>
      <c r="AZ56" s="80"/>
      <c r="BA56" s="80"/>
      <c r="BB56" s="80"/>
      <c r="BC56">
        <v>17</v>
      </c>
      <c r="BD56" s="79" t="str">
        <f>REPLACE(INDEX(GroupVertices[Group],MATCH(Edges[[#This Row],[Vertex 1]],GroupVertices[Vertex],0)),1,1,"")</f>
        <v>1</v>
      </c>
      <c r="BE56" s="79" t="str">
        <f>REPLACE(INDEX(GroupVertices[Group],MATCH(Edges[[#This Row],[Vertex 2]],GroupVertices[Vertex],0)),1,1,"")</f>
        <v>1</v>
      </c>
      <c r="BF56" s="48">
        <v>1</v>
      </c>
      <c r="BG56" s="49">
        <v>6.666666666666667</v>
      </c>
      <c r="BH56" s="48">
        <v>0</v>
      </c>
      <c r="BI56" s="49">
        <v>0</v>
      </c>
      <c r="BJ56" s="48">
        <v>0</v>
      </c>
      <c r="BK56" s="49">
        <v>0</v>
      </c>
      <c r="BL56" s="48">
        <v>14</v>
      </c>
      <c r="BM56" s="49">
        <v>93.33333333333333</v>
      </c>
      <c r="BN56" s="48">
        <v>15</v>
      </c>
    </row>
    <row r="57" spans="1:66" ht="15">
      <c r="A57" s="65" t="s">
        <v>247</v>
      </c>
      <c r="B57" s="65" t="s">
        <v>247</v>
      </c>
      <c r="C57" s="66" t="s">
        <v>3816</v>
      </c>
      <c r="D57" s="67">
        <v>4.555555555555555</v>
      </c>
      <c r="E57" s="68" t="s">
        <v>136</v>
      </c>
      <c r="F57" s="69">
        <v>21.22222222222222</v>
      </c>
      <c r="G57" s="66"/>
      <c r="H57" s="70"/>
      <c r="I57" s="71"/>
      <c r="J57" s="71"/>
      <c r="K57" s="34" t="s">
        <v>65</v>
      </c>
      <c r="L57" s="78">
        <v>57</v>
      </c>
      <c r="M57" s="78"/>
      <c r="N57" s="73" t="s">
        <v>850</v>
      </c>
      <c r="O57" s="80" t="s">
        <v>198</v>
      </c>
      <c r="P57" s="82">
        <v>43409.384039351855</v>
      </c>
      <c r="Q57" s="80" t="s">
        <v>341</v>
      </c>
      <c r="R57" s="84" t="s">
        <v>599</v>
      </c>
      <c r="S57" s="80" t="s">
        <v>817</v>
      </c>
      <c r="T57" s="80" t="s">
        <v>934</v>
      </c>
      <c r="U57" s="80" t="s">
        <v>1151</v>
      </c>
      <c r="V57" s="80" t="s">
        <v>1151</v>
      </c>
      <c r="W57" s="82">
        <v>43409.384039351855</v>
      </c>
      <c r="X57" s="85">
        <v>43409</v>
      </c>
      <c r="Y57" s="83" t="s">
        <v>1338</v>
      </c>
      <c r="Z57" s="80" t="s">
        <v>1618</v>
      </c>
      <c r="AA57" s="80"/>
      <c r="AB57" s="80"/>
      <c r="AC57" s="83" t="s">
        <v>1897</v>
      </c>
      <c r="AD57" s="80"/>
      <c r="AE57" s="80" t="b">
        <v>0</v>
      </c>
      <c r="AF57" s="80">
        <v>6</v>
      </c>
      <c r="AG57" s="83" t="s">
        <v>2147</v>
      </c>
      <c r="AH57" s="80" t="b">
        <v>0</v>
      </c>
      <c r="AI57" s="80" t="s">
        <v>2150</v>
      </c>
      <c r="AJ57" s="80"/>
      <c r="AK57" s="83" t="s">
        <v>2147</v>
      </c>
      <c r="AL57" s="80" t="b">
        <v>0</v>
      </c>
      <c r="AM57" s="80">
        <v>4</v>
      </c>
      <c r="AN57" s="83" t="s">
        <v>2147</v>
      </c>
      <c r="AO57" s="80" t="s">
        <v>2174</v>
      </c>
      <c r="AP57" s="80" t="b">
        <v>0</v>
      </c>
      <c r="AQ57" s="83" t="s">
        <v>1897</v>
      </c>
      <c r="AR57" s="80"/>
      <c r="AS57" s="80">
        <v>0</v>
      </c>
      <c r="AT57" s="80">
        <v>0</v>
      </c>
      <c r="AU57" s="80"/>
      <c r="AV57" s="80"/>
      <c r="AW57" s="80"/>
      <c r="AX57" s="80"/>
      <c r="AY57" s="80"/>
      <c r="AZ57" s="80"/>
      <c r="BA57" s="80"/>
      <c r="BB57" s="80"/>
      <c r="BC57">
        <v>7</v>
      </c>
      <c r="BD57" s="79" t="str">
        <f>REPLACE(INDEX(GroupVertices[Group],MATCH(Edges[[#This Row],[Vertex 1]],GroupVertices[Vertex],0)),1,1,"")</f>
        <v>1</v>
      </c>
      <c r="BE57" s="79" t="str">
        <f>REPLACE(INDEX(GroupVertices[Group],MATCH(Edges[[#This Row],[Vertex 2]],GroupVertices[Vertex],0)),1,1,"")</f>
        <v>1</v>
      </c>
      <c r="BF57" s="48">
        <v>1</v>
      </c>
      <c r="BG57" s="49">
        <v>2.5641025641025643</v>
      </c>
      <c r="BH57" s="48">
        <v>2</v>
      </c>
      <c r="BI57" s="49">
        <v>5.128205128205129</v>
      </c>
      <c r="BJ57" s="48">
        <v>0</v>
      </c>
      <c r="BK57" s="49">
        <v>0</v>
      </c>
      <c r="BL57" s="48">
        <v>36</v>
      </c>
      <c r="BM57" s="49">
        <v>92.3076923076923</v>
      </c>
      <c r="BN57" s="48">
        <v>39</v>
      </c>
    </row>
    <row r="58" spans="1:66" ht="15">
      <c r="A58" s="65" t="s">
        <v>268</v>
      </c>
      <c r="B58" s="65" t="s">
        <v>268</v>
      </c>
      <c r="C58" s="66" t="s">
        <v>3370</v>
      </c>
      <c r="D58" s="67">
        <v>10</v>
      </c>
      <c r="E58" s="68" t="s">
        <v>136</v>
      </c>
      <c r="F58" s="69">
        <v>8</v>
      </c>
      <c r="G58" s="66"/>
      <c r="H58" s="70"/>
      <c r="I58" s="71"/>
      <c r="J58" s="71"/>
      <c r="K58" s="34" t="s">
        <v>65</v>
      </c>
      <c r="L58" s="78">
        <v>58</v>
      </c>
      <c r="M58" s="78"/>
      <c r="N58" s="73" t="s">
        <v>850</v>
      </c>
      <c r="O58" s="80" t="s">
        <v>198</v>
      </c>
      <c r="P58" s="82">
        <v>43409.54180555556</v>
      </c>
      <c r="Q58" s="80" t="s">
        <v>532</v>
      </c>
      <c r="R58" s="80" t="s">
        <v>745</v>
      </c>
      <c r="S58" s="80" t="s">
        <v>785</v>
      </c>
      <c r="T58" s="80" t="s">
        <v>1102</v>
      </c>
      <c r="U58" s="80"/>
      <c r="V58" s="80" t="s">
        <v>1327</v>
      </c>
      <c r="W58" s="82">
        <v>43409.54180555556</v>
      </c>
      <c r="X58" s="85">
        <v>43409</v>
      </c>
      <c r="Y58" s="83" t="s">
        <v>1547</v>
      </c>
      <c r="Z58" s="80" t="s">
        <v>1809</v>
      </c>
      <c r="AA58" s="80"/>
      <c r="AB58" s="80"/>
      <c r="AC58" s="83" t="s">
        <v>2090</v>
      </c>
      <c r="AD58" s="80"/>
      <c r="AE58" s="80" t="b">
        <v>0</v>
      </c>
      <c r="AF58" s="80">
        <v>4</v>
      </c>
      <c r="AG58" s="83" t="s">
        <v>2147</v>
      </c>
      <c r="AH58" s="80" t="b">
        <v>0</v>
      </c>
      <c r="AI58" s="80" t="s">
        <v>2150</v>
      </c>
      <c r="AJ58" s="80"/>
      <c r="AK58" s="83" t="s">
        <v>2147</v>
      </c>
      <c r="AL58" s="80" t="b">
        <v>0</v>
      </c>
      <c r="AM58" s="80">
        <v>6</v>
      </c>
      <c r="AN58" s="83" t="s">
        <v>2147</v>
      </c>
      <c r="AO58" s="80" t="s">
        <v>2189</v>
      </c>
      <c r="AP58" s="80" t="b">
        <v>0</v>
      </c>
      <c r="AQ58" s="83" t="s">
        <v>2090</v>
      </c>
      <c r="AR58" s="80"/>
      <c r="AS58" s="80">
        <v>0</v>
      </c>
      <c r="AT58" s="80">
        <v>0</v>
      </c>
      <c r="AU58" s="80"/>
      <c r="AV58" s="80"/>
      <c r="AW58" s="80"/>
      <c r="AX58" s="80"/>
      <c r="AY58" s="80"/>
      <c r="AZ58" s="80"/>
      <c r="BA58" s="80"/>
      <c r="BB58" s="80"/>
      <c r="BC58">
        <v>17</v>
      </c>
      <c r="BD58" s="79" t="str">
        <f>REPLACE(INDEX(GroupVertices[Group],MATCH(Edges[[#This Row],[Vertex 1]],GroupVertices[Vertex],0)),1,1,"")</f>
        <v>1</v>
      </c>
      <c r="BE58" s="79" t="str">
        <f>REPLACE(INDEX(GroupVertices[Group],MATCH(Edges[[#This Row],[Vertex 2]],GroupVertices[Vertex],0)),1,1,"")</f>
        <v>1</v>
      </c>
      <c r="BF58" s="48">
        <v>0</v>
      </c>
      <c r="BG58" s="49">
        <v>0</v>
      </c>
      <c r="BH58" s="48">
        <v>0</v>
      </c>
      <c r="BI58" s="49">
        <v>0</v>
      </c>
      <c r="BJ58" s="48">
        <v>0</v>
      </c>
      <c r="BK58" s="49">
        <v>0</v>
      </c>
      <c r="BL58" s="48">
        <v>22</v>
      </c>
      <c r="BM58" s="49">
        <v>100</v>
      </c>
      <c r="BN58" s="48">
        <v>22</v>
      </c>
    </row>
    <row r="59" spans="1:66" ht="15">
      <c r="A59" s="65" t="s">
        <v>268</v>
      </c>
      <c r="B59" s="65" t="s">
        <v>268</v>
      </c>
      <c r="C59" s="66" t="s">
        <v>3370</v>
      </c>
      <c r="D59" s="67">
        <v>10</v>
      </c>
      <c r="E59" s="68" t="s">
        <v>136</v>
      </c>
      <c r="F59" s="69">
        <v>8</v>
      </c>
      <c r="G59" s="66"/>
      <c r="H59" s="70"/>
      <c r="I59" s="71"/>
      <c r="J59" s="71"/>
      <c r="K59" s="34" t="s">
        <v>65</v>
      </c>
      <c r="L59" s="78">
        <v>59</v>
      </c>
      <c r="M59" s="78"/>
      <c r="N59" s="73" t="s">
        <v>888</v>
      </c>
      <c r="O59" s="80" t="s">
        <v>198</v>
      </c>
      <c r="P59" s="82">
        <v>43411.43759259259</v>
      </c>
      <c r="Q59" s="80" t="s">
        <v>533</v>
      </c>
      <c r="R59" s="80" t="s">
        <v>746</v>
      </c>
      <c r="S59" s="80" t="s">
        <v>785</v>
      </c>
      <c r="T59" s="80" t="s">
        <v>1101</v>
      </c>
      <c r="U59" s="80" t="s">
        <v>1251</v>
      </c>
      <c r="V59" s="80" t="s">
        <v>1251</v>
      </c>
      <c r="W59" s="82">
        <v>43411.43759259259</v>
      </c>
      <c r="X59" s="85">
        <v>43411</v>
      </c>
      <c r="Y59" s="83" t="s">
        <v>1548</v>
      </c>
      <c r="Z59" s="80" t="s">
        <v>1810</v>
      </c>
      <c r="AA59" s="80"/>
      <c r="AB59" s="80"/>
      <c r="AC59" s="83" t="s">
        <v>2091</v>
      </c>
      <c r="AD59" s="80"/>
      <c r="AE59" s="80" t="b">
        <v>0</v>
      </c>
      <c r="AF59" s="80">
        <v>0</v>
      </c>
      <c r="AG59" s="83" t="s">
        <v>2147</v>
      </c>
      <c r="AH59" s="80" t="b">
        <v>0</v>
      </c>
      <c r="AI59" s="80" t="s">
        <v>2150</v>
      </c>
      <c r="AJ59" s="80"/>
      <c r="AK59" s="83" t="s">
        <v>2147</v>
      </c>
      <c r="AL59" s="80" t="b">
        <v>0</v>
      </c>
      <c r="AM59" s="80">
        <v>0</v>
      </c>
      <c r="AN59" s="83" t="s">
        <v>2147</v>
      </c>
      <c r="AO59" s="80" t="s">
        <v>2189</v>
      </c>
      <c r="AP59" s="80" t="b">
        <v>0</v>
      </c>
      <c r="AQ59" s="83" t="s">
        <v>2091</v>
      </c>
      <c r="AR59" s="80"/>
      <c r="AS59" s="80">
        <v>0</v>
      </c>
      <c r="AT59" s="80">
        <v>0</v>
      </c>
      <c r="AU59" s="80"/>
      <c r="AV59" s="80"/>
      <c r="AW59" s="80"/>
      <c r="AX59" s="80"/>
      <c r="AY59" s="80"/>
      <c r="AZ59" s="80"/>
      <c r="BA59" s="80"/>
      <c r="BB59" s="80"/>
      <c r="BC59">
        <v>17</v>
      </c>
      <c r="BD59" s="79" t="str">
        <f>REPLACE(INDEX(GroupVertices[Group],MATCH(Edges[[#This Row],[Vertex 1]],GroupVertices[Vertex],0)),1,1,"")</f>
        <v>1</v>
      </c>
      <c r="BE59" s="79" t="str">
        <f>REPLACE(INDEX(GroupVertices[Group],MATCH(Edges[[#This Row],[Vertex 2]],GroupVertices[Vertex],0)),1,1,"")</f>
        <v>1</v>
      </c>
      <c r="BF59" s="48">
        <v>1</v>
      </c>
      <c r="BG59" s="49">
        <v>3.8461538461538463</v>
      </c>
      <c r="BH59" s="48">
        <v>0</v>
      </c>
      <c r="BI59" s="49">
        <v>0</v>
      </c>
      <c r="BJ59" s="48">
        <v>0</v>
      </c>
      <c r="BK59" s="49">
        <v>0</v>
      </c>
      <c r="BL59" s="48">
        <v>25</v>
      </c>
      <c r="BM59" s="49">
        <v>96.15384615384616</v>
      </c>
      <c r="BN59" s="48">
        <v>26</v>
      </c>
    </row>
    <row r="60" spans="1:66" ht="15">
      <c r="A60" s="65" t="s">
        <v>255</v>
      </c>
      <c r="B60" s="65" t="s">
        <v>255</v>
      </c>
      <c r="C60" s="66" t="s">
        <v>3817</v>
      </c>
      <c r="D60" s="67">
        <v>6.111111111111111</v>
      </c>
      <c r="E60" s="68" t="s">
        <v>136</v>
      </c>
      <c r="F60" s="69">
        <v>17.444444444444443</v>
      </c>
      <c r="G60" s="66"/>
      <c r="H60" s="70"/>
      <c r="I60" s="71"/>
      <c r="J60" s="71"/>
      <c r="K60" s="34" t="s">
        <v>65</v>
      </c>
      <c r="L60" s="78">
        <v>60</v>
      </c>
      <c r="M60" s="78"/>
      <c r="N60" s="73" t="s">
        <v>888</v>
      </c>
      <c r="O60" s="80" t="s">
        <v>198</v>
      </c>
      <c r="P60" s="82">
        <v>43411.500023148146</v>
      </c>
      <c r="Q60" s="80" t="s">
        <v>423</v>
      </c>
      <c r="R60" s="84" t="s">
        <v>671</v>
      </c>
      <c r="S60" s="80" t="s">
        <v>820</v>
      </c>
      <c r="T60" s="80" t="s">
        <v>1021</v>
      </c>
      <c r="U60" s="80" t="s">
        <v>1191</v>
      </c>
      <c r="V60" s="80" t="s">
        <v>1191</v>
      </c>
      <c r="W60" s="82">
        <v>43411.500023148146</v>
      </c>
      <c r="X60" s="85">
        <v>43411</v>
      </c>
      <c r="Y60" s="83" t="s">
        <v>1418</v>
      </c>
      <c r="Z60" s="80" t="s">
        <v>1700</v>
      </c>
      <c r="AA60" s="80"/>
      <c r="AB60" s="80"/>
      <c r="AC60" s="83" t="s">
        <v>1980</v>
      </c>
      <c r="AD60" s="80"/>
      <c r="AE60" s="80" t="b">
        <v>0</v>
      </c>
      <c r="AF60" s="80">
        <v>6</v>
      </c>
      <c r="AG60" s="83" t="s">
        <v>2147</v>
      </c>
      <c r="AH60" s="80" t="b">
        <v>0</v>
      </c>
      <c r="AI60" s="80" t="s">
        <v>2150</v>
      </c>
      <c r="AJ60" s="80"/>
      <c r="AK60" s="83" t="s">
        <v>2147</v>
      </c>
      <c r="AL60" s="80" t="b">
        <v>0</v>
      </c>
      <c r="AM60" s="80">
        <v>2</v>
      </c>
      <c r="AN60" s="83" t="s">
        <v>2147</v>
      </c>
      <c r="AO60" s="80" t="s">
        <v>2174</v>
      </c>
      <c r="AP60" s="80" t="b">
        <v>0</v>
      </c>
      <c r="AQ60" s="83" t="s">
        <v>1980</v>
      </c>
      <c r="AR60" s="80"/>
      <c r="AS60" s="80">
        <v>0</v>
      </c>
      <c r="AT60" s="80">
        <v>0</v>
      </c>
      <c r="AU60" s="80"/>
      <c r="AV60" s="80"/>
      <c r="AW60" s="80"/>
      <c r="AX60" s="80"/>
      <c r="AY60" s="80"/>
      <c r="AZ60" s="80"/>
      <c r="BA60" s="80"/>
      <c r="BB60" s="80"/>
      <c r="BC60">
        <v>9</v>
      </c>
      <c r="BD60" s="79" t="str">
        <f>REPLACE(INDEX(GroupVertices[Group],MATCH(Edges[[#This Row],[Vertex 1]],GroupVertices[Vertex],0)),1,1,"")</f>
        <v>1</v>
      </c>
      <c r="BE60" s="79" t="str">
        <f>REPLACE(INDEX(GroupVertices[Group],MATCH(Edges[[#This Row],[Vertex 2]],GroupVertices[Vertex],0)),1,1,"")</f>
        <v>1</v>
      </c>
      <c r="BF60" s="48">
        <v>2</v>
      </c>
      <c r="BG60" s="49">
        <v>7.6923076923076925</v>
      </c>
      <c r="BH60" s="48">
        <v>0</v>
      </c>
      <c r="BI60" s="49">
        <v>0</v>
      </c>
      <c r="BJ60" s="48">
        <v>0</v>
      </c>
      <c r="BK60" s="49">
        <v>0</v>
      </c>
      <c r="BL60" s="48">
        <v>24</v>
      </c>
      <c r="BM60" s="49">
        <v>92.3076923076923</v>
      </c>
      <c r="BN60" s="48">
        <v>26</v>
      </c>
    </row>
    <row r="61" spans="1:66" ht="15">
      <c r="A61" s="65" t="s">
        <v>274</v>
      </c>
      <c r="B61" s="65" t="s">
        <v>274</v>
      </c>
      <c r="C61" s="66" t="s">
        <v>3819</v>
      </c>
      <c r="D61" s="67">
        <v>8.444444444444445</v>
      </c>
      <c r="E61" s="68" t="s">
        <v>136</v>
      </c>
      <c r="F61" s="69">
        <v>11.777777777777779</v>
      </c>
      <c r="G61" s="66"/>
      <c r="H61" s="70"/>
      <c r="I61" s="71"/>
      <c r="J61" s="71"/>
      <c r="K61" s="34" t="s">
        <v>65</v>
      </c>
      <c r="L61" s="78">
        <v>61</v>
      </c>
      <c r="M61" s="78"/>
      <c r="N61" s="73" t="s">
        <v>888</v>
      </c>
      <c r="O61" s="80" t="s">
        <v>198</v>
      </c>
      <c r="P61" s="82">
        <v>43412.448541666665</v>
      </c>
      <c r="Q61" s="80" t="s">
        <v>581</v>
      </c>
      <c r="R61" s="80"/>
      <c r="S61" s="80"/>
      <c r="T61" s="80" t="s">
        <v>1135</v>
      </c>
      <c r="U61" s="80"/>
      <c r="V61" s="80" t="s">
        <v>1333</v>
      </c>
      <c r="W61" s="82">
        <v>43412.448541666665</v>
      </c>
      <c r="X61" s="85">
        <v>43412</v>
      </c>
      <c r="Y61" s="83" t="s">
        <v>1587</v>
      </c>
      <c r="Z61" s="80" t="s">
        <v>1858</v>
      </c>
      <c r="AA61" s="80"/>
      <c r="AB61" s="80"/>
      <c r="AC61" s="83" t="s">
        <v>2139</v>
      </c>
      <c r="AD61" s="80"/>
      <c r="AE61" s="80" t="b">
        <v>0</v>
      </c>
      <c r="AF61" s="80">
        <v>0</v>
      </c>
      <c r="AG61" s="83" t="s">
        <v>2147</v>
      </c>
      <c r="AH61" s="80" t="b">
        <v>0</v>
      </c>
      <c r="AI61" s="80" t="s">
        <v>2153</v>
      </c>
      <c r="AJ61" s="80"/>
      <c r="AK61" s="83" t="s">
        <v>2147</v>
      </c>
      <c r="AL61" s="80" t="b">
        <v>0</v>
      </c>
      <c r="AM61" s="80">
        <v>1</v>
      </c>
      <c r="AN61" s="83" t="s">
        <v>2173</v>
      </c>
      <c r="AO61" s="80" t="s">
        <v>2175</v>
      </c>
      <c r="AP61" s="80" t="b">
        <v>0</v>
      </c>
      <c r="AQ61" s="83" t="s">
        <v>2173</v>
      </c>
      <c r="AR61" s="80"/>
      <c r="AS61" s="80">
        <v>0</v>
      </c>
      <c r="AT61" s="80">
        <v>0</v>
      </c>
      <c r="AU61" s="80"/>
      <c r="AV61" s="80"/>
      <c r="AW61" s="80"/>
      <c r="AX61" s="80"/>
      <c r="AY61" s="80"/>
      <c r="AZ61" s="80"/>
      <c r="BA61" s="80"/>
      <c r="BB61" s="80"/>
      <c r="BC61">
        <v>12</v>
      </c>
      <c r="BD61" s="79" t="str">
        <f>REPLACE(INDEX(GroupVertices[Group],MATCH(Edges[[#This Row],[Vertex 1]],GroupVertices[Vertex],0)),1,1,"")</f>
        <v>1</v>
      </c>
      <c r="BE61" s="79" t="str">
        <f>REPLACE(INDEX(GroupVertices[Group],MATCH(Edges[[#This Row],[Vertex 2]],GroupVertices[Vertex],0)),1,1,"")</f>
        <v>1</v>
      </c>
      <c r="BF61" s="48">
        <v>0</v>
      </c>
      <c r="BG61" s="49">
        <v>0</v>
      </c>
      <c r="BH61" s="48">
        <v>1</v>
      </c>
      <c r="BI61" s="49">
        <v>3.4482758620689653</v>
      </c>
      <c r="BJ61" s="48">
        <v>0</v>
      </c>
      <c r="BK61" s="49">
        <v>0</v>
      </c>
      <c r="BL61" s="48">
        <v>28</v>
      </c>
      <c r="BM61" s="49">
        <v>96.55172413793103</v>
      </c>
      <c r="BN61" s="48">
        <v>29</v>
      </c>
    </row>
    <row r="62" spans="1:66" ht="15">
      <c r="A62" s="65" t="s">
        <v>238</v>
      </c>
      <c r="B62" s="65" t="s">
        <v>238</v>
      </c>
      <c r="C62" s="66" t="s">
        <v>3369</v>
      </c>
      <c r="D62" s="67">
        <v>3</v>
      </c>
      <c r="E62" s="68" t="s">
        <v>132</v>
      </c>
      <c r="F62" s="69">
        <v>25</v>
      </c>
      <c r="G62" s="66"/>
      <c r="H62" s="70"/>
      <c r="I62" s="71"/>
      <c r="J62" s="71"/>
      <c r="K62" s="34" t="s">
        <v>65</v>
      </c>
      <c r="L62" s="78">
        <v>62</v>
      </c>
      <c r="M62" s="78"/>
      <c r="N62" s="73" t="s">
        <v>850</v>
      </c>
      <c r="O62" s="80" t="s">
        <v>198</v>
      </c>
      <c r="P62" s="82">
        <v>43419.19298611111</v>
      </c>
      <c r="Q62" s="80" t="s">
        <v>522</v>
      </c>
      <c r="R62" s="80" t="s">
        <v>590</v>
      </c>
      <c r="S62" s="80" t="s">
        <v>784</v>
      </c>
      <c r="T62" s="80"/>
      <c r="U62" s="80"/>
      <c r="V62" s="80" t="s">
        <v>1297</v>
      </c>
      <c r="W62" s="82">
        <v>43419.19298611111</v>
      </c>
      <c r="X62" s="85">
        <v>43419</v>
      </c>
      <c r="Y62" s="83" t="s">
        <v>1580</v>
      </c>
      <c r="Z62" s="80" t="s">
        <v>1799</v>
      </c>
      <c r="AA62" s="80"/>
      <c r="AB62" s="80"/>
      <c r="AC62" s="83" t="s">
        <v>2079</v>
      </c>
      <c r="AD62" s="80"/>
      <c r="AE62" s="80" t="b">
        <v>0</v>
      </c>
      <c r="AF62" s="80">
        <v>3</v>
      </c>
      <c r="AG62" s="83" t="s">
        <v>2147</v>
      </c>
      <c r="AH62" s="80" t="b">
        <v>0</v>
      </c>
      <c r="AI62" s="80" t="s">
        <v>2150</v>
      </c>
      <c r="AJ62" s="80"/>
      <c r="AK62" s="83" t="s">
        <v>2147</v>
      </c>
      <c r="AL62" s="80" t="b">
        <v>0</v>
      </c>
      <c r="AM62" s="80">
        <v>1</v>
      </c>
      <c r="AN62" s="83" t="s">
        <v>2147</v>
      </c>
      <c r="AO62" s="80" t="s">
        <v>2174</v>
      </c>
      <c r="AP62" s="80" t="b">
        <v>0</v>
      </c>
      <c r="AQ62" s="83" t="s">
        <v>2079</v>
      </c>
      <c r="AR62" s="80"/>
      <c r="AS62" s="80">
        <v>0</v>
      </c>
      <c r="AT62" s="80">
        <v>0</v>
      </c>
      <c r="AU62" s="80"/>
      <c r="AV62" s="80"/>
      <c r="AW62" s="80"/>
      <c r="AX62" s="80"/>
      <c r="AY62" s="80"/>
      <c r="AZ62" s="80"/>
      <c r="BA62" s="80"/>
      <c r="BB62" s="80"/>
      <c r="BC62">
        <v>5</v>
      </c>
      <c r="BD62" s="79" t="str">
        <f>REPLACE(INDEX(GroupVertices[Group],MATCH(Edges[[#This Row],[Vertex 1]],GroupVertices[Vertex],0)),1,1,"")</f>
        <v>1</v>
      </c>
      <c r="BE62" s="79" t="str">
        <f>REPLACE(INDEX(GroupVertices[Group],MATCH(Edges[[#This Row],[Vertex 2]],GroupVertices[Vertex],0)),1,1,"")</f>
        <v>1</v>
      </c>
      <c r="BF62" s="48">
        <v>1</v>
      </c>
      <c r="BG62" s="49">
        <v>6.25</v>
      </c>
      <c r="BH62" s="48">
        <v>1</v>
      </c>
      <c r="BI62" s="49">
        <v>6.25</v>
      </c>
      <c r="BJ62" s="48">
        <v>0</v>
      </c>
      <c r="BK62" s="49">
        <v>0</v>
      </c>
      <c r="BL62" s="48">
        <v>14</v>
      </c>
      <c r="BM62" s="49">
        <v>87.5</v>
      </c>
      <c r="BN62" s="48">
        <v>16</v>
      </c>
    </row>
    <row r="63" spans="1:66" ht="15">
      <c r="A63" s="65" t="s">
        <v>264</v>
      </c>
      <c r="B63" s="65" t="s">
        <v>264</v>
      </c>
      <c r="C63" s="66" t="s">
        <v>3374</v>
      </c>
      <c r="D63" s="67">
        <v>7.666666666666667</v>
      </c>
      <c r="E63" s="68" t="s">
        <v>136</v>
      </c>
      <c r="F63" s="69">
        <v>13.666666666666666</v>
      </c>
      <c r="G63" s="66"/>
      <c r="H63" s="70"/>
      <c r="I63" s="71"/>
      <c r="J63" s="71"/>
      <c r="K63" s="34" t="s">
        <v>65</v>
      </c>
      <c r="L63" s="78">
        <v>63</v>
      </c>
      <c r="M63" s="78"/>
      <c r="N63" s="73" t="s">
        <v>850</v>
      </c>
      <c r="O63" s="80" t="s">
        <v>198</v>
      </c>
      <c r="P63" s="82">
        <v>43424.694189814814</v>
      </c>
      <c r="Q63" s="80" t="s">
        <v>472</v>
      </c>
      <c r="R63" s="84" t="s">
        <v>700</v>
      </c>
      <c r="S63" s="80" t="s">
        <v>830</v>
      </c>
      <c r="T63" s="80" t="s">
        <v>850</v>
      </c>
      <c r="U63" s="80" t="s">
        <v>1219</v>
      </c>
      <c r="V63" s="80" t="s">
        <v>1219</v>
      </c>
      <c r="W63" s="82">
        <v>43424.694189814814</v>
      </c>
      <c r="X63" s="85">
        <v>43424</v>
      </c>
      <c r="Y63" s="83" t="s">
        <v>1424</v>
      </c>
      <c r="Z63" s="80" t="s">
        <v>1749</v>
      </c>
      <c r="AA63" s="80"/>
      <c r="AB63" s="80"/>
      <c r="AC63" s="83" t="s">
        <v>2029</v>
      </c>
      <c r="AD63" s="80"/>
      <c r="AE63" s="80" t="b">
        <v>0</v>
      </c>
      <c r="AF63" s="80">
        <v>3</v>
      </c>
      <c r="AG63" s="83" t="s">
        <v>2147</v>
      </c>
      <c r="AH63" s="80" t="b">
        <v>0</v>
      </c>
      <c r="AI63" s="80" t="s">
        <v>2150</v>
      </c>
      <c r="AJ63" s="80"/>
      <c r="AK63" s="83" t="s">
        <v>2147</v>
      </c>
      <c r="AL63" s="80" t="b">
        <v>0</v>
      </c>
      <c r="AM63" s="80">
        <v>1</v>
      </c>
      <c r="AN63" s="83" t="s">
        <v>2147</v>
      </c>
      <c r="AO63" s="80" t="s">
        <v>2175</v>
      </c>
      <c r="AP63" s="80" t="b">
        <v>0</v>
      </c>
      <c r="AQ63" s="83" t="s">
        <v>2029</v>
      </c>
      <c r="AR63" s="80"/>
      <c r="AS63" s="80">
        <v>0</v>
      </c>
      <c r="AT63" s="80">
        <v>0</v>
      </c>
      <c r="AU63" s="80"/>
      <c r="AV63" s="80"/>
      <c r="AW63" s="80"/>
      <c r="AX63" s="80"/>
      <c r="AY63" s="80"/>
      <c r="AZ63" s="80"/>
      <c r="BA63" s="80"/>
      <c r="BB63" s="80"/>
      <c r="BC63">
        <v>11</v>
      </c>
      <c r="BD63" s="79" t="str">
        <f>REPLACE(INDEX(GroupVertices[Group],MATCH(Edges[[#This Row],[Vertex 1]],GroupVertices[Vertex],0)),1,1,"")</f>
        <v>1</v>
      </c>
      <c r="BE63" s="79" t="str">
        <f>REPLACE(INDEX(GroupVertices[Group],MATCH(Edges[[#This Row],[Vertex 2]],GroupVertices[Vertex],0)),1,1,"")</f>
        <v>1</v>
      </c>
      <c r="BF63" s="48">
        <v>0</v>
      </c>
      <c r="BG63" s="49">
        <v>0</v>
      </c>
      <c r="BH63" s="48">
        <v>0</v>
      </c>
      <c r="BI63" s="49">
        <v>0</v>
      </c>
      <c r="BJ63" s="48">
        <v>0</v>
      </c>
      <c r="BK63" s="49">
        <v>0</v>
      </c>
      <c r="BL63" s="48">
        <v>21</v>
      </c>
      <c r="BM63" s="49">
        <v>100</v>
      </c>
      <c r="BN63" s="48">
        <v>21</v>
      </c>
    </row>
    <row r="64" spans="1:66" ht="15">
      <c r="A64" s="65" t="s">
        <v>239</v>
      </c>
      <c r="B64" s="65" t="s">
        <v>239</v>
      </c>
      <c r="C64" s="66" t="s">
        <v>3816</v>
      </c>
      <c r="D64" s="67">
        <v>4.555555555555555</v>
      </c>
      <c r="E64" s="68" t="s">
        <v>136</v>
      </c>
      <c r="F64" s="69">
        <v>21.22222222222222</v>
      </c>
      <c r="G64" s="66"/>
      <c r="H64" s="70"/>
      <c r="I64" s="71"/>
      <c r="J64" s="71"/>
      <c r="K64" s="34" t="s">
        <v>65</v>
      </c>
      <c r="L64" s="78">
        <v>64</v>
      </c>
      <c r="M64" s="78"/>
      <c r="N64" s="73" t="s">
        <v>850</v>
      </c>
      <c r="O64" s="80" t="s">
        <v>198</v>
      </c>
      <c r="P64" s="82">
        <v>43426.360243055555</v>
      </c>
      <c r="Q64" s="80" t="s">
        <v>316</v>
      </c>
      <c r="R64" s="84" t="s">
        <v>592</v>
      </c>
      <c r="S64" s="80" t="s">
        <v>798</v>
      </c>
      <c r="T64" s="80" t="s">
        <v>881</v>
      </c>
      <c r="U64" s="80"/>
      <c r="V64" s="80" t="s">
        <v>1298</v>
      </c>
      <c r="W64" s="82">
        <v>43426.360243055555</v>
      </c>
      <c r="X64" s="85">
        <v>43426</v>
      </c>
      <c r="Y64" s="83" t="s">
        <v>1407</v>
      </c>
      <c r="Z64" s="80" t="s">
        <v>1593</v>
      </c>
      <c r="AA64" s="80"/>
      <c r="AB64" s="80"/>
      <c r="AC64" s="83" t="s">
        <v>1872</v>
      </c>
      <c r="AD64" s="80"/>
      <c r="AE64" s="80" t="b">
        <v>0</v>
      </c>
      <c r="AF64" s="80">
        <v>2</v>
      </c>
      <c r="AG64" s="83" t="s">
        <v>2147</v>
      </c>
      <c r="AH64" s="80" t="b">
        <v>0</v>
      </c>
      <c r="AI64" s="80" t="s">
        <v>2153</v>
      </c>
      <c r="AJ64" s="80"/>
      <c r="AK64" s="83" t="s">
        <v>2147</v>
      </c>
      <c r="AL64" s="80" t="b">
        <v>0</v>
      </c>
      <c r="AM64" s="80">
        <v>0</v>
      </c>
      <c r="AN64" s="83" t="s">
        <v>2147</v>
      </c>
      <c r="AO64" s="80" t="s">
        <v>2175</v>
      </c>
      <c r="AP64" s="80" t="b">
        <v>0</v>
      </c>
      <c r="AQ64" s="83" t="s">
        <v>1872</v>
      </c>
      <c r="AR64" s="80"/>
      <c r="AS64" s="80">
        <v>0</v>
      </c>
      <c r="AT64" s="80">
        <v>0</v>
      </c>
      <c r="AU64" s="80"/>
      <c r="AV64" s="80"/>
      <c r="AW64" s="80"/>
      <c r="AX64" s="80"/>
      <c r="AY64" s="80"/>
      <c r="AZ64" s="80"/>
      <c r="BA64" s="80"/>
      <c r="BB64" s="80"/>
      <c r="BC64">
        <v>7</v>
      </c>
      <c r="BD64" s="79" t="str">
        <f>REPLACE(INDEX(GroupVertices[Group],MATCH(Edges[[#This Row],[Vertex 1]],GroupVertices[Vertex],0)),1,1,"")</f>
        <v>1</v>
      </c>
      <c r="BE64" s="79" t="str">
        <f>REPLACE(INDEX(GroupVertices[Group],MATCH(Edges[[#This Row],[Vertex 2]],GroupVertices[Vertex],0)),1,1,"")</f>
        <v>1</v>
      </c>
      <c r="BF64" s="48">
        <v>0</v>
      </c>
      <c r="BG64" s="49">
        <v>0</v>
      </c>
      <c r="BH64" s="48">
        <v>1</v>
      </c>
      <c r="BI64" s="49">
        <v>4.166666666666667</v>
      </c>
      <c r="BJ64" s="48">
        <v>0</v>
      </c>
      <c r="BK64" s="49">
        <v>0</v>
      </c>
      <c r="BL64" s="48">
        <v>23</v>
      </c>
      <c r="BM64" s="49">
        <v>95.83333333333333</v>
      </c>
      <c r="BN64" s="48">
        <v>24</v>
      </c>
    </row>
    <row r="65" spans="1:66" ht="15">
      <c r="A65" s="65" t="s">
        <v>252</v>
      </c>
      <c r="B65" s="65" t="s">
        <v>252</v>
      </c>
      <c r="C65" s="66" t="s">
        <v>3369</v>
      </c>
      <c r="D65" s="67">
        <v>3</v>
      </c>
      <c r="E65" s="68" t="s">
        <v>132</v>
      </c>
      <c r="F65" s="69">
        <v>25</v>
      </c>
      <c r="G65" s="66"/>
      <c r="H65" s="70"/>
      <c r="I65" s="71"/>
      <c r="J65" s="71"/>
      <c r="K65" s="34" t="s">
        <v>65</v>
      </c>
      <c r="L65" s="78">
        <v>65</v>
      </c>
      <c r="M65" s="78"/>
      <c r="N65" s="73" t="s">
        <v>850</v>
      </c>
      <c r="O65" s="80" t="s">
        <v>198</v>
      </c>
      <c r="P65" s="82">
        <v>43427.46605324074</v>
      </c>
      <c r="Q65" s="80" t="s">
        <v>373</v>
      </c>
      <c r="R65" s="84" t="s">
        <v>624</v>
      </c>
      <c r="S65" s="80" t="s">
        <v>793</v>
      </c>
      <c r="T65" s="80"/>
      <c r="U65" s="80"/>
      <c r="V65" s="80" t="s">
        <v>1311</v>
      </c>
      <c r="W65" s="82">
        <v>43427.46605324074</v>
      </c>
      <c r="X65" s="85">
        <v>43427</v>
      </c>
      <c r="Y65" s="83" t="s">
        <v>1517</v>
      </c>
      <c r="Z65" s="80" t="s">
        <v>1650</v>
      </c>
      <c r="AA65" s="80"/>
      <c r="AB65" s="80"/>
      <c r="AC65" s="83" t="s">
        <v>1930</v>
      </c>
      <c r="AD65" s="80"/>
      <c r="AE65" s="80" t="b">
        <v>0</v>
      </c>
      <c r="AF65" s="80">
        <v>1</v>
      </c>
      <c r="AG65" s="83" t="s">
        <v>2147</v>
      </c>
      <c r="AH65" s="80" t="b">
        <v>0</v>
      </c>
      <c r="AI65" s="80" t="s">
        <v>2154</v>
      </c>
      <c r="AJ65" s="80"/>
      <c r="AK65" s="83" t="s">
        <v>2147</v>
      </c>
      <c r="AL65" s="80" t="b">
        <v>0</v>
      </c>
      <c r="AM65" s="80">
        <v>0</v>
      </c>
      <c r="AN65" s="83" t="s">
        <v>2147</v>
      </c>
      <c r="AO65" s="80" t="s">
        <v>2180</v>
      </c>
      <c r="AP65" s="80" t="b">
        <v>0</v>
      </c>
      <c r="AQ65" s="83" t="s">
        <v>1930</v>
      </c>
      <c r="AR65" s="80"/>
      <c r="AS65" s="80">
        <v>0</v>
      </c>
      <c r="AT65" s="80">
        <v>0</v>
      </c>
      <c r="AU65" s="80"/>
      <c r="AV65" s="80"/>
      <c r="AW65" s="80"/>
      <c r="AX65" s="80"/>
      <c r="AY65" s="80"/>
      <c r="AZ65" s="80"/>
      <c r="BA65" s="80"/>
      <c r="BB65" s="80"/>
      <c r="BC65">
        <v>4</v>
      </c>
      <c r="BD65" s="79" t="str">
        <f>REPLACE(INDEX(GroupVertices[Group],MATCH(Edges[[#This Row],[Vertex 1]],GroupVertices[Vertex],0)),1,1,"")</f>
        <v>1</v>
      </c>
      <c r="BE65" s="79" t="str">
        <f>REPLACE(INDEX(GroupVertices[Group],MATCH(Edges[[#This Row],[Vertex 2]],GroupVertices[Vertex],0)),1,1,"")</f>
        <v>1</v>
      </c>
      <c r="BF65" s="48">
        <v>0</v>
      </c>
      <c r="BG65" s="49">
        <v>0</v>
      </c>
      <c r="BH65" s="48">
        <v>0</v>
      </c>
      <c r="BI65" s="49">
        <v>0</v>
      </c>
      <c r="BJ65" s="48">
        <v>0</v>
      </c>
      <c r="BK65" s="49">
        <v>0</v>
      </c>
      <c r="BL65" s="48">
        <v>20</v>
      </c>
      <c r="BM65" s="49">
        <v>100</v>
      </c>
      <c r="BN65" s="48">
        <v>20</v>
      </c>
    </row>
    <row r="66" spans="1:66" ht="15">
      <c r="A66" s="65" t="s">
        <v>264</v>
      </c>
      <c r="B66" s="65" t="s">
        <v>264</v>
      </c>
      <c r="C66" s="66" t="s">
        <v>3374</v>
      </c>
      <c r="D66" s="67">
        <v>7.666666666666667</v>
      </c>
      <c r="E66" s="68" t="s">
        <v>136</v>
      </c>
      <c r="F66" s="69">
        <v>13.666666666666666</v>
      </c>
      <c r="G66" s="66"/>
      <c r="H66" s="70"/>
      <c r="I66" s="71"/>
      <c r="J66" s="71"/>
      <c r="K66" s="34" t="s">
        <v>65</v>
      </c>
      <c r="L66" s="78">
        <v>66</v>
      </c>
      <c r="M66" s="78"/>
      <c r="N66" s="73" t="s">
        <v>850</v>
      </c>
      <c r="O66" s="80" t="s">
        <v>198</v>
      </c>
      <c r="P66" s="82">
        <v>43427.64587962963</v>
      </c>
      <c r="Q66" s="80" t="s">
        <v>473</v>
      </c>
      <c r="R66" s="84" t="s">
        <v>701</v>
      </c>
      <c r="S66" s="80" t="s">
        <v>814</v>
      </c>
      <c r="T66" s="80"/>
      <c r="U66" s="80"/>
      <c r="V66" s="80" t="s">
        <v>1323</v>
      </c>
      <c r="W66" s="82">
        <v>43427.64587962963</v>
      </c>
      <c r="X66" s="85">
        <v>43427</v>
      </c>
      <c r="Y66" s="83" t="s">
        <v>1429</v>
      </c>
      <c r="Z66" s="80" t="s">
        <v>1750</v>
      </c>
      <c r="AA66" s="80"/>
      <c r="AB66" s="80"/>
      <c r="AC66" s="83" t="s">
        <v>2030</v>
      </c>
      <c r="AD66" s="80"/>
      <c r="AE66" s="80" t="b">
        <v>0</v>
      </c>
      <c r="AF66" s="80">
        <v>0</v>
      </c>
      <c r="AG66" s="83" t="s">
        <v>2147</v>
      </c>
      <c r="AH66" s="80" t="b">
        <v>0</v>
      </c>
      <c r="AI66" s="80" t="s">
        <v>2150</v>
      </c>
      <c r="AJ66" s="80"/>
      <c r="AK66" s="83" t="s">
        <v>2147</v>
      </c>
      <c r="AL66" s="80" t="b">
        <v>0</v>
      </c>
      <c r="AM66" s="80">
        <v>0</v>
      </c>
      <c r="AN66" s="83" t="s">
        <v>2147</v>
      </c>
      <c r="AO66" s="80" t="s">
        <v>2189</v>
      </c>
      <c r="AP66" s="80" t="b">
        <v>0</v>
      </c>
      <c r="AQ66" s="83" t="s">
        <v>2030</v>
      </c>
      <c r="AR66" s="80"/>
      <c r="AS66" s="80">
        <v>0</v>
      </c>
      <c r="AT66" s="80">
        <v>0</v>
      </c>
      <c r="AU66" s="80"/>
      <c r="AV66" s="80"/>
      <c r="AW66" s="80"/>
      <c r="AX66" s="80"/>
      <c r="AY66" s="80"/>
      <c r="AZ66" s="80"/>
      <c r="BA66" s="80"/>
      <c r="BB66" s="80"/>
      <c r="BC66">
        <v>11</v>
      </c>
      <c r="BD66" s="79" t="str">
        <f>REPLACE(INDEX(GroupVertices[Group],MATCH(Edges[[#This Row],[Vertex 1]],GroupVertices[Vertex],0)),1,1,"")</f>
        <v>1</v>
      </c>
      <c r="BE66" s="79" t="str">
        <f>REPLACE(INDEX(GroupVertices[Group],MATCH(Edges[[#This Row],[Vertex 2]],GroupVertices[Vertex],0)),1,1,"")</f>
        <v>1</v>
      </c>
      <c r="BF66" s="48">
        <v>0</v>
      </c>
      <c r="BG66" s="49">
        <v>0</v>
      </c>
      <c r="BH66" s="48">
        <v>2</v>
      </c>
      <c r="BI66" s="49">
        <v>8.333333333333334</v>
      </c>
      <c r="BJ66" s="48">
        <v>0</v>
      </c>
      <c r="BK66" s="49">
        <v>0</v>
      </c>
      <c r="BL66" s="48">
        <v>22</v>
      </c>
      <c r="BM66" s="49">
        <v>91.66666666666667</v>
      </c>
      <c r="BN66" s="48">
        <v>24</v>
      </c>
    </row>
    <row r="67" spans="1:66" ht="15">
      <c r="A67" s="65" t="s">
        <v>243</v>
      </c>
      <c r="B67" s="65" t="s">
        <v>243</v>
      </c>
      <c r="C67" s="66" t="s">
        <v>3369</v>
      </c>
      <c r="D67" s="67">
        <v>3</v>
      </c>
      <c r="E67" s="68" t="s">
        <v>132</v>
      </c>
      <c r="F67" s="69">
        <v>25</v>
      </c>
      <c r="G67" s="66"/>
      <c r="H67" s="70"/>
      <c r="I67" s="71"/>
      <c r="J67" s="71"/>
      <c r="K67" s="34" t="s">
        <v>65</v>
      </c>
      <c r="L67" s="78">
        <v>67</v>
      </c>
      <c r="M67" s="78"/>
      <c r="N67" s="73" t="s">
        <v>888</v>
      </c>
      <c r="O67" s="80" t="s">
        <v>198</v>
      </c>
      <c r="P67" s="82">
        <v>43430.407800925925</v>
      </c>
      <c r="Q67" s="80" t="s">
        <v>396</v>
      </c>
      <c r="R67" s="80"/>
      <c r="S67" s="80"/>
      <c r="T67" s="80" t="s">
        <v>989</v>
      </c>
      <c r="U67" s="80"/>
      <c r="V67" s="80" t="s">
        <v>1302</v>
      </c>
      <c r="W67" s="82">
        <v>43430.407800925925</v>
      </c>
      <c r="X67" s="85">
        <v>43430</v>
      </c>
      <c r="Y67" s="83" t="s">
        <v>1437</v>
      </c>
      <c r="Z67" s="80" t="s">
        <v>1673</v>
      </c>
      <c r="AA67" s="80"/>
      <c r="AB67" s="80"/>
      <c r="AC67" s="83" t="s">
        <v>1953</v>
      </c>
      <c r="AD67" s="80"/>
      <c r="AE67" s="80" t="b">
        <v>0</v>
      </c>
      <c r="AF67" s="80">
        <v>0</v>
      </c>
      <c r="AG67" s="83" t="s">
        <v>2147</v>
      </c>
      <c r="AH67" s="80" t="b">
        <v>0</v>
      </c>
      <c r="AI67" s="80" t="s">
        <v>2150</v>
      </c>
      <c r="AJ67" s="80"/>
      <c r="AK67" s="83" t="s">
        <v>2147</v>
      </c>
      <c r="AL67" s="80" t="b">
        <v>0</v>
      </c>
      <c r="AM67" s="80">
        <v>4</v>
      </c>
      <c r="AN67" s="83" t="s">
        <v>2163</v>
      </c>
      <c r="AO67" s="80" t="s">
        <v>2175</v>
      </c>
      <c r="AP67" s="80" t="b">
        <v>0</v>
      </c>
      <c r="AQ67" s="83" t="s">
        <v>2163</v>
      </c>
      <c r="AR67" s="80"/>
      <c r="AS67" s="80">
        <v>0</v>
      </c>
      <c r="AT67" s="80">
        <v>0</v>
      </c>
      <c r="AU67" s="80"/>
      <c r="AV67" s="80"/>
      <c r="AW67" s="80"/>
      <c r="AX67" s="80"/>
      <c r="AY67" s="80"/>
      <c r="AZ67" s="80"/>
      <c r="BA67" s="80"/>
      <c r="BB67" s="80"/>
      <c r="BC67">
        <v>2</v>
      </c>
      <c r="BD67" s="79" t="str">
        <f>REPLACE(INDEX(GroupVertices[Group],MATCH(Edges[[#This Row],[Vertex 1]],GroupVertices[Vertex],0)),1,1,"")</f>
        <v>1</v>
      </c>
      <c r="BE67" s="79" t="str">
        <f>REPLACE(INDEX(GroupVertices[Group],MATCH(Edges[[#This Row],[Vertex 2]],GroupVertices[Vertex],0)),1,1,"")</f>
        <v>1</v>
      </c>
      <c r="BF67" s="48">
        <v>6</v>
      </c>
      <c r="BG67" s="49">
        <v>15.789473684210526</v>
      </c>
      <c r="BH67" s="48">
        <v>0</v>
      </c>
      <c r="BI67" s="49">
        <v>0</v>
      </c>
      <c r="BJ67" s="48">
        <v>0</v>
      </c>
      <c r="BK67" s="49">
        <v>0</v>
      </c>
      <c r="BL67" s="48">
        <v>32</v>
      </c>
      <c r="BM67" s="49">
        <v>84.21052631578948</v>
      </c>
      <c r="BN67" s="48">
        <v>38</v>
      </c>
    </row>
    <row r="68" spans="1:66" ht="15">
      <c r="A68" s="65" t="s">
        <v>264</v>
      </c>
      <c r="B68" s="65" t="s">
        <v>264</v>
      </c>
      <c r="C68" s="66" t="s">
        <v>3374</v>
      </c>
      <c r="D68" s="67">
        <v>7.666666666666667</v>
      </c>
      <c r="E68" s="68" t="s">
        <v>136</v>
      </c>
      <c r="F68" s="69">
        <v>13.666666666666666</v>
      </c>
      <c r="G68" s="66"/>
      <c r="H68" s="70"/>
      <c r="I68" s="71"/>
      <c r="J68" s="71"/>
      <c r="K68" s="34" t="s">
        <v>65</v>
      </c>
      <c r="L68" s="78">
        <v>68</v>
      </c>
      <c r="M68" s="78"/>
      <c r="N68" s="73" t="s">
        <v>850</v>
      </c>
      <c r="O68" s="80" t="s">
        <v>198</v>
      </c>
      <c r="P68" s="82">
        <v>43430.43784722222</v>
      </c>
      <c r="Q68" s="80" t="s">
        <v>474</v>
      </c>
      <c r="R68" s="84" t="s">
        <v>702</v>
      </c>
      <c r="S68" s="80" t="s">
        <v>814</v>
      </c>
      <c r="T68" s="80" t="s">
        <v>850</v>
      </c>
      <c r="U68" s="80"/>
      <c r="V68" s="80" t="s">
        <v>1323</v>
      </c>
      <c r="W68" s="82">
        <v>43430.43784722222</v>
      </c>
      <c r="X68" s="85">
        <v>43430</v>
      </c>
      <c r="Y68" s="83" t="s">
        <v>1488</v>
      </c>
      <c r="Z68" s="80" t="s">
        <v>1751</v>
      </c>
      <c r="AA68" s="80"/>
      <c r="AB68" s="80"/>
      <c r="AC68" s="83" t="s">
        <v>2031</v>
      </c>
      <c r="AD68" s="80"/>
      <c r="AE68" s="80" t="b">
        <v>0</v>
      </c>
      <c r="AF68" s="80">
        <v>0</v>
      </c>
      <c r="AG68" s="83" t="s">
        <v>2147</v>
      </c>
      <c r="AH68" s="80" t="b">
        <v>0</v>
      </c>
      <c r="AI68" s="80" t="s">
        <v>2150</v>
      </c>
      <c r="AJ68" s="80"/>
      <c r="AK68" s="83" t="s">
        <v>2147</v>
      </c>
      <c r="AL68" s="80" t="b">
        <v>0</v>
      </c>
      <c r="AM68" s="80">
        <v>0</v>
      </c>
      <c r="AN68" s="83" t="s">
        <v>2147</v>
      </c>
      <c r="AO68" s="80" t="s">
        <v>2189</v>
      </c>
      <c r="AP68" s="80" t="b">
        <v>0</v>
      </c>
      <c r="AQ68" s="83" t="s">
        <v>2031</v>
      </c>
      <c r="AR68" s="80"/>
      <c r="AS68" s="80">
        <v>0</v>
      </c>
      <c r="AT68" s="80">
        <v>0</v>
      </c>
      <c r="AU68" s="80"/>
      <c r="AV68" s="80"/>
      <c r="AW68" s="80"/>
      <c r="AX68" s="80"/>
      <c r="AY68" s="80"/>
      <c r="AZ68" s="80"/>
      <c r="BA68" s="80"/>
      <c r="BB68" s="80"/>
      <c r="BC68">
        <v>11</v>
      </c>
      <c r="BD68" s="79" t="str">
        <f>REPLACE(INDEX(GroupVertices[Group],MATCH(Edges[[#This Row],[Vertex 1]],GroupVertices[Vertex],0)),1,1,"")</f>
        <v>1</v>
      </c>
      <c r="BE68" s="79" t="str">
        <f>REPLACE(INDEX(GroupVertices[Group],MATCH(Edges[[#This Row],[Vertex 2]],GroupVertices[Vertex],0)),1,1,"")</f>
        <v>1</v>
      </c>
      <c r="BF68" s="48">
        <v>0</v>
      </c>
      <c r="BG68" s="49">
        <v>0</v>
      </c>
      <c r="BH68" s="48">
        <v>2</v>
      </c>
      <c r="BI68" s="49">
        <v>9.523809523809524</v>
      </c>
      <c r="BJ68" s="48">
        <v>0</v>
      </c>
      <c r="BK68" s="49">
        <v>0</v>
      </c>
      <c r="BL68" s="48">
        <v>19</v>
      </c>
      <c r="BM68" s="49">
        <v>90.47619047619048</v>
      </c>
      <c r="BN68" s="48">
        <v>21</v>
      </c>
    </row>
    <row r="69" spans="1:66" ht="15">
      <c r="A69" s="65" t="s">
        <v>261</v>
      </c>
      <c r="B69" s="65" t="s">
        <v>261</v>
      </c>
      <c r="C69" s="66" t="s">
        <v>3818</v>
      </c>
      <c r="D69" s="67">
        <v>3.7777777777777777</v>
      </c>
      <c r="E69" s="68" t="s">
        <v>136</v>
      </c>
      <c r="F69" s="69">
        <v>23.11111111111111</v>
      </c>
      <c r="G69" s="66"/>
      <c r="H69" s="70"/>
      <c r="I69" s="71"/>
      <c r="J69" s="71"/>
      <c r="K69" s="34" t="s">
        <v>65</v>
      </c>
      <c r="L69" s="78">
        <v>69</v>
      </c>
      <c r="M69" s="78"/>
      <c r="N69" s="73" t="s">
        <v>850</v>
      </c>
      <c r="O69" s="80" t="s">
        <v>198</v>
      </c>
      <c r="P69" s="82">
        <v>43431.54167824074</v>
      </c>
      <c r="Q69" s="80" t="s">
        <v>559</v>
      </c>
      <c r="R69" s="80" t="s">
        <v>760</v>
      </c>
      <c r="S69" s="80" t="s">
        <v>820</v>
      </c>
      <c r="T69" s="80" t="s">
        <v>1119</v>
      </c>
      <c r="U69" s="80" t="s">
        <v>1270</v>
      </c>
      <c r="V69" s="80" t="s">
        <v>1270</v>
      </c>
      <c r="W69" s="82">
        <v>43431.54167824074</v>
      </c>
      <c r="X69" s="85">
        <v>43431</v>
      </c>
      <c r="Y69" s="83" t="s">
        <v>1350</v>
      </c>
      <c r="Z69" s="80" t="s">
        <v>1836</v>
      </c>
      <c r="AA69" s="80"/>
      <c r="AB69" s="80"/>
      <c r="AC69" s="83" t="s">
        <v>2117</v>
      </c>
      <c r="AD69" s="80"/>
      <c r="AE69" s="80" t="b">
        <v>0</v>
      </c>
      <c r="AF69" s="80">
        <v>4</v>
      </c>
      <c r="AG69" s="83" t="s">
        <v>2147</v>
      </c>
      <c r="AH69" s="80" t="b">
        <v>0</v>
      </c>
      <c r="AI69" s="80" t="s">
        <v>2153</v>
      </c>
      <c r="AJ69" s="80"/>
      <c r="AK69" s="83" t="s">
        <v>2147</v>
      </c>
      <c r="AL69" s="80" t="b">
        <v>0</v>
      </c>
      <c r="AM69" s="80">
        <v>7</v>
      </c>
      <c r="AN69" s="83" t="s">
        <v>2147</v>
      </c>
      <c r="AO69" s="80" t="s">
        <v>2174</v>
      </c>
      <c r="AP69" s="80" t="b">
        <v>0</v>
      </c>
      <c r="AQ69" s="83" t="s">
        <v>2117</v>
      </c>
      <c r="AR69" s="80"/>
      <c r="AS69" s="80">
        <v>0</v>
      </c>
      <c r="AT69" s="80">
        <v>0</v>
      </c>
      <c r="AU69" s="80"/>
      <c r="AV69" s="80"/>
      <c r="AW69" s="80"/>
      <c r="AX69" s="80"/>
      <c r="AY69" s="80"/>
      <c r="AZ69" s="80"/>
      <c r="BA69" s="80"/>
      <c r="BB69" s="80"/>
      <c r="BC69">
        <v>6</v>
      </c>
      <c r="BD69" s="79" t="str">
        <f>REPLACE(INDEX(GroupVertices[Group],MATCH(Edges[[#This Row],[Vertex 1]],GroupVertices[Vertex],0)),1,1,"")</f>
        <v>1</v>
      </c>
      <c r="BE69" s="79" t="str">
        <f>REPLACE(INDEX(GroupVertices[Group],MATCH(Edges[[#This Row],[Vertex 2]],GroupVertices[Vertex],0)),1,1,"")</f>
        <v>1</v>
      </c>
      <c r="BF69" s="48">
        <v>0</v>
      </c>
      <c r="BG69" s="49">
        <v>0</v>
      </c>
      <c r="BH69" s="48">
        <v>1</v>
      </c>
      <c r="BI69" s="49">
        <v>5.555555555555555</v>
      </c>
      <c r="BJ69" s="48">
        <v>0</v>
      </c>
      <c r="BK69" s="49">
        <v>0</v>
      </c>
      <c r="BL69" s="48">
        <v>17</v>
      </c>
      <c r="BM69" s="49">
        <v>94.44444444444444</v>
      </c>
      <c r="BN69" s="48">
        <v>18</v>
      </c>
    </row>
    <row r="70" spans="1:66" ht="15">
      <c r="A70" s="65" t="s">
        <v>239</v>
      </c>
      <c r="B70" s="65" t="s">
        <v>239</v>
      </c>
      <c r="C70" s="66" t="s">
        <v>3816</v>
      </c>
      <c r="D70" s="67">
        <v>4.555555555555555</v>
      </c>
      <c r="E70" s="68" t="s">
        <v>136</v>
      </c>
      <c r="F70" s="69">
        <v>21.22222222222222</v>
      </c>
      <c r="G70" s="66"/>
      <c r="H70" s="70"/>
      <c r="I70" s="71"/>
      <c r="J70" s="71"/>
      <c r="K70" s="34" t="s">
        <v>65</v>
      </c>
      <c r="L70" s="78">
        <v>70</v>
      </c>
      <c r="M70" s="78"/>
      <c r="N70" s="73" t="s">
        <v>850</v>
      </c>
      <c r="O70" s="80" t="s">
        <v>198</v>
      </c>
      <c r="P70" s="82">
        <v>43431.56444444445</v>
      </c>
      <c r="Q70" s="80" t="s">
        <v>317</v>
      </c>
      <c r="R70" s="84" t="s">
        <v>592</v>
      </c>
      <c r="S70" s="80" t="s">
        <v>798</v>
      </c>
      <c r="T70" s="80" t="s">
        <v>882</v>
      </c>
      <c r="U70" s="80" t="s">
        <v>1139</v>
      </c>
      <c r="V70" s="80" t="s">
        <v>1139</v>
      </c>
      <c r="W70" s="82">
        <v>43431.56444444445</v>
      </c>
      <c r="X70" s="85">
        <v>43431</v>
      </c>
      <c r="Y70" s="83" t="s">
        <v>1384</v>
      </c>
      <c r="Z70" s="80" t="s">
        <v>1594</v>
      </c>
      <c r="AA70" s="80"/>
      <c r="AB70" s="80"/>
      <c r="AC70" s="83" t="s">
        <v>1873</v>
      </c>
      <c r="AD70" s="80"/>
      <c r="AE70" s="80" t="b">
        <v>0</v>
      </c>
      <c r="AF70" s="80">
        <v>0</v>
      </c>
      <c r="AG70" s="83" t="s">
        <v>2147</v>
      </c>
      <c r="AH70" s="80" t="b">
        <v>0</v>
      </c>
      <c r="AI70" s="80" t="s">
        <v>2153</v>
      </c>
      <c r="AJ70" s="80"/>
      <c r="AK70" s="83" t="s">
        <v>2147</v>
      </c>
      <c r="AL70" s="80" t="b">
        <v>0</v>
      </c>
      <c r="AM70" s="80">
        <v>0</v>
      </c>
      <c r="AN70" s="83" t="s">
        <v>2147</v>
      </c>
      <c r="AO70" s="80" t="s">
        <v>2175</v>
      </c>
      <c r="AP70" s="80" t="b">
        <v>0</v>
      </c>
      <c r="AQ70" s="83" t="s">
        <v>1873</v>
      </c>
      <c r="AR70" s="80"/>
      <c r="AS70" s="80">
        <v>0</v>
      </c>
      <c r="AT70" s="80">
        <v>0</v>
      </c>
      <c r="AU70" s="80"/>
      <c r="AV70" s="80"/>
      <c r="AW70" s="80"/>
      <c r="AX70" s="80"/>
      <c r="AY70" s="80"/>
      <c r="AZ70" s="80"/>
      <c r="BA70" s="80"/>
      <c r="BB70" s="80"/>
      <c r="BC70">
        <v>7</v>
      </c>
      <c r="BD70" s="79" t="str">
        <f>REPLACE(INDEX(GroupVertices[Group],MATCH(Edges[[#This Row],[Vertex 1]],GroupVertices[Vertex],0)),1,1,"")</f>
        <v>1</v>
      </c>
      <c r="BE70" s="79" t="str">
        <f>REPLACE(INDEX(GroupVertices[Group],MATCH(Edges[[#This Row],[Vertex 2]],GroupVertices[Vertex],0)),1,1,"")</f>
        <v>1</v>
      </c>
      <c r="BF70" s="48">
        <v>0</v>
      </c>
      <c r="BG70" s="49">
        <v>0</v>
      </c>
      <c r="BH70" s="48">
        <v>4</v>
      </c>
      <c r="BI70" s="49">
        <v>17.391304347826086</v>
      </c>
      <c r="BJ70" s="48">
        <v>0</v>
      </c>
      <c r="BK70" s="49">
        <v>0</v>
      </c>
      <c r="BL70" s="48">
        <v>19</v>
      </c>
      <c r="BM70" s="49">
        <v>82.6086956521739</v>
      </c>
      <c r="BN70" s="48">
        <v>23</v>
      </c>
    </row>
    <row r="71" spans="1:66" ht="15">
      <c r="A71" s="65" t="s">
        <v>239</v>
      </c>
      <c r="B71" s="65" t="s">
        <v>239</v>
      </c>
      <c r="C71" s="66" t="s">
        <v>3816</v>
      </c>
      <c r="D71" s="67">
        <v>4.555555555555555</v>
      </c>
      <c r="E71" s="68" t="s">
        <v>136</v>
      </c>
      <c r="F71" s="69">
        <v>21.22222222222222</v>
      </c>
      <c r="G71" s="66"/>
      <c r="H71" s="70"/>
      <c r="I71" s="71"/>
      <c r="J71" s="71"/>
      <c r="K71" s="34" t="s">
        <v>65</v>
      </c>
      <c r="L71" s="78">
        <v>71</v>
      </c>
      <c r="M71" s="78"/>
      <c r="N71" s="73" t="s">
        <v>850</v>
      </c>
      <c r="O71" s="80" t="s">
        <v>198</v>
      </c>
      <c r="P71" s="82">
        <v>43431.607835648145</v>
      </c>
      <c r="Q71" s="80" t="s">
        <v>318</v>
      </c>
      <c r="R71" s="84" t="s">
        <v>592</v>
      </c>
      <c r="S71" s="80" t="s">
        <v>798</v>
      </c>
      <c r="T71" s="80" t="s">
        <v>875</v>
      </c>
      <c r="U71" s="80" t="s">
        <v>1140</v>
      </c>
      <c r="V71" s="80" t="s">
        <v>1140</v>
      </c>
      <c r="W71" s="82">
        <v>43431.607835648145</v>
      </c>
      <c r="X71" s="85">
        <v>43431</v>
      </c>
      <c r="Y71" s="83" t="s">
        <v>1408</v>
      </c>
      <c r="Z71" s="80" t="s">
        <v>1595</v>
      </c>
      <c r="AA71" s="80"/>
      <c r="AB71" s="80"/>
      <c r="AC71" s="83" t="s">
        <v>1874</v>
      </c>
      <c r="AD71" s="80"/>
      <c r="AE71" s="80" t="b">
        <v>0</v>
      </c>
      <c r="AF71" s="80">
        <v>1</v>
      </c>
      <c r="AG71" s="83" t="s">
        <v>2147</v>
      </c>
      <c r="AH71" s="80" t="b">
        <v>0</v>
      </c>
      <c r="AI71" s="80" t="s">
        <v>2153</v>
      </c>
      <c r="AJ71" s="80"/>
      <c r="AK71" s="83" t="s">
        <v>2147</v>
      </c>
      <c r="AL71" s="80" t="b">
        <v>0</v>
      </c>
      <c r="AM71" s="80">
        <v>0</v>
      </c>
      <c r="AN71" s="83" t="s">
        <v>2147</v>
      </c>
      <c r="AO71" s="80" t="s">
        <v>2184</v>
      </c>
      <c r="AP71" s="80" t="b">
        <v>0</v>
      </c>
      <c r="AQ71" s="83" t="s">
        <v>1874</v>
      </c>
      <c r="AR71" s="80"/>
      <c r="AS71" s="80">
        <v>0</v>
      </c>
      <c r="AT71" s="80">
        <v>0</v>
      </c>
      <c r="AU71" s="80"/>
      <c r="AV71" s="80"/>
      <c r="AW71" s="80"/>
      <c r="AX71" s="80"/>
      <c r="AY71" s="80"/>
      <c r="AZ71" s="80"/>
      <c r="BA71" s="80"/>
      <c r="BB71" s="80"/>
      <c r="BC71">
        <v>7</v>
      </c>
      <c r="BD71" s="79" t="str">
        <f>REPLACE(INDEX(GroupVertices[Group],MATCH(Edges[[#This Row],[Vertex 1]],GroupVertices[Vertex],0)),1,1,"")</f>
        <v>1</v>
      </c>
      <c r="BE71" s="79" t="str">
        <f>REPLACE(INDEX(GroupVertices[Group],MATCH(Edges[[#This Row],[Vertex 2]],GroupVertices[Vertex],0)),1,1,"")</f>
        <v>1</v>
      </c>
      <c r="BF71" s="48">
        <v>0</v>
      </c>
      <c r="BG71" s="49">
        <v>0</v>
      </c>
      <c r="BH71" s="48">
        <v>2</v>
      </c>
      <c r="BI71" s="49">
        <v>9.523809523809524</v>
      </c>
      <c r="BJ71" s="48">
        <v>0</v>
      </c>
      <c r="BK71" s="49">
        <v>0</v>
      </c>
      <c r="BL71" s="48">
        <v>19</v>
      </c>
      <c r="BM71" s="49">
        <v>90.47619047619048</v>
      </c>
      <c r="BN71" s="48">
        <v>21</v>
      </c>
    </row>
    <row r="72" spans="1:66" ht="15">
      <c r="A72" s="65" t="s">
        <v>239</v>
      </c>
      <c r="B72" s="65" t="s">
        <v>239</v>
      </c>
      <c r="C72" s="66" t="s">
        <v>3816</v>
      </c>
      <c r="D72" s="67">
        <v>4.555555555555555</v>
      </c>
      <c r="E72" s="68" t="s">
        <v>136</v>
      </c>
      <c r="F72" s="69">
        <v>21.22222222222222</v>
      </c>
      <c r="G72" s="66"/>
      <c r="H72" s="70"/>
      <c r="I72" s="71"/>
      <c r="J72" s="71"/>
      <c r="K72" s="34" t="s">
        <v>65</v>
      </c>
      <c r="L72" s="78">
        <v>72</v>
      </c>
      <c r="M72" s="78"/>
      <c r="N72" s="73" t="s">
        <v>850</v>
      </c>
      <c r="O72" s="80" t="s">
        <v>198</v>
      </c>
      <c r="P72" s="82">
        <v>43431.65290509259</v>
      </c>
      <c r="Q72" s="80" t="s">
        <v>319</v>
      </c>
      <c r="R72" s="84" t="s">
        <v>592</v>
      </c>
      <c r="S72" s="80" t="s">
        <v>798</v>
      </c>
      <c r="T72" s="80" t="s">
        <v>882</v>
      </c>
      <c r="U72" s="80" t="s">
        <v>1141</v>
      </c>
      <c r="V72" s="80" t="s">
        <v>1141</v>
      </c>
      <c r="W72" s="82">
        <v>43431.65290509259</v>
      </c>
      <c r="X72" s="85">
        <v>43431</v>
      </c>
      <c r="Y72" s="83" t="s">
        <v>1409</v>
      </c>
      <c r="Z72" s="80" t="s">
        <v>1596</v>
      </c>
      <c r="AA72" s="80"/>
      <c r="AB72" s="80"/>
      <c r="AC72" s="83" t="s">
        <v>1875</v>
      </c>
      <c r="AD72" s="80"/>
      <c r="AE72" s="80" t="b">
        <v>0</v>
      </c>
      <c r="AF72" s="80">
        <v>0</v>
      </c>
      <c r="AG72" s="83" t="s">
        <v>2147</v>
      </c>
      <c r="AH72" s="80" t="b">
        <v>0</v>
      </c>
      <c r="AI72" s="80" t="s">
        <v>2153</v>
      </c>
      <c r="AJ72" s="80"/>
      <c r="AK72" s="83" t="s">
        <v>2147</v>
      </c>
      <c r="AL72" s="80" t="b">
        <v>0</v>
      </c>
      <c r="AM72" s="80">
        <v>0</v>
      </c>
      <c r="AN72" s="83" t="s">
        <v>2147</v>
      </c>
      <c r="AO72" s="80" t="s">
        <v>2184</v>
      </c>
      <c r="AP72" s="80" t="b">
        <v>0</v>
      </c>
      <c r="AQ72" s="83" t="s">
        <v>1875</v>
      </c>
      <c r="AR72" s="80"/>
      <c r="AS72" s="80">
        <v>0</v>
      </c>
      <c r="AT72" s="80">
        <v>0</v>
      </c>
      <c r="AU72" s="80"/>
      <c r="AV72" s="80"/>
      <c r="AW72" s="80"/>
      <c r="AX72" s="80"/>
      <c r="AY72" s="80"/>
      <c r="AZ72" s="80"/>
      <c r="BA72" s="80"/>
      <c r="BB72" s="80"/>
      <c r="BC72">
        <v>7</v>
      </c>
      <c r="BD72" s="79" t="str">
        <f>REPLACE(INDEX(GroupVertices[Group],MATCH(Edges[[#This Row],[Vertex 1]],GroupVertices[Vertex],0)),1,1,"")</f>
        <v>1</v>
      </c>
      <c r="BE72" s="79" t="str">
        <f>REPLACE(INDEX(GroupVertices[Group],MATCH(Edges[[#This Row],[Vertex 2]],GroupVertices[Vertex],0)),1,1,"")</f>
        <v>1</v>
      </c>
      <c r="BF72" s="48">
        <v>0</v>
      </c>
      <c r="BG72" s="49">
        <v>0</v>
      </c>
      <c r="BH72" s="48">
        <v>1</v>
      </c>
      <c r="BI72" s="49">
        <v>4.761904761904762</v>
      </c>
      <c r="BJ72" s="48">
        <v>0</v>
      </c>
      <c r="BK72" s="49">
        <v>0</v>
      </c>
      <c r="BL72" s="48">
        <v>20</v>
      </c>
      <c r="BM72" s="49">
        <v>95.23809523809524</v>
      </c>
      <c r="BN72" s="48">
        <v>21</v>
      </c>
    </row>
    <row r="73" spans="1:66" ht="15">
      <c r="A73" s="65" t="s">
        <v>239</v>
      </c>
      <c r="B73" s="65" t="s">
        <v>239</v>
      </c>
      <c r="C73" s="66" t="s">
        <v>3816</v>
      </c>
      <c r="D73" s="67">
        <v>4.555555555555555</v>
      </c>
      <c r="E73" s="68" t="s">
        <v>136</v>
      </c>
      <c r="F73" s="69">
        <v>21.22222222222222</v>
      </c>
      <c r="G73" s="66"/>
      <c r="H73" s="70"/>
      <c r="I73" s="71"/>
      <c r="J73" s="71"/>
      <c r="K73" s="34" t="s">
        <v>65</v>
      </c>
      <c r="L73" s="78">
        <v>73</v>
      </c>
      <c r="M73" s="78"/>
      <c r="N73" s="73" t="s">
        <v>850</v>
      </c>
      <c r="O73" s="80" t="s">
        <v>198</v>
      </c>
      <c r="P73" s="82">
        <v>43432.44799768519</v>
      </c>
      <c r="Q73" s="80" t="s">
        <v>320</v>
      </c>
      <c r="R73" s="84" t="s">
        <v>592</v>
      </c>
      <c r="S73" s="80" t="s">
        <v>798</v>
      </c>
      <c r="T73" s="80" t="s">
        <v>875</v>
      </c>
      <c r="U73" s="80" t="s">
        <v>1142</v>
      </c>
      <c r="V73" s="80" t="s">
        <v>1142</v>
      </c>
      <c r="W73" s="82">
        <v>43432.44799768519</v>
      </c>
      <c r="X73" s="85">
        <v>43432</v>
      </c>
      <c r="Y73" s="83" t="s">
        <v>1404</v>
      </c>
      <c r="Z73" s="80" t="s">
        <v>1597</v>
      </c>
      <c r="AA73" s="80"/>
      <c r="AB73" s="80"/>
      <c r="AC73" s="83" t="s">
        <v>1876</v>
      </c>
      <c r="AD73" s="80"/>
      <c r="AE73" s="80" t="b">
        <v>0</v>
      </c>
      <c r="AF73" s="80">
        <v>0</v>
      </c>
      <c r="AG73" s="83" t="s">
        <v>2147</v>
      </c>
      <c r="AH73" s="80" t="b">
        <v>0</v>
      </c>
      <c r="AI73" s="80" t="s">
        <v>2153</v>
      </c>
      <c r="AJ73" s="80"/>
      <c r="AK73" s="83" t="s">
        <v>2147</v>
      </c>
      <c r="AL73" s="80" t="b">
        <v>0</v>
      </c>
      <c r="AM73" s="80">
        <v>0</v>
      </c>
      <c r="AN73" s="83" t="s">
        <v>2147</v>
      </c>
      <c r="AO73" s="80" t="s">
        <v>2184</v>
      </c>
      <c r="AP73" s="80" t="b">
        <v>0</v>
      </c>
      <c r="AQ73" s="83" t="s">
        <v>1876</v>
      </c>
      <c r="AR73" s="80"/>
      <c r="AS73" s="80">
        <v>0</v>
      </c>
      <c r="AT73" s="80">
        <v>0</v>
      </c>
      <c r="AU73" s="80"/>
      <c r="AV73" s="80"/>
      <c r="AW73" s="80"/>
      <c r="AX73" s="80"/>
      <c r="AY73" s="80"/>
      <c r="AZ73" s="80"/>
      <c r="BA73" s="80"/>
      <c r="BB73" s="80"/>
      <c r="BC73">
        <v>7</v>
      </c>
      <c r="BD73" s="79" t="str">
        <f>REPLACE(INDEX(GroupVertices[Group],MATCH(Edges[[#This Row],[Vertex 1]],GroupVertices[Vertex],0)),1,1,"")</f>
        <v>1</v>
      </c>
      <c r="BE73" s="79" t="str">
        <f>REPLACE(INDEX(GroupVertices[Group],MATCH(Edges[[#This Row],[Vertex 2]],GroupVertices[Vertex],0)),1,1,"")</f>
        <v>1</v>
      </c>
      <c r="BF73" s="48">
        <v>0</v>
      </c>
      <c r="BG73" s="49">
        <v>0</v>
      </c>
      <c r="BH73" s="48">
        <v>1</v>
      </c>
      <c r="BI73" s="49">
        <v>4.761904761904762</v>
      </c>
      <c r="BJ73" s="48">
        <v>0</v>
      </c>
      <c r="BK73" s="49">
        <v>0</v>
      </c>
      <c r="BL73" s="48">
        <v>20</v>
      </c>
      <c r="BM73" s="49">
        <v>95.23809523809524</v>
      </c>
      <c r="BN73" s="48">
        <v>21</v>
      </c>
    </row>
    <row r="74" spans="1:66" ht="15">
      <c r="A74" s="65" t="s">
        <v>274</v>
      </c>
      <c r="B74" s="65" t="s">
        <v>274</v>
      </c>
      <c r="C74" s="66" t="s">
        <v>3819</v>
      </c>
      <c r="D74" s="67">
        <v>8.444444444444445</v>
      </c>
      <c r="E74" s="68" t="s">
        <v>136</v>
      </c>
      <c r="F74" s="69">
        <v>11.777777777777779</v>
      </c>
      <c r="G74" s="66"/>
      <c r="H74" s="70"/>
      <c r="I74" s="71"/>
      <c r="J74" s="71"/>
      <c r="K74" s="34" t="s">
        <v>65</v>
      </c>
      <c r="L74" s="78">
        <v>74</v>
      </c>
      <c r="M74" s="78"/>
      <c r="N74" s="73" t="s">
        <v>850</v>
      </c>
      <c r="O74" s="80" t="s">
        <v>198</v>
      </c>
      <c r="P74" s="82">
        <v>43432.621979166666</v>
      </c>
      <c r="Q74" s="80" t="s">
        <v>582</v>
      </c>
      <c r="R74" s="80" t="s">
        <v>780</v>
      </c>
      <c r="S74" s="80" t="s">
        <v>841</v>
      </c>
      <c r="T74" s="80" t="s">
        <v>850</v>
      </c>
      <c r="U74" s="80" t="s">
        <v>1290</v>
      </c>
      <c r="V74" s="80" t="s">
        <v>1290</v>
      </c>
      <c r="W74" s="82">
        <v>43432.621979166666</v>
      </c>
      <c r="X74" s="85">
        <v>43432</v>
      </c>
      <c r="Y74" s="83" t="s">
        <v>1576</v>
      </c>
      <c r="Z74" s="80" t="s">
        <v>1859</v>
      </c>
      <c r="AA74" s="80"/>
      <c r="AB74" s="80"/>
      <c r="AC74" s="83" t="s">
        <v>2140</v>
      </c>
      <c r="AD74" s="80"/>
      <c r="AE74" s="80" t="b">
        <v>0</v>
      </c>
      <c r="AF74" s="80">
        <v>5</v>
      </c>
      <c r="AG74" s="83" t="s">
        <v>2147</v>
      </c>
      <c r="AH74" s="80" t="b">
        <v>0</v>
      </c>
      <c r="AI74" s="80" t="s">
        <v>2153</v>
      </c>
      <c r="AJ74" s="80"/>
      <c r="AK74" s="83" t="s">
        <v>2147</v>
      </c>
      <c r="AL74" s="80" t="b">
        <v>0</v>
      </c>
      <c r="AM74" s="80">
        <v>0</v>
      </c>
      <c r="AN74" s="83" t="s">
        <v>2147</v>
      </c>
      <c r="AO74" s="80" t="s">
        <v>2175</v>
      </c>
      <c r="AP74" s="80" t="b">
        <v>0</v>
      </c>
      <c r="AQ74" s="83" t="s">
        <v>2140</v>
      </c>
      <c r="AR74" s="80"/>
      <c r="AS74" s="80">
        <v>0</v>
      </c>
      <c r="AT74" s="80">
        <v>0</v>
      </c>
      <c r="AU74" s="80"/>
      <c r="AV74" s="80"/>
      <c r="AW74" s="80"/>
      <c r="AX74" s="80"/>
      <c r="AY74" s="80"/>
      <c r="AZ74" s="80"/>
      <c r="BA74" s="80"/>
      <c r="BB74" s="80"/>
      <c r="BC74">
        <v>12</v>
      </c>
      <c r="BD74" s="79" t="str">
        <f>REPLACE(INDEX(GroupVertices[Group],MATCH(Edges[[#This Row],[Vertex 1]],GroupVertices[Vertex],0)),1,1,"")</f>
        <v>1</v>
      </c>
      <c r="BE74" s="79" t="str">
        <f>REPLACE(INDEX(GroupVertices[Group],MATCH(Edges[[#This Row],[Vertex 2]],GroupVertices[Vertex],0)),1,1,"")</f>
        <v>1</v>
      </c>
      <c r="BF74" s="48">
        <v>0</v>
      </c>
      <c r="BG74" s="49">
        <v>0</v>
      </c>
      <c r="BH74" s="48">
        <v>0</v>
      </c>
      <c r="BI74" s="49">
        <v>0</v>
      </c>
      <c r="BJ74" s="48">
        <v>0</v>
      </c>
      <c r="BK74" s="49">
        <v>0</v>
      </c>
      <c r="BL74" s="48">
        <v>29</v>
      </c>
      <c r="BM74" s="49">
        <v>100</v>
      </c>
      <c r="BN74" s="48">
        <v>29</v>
      </c>
    </row>
    <row r="75" spans="1:66" ht="15">
      <c r="A75" s="65" t="s">
        <v>268</v>
      </c>
      <c r="B75" s="65" t="s">
        <v>268</v>
      </c>
      <c r="C75" s="66" t="s">
        <v>3370</v>
      </c>
      <c r="D75" s="67">
        <v>10</v>
      </c>
      <c r="E75" s="68" t="s">
        <v>136</v>
      </c>
      <c r="F75" s="69">
        <v>8</v>
      </c>
      <c r="G75" s="66"/>
      <c r="H75" s="70"/>
      <c r="I75" s="71"/>
      <c r="J75" s="71"/>
      <c r="K75" s="34" t="s">
        <v>65</v>
      </c>
      <c r="L75" s="78">
        <v>75</v>
      </c>
      <c r="M75" s="78"/>
      <c r="N75" s="73" t="s">
        <v>850</v>
      </c>
      <c r="O75" s="80" t="s">
        <v>198</v>
      </c>
      <c r="P75" s="82">
        <v>43434.50009259259</v>
      </c>
      <c r="Q75" s="80" t="s">
        <v>534</v>
      </c>
      <c r="R75" s="80" t="s">
        <v>747</v>
      </c>
      <c r="S75" s="80" t="s">
        <v>831</v>
      </c>
      <c r="T75" s="80" t="s">
        <v>1103</v>
      </c>
      <c r="U75" s="80" t="s">
        <v>1252</v>
      </c>
      <c r="V75" s="80" t="s">
        <v>1252</v>
      </c>
      <c r="W75" s="82">
        <v>43434.50009259259</v>
      </c>
      <c r="X75" s="85">
        <v>43434</v>
      </c>
      <c r="Y75" s="83" t="s">
        <v>1359</v>
      </c>
      <c r="Z75" s="80" t="s">
        <v>1811</v>
      </c>
      <c r="AA75" s="80"/>
      <c r="AB75" s="80"/>
      <c r="AC75" s="83" t="s">
        <v>2092</v>
      </c>
      <c r="AD75" s="80"/>
      <c r="AE75" s="80" t="b">
        <v>0</v>
      </c>
      <c r="AF75" s="80">
        <v>4</v>
      </c>
      <c r="AG75" s="83" t="s">
        <v>2147</v>
      </c>
      <c r="AH75" s="80" t="b">
        <v>0</v>
      </c>
      <c r="AI75" s="80" t="s">
        <v>2150</v>
      </c>
      <c r="AJ75" s="80"/>
      <c r="AK75" s="83" t="s">
        <v>2147</v>
      </c>
      <c r="AL75" s="80" t="b">
        <v>0</v>
      </c>
      <c r="AM75" s="80">
        <v>5</v>
      </c>
      <c r="AN75" s="83" t="s">
        <v>2147</v>
      </c>
      <c r="AO75" s="80" t="s">
        <v>2189</v>
      </c>
      <c r="AP75" s="80" t="b">
        <v>0</v>
      </c>
      <c r="AQ75" s="83" t="s">
        <v>2092</v>
      </c>
      <c r="AR75" s="80"/>
      <c r="AS75" s="80">
        <v>0</v>
      </c>
      <c r="AT75" s="80">
        <v>0</v>
      </c>
      <c r="AU75" s="80"/>
      <c r="AV75" s="80"/>
      <c r="AW75" s="80"/>
      <c r="AX75" s="80"/>
      <c r="AY75" s="80"/>
      <c r="AZ75" s="80"/>
      <c r="BA75" s="80"/>
      <c r="BB75" s="80"/>
      <c r="BC75">
        <v>17</v>
      </c>
      <c r="BD75" s="79" t="str">
        <f>REPLACE(INDEX(GroupVertices[Group],MATCH(Edges[[#This Row],[Vertex 1]],GroupVertices[Vertex],0)),1,1,"")</f>
        <v>1</v>
      </c>
      <c r="BE75" s="79" t="str">
        <f>REPLACE(INDEX(GroupVertices[Group],MATCH(Edges[[#This Row],[Vertex 2]],GroupVertices[Vertex],0)),1,1,"")</f>
        <v>1</v>
      </c>
      <c r="BF75" s="48">
        <v>0</v>
      </c>
      <c r="BG75" s="49">
        <v>0</v>
      </c>
      <c r="BH75" s="48">
        <v>0</v>
      </c>
      <c r="BI75" s="49">
        <v>0</v>
      </c>
      <c r="BJ75" s="48">
        <v>0</v>
      </c>
      <c r="BK75" s="49">
        <v>0</v>
      </c>
      <c r="BL75" s="48">
        <v>21</v>
      </c>
      <c r="BM75" s="49">
        <v>100</v>
      </c>
      <c r="BN75" s="48">
        <v>21</v>
      </c>
    </row>
    <row r="76" spans="1:66" ht="15">
      <c r="A76" s="65" t="s">
        <v>268</v>
      </c>
      <c r="B76" s="65" t="s">
        <v>268</v>
      </c>
      <c r="C76" s="66" t="s">
        <v>3370</v>
      </c>
      <c r="D76" s="67">
        <v>10</v>
      </c>
      <c r="E76" s="68" t="s">
        <v>136</v>
      </c>
      <c r="F76" s="69">
        <v>8</v>
      </c>
      <c r="G76" s="66"/>
      <c r="H76" s="70"/>
      <c r="I76" s="71"/>
      <c r="J76" s="71"/>
      <c r="K76" s="34" t="s">
        <v>65</v>
      </c>
      <c r="L76" s="78">
        <v>76</v>
      </c>
      <c r="M76" s="78"/>
      <c r="N76" s="73" t="s">
        <v>850</v>
      </c>
      <c r="O76" s="80" t="s">
        <v>198</v>
      </c>
      <c r="P76" s="82">
        <v>43434.666817129626</v>
      </c>
      <c r="Q76" s="80" t="s">
        <v>535</v>
      </c>
      <c r="R76" s="80" t="s">
        <v>712</v>
      </c>
      <c r="S76" s="80" t="s">
        <v>831</v>
      </c>
      <c r="T76" s="80" t="s">
        <v>1064</v>
      </c>
      <c r="U76" s="80" t="s">
        <v>1253</v>
      </c>
      <c r="V76" s="80" t="s">
        <v>1253</v>
      </c>
      <c r="W76" s="82">
        <v>43434.666817129626</v>
      </c>
      <c r="X76" s="85">
        <v>43434</v>
      </c>
      <c r="Y76" s="83" t="s">
        <v>1441</v>
      </c>
      <c r="Z76" s="80" t="s">
        <v>1812</v>
      </c>
      <c r="AA76" s="80"/>
      <c r="AB76" s="80"/>
      <c r="AC76" s="83" t="s">
        <v>2093</v>
      </c>
      <c r="AD76" s="80"/>
      <c r="AE76" s="80" t="b">
        <v>0</v>
      </c>
      <c r="AF76" s="80">
        <v>1</v>
      </c>
      <c r="AG76" s="83" t="s">
        <v>2147</v>
      </c>
      <c r="AH76" s="80" t="b">
        <v>0</v>
      </c>
      <c r="AI76" s="80" t="s">
        <v>2150</v>
      </c>
      <c r="AJ76" s="80"/>
      <c r="AK76" s="83" t="s">
        <v>2147</v>
      </c>
      <c r="AL76" s="80" t="b">
        <v>0</v>
      </c>
      <c r="AM76" s="80">
        <v>1</v>
      </c>
      <c r="AN76" s="83" t="s">
        <v>2147</v>
      </c>
      <c r="AO76" s="80" t="s">
        <v>2189</v>
      </c>
      <c r="AP76" s="80" t="b">
        <v>0</v>
      </c>
      <c r="AQ76" s="83" t="s">
        <v>2093</v>
      </c>
      <c r="AR76" s="80"/>
      <c r="AS76" s="80">
        <v>0</v>
      </c>
      <c r="AT76" s="80">
        <v>0</v>
      </c>
      <c r="AU76" s="80"/>
      <c r="AV76" s="80"/>
      <c r="AW76" s="80"/>
      <c r="AX76" s="80"/>
      <c r="AY76" s="80"/>
      <c r="AZ76" s="80"/>
      <c r="BA76" s="80"/>
      <c r="BB76" s="80"/>
      <c r="BC76">
        <v>17</v>
      </c>
      <c r="BD76" s="79" t="str">
        <f>REPLACE(INDEX(GroupVertices[Group],MATCH(Edges[[#This Row],[Vertex 1]],GroupVertices[Vertex],0)),1,1,"")</f>
        <v>1</v>
      </c>
      <c r="BE76" s="79" t="str">
        <f>REPLACE(INDEX(GroupVertices[Group],MATCH(Edges[[#This Row],[Vertex 2]],GroupVertices[Vertex],0)),1,1,"")</f>
        <v>1</v>
      </c>
      <c r="BF76" s="48">
        <v>0</v>
      </c>
      <c r="BG76" s="49">
        <v>0</v>
      </c>
      <c r="BH76" s="48">
        <v>0</v>
      </c>
      <c r="BI76" s="49">
        <v>0</v>
      </c>
      <c r="BJ76" s="48">
        <v>0</v>
      </c>
      <c r="BK76" s="49">
        <v>0</v>
      </c>
      <c r="BL76" s="48">
        <v>19</v>
      </c>
      <c r="BM76" s="49">
        <v>100</v>
      </c>
      <c r="BN76" s="48">
        <v>19</v>
      </c>
    </row>
    <row r="77" spans="1:66" ht="15">
      <c r="A77" s="65" t="s">
        <v>255</v>
      </c>
      <c r="B77" s="65" t="s">
        <v>255</v>
      </c>
      <c r="C77" s="66" t="s">
        <v>3817</v>
      </c>
      <c r="D77" s="67">
        <v>6.111111111111111</v>
      </c>
      <c r="E77" s="68" t="s">
        <v>136</v>
      </c>
      <c r="F77" s="69">
        <v>17.444444444444443</v>
      </c>
      <c r="G77" s="66"/>
      <c r="H77" s="70"/>
      <c r="I77" s="71"/>
      <c r="J77" s="71"/>
      <c r="K77" s="34" t="s">
        <v>65</v>
      </c>
      <c r="L77" s="78">
        <v>77</v>
      </c>
      <c r="M77" s="78"/>
      <c r="N77" s="73" t="s">
        <v>888</v>
      </c>
      <c r="O77" s="80" t="s">
        <v>198</v>
      </c>
      <c r="P77" s="82">
        <v>43437.458333333336</v>
      </c>
      <c r="Q77" s="80" t="s">
        <v>424</v>
      </c>
      <c r="R77" s="84" t="s">
        <v>672</v>
      </c>
      <c r="S77" s="80" t="s">
        <v>820</v>
      </c>
      <c r="T77" s="80" t="s">
        <v>860</v>
      </c>
      <c r="U77" s="80" t="s">
        <v>1192</v>
      </c>
      <c r="V77" s="80" t="s">
        <v>1192</v>
      </c>
      <c r="W77" s="82">
        <v>43437.458333333336</v>
      </c>
      <c r="X77" s="85">
        <v>43437</v>
      </c>
      <c r="Y77" s="83" t="s">
        <v>1354</v>
      </c>
      <c r="Z77" s="80" t="s">
        <v>1701</v>
      </c>
      <c r="AA77" s="80"/>
      <c r="AB77" s="80"/>
      <c r="AC77" s="83" t="s">
        <v>1981</v>
      </c>
      <c r="AD77" s="80"/>
      <c r="AE77" s="80" t="b">
        <v>0</v>
      </c>
      <c r="AF77" s="80">
        <v>1</v>
      </c>
      <c r="AG77" s="83" t="s">
        <v>2147</v>
      </c>
      <c r="AH77" s="80" t="b">
        <v>0</v>
      </c>
      <c r="AI77" s="80" t="s">
        <v>2150</v>
      </c>
      <c r="AJ77" s="80"/>
      <c r="AK77" s="83" t="s">
        <v>2147</v>
      </c>
      <c r="AL77" s="80" t="b">
        <v>0</v>
      </c>
      <c r="AM77" s="80">
        <v>6</v>
      </c>
      <c r="AN77" s="83" t="s">
        <v>2147</v>
      </c>
      <c r="AO77" s="80" t="s">
        <v>2174</v>
      </c>
      <c r="AP77" s="80" t="b">
        <v>0</v>
      </c>
      <c r="AQ77" s="83" t="s">
        <v>1981</v>
      </c>
      <c r="AR77" s="80"/>
      <c r="AS77" s="80">
        <v>0</v>
      </c>
      <c r="AT77" s="80">
        <v>0</v>
      </c>
      <c r="AU77" s="80"/>
      <c r="AV77" s="80"/>
      <c r="AW77" s="80"/>
      <c r="AX77" s="80"/>
      <c r="AY77" s="80"/>
      <c r="AZ77" s="80"/>
      <c r="BA77" s="80"/>
      <c r="BB77" s="80"/>
      <c r="BC77">
        <v>9</v>
      </c>
      <c r="BD77" s="79" t="str">
        <f>REPLACE(INDEX(GroupVertices[Group],MATCH(Edges[[#This Row],[Vertex 1]],GroupVertices[Vertex],0)),1,1,"")</f>
        <v>1</v>
      </c>
      <c r="BE77" s="79" t="str">
        <f>REPLACE(INDEX(GroupVertices[Group],MATCH(Edges[[#This Row],[Vertex 2]],GroupVertices[Vertex],0)),1,1,"")</f>
        <v>1</v>
      </c>
      <c r="BF77" s="48">
        <v>1</v>
      </c>
      <c r="BG77" s="49">
        <v>2.3255813953488373</v>
      </c>
      <c r="BH77" s="48">
        <v>0</v>
      </c>
      <c r="BI77" s="49">
        <v>0</v>
      </c>
      <c r="BJ77" s="48">
        <v>0</v>
      </c>
      <c r="BK77" s="49">
        <v>0</v>
      </c>
      <c r="BL77" s="48">
        <v>42</v>
      </c>
      <c r="BM77" s="49">
        <v>97.67441860465117</v>
      </c>
      <c r="BN77" s="48">
        <v>43</v>
      </c>
    </row>
    <row r="78" spans="1:66" ht="15">
      <c r="A78" s="65" t="s">
        <v>261</v>
      </c>
      <c r="B78" s="65" t="s">
        <v>261</v>
      </c>
      <c r="C78" s="66" t="s">
        <v>3818</v>
      </c>
      <c r="D78" s="67">
        <v>3.7777777777777777</v>
      </c>
      <c r="E78" s="68" t="s">
        <v>136</v>
      </c>
      <c r="F78" s="69">
        <v>23.11111111111111</v>
      </c>
      <c r="G78" s="66"/>
      <c r="H78" s="70"/>
      <c r="I78" s="71"/>
      <c r="J78" s="71"/>
      <c r="K78" s="34" t="s">
        <v>65</v>
      </c>
      <c r="L78" s="78">
        <v>78</v>
      </c>
      <c r="M78" s="78"/>
      <c r="N78" s="73" t="s">
        <v>850</v>
      </c>
      <c r="O78" s="80" t="s">
        <v>198</v>
      </c>
      <c r="P78" s="82">
        <v>43441.458344907405</v>
      </c>
      <c r="Q78" s="80" t="s">
        <v>560</v>
      </c>
      <c r="R78" s="80" t="s">
        <v>761</v>
      </c>
      <c r="S78" s="80" t="s">
        <v>820</v>
      </c>
      <c r="T78" s="80" t="s">
        <v>876</v>
      </c>
      <c r="U78" s="80" t="s">
        <v>1271</v>
      </c>
      <c r="V78" s="80" t="s">
        <v>1271</v>
      </c>
      <c r="W78" s="82">
        <v>43441.458344907405</v>
      </c>
      <c r="X78" s="85">
        <v>43441</v>
      </c>
      <c r="Y78" s="83" t="s">
        <v>1353</v>
      </c>
      <c r="Z78" s="80" t="s">
        <v>1837</v>
      </c>
      <c r="AA78" s="80"/>
      <c r="AB78" s="80"/>
      <c r="AC78" s="83" t="s">
        <v>2118</v>
      </c>
      <c r="AD78" s="80"/>
      <c r="AE78" s="80" t="b">
        <v>0</v>
      </c>
      <c r="AF78" s="80">
        <v>0</v>
      </c>
      <c r="AG78" s="83" t="s">
        <v>2147</v>
      </c>
      <c r="AH78" s="80" t="b">
        <v>0</v>
      </c>
      <c r="AI78" s="80" t="s">
        <v>2150</v>
      </c>
      <c r="AJ78" s="80"/>
      <c r="AK78" s="83" t="s">
        <v>2147</v>
      </c>
      <c r="AL78" s="80" t="b">
        <v>0</v>
      </c>
      <c r="AM78" s="80">
        <v>1</v>
      </c>
      <c r="AN78" s="83" t="s">
        <v>2147</v>
      </c>
      <c r="AO78" s="80" t="s">
        <v>2174</v>
      </c>
      <c r="AP78" s="80" t="b">
        <v>0</v>
      </c>
      <c r="AQ78" s="83" t="s">
        <v>2118</v>
      </c>
      <c r="AR78" s="80"/>
      <c r="AS78" s="80">
        <v>0</v>
      </c>
      <c r="AT78" s="80">
        <v>0</v>
      </c>
      <c r="AU78" s="80"/>
      <c r="AV78" s="80"/>
      <c r="AW78" s="80"/>
      <c r="AX78" s="80"/>
      <c r="AY78" s="80"/>
      <c r="AZ78" s="80"/>
      <c r="BA78" s="80"/>
      <c r="BB78" s="80"/>
      <c r="BC78">
        <v>6</v>
      </c>
      <c r="BD78" s="79" t="str">
        <f>REPLACE(INDEX(GroupVertices[Group],MATCH(Edges[[#This Row],[Vertex 1]],GroupVertices[Vertex],0)),1,1,"")</f>
        <v>1</v>
      </c>
      <c r="BE78" s="79" t="str">
        <f>REPLACE(INDEX(GroupVertices[Group],MATCH(Edges[[#This Row],[Vertex 2]],GroupVertices[Vertex],0)),1,1,"")</f>
        <v>1</v>
      </c>
      <c r="BF78" s="48">
        <v>1</v>
      </c>
      <c r="BG78" s="49">
        <v>5</v>
      </c>
      <c r="BH78" s="48">
        <v>0</v>
      </c>
      <c r="BI78" s="49">
        <v>0</v>
      </c>
      <c r="BJ78" s="48">
        <v>0</v>
      </c>
      <c r="BK78" s="49">
        <v>0</v>
      </c>
      <c r="BL78" s="48">
        <v>19</v>
      </c>
      <c r="BM78" s="49">
        <v>95</v>
      </c>
      <c r="BN78" s="48">
        <v>20</v>
      </c>
    </row>
    <row r="79" spans="1:66" ht="15">
      <c r="A79" s="65" t="s">
        <v>254</v>
      </c>
      <c r="B79" s="65" t="s">
        <v>254</v>
      </c>
      <c r="C79" s="66" t="s">
        <v>3370</v>
      </c>
      <c r="D79" s="67">
        <v>10</v>
      </c>
      <c r="E79" s="68" t="s">
        <v>136</v>
      </c>
      <c r="F79" s="69">
        <v>8</v>
      </c>
      <c r="G79" s="66"/>
      <c r="H79" s="70"/>
      <c r="I79" s="71"/>
      <c r="J79" s="71"/>
      <c r="K79" s="34" t="s">
        <v>65</v>
      </c>
      <c r="L79" s="78">
        <v>79</v>
      </c>
      <c r="M79" s="78"/>
      <c r="N79" s="73" t="s">
        <v>888</v>
      </c>
      <c r="O79" s="80" t="s">
        <v>198</v>
      </c>
      <c r="P79" s="82">
        <v>43446.55222222222</v>
      </c>
      <c r="Q79" s="80" t="s">
        <v>352</v>
      </c>
      <c r="R79" s="84" t="s">
        <v>611</v>
      </c>
      <c r="S79" s="80" t="s">
        <v>784</v>
      </c>
      <c r="T79" s="80" t="s">
        <v>953</v>
      </c>
      <c r="U79" s="80" t="s">
        <v>1159</v>
      </c>
      <c r="V79" s="80" t="s">
        <v>1159</v>
      </c>
      <c r="W79" s="82">
        <v>43446.55222222222</v>
      </c>
      <c r="X79" s="85">
        <v>43446</v>
      </c>
      <c r="Y79" s="83" t="s">
        <v>1484</v>
      </c>
      <c r="Z79" s="80" t="s">
        <v>1629</v>
      </c>
      <c r="AA79" s="80"/>
      <c r="AB79" s="80"/>
      <c r="AC79" s="83" t="s">
        <v>1909</v>
      </c>
      <c r="AD79" s="80"/>
      <c r="AE79" s="80" t="b">
        <v>0</v>
      </c>
      <c r="AF79" s="80">
        <v>0</v>
      </c>
      <c r="AG79" s="83" t="s">
        <v>2147</v>
      </c>
      <c r="AH79" s="80" t="b">
        <v>0</v>
      </c>
      <c r="AI79" s="80" t="s">
        <v>2150</v>
      </c>
      <c r="AJ79" s="80"/>
      <c r="AK79" s="83" t="s">
        <v>2147</v>
      </c>
      <c r="AL79" s="80" t="b">
        <v>0</v>
      </c>
      <c r="AM79" s="80">
        <v>0</v>
      </c>
      <c r="AN79" s="83" t="s">
        <v>2147</v>
      </c>
      <c r="AO79" s="80" t="s">
        <v>2174</v>
      </c>
      <c r="AP79" s="80" t="b">
        <v>0</v>
      </c>
      <c r="AQ79" s="83" t="s">
        <v>1909</v>
      </c>
      <c r="AR79" s="80"/>
      <c r="AS79" s="80">
        <v>0</v>
      </c>
      <c r="AT79" s="80">
        <v>0</v>
      </c>
      <c r="AU79" s="80"/>
      <c r="AV79" s="80"/>
      <c r="AW79" s="80"/>
      <c r="AX79" s="80"/>
      <c r="AY79" s="80"/>
      <c r="AZ79" s="80"/>
      <c r="BA79" s="80"/>
      <c r="BB79" s="80"/>
      <c r="BC79">
        <v>19</v>
      </c>
      <c r="BD79" s="79" t="str">
        <f>REPLACE(INDEX(GroupVertices[Group],MATCH(Edges[[#This Row],[Vertex 1]],GroupVertices[Vertex],0)),1,1,"")</f>
        <v>1</v>
      </c>
      <c r="BE79" s="79" t="str">
        <f>REPLACE(INDEX(GroupVertices[Group],MATCH(Edges[[#This Row],[Vertex 2]],GroupVertices[Vertex],0)),1,1,"")</f>
        <v>1</v>
      </c>
      <c r="BF79" s="48">
        <v>2</v>
      </c>
      <c r="BG79" s="49">
        <v>6.451612903225806</v>
      </c>
      <c r="BH79" s="48">
        <v>0</v>
      </c>
      <c r="BI79" s="49">
        <v>0</v>
      </c>
      <c r="BJ79" s="48">
        <v>0</v>
      </c>
      <c r="BK79" s="49">
        <v>0</v>
      </c>
      <c r="BL79" s="48">
        <v>29</v>
      </c>
      <c r="BM79" s="49">
        <v>93.54838709677419</v>
      </c>
      <c r="BN79" s="48">
        <v>31</v>
      </c>
    </row>
    <row r="80" spans="1:66" ht="15">
      <c r="A80" s="65" t="s">
        <v>261</v>
      </c>
      <c r="B80" s="65" t="s">
        <v>261</v>
      </c>
      <c r="C80" s="66" t="s">
        <v>3818</v>
      </c>
      <c r="D80" s="67">
        <v>3.7777777777777777</v>
      </c>
      <c r="E80" s="68" t="s">
        <v>136</v>
      </c>
      <c r="F80" s="69">
        <v>23.11111111111111</v>
      </c>
      <c r="G80" s="66"/>
      <c r="H80" s="70"/>
      <c r="I80" s="71"/>
      <c r="J80" s="71"/>
      <c r="K80" s="34" t="s">
        <v>65</v>
      </c>
      <c r="L80" s="78">
        <v>80</v>
      </c>
      <c r="M80" s="78"/>
      <c r="N80" s="73" t="s">
        <v>850</v>
      </c>
      <c r="O80" s="80" t="s">
        <v>198</v>
      </c>
      <c r="P80" s="82">
        <v>43448.395844907405</v>
      </c>
      <c r="Q80" s="80" t="s">
        <v>561</v>
      </c>
      <c r="R80" s="80" t="s">
        <v>762</v>
      </c>
      <c r="S80" s="80" t="s">
        <v>820</v>
      </c>
      <c r="T80" s="80" t="s">
        <v>1120</v>
      </c>
      <c r="U80" s="80" t="s">
        <v>1272</v>
      </c>
      <c r="V80" s="80" t="s">
        <v>1272</v>
      </c>
      <c r="W80" s="82">
        <v>43448.395844907405</v>
      </c>
      <c r="X80" s="85">
        <v>43448</v>
      </c>
      <c r="Y80" s="83" t="s">
        <v>1342</v>
      </c>
      <c r="Z80" s="80" t="s">
        <v>1838</v>
      </c>
      <c r="AA80" s="80"/>
      <c r="AB80" s="80"/>
      <c r="AC80" s="83" t="s">
        <v>2119</v>
      </c>
      <c r="AD80" s="80"/>
      <c r="AE80" s="80" t="b">
        <v>0</v>
      </c>
      <c r="AF80" s="80">
        <v>2</v>
      </c>
      <c r="AG80" s="83" t="s">
        <v>2147</v>
      </c>
      <c r="AH80" s="80" t="b">
        <v>0</v>
      </c>
      <c r="AI80" s="80" t="s">
        <v>2153</v>
      </c>
      <c r="AJ80" s="80"/>
      <c r="AK80" s="83" t="s">
        <v>2147</v>
      </c>
      <c r="AL80" s="80" t="b">
        <v>0</v>
      </c>
      <c r="AM80" s="80">
        <v>2</v>
      </c>
      <c r="AN80" s="83" t="s">
        <v>2147</v>
      </c>
      <c r="AO80" s="80" t="s">
        <v>2174</v>
      </c>
      <c r="AP80" s="80" t="b">
        <v>0</v>
      </c>
      <c r="AQ80" s="83" t="s">
        <v>2119</v>
      </c>
      <c r="AR80" s="80"/>
      <c r="AS80" s="80">
        <v>0</v>
      </c>
      <c r="AT80" s="80">
        <v>0</v>
      </c>
      <c r="AU80" s="80"/>
      <c r="AV80" s="80"/>
      <c r="AW80" s="80"/>
      <c r="AX80" s="80"/>
      <c r="AY80" s="80"/>
      <c r="AZ80" s="80"/>
      <c r="BA80" s="80"/>
      <c r="BB80" s="80"/>
      <c r="BC80">
        <v>6</v>
      </c>
      <c r="BD80" s="79" t="str">
        <f>REPLACE(INDEX(GroupVertices[Group],MATCH(Edges[[#This Row],[Vertex 1]],GroupVertices[Vertex],0)),1,1,"")</f>
        <v>1</v>
      </c>
      <c r="BE80" s="79" t="str">
        <f>REPLACE(INDEX(GroupVertices[Group],MATCH(Edges[[#This Row],[Vertex 2]],GroupVertices[Vertex],0)),1,1,"")</f>
        <v>1</v>
      </c>
      <c r="BF80" s="48">
        <v>0</v>
      </c>
      <c r="BG80" s="49">
        <v>0</v>
      </c>
      <c r="BH80" s="48">
        <v>2</v>
      </c>
      <c r="BI80" s="49">
        <v>10</v>
      </c>
      <c r="BJ80" s="48">
        <v>0</v>
      </c>
      <c r="BK80" s="49">
        <v>0</v>
      </c>
      <c r="BL80" s="48">
        <v>18</v>
      </c>
      <c r="BM80" s="49">
        <v>90</v>
      </c>
      <c r="BN80" s="48">
        <v>20</v>
      </c>
    </row>
    <row r="81" spans="1:66" ht="15">
      <c r="A81" s="65" t="s">
        <v>254</v>
      </c>
      <c r="B81" s="65" t="s">
        <v>254</v>
      </c>
      <c r="C81" s="66" t="s">
        <v>3370</v>
      </c>
      <c r="D81" s="67">
        <v>10</v>
      </c>
      <c r="E81" s="68" t="s">
        <v>136</v>
      </c>
      <c r="F81" s="69">
        <v>8</v>
      </c>
      <c r="G81" s="66"/>
      <c r="H81" s="70"/>
      <c r="I81" s="71"/>
      <c r="J81" s="71"/>
      <c r="K81" s="34" t="s">
        <v>65</v>
      </c>
      <c r="L81" s="78">
        <v>81</v>
      </c>
      <c r="M81" s="78"/>
      <c r="N81" s="73" t="s">
        <v>888</v>
      </c>
      <c r="O81" s="80" t="s">
        <v>198</v>
      </c>
      <c r="P81" s="82">
        <v>43453.384722222225</v>
      </c>
      <c r="Q81" s="80" t="s">
        <v>353</v>
      </c>
      <c r="R81" s="84" t="s">
        <v>614</v>
      </c>
      <c r="S81" s="80" t="s">
        <v>784</v>
      </c>
      <c r="T81" s="80" t="s">
        <v>954</v>
      </c>
      <c r="U81" s="80" t="s">
        <v>1160</v>
      </c>
      <c r="V81" s="80" t="s">
        <v>1160</v>
      </c>
      <c r="W81" s="82">
        <v>43453.384722222225</v>
      </c>
      <c r="X81" s="85">
        <v>43453</v>
      </c>
      <c r="Y81" s="83" t="s">
        <v>1440</v>
      </c>
      <c r="Z81" s="80" t="s">
        <v>1630</v>
      </c>
      <c r="AA81" s="80"/>
      <c r="AB81" s="80"/>
      <c r="AC81" s="83" t="s">
        <v>1910</v>
      </c>
      <c r="AD81" s="80"/>
      <c r="AE81" s="80" t="b">
        <v>0</v>
      </c>
      <c r="AF81" s="80">
        <v>0</v>
      </c>
      <c r="AG81" s="83" t="s">
        <v>2147</v>
      </c>
      <c r="AH81" s="80" t="b">
        <v>0</v>
      </c>
      <c r="AI81" s="80" t="s">
        <v>2150</v>
      </c>
      <c r="AJ81" s="80"/>
      <c r="AK81" s="83" t="s">
        <v>2147</v>
      </c>
      <c r="AL81" s="80" t="b">
        <v>0</v>
      </c>
      <c r="AM81" s="80">
        <v>0</v>
      </c>
      <c r="AN81" s="83" t="s">
        <v>2147</v>
      </c>
      <c r="AO81" s="80" t="s">
        <v>2174</v>
      </c>
      <c r="AP81" s="80" t="b">
        <v>0</v>
      </c>
      <c r="AQ81" s="83" t="s">
        <v>1910</v>
      </c>
      <c r="AR81" s="80"/>
      <c r="AS81" s="80">
        <v>0</v>
      </c>
      <c r="AT81" s="80">
        <v>0</v>
      </c>
      <c r="AU81" s="80"/>
      <c r="AV81" s="80"/>
      <c r="AW81" s="80"/>
      <c r="AX81" s="80"/>
      <c r="AY81" s="80"/>
      <c r="AZ81" s="80"/>
      <c r="BA81" s="80"/>
      <c r="BB81" s="80"/>
      <c r="BC81">
        <v>19</v>
      </c>
      <c r="BD81" s="79" t="str">
        <f>REPLACE(INDEX(GroupVertices[Group],MATCH(Edges[[#This Row],[Vertex 1]],GroupVertices[Vertex],0)),1,1,"")</f>
        <v>1</v>
      </c>
      <c r="BE81" s="79" t="str">
        <f>REPLACE(INDEX(GroupVertices[Group],MATCH(Edges[[#This Row],[Vertex 2]],GroupVertices[Vertex],0)),1,1,"")</f>
        <v>1</v>
      </c>
      <c r="BF81" s="48">
        <v>1</v>
      </c>
      <c r="BG81" s="49">
        <v>4.545454545454546</v>
      </c>
      <c r="BH81" s="48">
        <v>1</v>
      </c>
      <c r="BI81" s="49">
        <v>4.545454545454546</v>
      </c>
      <c r="BJ81" s="48">
        <v>0</v>
      </c>
      <c r="BK81" s="49">
        <v>0</v>
      </c>
      <c r="BL81" s="48">
        <v>20</v>
      </c>
      <c r="BM81" s="49">
        <v>90.9090909090909</v>
      </c>
      <c r="BN81" s="48">
        <v>22</v>
      </c>
    </row>
    <row r="82" spans="1:66" ht="15">
      <c r="A82" s="65" t="s">
        <v>268</v>
      </c>
      <c r="B82" s="65" t="s">
        <v>268</v>
      </c>
      <c r="C82" s="66" t="s">
        <v>3370</v>
      </c>
      <c r="D82" s="67">
        <v>10</v>
      </c>
      <c r="E82" s="68" t="s">
        <v>136</v>
      </c>
      <c r="F82" s="69">
        <v>8</v>
      </c>
      <c r="G82" s="66"/>
      <c r="H82" s="70"/>
      <c r="I82" s="71"/>
      <c r="J82" s="71"/>
      <c r="K82" s="34" t="s">
        <v>65</v>
      </c>
      <c r="L82" s="78">
        <v>82</v>
      </c>
      <c r="M82" s="78"/>
      <c r="N82" s="73" t="s">
        <v>888</v>
      </c>
      <c r="O82" s="80" t="s">
        <v>198</v>
      </c>
      <c r="P82" s="82">
        <v>43453.47934027778</v>
      </c>
      <c r="Q82" s="80" t="s">
        <v>536</v>
      </c>
      <c r="R82" s="80" t="s">
        <v>748</v>
      </c>
      <c r="S82" s="80" t="s">
        <v>814</v>
      </c>
      <c r="T82" s="80" t="s">
        <v>1104</v>
      </c>
      <c r="U82" s="80" t="s">
        <v>1254</v>
      </c>
      <c r="V82" s="80" t="s">
        <v>1254</v>
      </c>
      <c r="W82" s="82">
        <v>43453.47934027778</v>
      </c>
      <c r="X82" s="85">
        <v>43453</v>
      </c>
      <c r="Y82" s="83" t="s">
        <v>1414</v>
      </c>
      <c r="Z82" s="80" t="s">
        <v>1813</v>
      </c>
      <c r="AA82" s="80"/>
      <c r="AB82" s="80"/>
      <c r="AC82" s="83" t="s">
        <v>2094</v>
      </c>
      <c r="AD82" s="80"/>
      <c r="AE82" s="80" t="b">
        <v>0</v>
      </c>
      <c r="AF82" s="80">
        <v>3</v>
      </c>
      <c r="AG82" s="83" t="s">
        <v>2147</v>
      </c>
      <c r="AH82" s="80" t="b">
        <v>0</v>
      </c>
      <c r="AI82" s="80" t="s">
        <v>2150</v>
      </c>
      <c r="AJ82" s="80"/>
      <c r="AK82" s="83" t="s">
        <v>2147</v>
      </c>
      <c r="AL82" s="80" t="b">
        <v>0</v>
      </c>
      <c r="AM82" s="80">
        <v>2</v>
      </c>
      <c r="AN82" s="83" t="s">
        <v>2147</v>
      </c>
      <c r="AO82" s="80" t="s">
        <v>2189</v>
      </c>
      <c r="AP82" s="80" t="b">
        <v>0</v>
      </c>
      <c r="AQ82" s="83" t="s">
        <v>2094</v>
      </c>
      <c r="AR82" s="80"/>
      <c r="AS82" s="80">
        <v>0</v>
      </c>
      <c r="AT82" s="80">
        <v>0</v>
      </c>
      <c r="AU82" s="80"/>
      <c r="AV82" s="80"/>
      <c r="AW82" s="80"/>
      <c r="AX82" s="80"/>
      <c r="AY82" s="80"/>
      <c r="AZ82" s="80"/>
      <c r="BA82" s="80"/>
      <c r="BB82" s="80"/>
      <c r="BC82">
        <v>17</v>
      </c>
      <c r="BD82" s="79" t="str">
        <f>REPLACE(INDEX(GroupVertices[Group],MATCH(Edges[[#This Row],[Vertex 1]],GroupVertices[Vertex],0)),1,1,"")</f>
        <v>1</v>
      </c>
      <c r="BE82" s="79" t="str">
        <f>REPLACE(INDEX(GroupVertices[Group],MATCH(Edges[[#This Row],[Vertex 2]],GroupVertices[Vertex],0)),1,1,"")</f>
        <v>1</v>
      </c>
      <c r="BF82" s="48">
        <v>0</v>
      </c>
      <c r="BG82" s="49">
        <v>0</v>
      </c>
      <c r="BH82" s="48">
        <v>1</v>
      </c>
      <c r="BI82" s="49">
        <v>3.7037037037037037</v>
      </c>
      <c r="BJ82" s="48">
        <v>0</v>
      </c>
      <c r="BK82" s="49">
        <v>0</v>
      </c>
      <c r="BL82" s="48">
        <v>26</v>
      </c>
      <c r="BM82" s="49">
        <v>96.29629629629629</v>
      </c>
      <c r="BN82" s="48">
        <v>27</v>
      </c>
    </row>
    <row r="83" spans="1:66" ht="15">
      <c r="A83" s="65" t="s">
        <v>254</v>
      </c>
      <c r="B83" s="65" t="s">
        <v>254</v>
      </c>
      <c r="C83" s="66" t="s">
        <v>3370</v>
      </c>
      <c r="D83" s="67">
        <v>10</v>
      </c>
      <c r="E83" s="68" t="s">
        <v>136</v>
      </c>
      <c r="F83" s="69">
        <v>8</v>
      </c>
      <c r="G83" s="66"/>
      <c r="H83" s="70"/>
      <c r="I83" s="71"/>
      <c r="J83" s="71"/>
      <c r="K83" s="34" t="s">
        <v>65</v>
      </c>
      <c r="L83" s="78">
        <v>83</v>
      </c>
      <c r="M83" s="78"/>
      <c r="N83" s="73" t="s">
        <v>888</v>
      </c>
      <c r="O83" s="80" t="s">
        <v>198</v>
      </c>
      <c r="P83" s="82">
        <v>43455.36111111111</v>
      </c>
      <c r="Q83" s="80" t="s">
        <v>354</v>
      </c>
      <c r="R83" s="84" t="s">
        <v>615</v>
      </c>
      <c r="S83" s="80" t="s">
        <v>784</v>
      </c>
      <c r="T83" s="80" t="s">
        <v>955</v>
      </c>
      <c r="U83" s="80"/>
      <c r="V83" s="80" t="s">
        <v>1313</v>
      </c>
      <c r="W83" s="82">
        <v>43455.36111111111</v>
      </c>
      <c r="X83" s="85">
        <v>43455</v>
      </c>
      <c r="Y83" s="83" t="s">
        <v>1500</v>
      </c>
      <c r="Z83" s="80" t="s">
        <v>1631</v>
      </c>
      <c r="AA83" s="80"/>
      <c r="AB83" s="80"/>
      <c r="AC83" s="83" t="s">
        <v>1911</v>
      </c>
      <c r="AD83" s="80"/>
      <c r="AE83" s="80" t="b">
        <v>0</v>
      </c>
      <c r="AF83" s="80">
        <v>2</v>
      </c>
      <c r="AG83" s="83" t="s">
        <v>2147</v>
      </c>
      <c r="AH83" s="80" t="b">
        <v>0</v>
      </c>
      <c r="AI83" s="80" t="s">
        <v>2150</v>
      </c>
      <c r="AJ83" s="80"/>
      <c r="AK83" s="83" t="s">
        <v>2147</v>
      </c>
      <c r="AL83" s="80" t="b">
        <v>0</v>
      </c>
      <c r="AM83" s="80">
        <v>2</v>
      </c>
      <c r="AN83" s="83" t="s">
        <v>2147</v>
      </c>
      <c r="AO83" s="80" t="s">
        <v>2174</v>
      </c>
      <c r="AP83" s="80" t="b">
        <v>0</v>
      </c>
      <c r="AQ83" s="83" t="s">
        <v>1911</v>
      </c>
      <c r="AR83" s="80"/>
      <c r="AS83" s="80">
        <v>0</v>
      </c>
      <c r="AT83" s="80">
        <v>0</v>
      </c>
      <c r="AU83" s="80"/>
      <c r="AV83" s="80"/>
      <c r="AW83" s="80"/>
      <c r="AX83" s="80"/>
      <c r="AY83" s="80"/>
      <c r="AZ83" s="80"/>
      <c r="BA83" s="80"/>
      <c r="BB83" s="80"/>
      <c r="BC83">
        <v>19</v>
      </c>
      <c r="BD83" s="79" t="str">
        <f>REPLACE(INDEX(GroupVertices[Group],MATCH(Edges[[#This Row],[Vertex 1]],GroupVertices[Vertex],0)),1,1,"")</f>
        <v>1</v>
      </c>
      <c r="BE83" s="79" t="str">
        <f>REPLACE(INDEX(GroupVertices[Group],MATCH(Edges[[#This Row],[Vertex 2]],GroupVertices[Vertex],0)),1,1,"")</f>
        <v>1</v>
      </c>
      <c r="BF83" s="48">
        <v>0</v>
      </c>
      <c r="BG83" s="49">
        <v>0</v>
      </c>
      <c r="BH83" s="48">
        <v>0</v>
      </c>
      <c r="BI83" s="49">
        <v>0</v>
      </c>
      <c r="BJ83" s="48">
        <v>0</v>
      </c>
      <c r="BK83" s="49">
        <v>0</v>
      </c>
      <c r="BL83" s="48">
        <v>11</v>
      </c>
      <c r="BM83" s="49">
        <v>100</v>
      </c>
      <c r="BN83" s="48">
        <v>11</v>
      </c>
    </row>
    <row r="84" spans="1:66" ht="15">
      <c r="A84" s="65" t="s">
        <v>254</v>
      </c>
      <c r="B84" s="65" t="s">
        <v>254</v>
      </c>
      <c r="C84" s="66" t="s">
        <v>3370</v>
      </c>
      <c r="D84" s="67">
        <v>10</v>
      </c>
      <c r="E84" s="68" t="s">
        <v>136</v>
      </c>
      <c r="F84" s="69">
        <v>8</v>
      </c>
      <c r="G84" s="66"/>
      <c r="H84" s="70"/>
      <c r="I84" s="71"/>
      <c r="J84" s="71"/>
      <c r="K84" s="34" t="s">
        <v>65</v>
      </c>
      <c r="L84" s="78">
        <v>84</v>
      </c>
      <c r="M84" s="78"/>
      <c r="N84" s="73" t="s">
        <v>850</v>
      </c>
      <c r="O84" s="80" t="s">
        <v>198</v>
      </c>
      <c r="P84" s="82">
        <v>43455.416666666664</v>
      </c>
      <c r="Q84" s="80" t="s">
        <v>355</v>
      </c>
      <c r="R84" s="84" t="s">
        <v>616</v>
      </c>
      <c r="S84" s="80" t="s">
        <v>784</v>
      </c>
      <c r="T84" s="80" t="s">
        <v>956</v>
      </c>
      <c r="U84" s="80"/>
      <c r="V84" s="80" t="s">
        <v>1313</v>
      </c>
      <c r="W84" s="82">
        <v>43455.416666666664</v>
      </c>
      <c r="X84" s="85">
        <v>43455</v>
      </c>
      <c r="Y84" s="83" t="s">
        <v>1351</v>
      </c>
      <c r="Z84" s="80" t="s">
        <v>1632</v>
      </c>
      <c r="AA84" s="80"/>
      <c r="AB84" s="80"/>
      <c r="AC84" s="83" t="s">
        <v>1912</v>
      </c>
      <c r="AD84" s="80"/>
      <c r="AE84" s="80" t="b">
        <v>0</v>
      </c>
      <c r="AF84" s="80">
        <v>0</v>
      </c>
      <c r="AG84" s="83" t="s">
        <v>2147</v>
      </c>
      <c r="AH84" s="80" t="b">
        <v>0</v>
      </c>
      <c r="AI84" s="80" t="s">
        <v>2150</v>
      </c>
      <c r="AJ84" s="80"/>
      <c r="AK84" s="83" t="s">
        <v>2147</v>
      </c>
      <c r="AL84" s="80" t="b">
        <v>0</v>
      </c>
      <c r="AM84" s="80">
        <v>0</v>
      </c>
      <c r="AN84" s="83" t="s">
        <v>2147</v>
      </c>
      <c r="AO84" s="80" t="s">
        <v>2174</v>
      </c>
      <c r="AP84" s="80" t="b">
        <v>0</v>
      </c>
      <c r="AQ84" s="83" t="s">
        <v>1912</v>
      </c>
      <c r="AR84" s="80"/>
      <c r="AS84" s="80">
        <v>0</v>
      </c>
      <c r="AT84" s="80">
        <v>0</v>
      </c>
      <c r="AU84" s="80"/>
      <c r="AV84" s="80"/>
      <c r="AW84" s="80"/>
      <c r="AX84" s="80"/>
      <c r="AY84" s="80"/>
      <c r="AZ84" s="80"/>
      <c r="BA84" s="80"/>
      <c r="BB84" s="80"/>
      <c r="BC84">
        <v>19</v>
      </c>
      <c r="BD84" s="79" t="str">
        <f>REPLACE(INDEX(GroupVertices[Group],MATCH(Edges[[#This Row],[Vertex 1]],GroupVertices[Vertex],0)),1,1,"")</f>
        <v>1</v>
      </c>
      <c r="BE84" s="79" t="str">
        <f>REPLACE(INDEX(GroupVertices[Group],MATCH(Edges[[#This Row],[Vertex 2]],GroupVertices[Vertex],0)),1,1,"")</f>
        <v>1</v>
      </c>
      <c r="BF84" s="48">
        <v>1</v>
      </c>
      <c r="BG84" s="49">
        <v>5.2631578947368425</v>
      </c>
      <c r="BH84" s="48">
        <v>0</v>
      </c>
      <c r="BI84" s="49">
        <v>0</v>
      </c>
      <c r="BJ84" s="48">
        <v>0</v>
      </c>
      <c r="BK84" s="49">
        <v>0</v>
      </c>
      <c r="BL84" s="48">
        <v>18</v>
      </c>
      <c r="BM84" s="49">
        <v>94.73684210526316</v>
      </c>
      <c r="BN84" s="48">
        <v>19</v>
      </c>
    </row>
    <row r="85" spans="1:66" ht="15">
      <c r="A85" s="65" t="s">
        <v>254</v>
      </c>
      <c r="B85" s="65" t="s">
        <v>254</v>
      </c>
      <c r="C85" s="66" t="s">
        <v>3370</v>
      </c>
      <c r="D85" s="67">
        <v>10</v>
      </c>
      <c r="E85" s="68" t="s">
        <v>136</v>
      </c>
      <c r="F85" s="69">
        <v>8</v>
      </c>
      <c r="G85" s="66"/>
      <c r="H85" s="70"/>
      <c r="I85" s="71"/>
      <c r="J85" s="71"/>
      <c r="K85" s="34" t="s">
        <v>65</v>
      </c>
      <c r="L85" s="78">
        <v>85</v>
      </c>
      <c r="M85" s="78"/>
      <c r="N85" s="73" t="s">
        <v>850</v>
      </c>
      <c r="O85" s="80" t="s">
        <v>198</v>
      </c>
      <c r="P85" s="82">
        <v>43456.384722222225</v>
      </c>
      <c r="Q85" s="80" t="s">
        <v>356</v>
      </c>
      <c r="R85" s="84" t="s">
        <v>617</v>
      </c>
      <c r="S85" s="80" t="s">
        <v>787</v>
      </c>
      <c r="T85" s="80" t="s">
        <v>864</v>
      </c>
      <c r="U85" s="80" t="s">
        <v>1161</v>
      </c>
      <c r="V85" s="80" t="s">
        <v>1161</v>
      </c>
      <c r="W85" s="82">
        <v>43456.384722222225</v>
      </c>
      <c r="X85" s="85">
        <v>43456</v>
      </c>
      <c r="Y85" s="83" t="s">
        <v>1440</v>
      </c>
      <c r="Z85" s="80" t="s">
        <v>1633</v>
      </c>
      <c r="AA85" s="80"/>
      <c r="AB85" s="80"/>
      <c r="AC85" s="83" t="s">
        <v>1913</v>
      </c>
      <c r="AD85" s="80"/>
      <c r="AE85" s="80" t="b">
        <v>0</v>
      </c>
      <c r="AF85" s="80">
        <v>0</v>
      </c>
      <c r="AG85" s="83" t="s">
        <v>2147</v>
      </c>
      <c r="AH85" s="80" t="b">
        <v>0</v>
      </c>
      <c r="AI85" s="80" t="s">
        <v>2150</v>
      </c>
      <c r="AJ85" s="80"/>
      <c r="AK85" s="83" t="s">
        <v>2147</v>
      </c>
      <c r="AL85" s="80" t="b">
        <v>0</v>
      </c>
      <c r="AM85" s="80">
        <v>0</v>
      </c>
      <c r="AN85" s="83" t="s">
        <v>2147</v>
      </c>
      <c r="AO85" s="80" t="s">
        <v>2174</v>
      </c>
      <c r="AP85" s="80" t="b">
        <v>0</v>
      </c>
      <c r="AQ85" s="83" t="s">
        <v>1913</v>
      </c>
      <c r="AR85" s="80"/>
      <c r="AS85" s="80">
        <v>0</v>
      </c>
      <c r="AT85" s="80">
        <v>0</v>
      </c>
      <c r="AU85" s="80"/>
      <c r="AV85" s="80"/>
      <c r="AW85" s="80"/>
      <c r="AX85" s="80"/>
      <c r="AY85" s="80"/>
      <c r="AZ85" s="80"/>
      <c r="BA85" s="80"/>
      <c r="BB85" s="80"/>
      <c r="BC85">
        <v>19</v>
      </c>
      <c r="BD85" s="79" t="str">
        <f>REPLACE(INDEX(GroupVertices[Group],MATCH(Edges[[#This Row],[Vertex 1]],GroupVertices[Vertex],0)),1,1,"")</f>
        <v>1</v>
      </c>
      <c r="BE85" s="79" t="str">
        <f>REPLACE(INDEX(GroupVertices[Group],MATCH(Edges[[#This Row],[Vertex 2]],GroupVertices[Vertex],0)),1,1,"")</f>
        <v>1</v>
      </c>
      <c r="BF85" s="48">
        <v>4</v>
      </c>
      <c r="BG85" s="49">
        <v>16.666666666666668</v>
      </c>
      <c r="BH85" s="48">
        <v>0</v>
      </c>
      <c r="BI85" s="49">
        <v>0</v>
      </c>
      <c r="BJ85" s="48">
        <v>0</v>
      </c>
      <c r="BK85" s="49">
        <v>0</v>
      </c>
      <c r="BL85" s="48">
        <v>20</v>
      </c>
      <c r="BM85" s="49">
        <v>83.33333333333333</v>
      </c>
      <c r="BN85" s="48">
        <v>24</v>
      </c>
    </row>
    <row r="86" spans="1:66" ht="15">
      <c r="A86" s="65" t="s">
        <v>254</v>
      </c>
      <c r="B86" s="65" t="s">
        <v>254</v>
      </c>
      <c r="C86" s="66" t="s">
        <v>3370</v>
      </c>
      <c r="D86" s="67">
        <v>10</v>
      </c>
      <c r="E86" s="68" t="s">
        <v>136</v>
      </c>
      <c r="F86" s="69">
        <v>8</v>
      </c>
      <c r="G86" s="66"/>
      <c r="H86" s="70"/>
      <c r="I86" s="71"/>
      <c r="J86" s="71"/>
      <c r="K86" s="34" t="s">
        <v>65</v>
      </c>
      <c r="L86" s="78">
        <v>86</v>
      </c>
      <c r="M86" s="78"/>
      <c r="N86" s="73" t="s">
        <v>2393</v>
      </c>
      <c r="O86" s="80" t="s">
        <v>198</v>
      </c>
      <c r="P86" s="82">
        <v>43457.59027777778</v>
      </c>
      <c r="Q86" s="80" t="s">
        <v>357</v>
      </c>
      <c r="R86" s="84" t="s">
        <v>613</v>
      </c>
      <c r="S86" s="80" t="s">
        <v>784</v>
      </c>
      <c r="T86" s="80"/>
      <c r="U86" s="80"/>
      <c r="V86" s="80" t="s">
        <v>1313</v>
      </c>
      <c r="W86" s="82">
        <v>43457.59027777778</v>
      </c>
      <c r="X86" s="85">
        <v>43457</v>
      </c>
      <c r="Y86" s="83" t="s">
        <v>1369</v>
      </c>
      <c r="Z86" s="80" t="s">
        <v>1634</v>
      </c>
      <c r="AA86" s="80"/>
      <c r="AB86" s="80"/>
      <c r="AC86" s="83" t="s">
        <v>1914</v>
      </c>
      <c r="AD86" s="80"/>
      <c r="AE86" s="80" t="b">
        <v>0</v>
      </c>
      <c r="AF86" s="80">
        <v>0</v>
      </c>
      <c r="AG86" s="83" t="s">
        <v>2147</v>
      </c>
      <c r="AH86" s="80" t="b">
        <v>0</v>
      </c>
      <c r="AI86" s="80" t="s">
        <v>2150</v>
      </c>
      <c r="AJ86" s="80"/>
      <c r="AK86" s="83" t="s">
        <v>2147</v>
      </c>
      <c r="AL86" s="80" t="b">
        <v>0</v>
      </c>
      <c r="AM86" s="80">
        <v>1</v>
      </c>
      <c r="AN86" s="83" t="s">
        <v>2147</v>
      </c>
      <c r="AO86" s="80" t="s">
        <v>2174</v>
      </c>
      <c r="AP86" s="80" t="b">
        <v>0</v>
      </c>
      <c r="AQ86" s="83" t="s">
        <v>1914</v>
      </c>
      <c r="AR86" s="80"/>
      <c r="AS86" s="80">
        <v>0</v>
      </c>
      <c r="AT86" s="80">
        <v>0</v>
      </c>
      <c r="AU86" s="80"/>
      <c r="AV86" s="80"/>
      <c r="AW86" s="80"/>
      <c r="AX86" s="80"/>
      <c r="AY86" s="80"/>
      <c r="AZ86" s="80"/>
      <c r="BA86" s="80"/>
      <c r="BB86" s="80"/>
      <c r="BC86">
        <v>19</v>
      </c>
      <c r="BD86" s="79" t="str">
        <f>REPLACE(INDEX(GroupVertices[Group],MATCH(Edges[[#This Row],[Vertex 1]],GroupVertices[Vertex],0)),1,1,"")</f>
        <v>1</v>
      </c>
      <c r="BE86" s="79" t="str">
        <f>REPLACE(INDEX(GroupVertices[Group],MATCH(Edges[[#This Row],[Vertex 2]],GroupVertices[Vertex],0)),1,1,"")</f>
        <v>1</v>
      </c>
      <c r="BF86" s="48">
        <v>1</v>
      </c>
      <c r="BG86" s="49">
        <v>3.3333333333333335</v>
      </c>
      <c r="BH86" s="48">
        <v>0</v>
      </c>
      <c r="BI86" s="49">
        <v>0</v>
      </c>
      <c r="BJ86" s="48">
        <v>0</v>
      </c>
      <c r="BK86" s="49">
        <v>0</v>
      </c>
      <c r="BL86" s="48">
        <v>29</v>
      </c>
      <c r="BM86" s="49">
        <v>96.66666666666667</v>
      </c>
      <c r="BN86" s="48">
        <v>30</v>
      </c>
    </row>
    <row r="87" spans="1:66" ht="15">
      <c r="A87" s="65" t="s">
        <v>254</v>
      </c>
      <c r="B87" s="65" t="s">
        <v>254</v>
      </c>
      <c r="C87" s="66" t="s">
        <v>3370</v>
      </c>
      <c r="D87" s="67">
        <v>10</v>
      </c>
      <c r="E87" s="68" t="s">
        <v>136</v>
      </c>
      <c r="F87" s="69">
        <v>8</v>
      </c>
      <c r="G87" s="66"/>
      <c r="H87" s="70"/>
      <c r="I87" s="71"/>
      <c r="J87" s="71"/>
      <c r="K87" s="34" t="s">
        <v>65</v>
      </c>
      <c r="L87" s="78">
        <v>87</v>
      </c>
      <c r="M87" s="78"/>
      <c r="N87" s="73" t="s">
        <v>850</v>
      </c>
      <c r="O87" s="80" t="s">
        <v>198</v>
      </c>
      <c r="P87" s="82">
        <v>43461.256944444445</v>
      </c>
      <c r="Q87" s="80" t="s">
        <v>358</v>
      </c>
      <c r="R87" s="84" t="s">
        <v>613</v>
      </c>
      <c r="S87" s="80" t="s">
        <v>784</v>
      </c>
      <c r="T87" s="80" t="s">
        <v>864</v>
      </c>
      <c r="U87" s="80"/>
      <c r="V87" s="80" t="s">
        <v>1313</v>
      </c>
      <c r="W87" s="82">
        <v>43461.256944444445</v>
      </c>
      <c r="X87" s="85">
        <v>43461</v>
      </c>
      <c r="Y87" s="83" t="s">
        <v>1501</v>
      </c>
      <c r="Z87" s="80" t="s">
        <v>1635</v>
      </c>
      <c r="AA87" s="80"/>
      <c r="AB87" s="80"/>
      <c r="AC87" s="83" t="s">
        <v>1915</v>
      </c>
      <c r="AD87" s="80"/>
      <c r="AE87" s="80" t="b">
        <v>0</v>
      </c>
      <c r="AF87" s="80">
        <v>1</v>
      </c>
      <c r="AG87" s="83" t="s">
        <v>2147</v>
      </c>
      <c r="AH87" s="80" t="b">
        <v>0</v>
      </c>
      <c r="AI87" s="80" t="s">
        <v>2150</v>
      </c>
      <c r="AJ87" s="80"/>
      <c r="AK87" s="83" t="s">
        <v>2147</v>
      </c>
      <c r="AL87" s="80" t="b">
        <v>0</v>
      </c>
      <c r="AM87" s="80">
        <v>1</v>
      </c>
      <c r="AN87" s="83" t="s">
        <v>2147</v>
      </c>
      <c r="AO87" s="80" t="s">
        <v>2174</v>
      </c>
      <c r="AP87" s="80" t="b">
        <v>0</v>
      </c>
      <c r="AQ87" s="83" t="s">
        <v>1915</v>
      </c>
      <c r="AR87" s="80"/>
      <c r="AS87" s="80">
        <v>0</v>
      </c>
      <c r="AT87" s="80">
        <v>0</v>
      </c>
      <c r="AU87" s="80"/>
      <c r="AV87" s="80"/>
      <c r="AW87" s="80"/>
      <c r="AX87" s="80"/>
      <c r="AY87" s="80"/>
      <c r="AZ87" s="80"/>
      <c r="BA87" s="80"/>
      <c r="BB87" s="80"/>
      <c r="BC87">
        <v>19</v>
      </c>
      <c r="BD87" s="79" t="str">
        <f>REPLACE(INDEX(GroupVertices[Group],MATCH(Edges[[#This Row],[Vertex 1]],GroupVertices[Vertex],0)),1,1,"")</f>
        <v>1</v>
      </c>
      <c r="BE87" s="79" t="str">
        <f>REPLACE(INDEX(GroupVertices[Group],MATCH(Edges[[#This Row],[Vertex 2]],GroupVertices[Vertex],0)),1,1,"")</f>
        <v>1</v>
      </c>
      <c r="BF87" s="48">
        <v>2</v>
      </c>
      <c r="BG87" s="49">
        <v>5.2631578947368425</v>
      </c>
      <c r="BH87" s="48">
        <v>3</v>
      </c>
      <c r="BI87" s="49">
        <v>7.894736842105263</v>
      </c>
      <c r="BJ87" s="48">
        <v>0</v>
      </c>
      <c r="BK87" s="49">
        <v>0</v>
      </c>
      <c r="BL87" s="48">
        <v>33</v>
      </c>
      <c r="BM87" s="49">
        <v>86.84210526315789</v>
      </c>
      <c r="BN87" s="48">
        <v>38</v>
      </c>
    </row>
    <row r="88" spans="1:66" ht="15">
      <c r="A88" s="65" t="s">
        <v>254</v>
      </c>
      <c r="B88" s="65" t="s">
        <v>254</v>
      </c>
      <c r="C88" s="66" t="s">
        <v>3370</v>
      </c>
      <c r="D88" s="67">
        <v>10</v>
      </c>
      <c r="E88" s="68" t="s">
        <v>136</v>
      </c>
      <c r="F88" s="69">
        <v>8</v>
      </c>
      <c r="G88" s="66"/>
      <c r="H88" s="70"/>
      <c r="I88" s="71"/>
      <c r="J88" s="71"/>
      <c r="K88" s="34" t="s">
        <v>65</v>
      </c>
      <c r="L88" s="78">
        <v>88</v>
      </c>
      <c r="M88" s="78"/>
      <c r="N88" s="73" t="s">
        <v>850</v>
      </c>
      <c r="O88" s="80" t="s">
        <v>198</v>
      </c>
      <c r="P88" s="82">
        <v>43461.34027777778</v>
      </c>
      <c r="Q88" s="80" t="s">
        <v>359</v>
      </c>
      <c r="R88" s="84" t="s">
        <v>617</v>
      </c>
      <c r="S88" s="80" t="s">
        <v>787</v>
      </c>
      <c r="T88" s="80" t="s">
        <v>957</v>
      </c>
      <c r="U88" s="80"/>
      <c r="V88" s="80" t="s">
        <v>1313</v>
      </c>
      <c r="W88" s="82">
        <v>43461.34027777778</v>
      </c>
      <c r="X88" s="85">
        <v>43461</v>
      </c>
      <c r="Y88" s="83" t="s">
        <v>1435</v>
      </c>
      <c r="Z88" s="80" t="s">
        <v>1636</v>
      </c>
      <c r="AA88" s="80"/>
      <c r="AB88" s="80"/>
      <c r="AC88" s="83" t="s">
        <v>1916</v>
      </c>
      <c r="AD88" s="80"/>
      <c r="AE88" s="80" t="b">
        <v>0</v>
      </c>
      <c r="AF88" s="80">
        <v>1</v>
      </c>
      <c r="AG88" s="83" t="s">
        <v>2147</v>
      </c>
      <c r="AH88" s="80" t="b">
        <v>0</v>
      </c>
      <c r="AI88" s="80" t="s">
        <v>2150</v>
      </c>
      <c r="AJ88" s="80"/>
      <c r="AK88" s="83" t="s">
        <v>2147</v>
      </c>
      <c r="AL88" s="80" t="b">
        <v>0</v>
      </c>
      <c r="AM88" s="80">
        <v>0</v>
      </c>
      <c r="AN88" s="83" t="s">
        <v>2147</v>
      </c>
      <c r="AO88" s="80" t="s">
        <v>2174</v>
      </c>
      <c r="AP88" s="80" t="b">
        <v>0</v>
      </c>
      <c r="AQ88" s="83" t="s">
        <v>1916</v>
      </c>
      <c r="AR88" s="80"/>
      <c r="AS88" s="80">
        <v>0</v>
      </c>
      <c r="AT88" s="80">
        <v>0</v>
      </c>
      <c r="AU88" s="80"/>
      <c r="AV88" s="80"/>
      <c r="AW88" s="80"/>
      <c r="AX88" s="80"/>
      <c r="AY88" s="80"/>
      <c r="AZ88" s="80"/>
      <c r="BA88" s="80"/>
      <c r="BB88" s="80"/>
      <c r="BC88">
        <v>19</v>
      </c>
      <c r="BD88" s="79" t="str">
        <f>REPLACE(INDEX(GroupVertices[Group],MATCH(Edges[[#This Row],[Vertex 1]],GroupVertices[Vertex],0)),1,1,"")</f>
        <v>1</v>
      </c>
      <c r="BE88" s="79" t="str">
        <f>REPLACE(INDEX(GroupVertices[Group],MATCH(Edges[[#This Row],[Vertex 2]],GroupVertices[Vertex],0)),1,1,"")</f>
        <v>1</v>
      </c>
      <c r="BF88" s="48">
        <v>0</v>
      </c>
      <c r="BG88" s="49">
        <v>0</v>
      </c>
      <c r="BH88" s="48">
        <v>0</v>
      </c>
      <c r="BI88" s="49">
        <v>0</v>
      </c>
      <c r="BJ88" s="48">
        <v>0</v>
      </c>
      <c r="BK88" s="49">
        <v>0</v>
      </c>
      <c r="BL88" s="48">
        <v>19</v>
      </c>
      <c r="BM88" s="49">
        <v>100</v>
      </c>
      <c r="BN88" s="48">
        <v>19</v>
      </c>
    </row>
    <row r="89" spans="1:66" ht="15">
      <c r="A89" s="65" t="s">
        <v>254</v>
      </c>
      <c r="B89" s="65" t="s">
        <v>254</v>
      </c>
      <c r="C89" s="66" t="s">
        <v>3370</v>
      </c>
      <c r="D89" s="67">
        <v>10</v>
      </c>
      <c r="E89" s="68" t="s">
        <v>136</v>
      </c>
      <c r="F89" s="69">
        <v>8</v>
      </c>
      <c r="G89" s="66"/>
      <c r="H89" s="70"/>
      <c r="I89" s="71"/>
      <c r="J89" s="71"/>
      <c r="K89" s="34" t="s">
        <v>65</v>
      </c>
      <c r="L89" s="78">
        <v>89</v>
      </c>
      <c r="M89" s="78"/>
      <c r="N89" s="73" t="s">
        <v>850</v>
      </c>
      <c r="O89" s="80" t="s">
        <v>198</v>
      </c>
      <c r="P89" s="82">
        <v>43461.51388888889</v>
      </c>
      <c r="Q89" s="80" t="s">
        <v>360</v>
      </c>
      <c r="R89" s="84" t="s">
        <v>617</v>
      </c>
      <c r="S89" s="80" t="s">
        <v>787</v>
      </c>
      <c r="T89" s="80" t="s">
        <v>850</v>
      </c>
      <c r="U89" s="80"/>
      <c r="V89" s="80" t="s">
        <v>1313</v>
      </c>
      <c r="W89" s="82">
        <v>43461.51388888889</v>
      </c>
      <c r="X89" s="85">
        <v>43461</v>
      </c>
      <c r="Y89" s="83" t="s">
        <v>1340</v>
      </c>
      <c r="Z89" s="80" t="s">
        <v>1637</v>
      </c>
      <c r="AA89" s="80"/>
      <c r="AB89" s="80"/>
      <c r="AC89" s="83" t="s">
        <v>1917</v>
      </c>
      <c r="AD89" s="80"/>
      <c r="AE89" s="80" t="b">
        <v>0</v>
      </c>
      <c r="AF89" s="80">
        <v>0</v>
      </c>
      <c r="AG89" s="83" t="s">
        <v>2147</v>
      </c>
      <c r="AH89" s="80" t="b">
        <v>0</v>
      </c>
      <c r="AI89" s="80" t="s">
        <v>2150</v>
      </c>
      <c r="AJ89" s="80"/>
      <c r="AK89" s="83" t="s">
        <v>2147</v>
      </c>
      <c r="AL89" s="80" t="b">
        <v>0</v>
      </c>
      <c r="AM89" s="80">
        <v>0</v>
      </c>
      <c r="AN89" s="83" t="s">
        <v>2147</v>
      </c>
      <c r="AO89" s="80" t="s">
        <v>2174</v>
      </c>
      <c r="AP89" s="80" t="b">
        <v>0</v>
      </c>
      <c r="AQ89" s="83" t="s">
        <v>1917</v>
      </c>
      <c r="AR89" s="80"/>
      <c r="AS89" s="80">
        <v>0</v>
      </c>
      <c r="AT89" s="80">
        <v>0</v>
      </c>
      <c r="AU89" s="80"/>
      <c r="AV89" s="80"/>
      <c r="AW89" s="80"/>
      <c r="AX89" s="80"/>
      <c r="AY89" s="80"/>
      <c r="AZ89" s="80"/>
      <c r="BA89" s="80"/>
      <c r="BB89" s="80"/>
      <c r="BC89">
        <v>19</v>
      </c>
      <c r="BD89" s="79" t="str">
        <f>REPLACE(INDEX(GroupVertices[Group],MATCH(Edges[[#This Row],[Vertex 1]],GroupVertices[Vertex],0)),1,1,"")</f>
        <v>1</v>
      </c>
      <c r="BE89" s="79" t="str">
        <f>REPLACE(INDEX(GroupVertices[Group],MATCH(Edges[[#This Row],[Vertex 2]],GroupVertices[Vertex],0)),1,1,"")</f>
        <v>1</v>
      </c>
      <c r="BF89" s="48">
        <v>0</v>
      </c>
      <c r="BG89" s="49">
        <v>0</v>
      </c>
      <c r="BH89" s="48">
        <v>1</v>
      </c>
      <c r="BI89" s="49">
        <v>3.0303030303030303</v>
      </c>
      <c r="BJ89" s="48">
        <v>0</v>
      </c>
      <c r="BK89" s="49">
        <v>0</v>
      </c>
      <c r="BL89" s="48">
        <v>32</v>
      </c>
      <c r="BM89" s="49">
        <v>96.96969696969697</v>
      </c>
      <c r="BN89" s="48">
        <v>33</v>
      </c>
    </row>
    <row r="90" spans="1:66" ht="15">
      <c r="A90" s="65" t="s">
        <v>254</v>
      </c>
      <c r="B90" s="65" t="s">
        <v>254</v>
      </c>
      <c r="C90" s="66" t="s">
        <v>3370</v>
      </c>
      <c r="D90" s="67">
        <v>10</v>
      </c>
      <c r="E90" s="68" t="s">
        <v>136</v>
      </c>
      <c r="F90" s="69">
        <v>8</v>
      </c>
      <c r="G90" s="66"/>
      <c r="H90" s="70"/>
      <c r="I90" s="71"/>
      <c r="J90" s="71"/>
      <c r="K90" s="34" t="s">
        <v>65</v>
      </c>
      <c r="L90" s="78">
        <v>90</v>
      </c>
      <c r="M90" s="78"/>
      <c r="N90" s="73" t="s">
        <v>850</v>
      </c>
      <c r="O90" s="80" t="s">
        <v>198</v>
      </c>
      <c r="P90" s="82">
        <v>43462.61111111111</v>
      </c>
      <c r="Q90" s="80" t="s">
        <v>361</v>
      </c>
      <c r="R90" s="84" t="s">
        <v>618</v>
      </c>
      <c r="S90" s="80" t="s">
        <v>784</v>
      </c>
      <c r="T90" s="80" t="s">
        <v>958</v>
      </c>
      <c r="U90" s="80"/>
      <c r="V90" s="80" t="s">
        <v>1313</v>
      </c>
      <c r="W90" s="82">
        <v>43462.61111111111</v>
      </c>
      <c r="X90" s="85">
        <v>43462</v>
      </c>
      <c r="Y90" s="83" t="s">
        <v>1381</v>
      </c>
      <c r="Z90" s="80" t="s">
        <v>1638</v>
      </c>
      <c r="AA90" s="80"/>
      <c r="AB90" s="80"/>
      <c r="AC90" s="83" t="s">
        <v>1918</v>
      </c>
      <c r="AD90" s="80"/>
      <c r="AE90" s="80" t="b">
        <v>0</v>
      </c>
      <c r="AF90" s="80">
        <v>1</v>
      </c>
      <c r="AG90" s="83" t="s">
        <v>2147</v>
      </c>
      <c r="AH90" s="80" t="b">
        <v>0</v>
      </c>
      <c r="AI90" s="80" t="s">
        <v>2150</v>
      </c>
      <c r="AJ90" s="80"/>
      <c r="AK90" s="83" t="s">
        <v>2147</v>
      </c>
      <c r="AL90" s="80" t="b">
        <v>0</v>
      </c>
      <c r="AM90" s="80">
        <v>1</v>
      </c>
      <c r="AN90" s="83" t="s">
        <v>2147</v>
      </c>
      <c r="AO90" s="80" t="s">
        <v>2174</v>
      </c>
      <c r="AP90" s="80" t="b">
        <v>0</v>
      </c>
      <c r="AQ90" s="83" t="s">
        <v>1918</v>
      </c>
      <c r="AR90" s="80"/>
      <c r="AS90" s="80">
        <v>0</v>
      </c>
      <c r="AT90" s="80">
        <v>0</v>
      </c>
      <c r="AU90" s="80"/>
      <c r="AV90" s="80"/>
      <c r="AW90" s="80"/>
      <c r="AX90" s="80"/>
      <c r="AY90" s="80"/>
      <c r="AZ90" s="80"/>
      <c r="BA90" s="80"/>
      <c r="BB90" s="80"/>
      <c r="BC90">
        <v>19</v>
      </c>
      <c r="BD90" s="79" t="str">
        <f>REPLACE(INDEX(GroupVertices[Group],MATCH(Edges[[#This Row],[Vertex 1]],GroupVertices[Vertex],0)),1,1,"")</f>
        <v>1</v>
      </c>
      <c r="BE90" s="79" t="str">
        <f>REPLACE(INDEX(GroupVertices[Group],MATCH(Edges[[#This Row],[Vertex 2]],GroupVertices[Vertex],0)),1,1,"")</f>
        <v>1</v>
      </c>
      <c r="BF90" s="48">
        <v>0</v>
      </c>
      <c r="BG90" s="49">
        <v>0</v>
      </c>
      <c r="BH90" s="48">
        <v>1</v>
      </c>
      <c r="BI90" s="49">
        <v>4.545454545454546</v>
      </c>
      <c r="BJ90" s="48">
        <v>0</v>
      </c>
      <c r="BK90" s="49">
        <v>0</v>
      </c>
      <c r="BL90" s="48">
        <v>21</v>
      </c>
      <c r="BM90" s="49">
        <v>95.45454545454545</v>
      </c>
      <c r="BN90" s="48">
        <v>22</v>
      </c>
    </row>
    <row r="91" spans="1:66" ht="15">
      <c r="A91" s="65" t="s">
        <v>254</v>
      </c>
      <c r="B91" s="65" t="s">
        <v>254</v>
      </c>
      <c r="C91" s="66" t="s">
        <v>3370</v>
      </c>
      <c r="D91" s="67">
        <v>10</v>
      </c>
      <c r="E91" s="68" t="s">
        <v>136</v>
      </c>
      <c r="F91" s="69">
        <v>8</v>
      </c>
      <c r="G91" s="66"/>
      <c r="H91" s="70"/>
      <c r="I91" s="71"/>
      <c r="J91" s="71"/>
      <c r="K91" s="34" t="s">
        <v>65</v>
      </c>
      <c r="L91" s="78">
        <v>91</v>
      </c>
      <c r="M91" s="78"/>
      <c r="N91" s="73" t="s">
        <v>850</v>
      </c>
      <c r="O91" s="80" t="s">
        <v>198</v>
      </c>
      <c r="P91" s="82">
        <v>43464.40625</v>
      </c>
      <c r="Q91" s="80" t="s">
        <v>362</v>
      </c>
      <c r="R91" s="84" t="s">
        <v>613</v>
      </c>
      <c r="S91" s="80" t="s">
        <v>784</v>
      </c>
      <c r="T91" s="80" t="s">
        <v>959</v>
      </c>
      <c r="U91" s="80"/>
      <c r="V91" s="80" t="s">
        <v>1313</v>
      </c>
      <c r="W91" s="82">
        <v>43464.40625</v>
      </c>
      <c r="X91" s="85">
        <v>43464</v>
      </c>
      <c r="Y91" s="83" t="s">
        <v>1355</v>
      </c>
      <c r="Z91" s="80" t="s">
        <v>1639</v>
      </c>
      <c r="AA91" s="80"/>
      <c r="AB91" s="80"/>
      <c r="AC91" s="83" t="s">
        <v>1919</v>
      </c>
      <c r="AD91" s="80"/>
      <c r="AE91" s="80" t="b">
        <v>0</v>
      </c>
      <c r="AF91" s="80">
        <v>2</v>
      </c>
      <c r="AG91" s="83" t="s">
        <v>2147</v>
      </c>
      <c r="AH91" s="80" t="b">
        <v>0</v>
      </c>
      <c r="AI91" s="80" t="s">
        <v>2150</v>
      </c>
      <c r="AJ91" s="80"/>
      <c r="AK91" s="83" t="s">
        <v>2147</v>
      </c>
      <c r="AL91" s="80" t="b">
        <v>0</v>
      </c>
      <c r="AM91" s="80">
        <v>1</v>
      </c>
      <c r="AN91" s="83" t="s">
        <v>2147</v>
      </c>
      <c r="AO91" s="80" t="s">
        <v>2174</v>
      </c>
      <c r="AP91" s="80" t="b">
        <v>0</v>
      </c>
      <c r="AQ91" s="83" t="s">
        <v>1919</v>
      </c>
      <c r="AR91" s="80"/>
      <c r="AS91" s="80">
        <v>0</v>
      </c>
      <c r="AT91" s="80">
        <v>0</v>
      </c>
      <c r="AU91" s="80"/>
      <c r="AV91" s="80"/>
      <c r="AW91" s="80"/>
      <c r="AX91" s="80"/>
      <c r="AY91" s="80"/>
      <c r="AZ91" s="80"/>
      <c r="BA91" s="80"/>
      <c r="BB91" s="80"/>
      <c r="BC91">
        <v>19</v>
      </c>
      <c r="BD91" s="79" t="str">
        <f>REPLACE(INDEX(GroupVertices[Group],MATCH(Edges[[#This Row],[Vertex 1]],GroupVertices[Vertex],0)),1,1,"")</f>
        <v>1</v>
      </c>
      <c r="BE91" s="79" t="str">
        <f>REPLACE(INDEX(GroupVertices[Group],MATCH(Edges[[#This Row],[Vertex 2]],GroupVertices[Vertex],0)),1,1,"")</f>
        <v>1</v>
      </c>
      <c r="BF91" s="48">
        <v>2</v>
      </c>
      <c r="BG91" s="49">
        <v>7.142857142857143</v>
      </c>
      <c r="BH91" s="48">
        <v>1</v>
      </c>
      <c r="BI91" s="49">
        <v>3.5714285714285716</v>
      </c>
      <c r="BJ91" s="48">
        <v>0</v>
      </c>
      <c r="BK91" s="49">
        <v>0</v>
      </c>
      <c r="BL91" s="48">
        <v>25</v>
      </c>
      <c r="BM91" s="49">
        <v>89.28571428571429</v>
      </c>
      <c r="BN91" s="48">
        <v>28</v>
      </c>
    </row>
    <row r="92" spans="1:66" ht="15">
      <c r="A92" s="65" t="s">
        <v>254</v>
      </c>
      <c r="B92" s="65" t="s">
        <v>254</v>
      </c>
      <c r="C92" s="66" t="s">
        <v>3370</v>
      </c>
      <c r="D92" s="67">
        <v>10</v>
      </c>
      <c r="E92" s="68" t="s">
        <v>136</v>
      </c>
      <c r="F92" s="69">
        <v>8</v>
      </c>
      <c r="G92" s="66"/>
      <c r="H92" s="70"/>
      <c r="I92" s="71"/>
      <c r="J92" s="71"/>
      <c r="K92" s="34" t="s">
        <v>65</v>
      </c>
      <c r="L92" s="78">
        <v>92</v>
      </c>
      <c r="M92" s="78"/>
      <c r="N92" s="73" t="s">
        <v>888</v>
      </c>
      <c r="O92" s="80" t="s">
        <v>198</v>
      </c>
      <c r="P92" s="82">
        <v>43464.62501157408</v>
      </c>
      <c r="Q92" s="80" t="s">
        <v>363</v>
      </c>
      <c r="R92" s="84" t="s">
        <v>614</v>
      </c>
      <c r="S92" s="80" t="s">
        <v>784</v>
      </c>
      <c r="T92" s="80" t="s">
        <v>954</v>
      </c>
      <c r="U92" s="80" t="s">
        <v>1162</v>
      </c>
      <c r="V92" s="80" t="s">
        <v>1162</v>
      </c>
      <c r="W92" s="82">
        <v>43464.62501157408</v>
      </c>
      <c r="X92" s="85">
        <v>43464</v>
      </c>
      <c r="Y92" s="83" t="s">
        <v>1348</v>
      </c>
      <c r="Z92" s="80" t="s">
        <v>1640</v>
      </c>
      <c r="AA92" s="80"/>
      <c r="AB92" s="80"/>
      <c r="AC92" s="83" t="s">
        <v>1920</v>
      </c>
      <c r="AD92" s="80"/>
      <c r="AE92" s="80" t="b">
        <v>0</v>
      </c>
      <c r="AF92" s="80">
        <v>0</v>
      </c>
      <c r="AG92" s="83" t="s">
        <v>2147</v>
      </c>
      <c r="AH92" s="80" t="b">
        <v>0</v>
      </c>
      <c r="AI92" s="80" t="s">
        <v>2150</v>
      </c>
      <c r="AJ92" s="80"/>
      <c r="AK92" s="83" t="s">
        <v>2147</v>
      </c>
      <c r="AL92" s="80" t="b">
        <v>0</v>
      </c>
      <c r="AM92" s="80">
        <v>0</v>
      </c>
      <c r="AN92" s="83" t="s">
        <v>2147</v>
      </c>
      <c r="AO92" s="80" t="s">
        <v>2174</v>
      </c>
      <c r="AP92" s="80" t="b">
        <v>0</v>
      </c>
      <c r="AQ92" s="83" t="s">
        <v>1920</v>
      </c>
      <c r="AR92" s="80"/>
      <c r="AS92" s="80">
        <v>0</v>
      </c>
      <c r="AT92" s="80">
        <v>0</v>
      </c>
      <c r="AU92" s="80"/>
      <c r="AV92" s="80"/>
      <c r="AW92" s="80"/>
      <c r="AX92" s="80"/>
      <c r="AY92" s="80"/>
      <c r="AZ92" s="80"/>
      <c r="BA92" s="80"/>
      <c r="BB92" s="80"/>
      <c r="BC92">
        <v>19</v>
      </c>
      <c r="BD92" s="79" t="str">
        <f>REPLACE(INDEX(GroupVertices[Group],MATCH(Edges[[#This Row],[Vertex 1]],GroupVertices[Vertex],0)),1,1,"")</f>
        <v>1</v>
      </c>
      <c r="BE92" s="79" t="str">
        <f>REPLACE(INDEX(GroupVertices[Group],MATCH(Edges[[#This Row],[Vertex 2]],GroupVertices[Vertex],0)),1,1,"")</f>
        <v>1</v>
      </c>
      <c r="BF92" s="48">
        <v>1</v>
      </c>
      <c r="BG92" s="49">
        <v>4.545454545454546</v>
      </c>
      <c r="BH92" s="48">
        <v>1</v>
      </c>
      <c r="BI92" s="49">
        <v>4.545454545454546</v>
      </c>
      <c r="BJ92" s="48">
        <v>0</v>
      </c>
      <c r="BK92" s="49">
        <v>0</v>
      </c>
      <c r="BL92" s="48">
        <v>20</v>
      </c>
      <c r="BM92" s="49">
        <v>90.9090909090909</v>
      </c>
      <c r="BN92" s="48">
        <v>22</v>
      </c>
    </row>
    <row r="93" spans="1:66" ht="15">
      <c r="A93" s="65" t="s">
        <v>268</v>
      </c>
      <c r="B93" s="65" t="s">
        <v>268</v>
      </c>
      <c r="C93" s="66" t="s">
        <v>3370</v>
      </c>
      <c r="D93" s="67">
        <v>10</v>
      </c>
      <c r="E93" s="68" t="s">
        <v>136</v>
      </c>
      <c r="F93" s="69">
        <v>8</v>
      </c>
      <c r="G93" s="66"/>
      <c r="H93" s="70"/>
      <c r="I93" s="71"/>
      <c r="J93" s="71"/>
      <c r="K93" s="34" t="s">
        <v>65</v>
      </c>
      <c r="L93" s="78">
        <v>93</v>
      </c>
      <c r="M93" s="78"/>
      <c r="N93" s="73" t="s">
        <v>888</v>
      </c>
      <c r="O93" s="80" t="s">
        <v>198</v>
      </c>
      <c r="P93" s="82">
        <v>43465.50009259259</v>
      </c>
      <c r="Q93" s="80" t="s">
        <v>537</v>
      </c>
      <c r="R93" s="80" t="s">
        <v>749</v>
      </c>
      <c r="S93" s="80" t="s">
        <v>814</v>
      </c>
      <c r="T93" s="80" t="s">
        <v>1104</v>
      </c>
      <c r="U93" s="80" t="s">
        <v>1255</v>
      </c>
      <c r="V93" s="80" t="s">
        <v>1255</v>
      </c>
      <c r="W93" s="82">
        <v>43465.50009259259</v>
      </c>
      <c r="X93" s="85">
        <v>43465</v>
      </c>
      <c r="Y93" s="83" t="s">
        <v>1359</v>
      </c>
      <c r="Z93" s="80" t="s">
        <v>1814</v>
      </c>
      <c r="AA93" s="80"/>
      <c r="AB93" s="80"/>
      <c r="AC93" s="83" t="s">
        <v>2095</v>
      </c>
      <c r="AD93" s="80"/>
      <c r="AE93" s="80" t="b">
        <v>0</v>
      </c>
      <c r="AF93" s="80">
        <v>6</v>
      </c>
      <c r="AG93" s="83" t="s">
        <v>2147</v>
      </c>
      <c r="AH93" s="80" t="b">
        <v>0</v>
      </c>
      <c r="AI93" s="80" t="s">
        <v>2150</v>
      </c>
      <c r="AJ93" s="80"/>
      <c r="AK93" s="83" t="s">
        <v>2147</v>
      </c>
      <c r="AL93" s="80" t="b">
        <v>0</v>
      </c>
      <c r="AM93" s="80">
        <v>6</v>
      </c>
      <c r="AN93" s="83" t="s">
        <v>2147</v>
      </c>
      <c r="AO93" s="80" t="s">
        <v>2189</v>
      </c>
      <c r="AP93" s="80" t="b">
        <v>0</v>
      </c>
      <c r="AQ93" s="83" t="s">
        <v>2095</v>
      </c>
      <c r="AR93" s="80"/>
      <c r="AS93" s="80">
        <v>0</v>
      </c>
      <c r="AT93" s="80">
        <v>0</v>
      </c>
      <c r="AU93" s="80"/>
      <c r="AV93" s="80"/>
      <c r="AW93" s="80"/>
      <c r="AX93" s="80"/>
      <c r="AY93" s="80"/>
      <c r="AZ93" s="80"/>
      <c r="BA93" s="80"/>
      <c r="BB93" s="80"/>
      <c r="BC93">
        <v>17</v>
      </c>
      <c r="BD93" s="79" t="str">
        <f>REPLACE(INDEX(GroupVertices[Group],MATCH(Edges[[#This Row],[Vertex 1]],GroupVertices[Vertex],0)),1,1,"")</f>
        <v>1</v>
      </c>
      <c r="BE93" s="79" t="str">
        <f>REPLACE(INDEX(GroupVertices[Group],MATCH(Edges[[#This Row],[Vertex 2]],GroupVertices[Vertex],0)),1,1,"")</f>
        <v>1</v>
      </c>
      <c r="BF93" s="48">
        <v>0</v>
      </c>
      <c r="BG93" s="49">
        <v>0</v>
      </c>
      <c r="BH93" s="48">
        <v>1</v>
      </c>
      <c r="BI93" s="49">
        <v>3.7037037037037037</v>
      </c>
      <c r="BJ93" s="48">
        <v>0</v>
      </c>
      <c r="BK93" s="49">
        <v>0</v>
      </c>
      <c r="BL93" s="48">
        <v>26</v>
      </c>
      <c r="BM93" s="49">
        <v>96.29629629629629</v>
      </c>
      <c r="BN93" s="48">
        <v>27</v>
      </c>
    </row>
    <row r="94" spans="1:66" ht="15">
      <c r="A94" s="65" t="s">
        <v>254</v>
      </c>
      <c r="B94" s="65" t="s">
        <v>254</v>
      </c>
      <c r="C94" s="66" t="s">
        <v>3370</v>
      </c>
      <c r="D94" s="67">
        <v>10</v>
      </c>
      <c r="E94" s="68" t="s">
        <v>136</v>
      </c>
      <c r="F94" s="69">
        <v>8</v>
      </c>
      <c r="G94" s="66"/>
      <c r="H94" s="70"/>
      <c r="I94" s="71"/>
      <c r="J94" s="71"/>
      <c r="K94" s="34" t="s">
        <v>65</v>
      </c>
      <c r="L94" s="78">
        <v>94</v>
      </c>
      <c r="M94" s="78"/>
      <c r="N94" s="73" t="s">
        <v>850</v>
      </c>
      <c r="O94" s="80" t="s">
        <v>198</v>
      </c>
      <c r="P94" s="82">
        <v>43467.36111111111</v>
      </c>
      <c r="Q94" s="80" t="s">
        <v>364</v>
      </c>
      <c r="R94" s="84" t="s">
        <v>617</v>
      </c>
      <c r="S94" s="80" t="s">
        <v>787</v>
      </c>
      <c r="T94" s="80" t="s">
        <v>847</v>
      </c>
      <c r="U94" s="80" t="s">
        <v>1163</v>
      </c>
      <c r="V94" s="80" t="s">
        <v>1163</v>
      </c>
      <c r="W94" s="82">
        <v>43467.36111111111</v>
      </c>
      <c r="X94" s="85">
        <v>43467</v>
      </c>
      <c r="Y94" s="83" t="s">
        <v>1500</v>
      </c>
      <c r="Z94" s="80" t="s">
        <v>1641</v>
      </c>
      <c r="AA94" s="80"/>
      <c r="AB94" s="80"/>
      <c r="AC94" s="83" t="s">
        <v>1921</v>
      </c>
      <c r="AD94" s="80"/>
      <c r="AE94" s="80" t="b">
        <v>0</v>
      </c>
      <c r="AF94" s="80">
        <v>1</v>
      </c>
      <c r="AG94" s="83" t="s">
        <v>2147</v>
      </c>
      <c r="AH94" s="80" t="b">
        <v>0</v>
      </c>
      <c r="AI94" s="80" t="s">
        <v>2150</v>
      </c>
      <c r="AJ94" s="80"/>
      <c r="AK94" s="83" t="s">
        <v>2147</v>
      </c>
      <c r="AL94" s="80" t="b">
        <v>0</v>
      </c>
      <c r="AM94" s="80">
        <v>0</v>
      </c>
      <c r="AN94" s="83" t="s">
        <v>2147</v>
      </c>
      <c r="AO94" s="80" t="s">
        <v>2174</v>
      </c>
      <c r="AP94" s="80" t="b">
        <v>0</v>
      </c>
      <c r="AQ94" s="83" t="s">
        <v>1921</v>
      </c>
      <c r="AR94" s="80"/>
      <c r="AS94" s="80">
        <v>0</v>
      </c>
      <c r="AT94" s="80">
        <v>0</v>
      </c>
      <c r="AU94" s="80"/>
      <c r="AV94" s="80"/>
      <c r="AW94" s="80"/>
      <c r="AX94" s="80"/>
      <c r="AY94" s="80"/>
      <c r="AZ94" s="80"/>
      <c r="BA94" s="80"/>
      <c r="BB94" s="80"/>
      <c r="BC94">
        <v>19</v>
      </c>
      <c r="BD94" s="79" t="str">
        <f>REPLACE(INDEX(GroupVertices[Group],MATCH(Edges[[#This Row],[Vertex 1]],GroupVertices[Vertex],0)),1,1,"")</f>
        <v>1</v>
      </c>
      <c r="BE94" s="79" t="str">
        <f>REPLACE(INDEX(GroupVertices[Group],MATCH(Edges[[#This Row],[Vertex 2]],GroupVertices[Vertex],0)),1,1,"")</f>
        <v>1</v>
      </c>
      <c r="BF94" s="48">
        <v>0</v>
      </c>
      <c r="BG94" s="49">
        <v>0</v>
      </c>
      <c r="BH94" s="48">
        <v>0</v>
      </c>
      <c r="BI94" s="49">
        <v>0</v>
      </c>
      <c r="BJ94" s="48">
        <v>0</v>
      </c>
      <c r="BK94" s="49">
        <v>0</v>
      </c>
      <c r="BL94" s="48">
        <v>26</v>
      </c>
      <c r="BM94" s="49">
        <v>100</v>
      </c>
      <c r="BN94" s="48">
        <v>26</v>
      </c>
    </row>
    <row r="95" spans="1:66" ht="15">
      <c r="A95" s="65" t="s">
        <v>254</v>
      </c>
      <c r="B95" s="65" t="s">
        <v>254</v>
      </c>
      <c r="C95" s="66" t="s">
        <v>3370</v>
      </c>
      <c r="D95" s="67">
        <v>10</v>
      </c>
      <c r="E95" s="68" t="s">
        <v>136</v>
      </c>
      <c r="F95" s="69">
        <v>8</v>
      </c>
      <c r="G95" s="66"/>
      <c r="H95" s="70"/>
      <c r="I95" s="71"/>
      <c r="J95" s="71"/>
      <c r="K95" s="34" t="s">
        <v>65</v>
      </c>
      <c r="L95" s="78">
        <v>95</v>
      </c>
      <c r="M95" s="78"/>
      <c r="N95" s="73" t="s">
        <v>850</v>
      </c>
      <c r="O95" s="80" t="s">
        <v>198</v>
      </c>
      <c r="P95" s="82">
        <v>43470.666666666664</v>
      </c>
      <c r="Q95" s="80" t="s">
        <v>365</v>
      </c>
      <c r="R95" s="84" t="s">
        <v>618</v>
      </c>
      <c r="S95" s="80" t="s">
        <v>784</v>
      </c>
      <c r="T95" s="80" t="s">
        <v>958</v>
      </c>
      <c r="U95" s="80"/>
      <c r="V95" s="80" t="s">
        <v>1313</v>
      </c>
      <c r="W95" s="82">
        <v>43470.666666666664</v>
      </c>
      <c r="X95" s="85">
        <v>43470</v>
      </c>
      <c r="Y95" s="83" t="s">
        <v>1383</v>
      </c>
      <c r="Z95" s="80" t="s">
        <v>1642</v>
      </c>
      <c r="AA95" s="80"/>
      <c r="AB95" s="80"/>
      <c r="AC95" s="83" t="s">
        <v>1922</v>
      </c>
      <c r="AD95" s="80"/>
      <c r="AE95" s="80" t="b">
        <v>0</v>
      </c>
      <c r="AF95" s="80">
        <v>4</v>
      </c>
      <c r="AG95" s="83" t="s">
        <v>2147</v>
      </c>
      <c r="AH95" s="80" t="b">
        <v>0</v>
      </c>
      <c r="AI95" s="80" t="s">
        <v>2150</v>
      </c>
      <c r="AJ95" s="80"/>
      <c r="AK95" s="83" t="s">
        <v>2147</v>
      </c>
      <c r="AL95" s="80" t="b">
        <v>0</v>
      </c>
      <c r="AM95" s="80">
        <v>2</v>
      </c>
      <c r="AN95" s="83" t="s">
        <v>2147</v>
      </c>
      <c r="AO95" s="80" t="s">
        <v>2174</v>
      </c>
      <c r="AP95" s="80" t="b">
        <v>0</v>
      </c>
      <c r="AQ95" s="83" t="s">
        <v>1922</v>
      </c>
      <c r="AR95" s="80"/>
      <c r="AS95" s="80">
        <v>0</v>
      </c>
      <c r="AT95" s="80">
        <v>0</v>
      </c>
      <c r="AU95" s="80"/>
      <c r="AV95" s="80"/>
      <c r="AW95" s="80"/>
      <c r="AX95" s="80"/>
      <c r="AY95" s="80"/>
      <c r="AZ95" s="80"/>
      <c r="BA95" s="80"/>
      <c r="BB95" s="80"/>
      <c r="BC95">
        <v>19</v>
      </c>
      <c r="BD95" s="79" t="str">
        <f>REPLACE(INDEX(GroupVertices[Group],MATCH(Edges[[#This Row],[Vertex 1]],GroupVertices[Vertex],0)),1,1,"")</f>
        <v>1</v>
      </c>
      <c r="BE95" s="79" t="str">
        <f>REPLACE(INDEX(GroupVertices[Group],MATCH(Edges[[#This Row],[Vertex 2]],GroupVertices[Vertex],0)),1,1,"")</f>
        <v>1</v>
      </c>
      <c r="BF95" s="48">
        <v>0</v>
      </c>
      <c r="BG95" s="49">
        <v>0</v>
      </c>
      <c r="BH95" s="48">
        <v>1</v>
      </c>
      <c r="BI95" s="49">
        <v>4.545454545454546</v>
      </c>
      <c r="BJ95" s="48">
        <v>0</v>
      </c>
      <c r="BK95" s="49">
        <v>0</v>
      </c>
      <c r="BL95" s="48">
        <v>21</v>
      </c>
      <c r="BM95" s="49">
        <v>95.45454545454545</v>
      </c>
      <c r="BN95" s="48">
        <v>22</v>
      </c>
    </row>
    <row r="96" spans="1:66" ht="15">
      <c r="A96" s="65" t="s">
        <v>261</v>
      </c>
      <c r="B96" s="65" t="s">
        <v>261</v>
      </c>
      <c r="C96" s="66" t="s">
        <v>3818</v>
      </c>
      <c r="D96" s="67">
        <v>3.7777777777777777</v>
      </c>
      <c r="E96" s="68" t="s">
        <v>136</v>
      </c>
      <c r="F96" s="69">
        <v>23.11111111111111</v>
      </c>
      <c r="G96" s="66"/>
      <c r="H96" s="70"/>
      <c r="I96" s="71"/>
      <c r="J96" s="71"/>
      <c r="K96" s="34" t="s">
        <v>65</v>
      </c>
      <c r="L96" s="78">
        <v>96</v>
      </c>
      <c r="M96" s="78"/>
      <c r="N96" s="73" t="s">
        <v>850</v>
      </c>
      <c r="O96" s="80" t="s">
        <v>198</v>
      </c>
      <c r="P96" s="82">
        <v>43475.66667824074</v>
      </c>
      <c r="Q96" s="80" t="s">
        <v>562</v>
      </c>
      <c r="R96" s="80" t="s">
        <v>763</v>
      </c>
      <c r="S96" s="80" t="s">
        <v>820</v>
      </c>
      <c r="T96" s="80" t="s">
        <v>1121</v>
      </c>
      <c r="U96" s="80" t="s">
        <v>1273</v>
      </c>
      <c r="V96" s="80" t="s">
        <v>1273</v>
      </c>
      <c r="W96" s="82">
        <v>43475.66667824074</v>
      </c>
      <c r="X96" s="85">
        <v>43475</v>
      </c>
      <c r="Y96" s="83" t="s">
        <v>1336</v>
      </c>
      <c r="Z96" s="80" t="s">
        <v>1839</v>
      </c>
      <c r="AA96" s="80"/>
      <c r="AB96" s="80"/>
      <c r="AC96" s="83" t="s">
        <v>2120</v>
      </c>
      <c r="AD96" s="80"/>
      <c r="AE96" s="80" t="b">
        <v>0</v>
      </c>
      <c r="AF96" s="80">
        <v>8</v>
      </c>
      <c r="AG96" s="83" t="s">
        <v>2147</v>
      </c>
      <c r="AH96" s="80" t="b">
        <v>0</v>
      </c>
      <c r="AI96" s="80" t="s">
        <v>2153</v>
      </c>
      <c r="AJ96" s="80"/>
      <c r="AK96" s="83" t="s">
        <v>2147</v>
      </c>
      <c r="AL96" s="80" t="b">
        <v>0</v>
      </c>
      <c r="AM96" s="80">
        <v>3</v>
      </c>
      <c r="AN96" s="83" t="s">
        <v>2147</v>
      </c>
      <c r="AO96" s="80" t="s">
        <v>2174</v>
      </c>
      <c r="AP96" s="80" t="b">
        <v>0</v>
      </c>
      <c r="AQ96" s="83" t="s">
        <v>2120</v>
      </c>
      <c r="AR96" s="80"/>
      <c r="AS96" s="80">
        <v>0</v>
      </c>
      <c r="AT96" s="80">
        <v>0</v>
      </c>
      <c r="AU96" s="80"/>
      <c r="AV96" s="80"/>
      <c r="AW96" s="80"/>
      <c r="AX96" s="80"/>
      <c r="AY96" s="80"/>
      <c r="AZ96" s="80"/>
      <c r="BA96" s="80"/>
      <c r="BB96" s="80"/>
      <c r="BC96">
        <v>6</v>
      </c>
      <c r="BD96" s="79" t="str">
        <f>REPLACE(INDEX(GroupVertices[Group],MATCH(Edges[[#This Row],[Vertex 1]],GroupVertices[Vertex],0)),1,1,"")</f>
        <v>1</v>
      </c>
      <c r="BE96" s="79" t="str">
        <f>REPLACE(INDEX(GroupVertices[Group],MATCH(Edges[[#This Row],[Vertex 2]],GroupVertices[Vertex],0)),1,1,"")</f>
        <v>1</v>
      </c>
      <c r="BF96" s="48">
        <v>0</v>
      </c>
      <c r="BG96" s="49">
        <v>0</v>
      </c>
      <c r="BH96" s="48">
        <v>1</v>
      </c>
      <c r="BI96" s="49">
        <v>5.555555555555555</v>
      </c>
      <c r="BJ96" s="48">
        <v>0</v>
      </c>
      <c r="BK96" s="49">
        <v>0</v>
      </c>
      <c r="BL96" s="48">
        <v>17</v>
      </c>
      <c r="BM96" s="49">
        <v>94.44444444444444</v>
      </c>
      <c r="BN96" s="48">
        <v>18</v>
      </c>
    </row>
    <row r="97" spans="1:66" ht="15">
      <c r="A97" s="65" t="s">
        <v>254</v>
      </c>
      <c r="B97" s="65" t="s">
        <v>254</v>
      </c>
      <c r="C97" s="66" t="s">
        <v>3370</v>
      </c>
      <c r="D97" s="67">
        <v>10</v>
      </c>
      <c r="E97" s="68" t="s">
        <v>136</v>
      </c>
      <c r="F97" s="69">
        <v>8</v>
      </c>
      <c r="G97" s="66"/>
      <c r="H97" s="70"/>
      <c r="I97" s="71"/>
      <c r="J97" s="71"/>
      <c r="K97" s="34" t="s">
        <v>65</v>
      </c>
      <c r="L97" s="78">
        <v>97</v>
      </c>
      <c r="M97" s="78"/>
      <c r="N97" s="73" t="s">
        <v>888</v>
      </c>
      <c r="O97" s="80" t="s">
        <v>198</v>
      </c>
      <c r="P97" s="82">
        <v>43477.25</v>
      </c>
      <c r="Q97" s="80" t="s">
        <v>366</v>
      </c>
      <c r="R97" s="84" t="s">
        <v>619</v>
      </c>
      <c r="S97" s="80" t="s">
        <v>784</v>
      </c>
      <c r="T97" s="80" t="s">
        <v>960</v>
      </c>
      <c r="U97" s="80"/>
      <c r="V97" s="80" t="s">
        <v>1313</v>
      </c>
      <c r="W97" s="82">
        <v>43477.25</v>
      </c>
      <c r="X97" s="85">
        <v>43477</v>
      </c>
      <c r="Y97" s="83" t="s">
        <v>1367</v>
      </c>
      <c r="Z97" s="80" t="s">
        <v>1643</v>
      </c>
      <c r="AA97" s="80"/>
      <c r="AB97" s="80"/>
      <c r="AC97" s="83" t="s">
        <v>1923</v>
      </c>
      <c r="AD97" s="80"/>
      <c r="AE97" s="80" t="b">
        <v>0</v>
      </c>
      <c r="AF97" s="80">
        <v>3</v>
      </c>
      <c r="AG97" s="83" t="s">
        <v>2147</v>
      </c>
      <c r="AH97" s="80" t="b">
        <v>0</v>
      </c>
      <c r="AI97" s="80" t="s">
        <v>2150</v>
      </c>
      <c r="AJ97" s="80"/>
      <c r="AK97" s="83" t="s">
        <v>2147</v>
      </c>
      <c r="AL97" s="80" t="b">
        <v>0</v>
      </c>
      <c r="AM97" s="80">
        <v>0</v>
      </c>
      <c r="AN97" s="83" t="s">
        <v>2147</v>
      </c>
      <c r="AO97" s="80" t="s">
        <v>2174</v>
      </c>
      <c r="AP97" s="80" t="b">
        <v>0</v>
      </c>
      <c r="AQ97" s="83" t="s">
        <v>1923</v>
      </c>
      <c r="AR97" s="80"/>
      <c r="AS97" s="80">
        <v>0</v>
      </c>
      <c r="AT97" s="80">
        <v>0</v>
      </c>
      <c r="AU97" s="80"/>
      <c r="AV97" s="80"/>
      <c r="AW97" s="80"/>
      <c r="AX97" s="80"/>
      <c r="AY97" s="80"/>
      <c r="AZ97" s="80"/>
      <c r="BA97" s="80"/>
      <c r="BB97" s="80"/>
      <c r="BC97">
        <v>19</v>
      </c>
      <c r="BD97" s="79" t="str">
        <f>REPLACE(INDEX(GroupVertices[Group],MATCH(Edges[[#This Row],[Vertex 1]],GroupVertices[Vertex],0)),1,1,"")</f>
        <v>1</v>
      </c>
      <c r="BE97" s="79" t="str">
        <f>REPLACE(INDEX(GroupVertices[Group],MATCH(Edges[[#This Row],[Vertex 2]],GroupVertices[Vertex],0)),1,1,"")</f>
        <v>1</v>
      </c>
      <c r="BF97" s="48">
        <v>1</v>
      </c>
      <c r="BG97" s="49">
        <v>4.761904761904762</v>
      </c>
      <c r="BH97" s="48">
        <v>1</v>
      </c>
      <c r="BI97" s="49">
        <v>4.761904761904762</v>
      </c>
      <c r="BJ97" s="48">
        <v>0</v>
      </c>
      <c r="BK97" s="49">
        <v>0</v>
      </c>
      <c r="BL97" s="48">
        <v>19</v>
      </c>
      <c r="BM97" s="49">
        <v>90.47619047619048</v>
      </c>
      <c r="BN97" s="48">
        <v>21</v>
      </c>
    </row>
    <row r="98" spans="1:66" ht="15">
      <c r="A98" s="65" t="s">
        <v>254</v>
      </c>
      <c r="B98" s="65" t="s">
        <v>254</v>
      </c>
      <c r="C98" s="66" t="s">
        <v>3370</v>
      </c>
      <c r="D98" s="67">
        <v>10</v>
      </c>
      <c r="E98" s="68" t="s">
        <v>136</v>
      </c>
      <c r="F98" s="69">
        <v>8</v>
      </c>
      <c r="G98" s="66"/>
      <c r="H98" s="70"/>
      <c r="I98" s="71"/>
      <c r="J98" s="71"/>
      <c r="K98" s="34" t="s">
        <v>65</v>
      </c>
      <c r="L98" s="78">
        <v>98</v>
      </c>
      <c r="M98" s="78"/>
      <c r="N98" s="73" t="s">
        <v>850</v>
      </c>
      <c r="O98" s="80" t="s">
        <v>198</v>
      </c>
      <c r="P98" s="82">
        <v>43477.54375</v>
      </c>
      <c r="Q98" s="80" t="s">
        <v>367</v>
      </c>
      <c r="R98" s="84" t="s">
        <v>612</v>
      </c>
      <c r="S98" s="80" t="s">
        <v>784</v>
      </c>
      <c r="T98" s="80" t="s">
        <v>961</v>
      </c>
      <c r="U98" s="80"/>
      <c r="V98" s="80" t="s">
        <v>1313</v>
      </c>
      <c r="W98" s="82">
        <v>43477.54375</v>
      </c>
      <c r="X98" s="85">
        <v>43477</v>
      </c>
      <c r="Y98" s="83" t="s">
        <v>1481</v>
      </c>
      <c r="Z98" s="80" t="s">
        <v>1644</v>
      </c>
      <c r="AA98" s="80"/>
      <c r="AB98" s="80"/>
      <c r="AC98" s="83" t="s">
        <v>1924</v>
      </c>
      <c r="AD98" s="80"/>
      <c r="AE98" s="80" t="b">
        <v>0</v>
      </c>
      <c r="AF98" s="80">
        <v>0</v>
      </c>
      <c r="AG98" s="83" t="s">
        <v>2147</v>
      </c>
      <c r="AH98" s="80" t="b">
        <v>0</v>
      </c>
      <c r="AI98" s="80" t="s">
        <v>2150</v>
      </c>
      <c r="AJ98" s="80"/>
      <c r="AK98" s="83" t="s">
        <v>2147</v>
      </c>
      <c r="AL98" s="80" t="b">
        <v>0</v>
      </c>
      <c r="AM98" s="80">
        <v>0</v>
      </c>
      <c r="AN98" s="83" t="s">
        <v>2147</v>
      </c>
      <c r="AO98" s="80" t="s">
        <v>2174</v>
      </c>
      <c r="AP98" s="80" t="b">
        <v>0</v>
      </c>
      <c r="AQ98" s="83" t="s">
        <v>1924</v>
      </c>
      <c r="AR98" s="80"/>
      <c r="AS98" s="80">
        <v>0</v>
      </c>
      <c r="AT98" s="80">
        <v>0</v>
      </c>
      <c r="AU98" s="80"/>
      <c r="AV98" s="80"/>
      <c r="AW98" s="80"/>
      <c r="AX98" s="80"/>
      <c r="AY98" s="80"/>
      <c r="AZ98" s="80"/>
      <c r="BA98" s="80"/>
      <c r="BB98" s="80"/>
      <c r="BC98">
        <v>19</v>
      </c>
      <c r="BD98" s="79" t="str">
        <f>REPLACE(INDEX(GroupVertices[Group],MATCH(Edges[[#This Row],[Vertex 1]],GroupVertices[Vertex],0)),1,1,"")</f>
        <v>1</v>
      </c>
      <c r="BE98" s="79" t="str">
        <f>REPLACE(INDEX(GroupVertices[Group],MATCH(Edges[[#This Row],[Vertex 2]],GroupVertices[Vertex],0)),1,1,"")</f>
        <v>1</v>
      </c>
      <c r="BF98" s="48">
        <v>1</v>
      </c>
      <c r="BG98" s="49">
        <v>2.9411764705882355</v>
      </c>
      <c r="BH98" s="48">
        <v>2</v>
      </c>
      <c r="BI98" s="49">
        <v>5.882352941176471</v>
      </c>
      <c r="BJ98" s="48">
        <v>0</v>
      </c>
      <c r="BK98" s="49">
        <v>0</v>
      </c>
      <c r="BL98" s="48">
        <v>31</v>
      </c>
      <c r="BM98" s="49">
        <v>91.17647058823529</v>
      </c>
      <c r="BN98" s="48">
        <v>34</v>
      </c>
    </row>
    <row r="99" spans="1:66" ht="15">
      <c r="A99" s="65" t="s">
        <v>264</v>
      </c>
      <c r="B99" s="65" t="s">
        <v>264</v>
      </c>
      <c r="C99" s="66" t="s">
        <v>3374</v>
      </c>
      <c r="D99" s="67">
        <v>7.666666666666667</v>
      </c>
      <c r="E99" s="68" t="s">
        <v>136</v>
      </c>
      <c r="F99" s="69">
        <v>13.666666666666666</v>
      </c>
      <c r="G99" s="66"/>
      <c r="H99" s="70"/>
      <c r="I99" s="71"/>
      <c r="J99" s="71"/>
      <c r="K99" s="34" t="s">
        <v>65</v>
      </c>
      <c r="L99" s="78">
        <v>99</v>
      </c>
      <c r="M99" s="78"/>
      <c r="N99" s="73" t="s">
        <v>850</v>
      </c>
      <c r="O99" s="80" t="s">
        <v>198</v>
      </c>
      <c r="P99" s="82">
        <v>43479.43821759259</v>
      </c>
      <c r="Q99" s="80" t="s">
        <v>475</v>
      </c>
      <c r="R99" s="84" t="s">
        <v>703</v>
      </c>
      <c r="S99" s="80" t="s">
        <v>814</v>
      </c>
      <c r="T99" s="80"/>
      <c r="U99" s="80" t="s">
        <v>1220</v>
      </c>
      <c r="V99" s="80" t="s">
        <v>1220</v>
      </c>
      <c r="W99" s="82">
        <v>43479.43821759259</v>
      </c>
      <c r="X99" s="85">
        <v>43479</v>
      </c>
      <c r="Y99" s="83" t="s">
        <v>1439</v>
      </c>
      <c r="Z99" s="80" t="s">
        <v>1752</v>
      </c>
      <c r="AA99" s="80"/>
      <c r="AB99" s="80"/>
      <c r="AC99" s="83" t="s">
        <v>2032</v>
      </c>
      <c r="AD99" s="80"/>
      <c r="AE99" s="80" t="b">
        <v>0</v>
      </c>
      <c r="AF99" s="80">
        <v>0</v>
      </c>
      <c r="AG99" s="83" t="s">
        <v>2147</v>
      </c>
      <c r="AH99" s="80" t="b">
        <v>0</v>
      </c>
      <c r="AI99" s="80" t="s">
        <v>2150</v>
      </c>
      <c r="AJ99" s="80"/>
      <c r="AK99" s="83" t="s">
        <v>2147</v>
      </c>
      <c r="AL99" s="80" t="b">
        <v>0</v>
      </c>
      <c r="AM99" s="80">
        <v>1</v>
      </c>
      <c r="AN99" s="83" t="s">
        <v>2147</v>
      </c>
      <c r="AO99" s="80" t="s">
        <v>2189</v>
      </c>
      <c r="AP99" s="80" t="b">
        <v>0</v>
      </c>
      <c r="AQ99" s="83" t="s">
        <v>2032</v>
      </c>
      <c r="AR99" s="80"/>
      <c r="AS99" s="80">
        <v>0</v>
      </c>
      <c r="AT99" s="80">
        <v>0</v>
      </c>
      <c r="AU99" s="80"/>
      <c r="AV99" s="80"/>
      <c r="AW99" s="80"/>
      <c r="AX99" s="80"/>
      <c r="AY99" s="80"/>
      <c r="AZ99" s="80"/>
      <c r="BA99" s="80"/>
      <c r="BB99" s="80"/>
      <c r="BC99">
        <v>11</v>
      </c>
      <c r="BD99" s="79" t="str">
        <f>REPLACE(INDEX(GroupVertices[Group],MATCH(Edges[[#This Row],[Vertex 1]],GroupVertices[Vertex],0)),1,1,"")</f>
        <v>1</v>
      </c>
      <c r="BE99" s="79" t="str">
        <f>REPLACE(INDEX(GroupVertices[Group],MATCH(Edges[[#This Row],[Vertex 2]],GroupVertices[Vertex],0)),1,1,"")</f>
        <v>1</v>
      </c>
      <c r="BF99" s="48">
        <v>1</v>
      </c>
      <c r="BG99" s="49">
        <v>5.555555555555555</v>
      </c>
      <c r="BH99" s="48">
        <v>0</v>
      </c>
      <c r="BI99" s="49">
        <v>0</v>
      </c>
      <c r="BJ99" s="48">
        <v>0</v>
      </c>
      <c r="BK99" s="49">
        <v>0</v>
      </c>
      <c r="BL99" s="48">
        <v>17</v>
      </c>
      <c r="BM99" s="49">
        <v>94.44444444444444</v>
      </c>
      <c r="BN99" s="48">
        <v>18</v>
      </c>
    </row>
    <row r="100" spans="1:66" ht="15">
      <c r="A100" s="65" t="s">
        <v>236</v>
      </c>
      <c r="B100" s="65" t="s">
        <v>236</v>
      </c>
      <c r="C100" s="66" t="s">
        <v>3815</v>
      </c>
      <c r="D100" s="67">
        <v>9.222222222222221</v>
      </c>
      <c r="E100" s="68" t="s">
        <v>136</v>
      </c>
      <c r="F100" s="69">
        <v>9.88888888888889</v>
      </c>
      <c r="G100" s="66"/>
      <c r="H100" s="70"/>
      <c r="I100" s="71"/>
      <c r="J100" s="71"/>
      <c r="K100" s="34" t="s">
        <v>65</v>
      </c>
      <c r="L100" s="78">
        <v>100</v>
      </c>
      <c r="M100" s="78"/>
      <c r="N100" s="73" t="s">
        <v>888</v>
      </c>
      <c r="O100" s="80" t="s">
        <v>198</v>
      </c>
      <c r="P100" s="82">
        <v>43479.7709375</v>
      </c>
      <c r="Q100" s="80" t="s">
        <v>449</v>
      </c>
      <c r="R100" s="84" t="s">
        <v>689</v>
      </c>
      <c r="S100" s="80" t="s">
        <v>784</v>
      </c>
      <c r="T100" s="80" t="s">
        <v>1032</v>
      </c>
      <c r="U100" s="80" t="s">
        <v>1208</v>
      </c>
      <c r="V100" s="80" t="s">
        <v>1208</v>
      </c>
      <c r="W100" s="82">
        <v>43479.7709375</v>
      </c>
      <c r="X100" s="85">
        <v>43479</v>
      </c>
      <c r="Y100" s="83" t="s">
        <v>1554</v>
      </c>
      <c r="Z100" s="80" t="s">
        <v>1726</v>
      </c>
      <c r="AA100" s="80"/>
      <c r="AB100" s="80"/>
      <c r="AC100" s="83" t="s">
        <v>2006</v>
      </c>
      <c r="AD100" s="80"/>
      <c r="AE100" s="80" t="b">
        <v>0</v>
      </c>
      <c r="AF100" s="80">
        <v>0</v>
      </c>
      <c r="AG100" s="83" t="s">
        <v>2147</v>
      </c>
      <c r="AH100" s="80" t="b">
        <v>0</v>
      </c>
      <c r="AI100" s="80" t="s">
        <v>2150</v>
      </c>
      <c r="AJ100" s="80"/>
      <c r="AK100" s="83" t="s">
        <v>2147</v>
      </c>
      <c r="AL100" s="80" t="b">
        <v>0</v>
      </c>
      <c r="AM100" s="80">
        <v>10</v>
      </c>
      <c r="AN100" s="83" t="s">
        <v>2147</v>
      </c>
      <c r="AO100" s="80" t="s">
        <v>2176</v>
      </c>
      <c r="AP100" s="80" t="b">
        <v>0</v>
      </c>
      <c r="AQ100" s="83" t="s">
        <v>2006</v>
      </c>
      <c r="AR100" s="80"/>
      <c r="AS100" s="80">
        <v>0</v>
      </c>
      <c r="AT100" s="80">
        <v>0</v>
      </c>
      <c r="AU100" s="80"/>
      <c r="AV100" s="80"/>
      <c r="AW100" s="80"/>
      <c r="AX100" s="80"/>
      <c r="AY100" s="80"/>
      <c r="AZ100" s="80"/>
      <c r="BA100" s="80"/>
      <c r="BB100" s="80"/>
      <c r="BC100">
        <v>13</v>
      </c>
      <c r="BD100" s="79" t="str">
        <f>REPLACE(INDEX(GroupVertices[Group],MATCH(Edges[[#This Row],[Vertex 1]],GroupVertices[Vertex],0)),1,1,"")</f>
        <v>1</v>
      </c>
      <c r="BE100" s="79" t="str">
        <f>REPLACE(INDEX(GroupVertices[Group],MATCH(Edges[[#This Row],[Vertex 2]],GroupVertices[Vertex],0)),1,1,"")</f>
        <v>1</v>
      </c>
      <c r="BF100" s="48">
        <v>2</v>
      </c>
      <c r="BG100" s="49">
        <v>6.896551724137931</v>
      </c>
      <c r="BH100" s="48">
        <v>0</v>
      </c>
      <c r="BI100" s="49">
        <v>0</v>
      </c>
      <c r="BJ100" s="48">
        <v>0</v>
      </c>
      <c r="BK100" s="49">
        <v>0</v>
      </c>
      <c r="BL100" s="48">
        <v>27</v>
      </c>
      <c r="BM100" s="49">
        <v>93.10344827586206</v>
      </c>
      <c r="BN100" s="48">
        <v>29</v>
      </c>
    </row>
    <row r="101" spans="1:66" ht="15">
      <c r="A101" s="65" t="s">
        <v>236</v>
      </c>
      <c r="B101" s="65" t="s">
        <v>236</v>
      </c>
      <c r="C101" s="66" t="s">
        <v>3815</v>
      </c>
      <c r="D101" s="67">
        <v>9.222222222222221</v>
      </c>
      <c r="E101" s="68" t="s">
        <v>136</v>
      </c>
      <c r="F101" s="69">
        <v>9.88888888888889</v>
      </c>
      <c r="G101" s="66"/>
      <c r="H101" s="70"/>
      <c r="I101" s="71"/>
      <c r="J101" s="71"/>
      <c r="K101" s="34" t="s">
        <v>65</v>
      </c>
      <c r="L101" s="78">
        <v>101</v>
      </c>
      <c r="M101" s="78"/>
      <c r="N101" s="73" t="s">
        <v>888</v>
      </c>
      <c r="O101" s="80" t="s">
        <v>198</v>
      </c>
      <c r="P101" s="82">
        <v>43480.372928240744</v>
      </c>
      <c r="Q101" s="80" t="s">
        <v>450</v>
      </c>
      <c r="R101" s="84" t="s">
        <v>689</v>
      </c>
      <c r="S101" s="80" t="s">
        <v>784</v>
      </c>
      <c r="T101" s="80" t="s">
        <v>1033</v>
      </c>
      <c r="U101" s="80" t="s">
        <v>1209</v>
      </c>
      <c r="V101" s="80" t="s">
        <v>1209</v>
      </c>
      <c r="W101" s="82">
        <v>43480.372928240744</v>
      </c>
      <c r="X101" s="85">
        <v>43480</v>
      </c>
      <c r="Y101" s="83" t="s">
        <v>1425</v>
      </c>
      <c r="Z101" s="80" t="s">
        <v>1727</v>
      </c>
      <c r="AA101" s="80"/>
      <c r="AB101" s="80"/>
      <c r="AC101" s="83" t="s">
        <v>2007</v>
      </c>
      <c r="AD101" s="80"/>
      <c r="AE101" s="80" t="b">
        <v>0</v>
      </c>
      <c r="AF101" s="80">
        <v>3</v>
      </c>
      <c r="AG101" s="83" t="s">
        <v>2147</v>
      </c>
      <c r="AH101" s="80" t="b">
        <v>0</v>
      </c>
      <c r="AI101" s="80" t="s">
        <v>2150</v>
      </c>
      <c r="AJ101" s="80"/>
      <c r="AK101" s="83" t="s">
        <v>2147</v>
      </c>
      <c r="AL101" s="80" t="b">
        <v>0</v>
      </c>
      <c r="AM101" s="80">
        <v>16</v>
      </c>
      <c r="AN101" s="83" t="s">
        <v>2147</v>
      </c>
      <c r="AO101" s="80" t="s">
        <v>2176</v>
      </c>
      <c r="AP101" s="80" t="b">
        <v>0</v>
      </c>
      <c r="AQ101" s="83" t="s">
        <v>2007</v>
      </c>
      <c r="AR101" s="80"/>
      <c r="AS101" s="80">
        <v>0</v>
      </c>
      <c r="AT101" s="80">
        <v>0</v>
      </c>
      <c r="AU101" s="80"/>
      <c r="AV101" s="80"/>
      <c r="AW101" s="80"/>
      <c r="AX101" s="80"/>
      <c r="AY101" s="80"/>
      <c r="AZ101" s="80"/>
      <c r="BA101" s="80"/>
      <c r="BB101" s="80"/>
      <c r="BC101">
        <v>13</v>
      </c>
      <c r="BD101" s="79" t="str">
        <f>REPLACE(INDEX(GroupVertices[Group],MATCH(Edges[[#This Row],[Vertex 1]],GroupVertices[Vertex],0)),1,1,"")</f>
        <v>1</v>
      </c>
      <c r="BE101" s="79" t="str">
        <f>REPLACE(INDEX(GroupVertices[Group],MATCH(Edges[[#This Row],[Vertex 2]],GroupVertices[Vertex],0)),1,1,"")</f>
        <v>1</v>
      </c>
      <c r="BF101" s="48">
        <v>3</v>
      </c>
      <c r="BG101" s="49">
        <v>10.344827586206897</v>
      </c>
      <c r="BH101" s="48">
        <v>1</v>
      </c>
      <c r="BI101" s="49">
        <v>3.4482758620689653</v>
      </c>
      <c r="BJ101" s="48">
        <v>0</v>
      </c>
      <c r="BK101" s="49">
        <v>0</v>
      </c>
      <c r="BL101" s="48">
        <v>25</v>
      </c>
      <c r="BM101" s="49">
        <v>86.20689655172414</v>
      </c>
      <c r="BN101" s="48">
        <v>29</v>
      </c>
    </row>
    <row r="102" spans="1:66" ht="15">
      <c r="A102" s="65" t="s">
        <v>262</v>
      </c>
      <c r="B102" s="65" t="s">
        <v>262</v>
      </c>
      <c r="C102" s="66" t="s">
        <v>3377</v>
      </c>
      <c r="D102" s="67">
        <v>5.333333333333334</v>
      </c>
      <c r="E102" s="68" t="s">
        <v>136</v>
      </c>
      <c r="F102" s="69">
        <v>19.333333333333332</v>
      </c>
      <c r="G102" s="66"/>
      <c r="H102" s="70"/>
      <c r="I102" s="71"/>
      <c r="J102" s="71"/>
      <c r="K102" s="34" t="s">
        <v>65</v>
      </c>
      <c r="L102" s="78">
        <v>102</v>
      </c>
      <c r="M102" s="78"/>
      <c r="N102" s="73" t="s">
        <v>850</v>
      </c>
      <c r="O102" s="80" t="s">
        <v>198</v>
      </c>
      <c r="P102" s="82">
        <v>43483.50016203704</v>
      </c>
      <c r="Q102" s="80" t="s">
        <v>416</v>
      </c>
      <c r="R102" s="84" t="s">
        <v>664</v>
      </c>
      <c r="S102" s="80" t="s">
        <v>820</v>
      </c>
      <c r="T102" s="80" t="s">
        <v>1007</v>
      </c>
      <c r="U102" s="80" t="s">
        <v>1187</v>
      </c>
      <c r="V102" s="80" t="s">
        <v>1187</v>
      </c>
      <c r="W102" s="82">
        <v>43483.50016203704</v>
      </c>
      <c r="X102" s="85">
        <v>43483</v>
      </c>
      <c r="Y102" s="83" t="s">
        <v>1410</v>
      </c>
      <c r="Z102" s="80" t="s">
        <v>1693</v>
      </c>
      <c r="AA102" s="80"/>
      <c r="AB102" s="80"/>
      <c r="AC102" s="83" t="s">
        <v>1973</v>
      </c>
      <c r="AD102" s="80"/>
      <c r="AE102" s="80" t="b">
        <v>0</v>
      </c>
      <c r="AF102" s="80">
        <v>1</v>
      </c>
      <c r="AG102" s="83" t="s">
        <v>2147</v>
      </c>
      <c r="AH102" s="80" t="b">
        <v>0</v>
      </c>
      <c r="AI102" s="80" t="s">
        <v>2150</v>
      </c>
      <c r="AJ102" s="80"/>
      <c r="AK102" s="83" t="s">
        <v>2147</v>
      </c>
      <c r="AL102" s="80" t="b">
        <v>0</v>
      </c>
      <c r="AM102" s="80">
        <v>3</v>
      </c>
      <c r="AN102" s="83" t="s">
        <v>2147</v>
      </c>
      <c r="AO102" s="80" t="s">
        <v>2176</v>
      </c>
      <c r="AP102" s="80" t="b">
        <v>0</v>
      </c>
      <c r="AQ102" s="83" t="s">
        <v>1973</v>
      </c>
      <c r="AR102" s="80"/>
      <c r="AS102" s="80">
        <v>0</v>
      </c>
      <c r="AT102" s="80">
        <v>0</v>
      </c>
      <c r="AU102" s="80"/>
      <c r="AV102" s="80"/>
      <c r="AW102" s="80"/>
      <c r="AX102" s="80"/>
      <c r="AY102" s="80"/>
      <c r="AZ102" s="80"/>
      <c r="BA102" s="80"/>
      <c r="BB102" s="80"/>
      <c r="BC102">
        <v>8</v>
      </c>
      <c r="BD102" s="79" t="str">
        <f>REPLACE(INDEX(GroupVertices[Group],MATCH(Edges[[#This Row],[Vertex 1]],GroupVertices[Vertex],0)),1,1,"")</f>
        <v>1</v>
      </c>
      <c r="BE102" s="79" t="str">
        <f>REPLACE(INDEX(GroupVertices[Group],MATCH(Edges[[#This Row],[Vertex 2]],GroupVertices[Vertex],0)),1,1,"")</f>
        <v>1</v>
      </c>
      <c r="BF102" s="48">
        <v>0</v>
      </c>
      <c r="BG102" s="49">
        <v>0</v>
      </c>
      <c r="BH102" s="48">
        <v>1</v>
      </c>
      <c r="BI102" s="49">
        <v>4.545454545454546</v>
      </c>
      <c r="BJ102" s="48">
        <v>0</v>
      </c>
      <c r="BK102" s="49">
        <v>0</v>
      </c>
      <c r="BL102" s="48">
        <v>21</v>
      </c>
      <c r="BM102" s="49">
        <v>95.45454545454545</v>
      </c>
      <c r="BN102" s="48">
        <v>22</v>
      </c>
    </row>
    <row r="103" spans="1:66" ht="15">
      <c r="A103" s="65" t="s">
        <v>244</v>
      </c>
      <c r="B103" s="65" t="s">
        <v>244</v>
      </c>
      <c r="C103" s="66" t="s">
        <v>3374</v>
      </c>
      <c r="D103" s="67">
        <v>7.666666666666667</v>
      </c>
      <c r="E103" s="68" t="s">
        <v>136</v>
      </c>
      <c r="F103" s="69">
        <v>13.666666666666666</v>
      </c>
      <c r="G103" s="66"/>
      <c r="H103" s="70"/>
      <c r="I103" s="71"/>
      <c r="J103" s="71"/>
      <c r="K103" s="34" t="s">
        <v>65</v>
      </c>
      <c r="L103" s="78">
        <v>103</v>
      </c>
      <c r="M103" s="78"/>
      <c r="N103" s="73" t="s">
        <v>850</v>
      </c>
      <c r="O103" s="80" t="s">
        <v>198</v>
      </c>
      <c r="P103" s="82">
        <v>43486.65851851852</v>
      </c>
      <c r="Q103" s="80" t="s">
        <v>398</v>
      </c>
      <c r="R103" s="84" t="s">
        <v>646</v>
      </c>
      <c r="S103" s="80" t="s">
        <v>806</v>
      </c>
      <c r="T103" s="80" t="s">
        <v>904</v>
      </c>
      <c r="U103" s="80"/>
      <c r="V103" s="80" t="s">
        <v>1303</v>
      </c>
      <c r="W103" s="82">
        <v>43486.65851851852</v>
      </c>
      <c r="X103" s="85">
        <v>43486</v>
      </c>
      <c r="Y103" s="83" t="s">
        <v>1541</v>
      </c>
      <c r="Z103" s="80" t="s">
        <v>1675</v>
      </c>
      <c r="AA103" s="80"/>
      <c r="AB103" s="80"/>
      <c r="AC103" s="83" t="s">
        <v>1955</v>
      </c>
      <c r="AD103" s="80"/>
      <c r="AE103" s="80" t="b">
        <v>0</v>
      </c>
      <c r="AF103" s="80">
        <v>4</v>
      </c>
      <c r="AG103" s="83" t="s">
        <v>2147</v>
      </c>
      <c r="AH103" s="80" t="b">
        <v>0</v>
      </c>
      <c r="AI103" s="80" t="s">
        <v>2153</v>
      </c>
      <c r="AJ103" s="80"/>
      <c r="AK103" s="83" t="s">
        <v>2147</v>
      </c>
      <c r="AL103" s="80" t="b">
        <v>0</v>
      </c>
      <c r="AM103" s="80">
        <v>4</v>
      </c>
      <c r="AN103" s="83" t="s">
        <v>2147</v>
      </c>
      <c r="AO103" s="80" t="s">
        <v>2188</v>
      </c>
      <c r="AP103" s="80" t="b">
        <v>0</v>
      </c>
      <c r="AQ103" s="83" t="s">
        <v>1955</v>
      </c>
      <c r="AR103" s="80"/>
      <c r="AS103" s="80">
        <v>0</v>
      </c>
      <c r="AT103" s="80">
        <v>0</v>
      </c>
      <c r="AU103" s="80"/>
      <c r="AV103" s="80"/>
      <c r="AW103" s="80"/>
      <c r="AX103" s="80"/>
      <c r="AY103" s="80"/>
      <c r="AZ103" s="80"/>
      <c r="BA103" s="80"/>
      <c r="BB103" s="80"/>
      <c r="BC103">
        <v>11</v>
      </c>
      <c r="BD103" s="79" t="str">
        <f>REPLACE(INDEX(GroupVertices[Group],MATCH(Edges[[#This Row],[Vertex 1]],GroupVertices[Vertex],0)),1,1,"")</f>
        <v>1</v>
      </c>
      <c r="BE103" s="79" t="str">
        <f>REPLACE(INDEX(GroupVertices[Group],MATCH(Edges[[#This Row],[Vertex 2]],GroupVertices[Vertex],0)),1,1,"")</f>
        <v>1</v>
      </c>
      <c r="BF103" s="48">
        <v>0</v>
      </c>
      <c r="BG103" s="49">
        <v>0</v>
      </c>
      <c r="BH103" s="48">
        <v>1</v>
      </c>
      <c r="BI103" s="49">
        <v>6.666666666666667</v>
      </c>
      <c r="BJ103" s="48">
        <v>0</v>
      </c>
      <c r="BK103" s="49">
        <v>0</v>
      </c>
      <c r="BL103" s="48">
        <v>14</v>
      </c>
      <c r="BM103" s="49">
        <v>93.33333333333333</v>
      </c>
      <c r="BN103" s="48">
        <v>15</v>
      </c>
    </row>
    <row r="104" spans="1:66" ht="15">
      <c r="A104" s="65" t="s">
        <v>244</v>
      </c>
      <c r="B104" s="65" t="s">
        <v>244</v>
      </c>
      <c r="C104" s="66" t="s">
        <v>3374</v>
      </c>
      <c r="D104" s="67">
        <v>7.666666666666667</v>
      </c>
      <c r="E104" s="68" t="s">
        <v>136</v>
      </c>
      <c r="F104" s="69">
        <v>13.666666666666666</v>
      </c>
      <c r="G104" s="66"/>
      <c r="H104" s="70"/>
      <c r="I104" s="71"/>
      <c r="J104" s="71"/>
      <c r="K104" s="34" t="s">
        <v>65</v>
      </c>
      <c r="L104" s="78">
        <v>104</v>
      </c>
      <c r="M104" s="78"/>
      <c r="N104" s="73" t="s">
        <v>850</v>
      </c>
      <c r="O104" s="80" t="s">
        <v>198</v>
      </c>
      <c r="P104" s="82">
        <v>43488.4215625</v>
      </c>
      <c r="Q104" s="80" t="s">
        <v>399</v>
      </c>
      <c r="R104" s="84" t="s">
        <v>647</v>
      </c>
      <c r="S104" s="80" t="s">
        <v>806</v>
      </c>
      <c r="T104" s="80" t="s">
        <v>994</v>
      </c>
      <c r="U104" s="80"/>
      <c r="V104" s="80" t="s">
        <v>1303</v>
      </c>
      <c r="W104" s="82">
        <v>43488.4215625</v>
      </c>
      <c r="X104" s="85">
        <v>43488</v>
      </c>
      <c r="Y104" s="83" t="s">
        <v>1539</v>
      </c>
      <c r="Z104" s="80" t="s">
        <v>1676</v>
      </c>
      <c r="AA104" s="80"/>
      <c r="AB104" s="80"/>
      <c r="AC104" s="83" t="s">
        <v>1956</v>
      </c>
      <c r="AD104" s="80"/>
      <c r="AE104" s="80" t="b">
        <v>0</v>
      </c>
      <c r="AF104" s="80">
        <v>3</v>
      </c>
      <c r="AG104" s="83" t="s">
        <v>2147</v>
      </c>
      <c r="AH104" s="80" t="b">
        <v>0</v>
      </c>
      <c r="AI104" s="80" t="s">
        <v>2153</v>
      </c>
      <c r="AJ104" s="80"/>
      <c r="AK104" s="83" t="s">
        <v>2147</v>
      </c>
      <c r="AL104" s="80" t="b">
        <v>0</v>
      </c>
      <c r="AM104" s="80">
        <v>1</v>
      </c>
      <c r="AN104" s="83" t="s">
        <v>2147</v>
      </c>
      <c r="AO104" s="80" t="s">
        <v>2188</v>
      </c>
      <c r="AP104" s="80" t="b">
        <v>0</v>
      </c>
      <c r="AQ104" s="83" t="s">
        <v>1956</v>
      </c>
      <c r="AR104" s="80"/>
      <c r="AS104" s="80">
        <v>0</v>
      </c>
      <c r="AT104" s="80">
        <v>0</v>
      </c>
      <c r="AU104" s="80"/>
      <c r="AV104" s="80"/>
      <c r="AW104" s="80"/>
      <c r="AX104" s="80"/>
      <c r="AY104" s="80"/>
      <c r="AZ104" s="80"/>
      <c r="BA104" s="80"/>
      <c r="BB104" s="80"/>
      <c r="BC104">
        <v>11</v>
      </c>
      <c r="BD104" s="79" t="str">
        <f>REPLACE(INDEX(GroupVertices[Group],MATCH(Edges[[#This Row],[Vertex 1]],GroupVertices[Vertex],0)),1,1,"")</f>
        <v>1</v>
      </c>
      <c r="BE104" s="79" t="str">
        <f>REPLACE(INDEX(GroupVertices[Group],MATCH(Edges[[#This Row],[Vertex 2]],GroupVertices[Vertex],0)),1,1,"")</f>
        <v>1</v>
      </c>
      <c r="BF104" s="48">
        <v>0</v>
      </c>
      <c r="BG104" s="49">
        <v>0</v>
      </c>
      <c r="BH104" s="48">
        <v>1</v>
      </c>
      <c r="BI104" s="49">
        <v>6.25</v>
      </c>
      <c r="BJ104" s="48">
        <v>0</v>
      </c>
      <c r="BK104" s="49">
        <v>0</v>
      </c>
      <c r="BL104" s="48">
        <v>15</v>
      </c>
      <c r="BM104" s="49">
        <v>93.75</v>
      </c>
      <c r="BN104" s="48">
        <v>16</v>
      </c>
    </row>
    <row r="105" spans="1:66" ht="15">
      <c r="A105" s="65" t="s">
        <v>245</v>
      </c>
      <c r="B105" s="65" t="s">
        <v>245</v>
      </c>
      <c r="C105" s="66" t="s">
        <v>3817</v>
      </c>
      <c r="D105" s="67">
        <v>6.111111111111111</v>
      </c>
      <c r="E105" s="68" t="s">
        <v>136</v>
      </c>
      <c r="F105" s="69">
        <v>17.444444444444443</v>
      </c>
      <c r="G105" s="66"/>
      <c r="H105" s="70"/>
      <c r="I105" s="71"/>
      <c r="J105" s="71"/>
      <c r="K105" s="34" t="s">
        <v>65</v>
      </c>
      <c r="L105" s="78">
        <v>105</v>
      </c>
      <c r="M105" s="78"/>
      <c r="N105" s="73" t="s">
        <v>850</v>
      </c>
      <c r="O105" s="80" t="s">
        <v>198</v>
      </c>
      <c r="P105" s="82">
        <v>43488.45491898148</v>
      </c>
      <c r="Q105" s="80" t="s">
        <v>335</v>
      </c>
      <c r="R105" s="84" t="s">
        <v>595</v>
      </c>
      <c r="S105" s="80" t="s">
        <v>802</v>
      </c>
      <c r="T105" s="80" t="s">
        <v>927</v>
      </c>
      <c r="U105" s="80" t="s">
        <v>1147</v>
      </c>
      <c r="V105" s="80" t="s">
        <v>1147</v>
      </c>
      <c r="W105" s="82">
        <v>43488.45491898148</v>
      </c>
      <c r="X105" s="85">
        <v>43488</v>
      </c>
      <c r="Y105" s="83" t="s">
        <v>1466</v>
      </c>
      <c r="Z105" s="80" t="s">
        <v>1612</v>
      </c>
      <c r="AA105" s="80"/>
      <c r="AB105" s="80"/>
      <c r="AC105" s="83" t="s">
        <v>1891</v>
      </c>
      <c r="AD105" s="80"/>
      <c r="AE105" s="80" t="b">
        <v>0</v>
      </c>
      <c r="AF105" s="80">
        <v>3</v>
      </c>
      <c r="AG105" s="83" t="s">
        <v>2147</v>
      </c>
      <c r="AH105" s="80" t="b">
        <v>0</v>
      </c>
      <c r="AI105" s="80" t="s">
        <v>2150</v>
      </c>
      <c r="AJ105" s="80"/>
      <c r="AK105" s="83" t="s">
        <v>2147</v>
      </c>
      <c r="AL105" s="80" t="b">
        <v>0</v>
      </c>
      <c r="AM105" s="80">
        <v>1</v>
      </c>
      <c r="AN105" s="83" t="s">
        <v>2147</v>
      </c>
      <c r="AO105" s="80" t="s">
        <v>2176</v>
      </c>
      <c r="AP105" s="80" t="b">
        <v>0</v>
      </c>
      <c r="AQ105" s="83" t="s">
        <v>1891</v>
      </c>
      <c r="AR105" s="80"/>
      <c r="AS105" s="80">
        <v>0</v>
      </c>
      <c r="AT105" s="80">
        <v>0</v>
      </c>
      <c r="AU105" s="80"/>
      <c r="AV105" s="80"/>
      <c r="AW105" s="80"/>
      <c r="AX105" s="80"/>
      <c r="AY105" s="80"/>
      <c r="AZ105" s="80"/>
      <c r="BA105" s="80"/>
      <c r="BB105" s="80"/>
      <c r="BC105">
        <v>9</v>
      </c>
      <c r="BD105" s="79" t="str">
        <f>REPLACE(INDEX(GroupVertices[Group],MATCH(Edges[[#This Row],[Vertex 1]],GroupVertices[Vertex],0)),1,1,"")</f>
        <v>1</v>
      </c>
      <c r="BE105" s="79" t="str">
        <f>REPLACE(INDEX(GroupVertices[Group],MATCH(Edges[[#This Row],[Vertex 2]],GroupVertices[Vertex],0)),1,1,"")</f>
        <v>1</v>
      </c>
      <c r="BF105" s="48">
        <v>1</v>
      </c>
      <c r="BG105" s="49">
        <v>3.3333333333333335</v>
      </c>
      <c r="BH105" s="48">
        <v>1</v>
      </c>
      <c r="BI105" s="49">
        <v>3.3333333333333335</v>
      </c>
      <c r="BJ105" s="48">
        <v>0</v>
      </c>
      <c r="BK105" s="49">
        <v>0</v>
      </c>
      <c r="BL105" s="48">
        <v>28</v>
      </c>
      <c r="BM105" s="49">
        <v>93.33333333333333</v>
      </c>
      <c r="BN105" s="48">
        <v>30</v>
      </c>
    </row>
    <row r="106" spans="1:66" ht="15">
      <c r="A106" s="65" t="s">
        <v>262</v>
      </c>
      <c r="B106" s="65" t="s">
        <v>262</v>
      </c>
      <c r="C106" s="66" t="s">
        <v>3377</v>
      </c>
      <c r="D106" s="67">
        <v>5.333333333333334</v>
      </c>
      <c r="E106" s="68" t="s">
        <v>136</v>
      </c>
      <c r="F106" s="69">
        <v>19.333333333333332</v>
      </c>
      <c r="G106" s="66"/>
      <c r="H106" s="70"/>
      <c r="I106" s="71"/>
      <c r="J106" s="71"/>
      <c r="K106" s="34" t="s">
        <v>65</v>
      </c>
      <c r="L106" s="78">
        <v>106</v>
      </c>
      <c r="M106" s="78"/>
      <c r="N106" s="73" t="s">
        <v>850</v>
      </c>
      <c r="O106" s="80" t="s">
        <v>198</v>
      </c>
      <c r="P106" s="82">
        <v>43488.54177083333</v>
      </c>
      <c r="Q106" s="80" t="s">
        <v>417</v>
      </c>
      <c r="R106" s="84" t="s">
        <v>665</v>
      </c>
      <c r="S106" s="80" t="s">
        <v>820</v>
      </c>
      <c r="T106" s="80" t="s">
        <v>1007</v>
      </c>
      <c r="U106" s="80" t="s">
        <v>1188</v>
      </c>
      <c r="V106" s="80" t="s">
        <v>1188</v>
      </c>
      <c r="W106" s="82">
        <v>43488.54177083333</v>
      </c>
      <c r="X106" s="85">
        <v>43488</v>
      </c>
      <c r="Y106" s="83" t="s">
        <v>1343</v>
      </c>
      <c r="Z106" s="80" t="s">
        <v>1694</v>
      </c>
      <c r="AA106" s="80"/>
      <c r="AB106" s="80"/>
      <c r="AC106" s="83" t="s">
        <v>1974</v>
      </c>
      <c r="AD106" s="80"/>
      <c r="AE106" s="80" t="b">
        <v>0</v>
      </c>
      <c r="AF106" s="80">
        <v>0</v>
      </c>
      <c r="AG106" s="83" t="s">
        <v>2147</v>
      </c>
      <c r="AH106" s="80" t="b">
        <v>0</v>
      </c>
      <c r="AI106" s="80" t="s">
        <v>2150</v>
      </c>
      <c r="AJ106" s="80"/>
      <c r="AK106" s="83" t="s">
        <v>2147</v>
      </c>
      <c r="AL106" s="80" t="b">
        <v>0</v>
      </c>
      <c r="AM106" s="80">
        <v>1</v>
      </c>
      <c r="AN106" s="83" t="s">
        <v>2147</v>
      </c>
      <c r="AO106" s="80" t="s">
        <v>2176</v>
      </c>
      <c r="AP106" s="80" t="b">
        <v>0</v>
      </c>
      <c r="AQ106" s="83" t="s">
        <v>1974</v>
      </c>
      <c r="AR106" s="80"/>
      <c r="AS106" s="80">
        <v>0</v>
      </c>
      <c r="AT106" s="80">
        <v>0</v>
      </c>
      <c r="AU106" s="80"/>
      <c r="AV106" s="80"/>
      <c r="AW106" s="80"/>
      <c r="AX106" s="80"/>
      <c r="AY106" s="80"/>
      <c r="AZ106" s="80"/>
      <c r="BA106" s="80"/>
      <c r="BB106" s="80"/>
      <c r="BC106">
        <v>8</v>
      </c>
      <c r="BD106" s="79" t="str">
        <f>REPLACE(INDEX(GroupVertices[Group],MATCH(Edges[[#This Row],[Vertex 1]],GroupVertices[Vertex],0)),1,1,"")</f>
        <v>1</v>
      </c>
      <c r="BE106" s="79" t="str">
        <f>REPLACE(INDEX(GroupVertices[Group],MATCH(Edges[[#This Row],[Vertex 2]],GroupVertices[Vertex],0)),1,1,"")</f>
        <v>1</v>
      </c>
      <c r="BF106" s="48">
        <v>3</v>
      </c>
      <c r="BG106" s="49">
        <v>11.11111111111111</v>
      </c>
      <c r="BH106" s="48">
        <v>0</v>
      </c>
      <c r="BI106" s="49">
        <v>0</v>
      </c>
      <c r="BJ106" s="48">
        <v>0</v>
      </c>
      <c r="BK106" s="49">
        <v>0</v>
      </c>
      <c r="BL106" s="48">
        <v>24</v>
      </c>
      <c r="BM106" s="49">
        <v>88.88888888888889</v>
      </c>
      <c r="BN106" s="48">
        <v>27</v>
      </c>
    </row>
    <row r="107" spans="1:66" ht="15">
      <c r="A107" s="65" t="s">
        <v>272</v>
      </c>
      <c r="B107" s="65" t="s">
        <v>272</v>
      </c>
      <c r="C107" s="66" t="s">
        <v>3377</v>
      </c>
      <c r="D107" s="67">
        <v>5.333333333333334</v>
      </c>
      <c r="E107" s="68" t="s">
        <v>136</v>
      </c>
      <c r="F107" s="69">
        <v>19.333333333333332</v>
      </c>
      <c r="G107" s="66"/>
      <c r="H107" s="70"/>
      <c r="I107" s="71"/>
      <c r="J107" s="71"/>
      <c r="K107" s="34" t="s">
        <v>65</v>
      </c>
      <c r="L107" s="78">
        <v>107</v>
      </c>
      <c r="M107" s="78"/>
      <c r="N107" s="73" t="s">
        <v>888</v>
      </c>
      <c r="O107" s="80" t="s">
        <v>198</v>
      </c>
      <c r="P107" s="82">
        <v>43489.976539351854</v>
      </c>
      <c r="Q107" s="80" t="s">
        <v>543</v>
      </c>
      <c r="R107" s="80"/>
      <c r="S107" s="80"/>
      <c r="T107" s="80"/>
      <c r="U107" s="80"/>
      <c r="V107" s="80" t="s">
        <v>1331</v>
      </c>
      <c r="W107" s="82">
        <v>43489.976539351854</v>
      </c>
      <c r="X107" s="85">
        <v>43489</v>
      </c>
      <c r="Y107" s="83" t="s">
        <v>1581</v>
      </c>
      <c r="Z107" s="80" t="s">
        <v>1820</v>
      </c>
      <c r="AA107" s="80"/>
      <c r="AB107" s="80"/>
      <c r="AC107" s="83" t="s">
        <v>2101</v>
      </c>
      <c r="AD107" s="80"/>
      <c r="AE107" s="80" t="b">
        <v>0</v>
      </c>
      <c r="AF107" s="80">
        <v>0</v>
      </c>
      <c r="AG107" s="83" t="s">
        <v>2147</v>
      </c>
      <c r="AH107" s="80" t="b">
        <v>0</v>
      </c>
      <c r="AI107" s="80" t="s">
        <v>2150</v>
      </c>
      <c r="AJ107" s="80"/>
      <c r="AK107" s="83" t="s">
        <v>2147</v>
      </c>
      <c r="AL107" s="80" t="b">
        <v>0</v>
      </c>
      <c r="AM107" s="80">
        <v>1</v>
      </c>
      <c r="AN107" s="83" t="s">
        <v>2170</v>
      </c>
      <c r="AO107" s="80" t="s">
        <v>2177</v>
      </c>
      <c r="AP107" s="80" t="b">
        <v>0</v>
      </c>
      <c r="AQ107" s="83" t="s">
        <v>2170</v>
      </c>
      <c r="AR107" s="80"/>
      <c r="AS107" s="80">
        <v>0</v>
      </c>
      <c r="AT107" s="80">
        <v>0</v>
      </c>
      <c r="AU107" s="80"/>
      <c r="AV107" s="80"/>
      <c r="AW107" s="80"/>
      <c r="AX107" s="80"/>
      <c r="AY107" s="80"/>
      <c r="AZ107" s="80"/>
      <c r="BA107" s="80"/>
      <c r="BB107" s="80"/>
      <c r="BC107">
        <v>8</v>
      </c>
      <c r="BD107" s="79" t="str">
        <f>REPLACE(INDEX(GroupVertices[Group],MATCH(Edges[[#This Row],[Vertex 1]],GroupVertices[Vertex],0)),1,1,"")</f>
        <v>1</v>
      </c>
      <c r="BE107" s="79" t="str">
        <f>REPLACE(INDEX(GroupVertices[Group],MATCH(Edges[[#This Row],[Vertex 2]],GroupVertices[Vertex],0)),1,1,"")</f>
        <v>1</v>
      </c>
      <c r="BF107" s="48">
        <v>1</v>
      </c>
      <c r="BG107" s="49">
        <v>3.3333333333333335</v>
      </c>
      <c r="BH107" s="48">
        <v>0</v>
      </c>
      <c r="BI107" s="49">
        <v>0</v>
      </c>
      <c r="BJ107" s="48">
        <v>0</v>
      </c>
      <c r="BK107" s="49">
        <v>0</v>
      </c>
      <c r="BL107" s="48">
        <v>29</v>
      </c>
      <c r="BM107" s="49">
        <v>96.66666666666667</v>
      </c>
      <c r="BN107" s="48">
        <v>30</v>
      </c>
    </row>
    <row r="108" spans="1:66" ht="15">
      <c r="A108" s="65" t="s">
        <v>244</v>
      </c>
      <c r="B108" s="65" t="s">
        <v>244</v>
      </c>
      <c r="C108" s="66" t="s">
        <v>3374</v>
      </c>
      <c r="D108" s="67">
        <v>7.666666666666667</v>
      </c>
      <c r="E108" s="68" t="s">
        <v>136</v>
      </c>
      <c r="F108" s="69">
        <v>13.666666666666666</v>
      </c>
      <c r="G108" s="66"/>
      <c r="H108" s="70"/>
      <c r="I108" s="71"/>
      <c r="J108" s="71"/>
      <c r="K108" s="34" t="s">
        <v>65</v>
      </c>
      <c r="L108" s="78">
        <v>108</v>
      </c>
      <c r="M108" s="78"/>
      <c r="N108" s="73" t="s">
        <v>850</v>
      </c>
      <c r="O108" s="80" t="s">
        <v>198</v>
      </c>
      <c r="P108" s="82">
        <v>43490.41752314815</v>
      </c>
      <c r="Q108" s="80" t="s">
        <v>400</v>
      </c>
      <c r="R108" s="84" t="s">
        <v>648</v>
      </c>
      <c r="S108" s="80" t="s">
        <v>806</v>
      </c>
      <c r="T108" s="80" t="s">
        <v>850</v>
      </c>
      <c r="U108" s="80"/>
      <c r="V108" s="80" t="s">
        <v>1303</v>
      </c>
      <c r="W108" s="82">
        <v>43490.41752314815</v>
      </c>
      <c r="X108" s="85">
        <v>43490</v>
      </c>
      <c r="Y108" s="83" t="s">
        <v>1445</v>
      </c>
      <c r="Z108" s="80" t="s">
        <v>1677</v>
      </c>
      <c r="AA108" s="80"/>
      <c r="AB108" s="80"/>
      <c r="AC108" s="83" t="s">
        <v>1957</v>
      </c>
      <c r="AD108" s="80"/>
      <c r="AE108" s="80" t="b">
        <v>0</v>
      </c>
      <c r="AF108" s="80">
        <v>1</v>
      </c>
      <c r="AG108" s="83" t="s">
        <v>2147</v>
      </c>
      <c r="AH108" s="80" t="b">
        <v>0</v>
      </c>
      <c r="AI108" s="80" t="s">
        <v>2153</v>
      </c>
      <c r="AJ108" s="80"/>
      <c r="AK108" s="83" t="s">
        <v>2147</v>
      </c>
      <c r="AL108" s="80" t="b">
        <v>0</v>
      </c>
      <c r="AM108" s="80">
        <v>4</v>
      </c>
      <c r="AN108" s="83" t="s">
        <v>2147</v>
      </c>
      <c r="AO108" s="80" t="s">
        <v>2188</v>
      </c>
      <c r="AP108" s="80" t="b">
        <v>0</v>
      </c>
      <c r="AQ108" s="83" t="s">
        <v>1957</v>
      </c>
      <c r="AR108" s="80"/>
      <c r="AS108" s="80">
        <v>0</v>
      </c>
      <c r="AT108" s="80">
        <v>0</v>
      </c>
      <c r="AU108" s="80"/>
      <c r="AV108" s="80"/>
      <c r="AW108" s="80"/>
      <c r="AX108" s="80"/>
      <c r="AY108" s="80"/>
      <c r="AZ108" s="80"/>
      <c r="BA108" s="80"/>
      <c r="BB108" s="80"/>
      <c r="BC108">
        <v>11</v>
      </c>
      <c r="BD108" s="79" t="str">
        <f>REPLACE(INDEX(GroupVertices[Group],MATCH(Edges[[#This Row],[Vertex 1]],GroupVertices[Vertex],0)),1,1,"")</f>
        <v>1</v>
      </c>
      <c r="BE108" s="79" t="str">
        <f>REPLACE(INDEX(GroupVertices[Group],MATCH(Edges[[#This Row],[Vertex 2]],GroupVertices[Vertex],0)),1,1,"")</f>
        <v>1</v>
      </c>
      <c r="BF108" s="48">
        <v>0</v>
      </c>
      <c r="BG108" s="49">
        <v>0</v>
      </c>
      <c r="BH108" s="48">
        <v>0</v>
      </c>
      <c r="BI108" s="49">
        <v>0</v>
      </c>
      <c r="BJ108" s="48">
        <v>0</v>
      </c>
      <c r="BK108" s="49">
        <v>0</v>
      </c>
      <c r="BL108" s="48">
        <v>16</v>
      </c>
      <c r="BM108" s="49">
        <v>100</v>
      </c>
      <c r="BN108" s="48">
        <v>16</v>
      </c>
    </row>
    <row r="109" spans="1:66" ht="15">
      <c r="A109" s="65" t="s">
        <v>255</v>
      </c>
      <c r="B109" s="65" t="s">
        <v>255</v>
      </c>
      <c r="C109" s="66" t="s">
        <v>3817</v>
      </c>
      <c r="D109" s="67">
        <v>6.111111111111111</v>
      </c>
      <c r="E109" s="68" t="s">
        <v>136</v>
      </c>
      <c r="F109" s="69">
        <v>17.444444444444443</v>
      </c>
      <c r="G109" s="66"/>
      <c r="H109" s="70"/>
      <c r="I109" s="71"/>
      <c r="J109" s="71"/>
      <c r="K109" s="34" t="s">
        <v>65</v>
      </c>
      <c r="L109" s="78">
        <v>109</v>
      </c>
      <c r="M109" s="78"/>
      <c r="N109" s="73" t="s">
        <v>888</v>
      </c>
      <c r="O109" s="80" t="s">
        <v>198</v>
      </c>
      <c r="P109" s="82">
        <v>43493.583344907405</v>
      </c>
      <c r="Q109" s="80" t="s">
        <v>425</v>
      </c>
      <c r="R109" s="84" t="s">
        <v>673</v>
      </c>
      <c r="S109" s="80" t="s">
        <v>820</v>
      </c>
      <c r="T109" s="80" t="s">
        <v>1022</v>
      </c>
      <c r="U109" s="80"/>
      <c r="V109" s="80" t="s">
        <v>1314</v>
      </c>
      <c r="W109" s="82">
        <v>43493.583344907405</v>
      </c>
      <c r="X109" s="85">
        <v>43493</v>
      </c>
      <c r="Y109" s="83" t="s">
        <v>1341</v>
      </c>
      <c r="Z109" s="80" t="s">
        <v>1702</v>
      </c>
      <c r="AA109" s="80"/>
      <c r="AB109" s="80"/>
      <c r="AC109" s="83" t="s">
        <v>1982</v>
      </c>
      <c r="AD109" s="80"/>
      <c r="AE109" s="80" t="b">
        <v>0</v>
      </c>
      <c r="AF109" s="80">
        <v>2</v>
      </c>
      <c r="AG109" s="83" t="s">
        <v>2147</v>
      </c>
      <c r="AH109" s="80" t="b">
        <v>0</v>
      </c>
      <c r="AI109" s="80" t="s">
        <v>2150</v>
      </c>
      <c r="AJ109" s="80"/>
      <c r="AK109" s="83" t="s">
        <v>2147</v>
      </c>
      <c r="AL109" s="80" t="b">
        <v>0</v>
      </c>
      <c r="AM109" s="80">
        <v>3</v>
      </c>
      <c r="AN109" s="83" t="s">
        <v>2147</v>
      </c>
      <c r="AO109" s="80" t="s">
        <v>2174</v>
      </c>
      <c r="AP109" s="80" t="b">
        <v>0</v>
      </c>
      <c r="AQ109" s="83" t="s">
        <v>1982</v>
      </c>
      <c r="AR109" s="80"/>
      <c r="AS109" s="80">
        <v>0</v>
      </c>
      <c r="AT109" s="80">
        <v>0</v>
      </c>
      <c r="AU109" s="80"/>
      <c r="AV109" s="80"/>
      <c r="AW109" s="80"/>
      <c r="AX109" s="80"/>
      <c r="AY109" s="80"/>
      <c r="AZ109" s="80"/>
      <c r="BA109" s="80"/>
      <c r="BB109" s="80"/>
      <c r="BC109">
        <v>9</v>
      </c>
      <c r="BD109" s="79" t="str">
        <f>REPLACE(INDEX(GroupVertices[Group],MATCH(Edges[[#This Row],[Vertex 1]],GroupVertices[Vertex],0)),1,1,"")</f>
        <v>1</v>
      </c>
      <c r="BE109" s="79" t="str">
        <f>REPLACE(INDEX(GroupVertices[Group],MATCH(Edges[[#This Row],[Vertex 2]],GroupVertices[Vertex],0)),1,1,"")</f>
        <v>1</v>
      </c>
      <c r="BF109" s="48">
        <v>2</v>
      </c>
      <c r="BG109" s="49">
        <v>6.451612903225806</v>
      </c>
      <c r="BH109" s="48">
        <v>0</v>
      </c>
      <c r="BI109" s="49">
        <v>0</v>
      </c>
      <c r="BJ109" s="48">
        <v>0</v>
      </c>
      <c r="BK109" s="49">
        <v>0</v>
      </c>
      <c r="BL109" s="48">
        <v>29</v>
      </c>
      <c r="BM109" s="49">
        <v>93.54838709677419</v>
      </c>
      <c r="BN109" s="48">
        <v>31</v>
      </c>
    </row>
    <row r="110" spans="1:66" ht="15">
      <c r="A110" s="65" t="s">
        <v>239</v>
      </c>
      <c r="B110" s="65" t="s">
        <v>239</v>
      </c>
      <c r="C110" s="66" t="s">
        <v>3816</v>
      </c>
      <c r="D110" s="67">
        <v>4.555555555555555</v>
      </c>
      <c r="E110" s="68" t="s">
        <v>136</v>
      </c>
      <c r="F110" s="69">
        <v>21.22222222222222</v>
      </c>
      <c r="G110" s="66"/>
      <c r="H110" s="70"/>
      <c r="I110" s="71"/>
      <c r="J110" s="71"/>
      <c r="K110" s="34" t="s">
        <v>65</v>
      </c>
      <c r="L110" s="78">
        <v>110</v>
      </c>
      <c r="M110" s="78"/>
      <c r="N110" s="73" t="s">
        <v>888</v>
      </c>
      <c r="O110" s="80" t="s">
        <v>198</v>
      </c>
      <c r="P110" s="82">
        <v>43493.63211805555</v>
      </c>
      <c r="Q110" s="80" t="s">
        <v>321</v>
      </c>
      <c r="R110" s="84" t="s">
        <v>593</v>
      </c>
      <c r="S110" s="80" t="s">
        <v>798</v>
      </c>
      <c r="T110" s="80" t="s">
        <v>883</v>
      </c>
      <c r="U110" s="80"/>
      <c r="V110" s="80" t="s">
        <v>1298</v>
      </c>
      <c r="W110" s="82">
        <v>43493.63211805555</v>
      </c>
      <c r="X110" s="85">
        <v>43493</v>
      </c>
      <c r="Y110" s="83" t="s">
        <v>1413</v>
      </c>
      <c r="Z110" s="80" t="s">
        <v>1598</v>
      </c>
      <c r="AA110" s="80"/>
      <c r="AB110" s="80"/>
      <c r="AC110" s="83" t="s">
        <v>1877</v>
      </c>
      <c r="AD110" s="80"/>
      <c r="AE110" s="80" t="b">
        <v>0</v>
      </c>
      <c r="AF110" s="80">
        <v>0</v>
      </c>
      <c r="AG110" s="83" t="s">
        <v>2147</v>
      </c>
      <c r="AH110" s="80" t="b">
        <v>0</v>
      </c>
      <c r="AI110" s="80" t="s">
        <v>2150</v>
      </c>
      <c r="AJ110" s="80"/>
      <c r="AK110" s="83" t="s">
        <v>2147</v>
      </c>
      <c r="AL110" s="80" t="b">
        <v>0</v>
      </c>
      <c r="AM110" s="80">
        <v>0</v>
      </c>
      <c r="AN110" s="83" t="s">
        <v>2147</v>
      </c>
      <c r="AO110" s="80" t="s">
        <v>2185</v>
      </c>
      <c r="AP110" s="80" t="b">
        <v>0</v>
      </c>
      <c r="AQ110" s="83" t="s">
        <v>1877</v>
      </c>
      <c r="AR110" s="80"/>
      <c r="AS110" s="80">
        <v>0</v>
      </c>
      <c r="AT110" s="80">
        <v>0</v>
      </c>
      <c r="AU110" s="80"/>
      <c r="AV110" s="80"/>
      <c r="AW110" s="80"/>
      <c r="AX110" s="80"/>
      <c r="AY110" s="80"/>
      <c r="AZ110" s="80"/>
      <c r="BA110" s="80"/>
      <c r="BB110" s="80"/>
      <c r="BC110">
        <v>7</v>
      </c>
      <c r="BD110" s="79" t="str">
        <f>REPLACE(INDEX(GroupVertices[Group],MATCH(Edges[[#This Row],[Vertex 1]],GroupVertices[Vertex],0)),1,1,"")</f>
        <v>1</v>
      </c>
      <c r="BE110" s="79" t="str">
        <f>REPLACE(INDEX(GroupVertices[Group],MATCH(Edges[[#This Row],[Vertex 2]],GroupVertices[Vertex],0)),1,1,"")</f>
        <v>1</v>
      </c>
      <c r="BF110" s="48">
        <v>0</v>
      </c>
      <c r="BG110" s="49">
        <v>0</v>
      </c>
      <c r="BH110" s="48">
        <v>0</v>
      </c>
      <c r="BI110" s="49">
        <v>0</v>
      </c>
      <c r="BJ110" s="48">
        <v>0</v>
      </c>
      <c r="BK110" s="49">
        <v>0</v>
      </c>
      <c r="BL110" s="48">
        <v>18</v>
      </c>
      <c r="BM110" s="49">
        <v>100</v>
      </c>
      <c r="BN110" s="48">
        <v>18</v>
      </c>
    </row>
    <row r="111" spans="1:66" ht="15">
      <c r="A111" s="65" t="s">
        <v>248</v>
      </c>
      <c r="B111" s="65" t="s">
        <v>248</v>
      </c>
      <c r="C111" s="66" t="s">
        <v>3816</v>
      </c>
      <c r="D111" s="67">
        <v>4.555555555555555</v>
      </c>
      <c r="E111" s="68" t="s">
        <v>136</v>
      </c>
      <c r="F111" s="69">
        <v>21.22222222222222</v>
      </c>
      <c r="G111" s="66"/>
      <c r="H111" s="70"/>
      <c r="I111" s="71"/>
      <c r="J111" s="71"/>
      <c r="K111" s="34" t="s">
        <v>65</v>
      </c>
      <c r="L111" s="78">
        <v>111</v>
      </c>
      <c r="M111" s="78"/>
      <c r="N111" s="73" t="s">
        <v>888</v>
      </c>
      <c r="O111" s="80" t="s">
        <v>198</v>
      </c>
      <c r="P111" s="82">
        <v>43497.62329861111</v>
      </c>
      <c r="Q111" s="80" t="s">
        <v>462</v>
      </c>
      <c r="R111" s="84" t="s">
        <v>604</v>
      </c>
      <c r="S111" s="80" t="s">
        <v>810</v>
      </c>
      <c r="T111" s="80" t="s">
        <v>1045</v>
      </c>
      <c r="U111" s="80" t="s">
        <v>1214</v>
      </c>
      <c r="V111" s="80" t="s">
        <v>1214</v>
      </c>
      <c r="W111" s="82">
        <v>43497.62329861111</v>
      </c>
      <c r="X111" s="85">
        <v>43497</v>
      </c>
      <c r="Y111" s="83" t="s">
        <v>1393</v>
      </c>
      <c r="Z111" s="80" t="s">
        <v>1739</v>
      </c>
      <c r="AA111" s="80"/>
      <c r="AB111" s="80"/>
      <c r="AC111" s="83" t="s">
        <v>2019</v>
      </c>
      <c r="AD111" s="80"/>
      <c r="AE111" s="80" t="b">
        <v>0</v>
      </c>
      <c r="AF111" s="80">
        <v>5</v>
      </c>
      <c r="AG111" s="83" t="s">
        <v>2147</v>
      </c>
      <c r="AH111" s="80" t="b">
        <v>0</v>
      </c>
      <c r="AI111" s="80" t="s">
        <v>2152</v>
      </c>
      <c r="AJ111" s="80"/>
      <c r="AK111" s="83" t="s">
        <v>2147</v>
      </c>
      <c r="AL111" s="80" t="b">
        <v>0</v>
      </c>
      <c r="AM111" s="80">
        <v>12</v>
      </c>
      <c r="AN111" s="83" t="s">
        <v>2147</v>
      </c>
      <c r="AO111" s="80" t="s">
        <v>2174</v>
      </c>
      <c r="AP111" s="80" t="b">
        <v>0</v>
      </c>
      <c r="AQ111" s="83" t="s">
        <v>2019</v>
      </c>
      <c r="AR111" s="80"/>
      <c r="AS111" s="80">
        <v>0</v>
      </c>
      <c r="AT111" s="80">
        <v>0</v>
      </c>
      <c r="AU111" s="80"/>
      <c r="AV111" s="80"/>
      <c r="AW111" s="80"/>
      <c r="AX111" s="80"/>
      <c r="AY111" s="80"/>
      <c r="AZ111" s="80"/>
      <c r="BA111" s="80"/>
      <c r="BB111" s="80"/>
      <c r="BC111">
        <v>7</v>
      </c>
      <c r="BD111" s="79" t="str">
        <f>REPLACE(INDEX(GroupVertices[Group],MATCH(Edges[[#This Row],[Vertex 1]],GroupVertices[Vertex],0)),1,1,"")</f>
        <v>1</v>
      </c>
      <c r="BE111" s="79" t="str">
        <f>REPLACE(INDEX(GroupVertices[Group],MATCH(Edges[[#This Row],[Vertex 2]],GroupVertices[Vertex],0)),1,1,"")</f>
        <v>1</v>
      </c>
      <c r="BF111" s="48">
        <v>0</v>
      </c>
      <c r="BG111" s="49">
        <v>0</v>
      </c>
      <c r="BH111" s="48">
        <v>0</v>
      </c>
      <c r="BI111" s="49">
        <v>0</v>
      </c>
      <c r="BJ111" s="48">
        <v>0</v>
      </c>
      <c r="BK111" s="49">
        <v>0</v>
      </c>
      <c r="BL111" s="48">
        <v>29</v>
      </c>
      <c r="BM111" s="49">
        <v>100</v>
      </c>
      <c r="BN111" s="48">
        <v>29</v>
      </c>
    </row>
    <row r="112" spans="1:66" ht="15">
      <c r="A112" s="65" t="s">
        <v>248</v>
      </c>
      <c r="B112" s="65" t="s">
        <v>248</v>
      </c>
      <c r="C112" s="66" t="s">
        <v>3816</v>
      </c>
      <c r="D112" s="67">
        <v>4.555555555555555</v>
      </c>
      <c r="E112" s="68" t="s">
        <v>136</v>
      </c>
      <c r="F112" s="69">
        <v>21.22222222222222</v>
      </c>
      <c r="G112" s="66"/>
      <c r="H112" s="70"/>
      <c r="I112" s="71"/>
      <c r="J112" s="71"/>
      <c r="K112" s="34" t="s">
        <v>65</v>
      </c>
      <c r="L112" s="78">
        <v>112</v>
      </c>
      <c r="M112" s="78"/>
      <c r="N112" s="73" t="s">
        <v>888</v>
      </c>
      <c r="O112" s="80" t="s">
        <v>198</v>
      </c>
      <c r="P112" s="82">
        <v>43501.57770833333</v>
      </c>
      <c r="Q112" s="80" t="s">
        <v>463</v>
      </c>
      <c r="R112" s="84" t="s">
        <v>604</v>
      </c>
      <c r="S112" s="80" t="s">
        <v>810</v>
      </c>
      <c r="T112" s="80" t="s">
        <v>1046</v>
      </c>
      <c r="U112" s="80" t="s">
        <v>1215</v>
      </c>
      <c r="V112" s="80" t="s">
        <v>1215</v>
      </c>
      <c r="W112" s="82">
        <v>43501.57770833333</v>
      </c>
      <c r="X112" s="85">
        <v>43501</v>
      </c>
      <c r="Y112" s="83" t="s">
        <v>1557</v>
      </c>
      <c r="Z112" s="80" t="s">
        <v>1740</v>
      </c>
      <c r="AA112" s="80"/>
      <c r="AB112" s="80"/>
      <c r="AC112" s="83" t="s">
        <v>2020</v>
      </c>
      <c r="AD112" s="80"/>
      <c r="AE112" s="80" t="b">
        <v>0</v>
      </c>
      <c r="AF112" s="80">
        <v>3</v>
      </c>
      <c r="AG112" s="83" t="s">
        <v>2147</v>
      </c>
      <c r="AH112" s="80" t="b">
        <v>0</v>
      </c>
      <c r="AI112" s="80" t="s">
        <v>2152</v>
      </c>
      <c r="AJ112" s="80"/>
      <c r="AK112" s="83" t="s">
        <v>2147</v>
      </c>
      <c r="AL112" s="80" t="b">
        <v>0</v>
      </c>
      <c r="AM112" s="80">
        <v>4</v>
      </c>
      <c r="AN112" s="83" t="s">
        <v>2147</v>
      </c>
      <c r="AO112" s="80" t="s">
        <v>2174</v>
      </c>
      <c r="AP112" s="80" t="b">
        <v>0</v>
      </c>
      <c r="AQ112" s="83" t="s">
        <v>2020</v>
      </c>
      <c r="AR112" s="80"/>
      <c r="AS112" s="80">
        <v>0</v>
      </c>
      <c r="AT112" s="80">
        <v>0</v>
      </c>
      <c r="AU112" s="80"/>
      <c r="AV112" s="80"/>
      <c r="AW112" s="80"/>
      <c r="AX112" s="80"/>
      <c r="AY112" s="80"/>
      <c r="AZ112" s="80"/>
      <c r="BA112" s="80"/>
      <c r="BB112" s="80"/>
      <c r="BC112">
        <v>7</v>
      </c>
      <c r="BD112" s="79" t="str">
        <f>REPLACE(INDEX(GroupVertices[Group],MATCH(Edges[[#This Row],[Vertex 1]],GroupVertices[Vertex],0)),1,1,"")</f>
        <v>1</v>
      </c>
      <c r="BE112" s="79" t="str">
        <f>REPLACE(INDEX(GroupVertices[Group],MATCH(Edges[[#This Row],[Vertex 2]],GroupVertices[Vertex],0)),1,1,"")</f>
        <v>1</v>
      </c>
      <c r="BF112" s="48">
        <v>0</v>
      </c>
      <c r="BG112" s="49">
        <v>0</v>
      </c>
      <c r="BH112" s="48">
        <v>0</v>
      </c>
      <c r="BI112" s="49">
        <v>0</v>
      </c>
      <c r="BJ112" s="48">
        <v>0</v>
      </c>
      <c r="BK112" s="49">
        <v>0</v>
      </c>
      <c r="BL112" s="48">
        <v>27</v>
      </c>
      <c r="BM112" s="49">
        <v>100</v>
      </c>
      <c r="BN112" s="48">
        <v>27</v>
      </c>
    </row>
    <row r="113" spans="1:66" ht="15">
      <c r="A113" s="65" t="s">
        <v>256</v>
      </c>
      <c r="B113" s="65" t="s">
        <v>256</v>
      </c>
      <c r="C113" s="66" t="s">
        <v>3369</v>
      </c>
      <c r="D113" s="67">
        <v>3</v>
      </c>
      <c r="E113" s="68" t="s">
        <v>132</v>
      </c>
      <c r="F113" s="69">
        <v>25</v>
      </c>
      <c r="G113" s="66"/>
      <c r="H113" s="70"/>
      <c r="I113" s="71"/>
      <c r="J113" s="71"/>
      <c r="K113" s="34" t="s">
        <v>65</v>
      </c>
      <c r="L113" s="78">
        <v>113</v>
      </c>
      <c r="M113" s="78"/>
      <c r="N113" s="73" t="s">
        <v>850</v>
      </c>
      <c r="O113" s="80" t="s">
        <v>198</v>
      </c>
      <c r="P113" s="82">
        <v>43502.540972222225</v>
      </c>
      <c r="Q113" s="80" t="s">
        <v>484</v>
      </c>
      <c r="R113" s="84" t="s">
        <v>644</v>
      </c>
      <c r="S113" s="80" t="s">
        <v>820</v>
      </c>
      <c r="T113" s="80" t="s">
        <v>1060</v>
      </c>
      <c r="U113" s="80"/>
      <c r="V113" s="80" t="s">
        <v>1315</v>
      </c>
      <c r="W113" s="82">
        <v>43502.540972222225</v>
      </c>
      <c r="X113" s="85">
        <v>43502</v>
      </c>
      <c r="Y113" s="83" t="s">
        <v>1505</v>
      </c>
      <c r="Z113" s="80" t="s">
        <v>1761</v>
      </c>
      <c r="AA113" s="80"/>
      <c r="AB113" s="80"/>
      <c r="AC113" s="83" t="s">
        <v>2041</v>
      </c>
      <c r="AD113" s="80"/>
      <c r="AE113" s="80" t="b">
        <v>0</v>
      </c>
      <c r="AF113" s="80">
        <v>0</v>
      </c>
      <c r="AG113" s="83" t="s">
        <v>2147</v>
      </c>
      <c r="AH113" s="80" t="b">
        <v>0</v>
      </c>
      <c r="AI113" s="80" t="s">
        <v>2150</v>
      </c>
      <c r="AJ113" s="80"/>
      <c r="AK113" s="83" t="s">
        <v>2147</v>
      </c>
      <c r="AL113" s="80" t="b">
        <v>0</v>
      </c>
      <c r="AM113" s="80">
        <v>1</v>
      </c>
      <c r="AN113" s="83" t="s">
        <v>2147</v>
      </c>
      <c r="AO113" s="80" t="s">
        <v>2174</v>
      </c>
      <c r="AP113" s="80" t="b">
        <v>0</v>
      </c>
      <c r="AQ113" s="83" t="s">
        <v>2041</v>
      </c>
      <c r="AR113" s="80"/>
      <c r="AS113" s="80">
        <v>0</v>
      </c>
      <c r="AT113" s="80">
        <v>0</v>
      </c>
      <c r="AU113" s="80"/>
      <c r="AV113" s="80"/>
      <c r="AW113" s="80"/>
      <c r="AX113" s="80"/>
      <c r="AY113" s="80"/>
      <c r="AZ113" s="80"/>
      <c r="BA113" s="80"/>
      <c r="BB113" s="80"/>
      <c r="BC113">
        <v>4</v>
      </c>
      <c r="BD113" s="79" t="str">
        <f>REPLACE(INDEX(GroupVertices[Group],MATCH(Edges[[#This Row],[Vertex 1]],GroupVertices[Vertex],0)),1,1,"")</f>
        <v>1</v>
      </c>
      <c r="BE113" s="79" t="str">
        <f>REPLACE(INDEX(GroupVertices[Group],MATCH(Edges[[#This Row],[Vertex 2]],GroupVertices[Vertex],0)),1,1,"")</f>
        <v>1</v>
      </c>
      <c r="BF113" s="48">
        <v>1</v>
      </c>
      <c r="BG113" s="49">
        <v>5.2631578947368425</v>
      </c>
      <c r="BH113" s="48">
        <v>0</v>
      </c>
      <c r="BI113" s="49">
        <v>0</v>
      </c>
      <c r="BJ113" s="48">
        <v>0</v>
      </c>
      <c r="BK113" s="49">
        <v>0</v>
      </c>
      <c r="BL113" s="48">
        <v>18</v>
      </c>
      <c r="BM113" s="49">
        <v>94.73684210526316</v>
      </c>
      <c r="BN113" s="48">
        <v>19</v>
      </c>
    </row>
    <row r="114" spans="1:66" ht="15">
      <c r="A114" s="65" t="s">
        <v>256</v>
      </c>
      <c r="B114" s="65" t="s">
        <v>256</v>
      </c>
      <c r="C114" s="66" t="s">
        <v>3369</v>
      </c>
      <c r="D114" s="67">
        <v>3</v>
      </c>
      <c r="E114" s="68" t="s">
        <v>132</v>
      </c>
      <c r="F114" s="69">
        <v>25</v>
      </c>
      <c r="G114" s="66"/>
      <c r="H114" s="70"/>
      <c r="I114" s="71"/>
      <c r="J114" s="71"/>
      <c r="K114" s="34" t="s">
        <v>65</v>
      </c>
      <c r="L114" s="78">
        <v>114</v>
      </c>
      <c r="M114" s="78"/>
      <c r="N114" s="73" t="s">
        <v>850</v>
      </c>
      <c r="O114" s="80" t="s">
        <v>198</v>
      </c>
      <c r="P114" s="82">
        <v>43502.552083333336</v>
      </c>
      <c r="Q114" s="80" t="s">
        <v>485</v>
      </c>
      <c r="R114" s="84" t="s">
        <v>644</v>
      </c>
      <c r="S114" s="80" t="s">
        <v>820</v>
      </c>
      <c r="T114" s="80" t="s">
        <v>1061</v>
      </c>
      <c r="U114" s="80"/>
      <c r="V114" s="80" t="s">
        <v>1315</v>
      </c>
      <c r="W114" s="82">
        <v>43502.552083333336</v>
      </c>
      <c r="X114" s="85">
        <v>43502</v>
      </c>
      <c r="Y114" s="83" t="s">
        <v>1356</v>
      </c>
      <c r="Z114" s="80" t="s">
        <v>1762</v>
      </c>
      <c r="AA114" s="80"/>
      <c r="AB114" s="80"/>
      <c r="AC114" s="83" t="s">
        <v>2042</v>
      </c>
      <c r="AD114" s="80"/>
      <c r="AE114" s="80" t="b">
        <v>0</v>
      </c>
      <c r="AF114" s="80">
        <v>3</v>
      </c>
      <c r="AG114" s="83" t="s">
        <v>2147</v>
      </c>
      <c r="AH114" s="80" t="b">
        <v>0</v>
      </c>
      <c r="AI114" s="80" t="s">
        <v>2150</v>
      </c>
      <c r="AJ114" s="80"/>
      <c r="AK114" s="83" t="s">
        <v>2147</v>
      </c>
      <c r="AL114" s="80" t="b">
        <v>0</v>
      </c>
      <c r="AM114" s="80">
        <v>2</v>
      </c>
      <c r="AN114" s="83" t="s">
        <v>2147</v>
      </c>
      <c r="AO114" s="80" t="s">
        <v>2174</v>
      </c>
      <c r="AP114" s="80" t="b">
        <v>0</v>
      </c>
      <c r="AQ114" s="83" t="s">
        <v>2042</v>
      </c>
      <c r="AR114" s="80"/>
      <c r="AS114" s="80">
        <v>0</v>
      </c>
      <c r="AT114" s="80">
        <v>0</v>
      </c>
      <c r="AU114" s="80"/>
      <c r="AV114" s="80"/>
      <c r="AW114" s="80"/>
      <c r="AX114" s="80"/>
      <c r="AY114" s="80"/>
      <c r="AZ114" s="80"/>
      <c r="BA114" s="80"/>
      <c r="BB114" s="80"/>
      <c r="BC114">
        <v>4</v>
      </c>
      <c r="BD114" s="79" t="str">
        <f>REPLACE(INDEX(GroupVertices[Group],MATCH(Edges[[#This Row],[Vertex 1]],GroupVertices[Vertex],0)),1,1,"")</f>
        <v>1</v>
      </c>
      <c r="BE114" s="79" t="str">
        <f>REPLACE(INDEX(GroupVertices[Group],MATCH(Edges[[#This Row],[Vertex 2]],GroupVertices[Vertex],0)),1,1,"")</f>
        <v>1</v>
      </c>
      <c r="BF114" s="48">
        <v>0</v>
      </c>
      <c r="BG114" s="49">
        <v>0</v>
      </c>
      <c r="BH114" s="48">
        <v>0</v>
      </c>
      <c r="BI114" s="49">
        <v>0</v>
      </c>
      <c r="BJ114" s="48">
        <v>0</v>
      </c>
      <c r="BK114" s="49">
        <v>0</v>
      </c>
      <c r="BL114" s="48">
        <v>17</v>
      </c>
      <c r="BM114" s="49">
        <v>100</v>
      </c>
      <c r="BN114" s="48">
        <v>17</v>
      </c>
    </row>
    <row r="115" spans="1:66" ht="15">
      <c r="A115" s="65" t="s">
        <v>247</v>
      </c>
      <c r="B115" s="65" t="s">
        <v>247</v>
      </c>
      <c r="C115" s="66" t="s">
        <v>3816</v>
      </c>
      <c r="D115" s="67">
        <v>4.555555555555555</v>
      </c>
      <c r="E115" s="68" t="s">
        <v>136</v>
      </c>
      <c r="F115" s="69">
        <v>21.22222222222222</v>
      </c>
      <c r="G115" s="66"/>
      <c r="H115" s="70"/>
      <c r="I115" s="71"/>
      <c r="J115" s="71"/>
      <c r="K115" s="34" t="s">
        <v>65</v>
      </c>
      <c r="L115" s="78">
        <v>115</v>
      </c>
      <c r="M115" s="78"/>
      <c r="N115" s="73" t="s">
        <v>850</v>
      </c>
      <c r="O115" s="80" t="s">
        <v>198</v>
      </c>
      <c r="P115" s="82">
        <v>43507.64065972222</v>
      </c>
      <c r="Q115" s="80" t="s">
        <v>342</v>
      </c>
      <c r="R115" s="84" t="s">
        <v>600</v>
      </c>
      <c r="S115" s="80" t="s">
        <v>810</v>
      </c>
      <c r="T115" s="80" t="s">
        <v>935</v>
      </c>
      <c r="U115" s="80" t="s">
        <v>1152</v>
      </c>
      <c r="V115" s="80" t="s">
        <v>1152</v>
      </c>
      <c r="W115" s="82">
        <v>43507.64065972222</v>
      </c>
      <c r="X115" s="85">
        <v>43507</v>
      </c>
      <c r="Y115" s="83" t="s">
        <v>1478</v>
      </c>
      <c r="Z115" s="80" t="s">
        <v>1619</v>
      </c>
      <c r="AA115" s="80"/>
      <c r="AB115" s="80"/>
      <c r="AC115" s="83" t="s">
        <v>1898</v>
      </c>
      <c r="AD115" s="80"/>
      <c r="AE115" s="80" t="b">
        <v>0</v>
      </c>
      <c r="AF115" s="80">
        <v>1</v>
      </c>
      <c r="AG115" s="83" t="s">
        <v>2147</v>
      </c>
      <c r="AH115" s="80" t="b">
        <v>0</v>
      </c>
      <c r="AI115" s="80" t="s">
        <v>2150</v>
      </c>
      <c r="AJ115" s="80"/>
      <c r="AK115" s="83" t="s">
        <v>2147</v>
      </c>
      <c r="AL115" s="80" t="b">
        <v>0</v>
      </c>
      <c r="AM115" s="80">
        <v>0</v>
      </c>
      <c r="AN115" s="83" t="s">
        <v>2147</v>
      </c>
      <c r="AO115" s="80" t="s">
        <v>2174</v>
      </c>
      <c r="AP115" s="80" t="b">
        <v>0</v>
      </c>
      <c r="AQ115" s="83" t="s">
        <v>1898</v>
      </c>
      <c r="AR115" s="80"/>
      <c r="AS115" s="80">
        <v>0</v>
      </c>
      <c r="AT115" s="80">
        <v>0</v>
      </c>
      <c r="AU115" s="80"/>
      <c r="AV115" s="80"/>
      <c r="AW115" s="80"/>
      <c r="AX115" s="80"/>
      <c r="AY115" s="80"/>
      <c r="AZ115" s="80"/>
      <c r="BA115" s="80"/>
      <c r="BB115" s="80"/>
      <c r="BC115">
        <v>7</v>
      </c>
      <c r="BD115" s="79" t="str">
        <f>REPLACE(INDEX(GroupVertices[Group],MATCH(Edges[[#This Row],[Vertex 1]],GroupVertices[Vertex],0)),1,1,"")</f>
        <v>1</v>
      </c>
      <c r="BE115" s="79" t="str">
        <f>REPLACE(INDEX(GroupVertices[Group],MATCH(Edges[[#This Row],[Vertex 2]],GroupVertices[Vertex],0)),1,1,"")</f>
        <v>1</v>
      </c>
      <c r="BF115" s="48">
        <v>1</v>
      </c>
      <c r="BG115" s="49">
        <v>2.7027027027027026</v>
      </c>
      <c r="BH115" s="48">
        <v>1</v>
      </c>
      <c r="BI115" s="49">
        <v>2.7027027027027026</v>
      </c>
      <c r="BJ115" s="48">
        <v>0</v>
      </c>
      <c r="BK115" s="49">
        <v>0</v>
      </c>
      <c r="BL115" s="48">
        <v>35</v>
      </c>
      <c r="BM115" s="49">
        <v>94.5945945945946</v>
      </c>
      <c r="BN115" s="48">
        <v>37</v>
      </c>
    </row>
    <row r="116" spans="1:66" ht="15">
      <c r="A116" s="65" t="s">
        <v>251</v>
      </c>
      <c r="B116" s="65" t="s">
        <v>251</v>
      </c>
      <c r="C116" s="66" t="s">
        <v>3369</v>
      </c>
      <c r="D116" s="67">
        <v>3</v>
      </c>
      <c r="E116" s="68" t="s">
        <v>132</v>
      </c>
      <c r="F116" s="69">
        <v>25</v>
      </c>
      <c r="G116" s="66"/>
      <c r="H116" s="70"/>
      <c r="I116" s="71"/>
      <c r="J116" s="71"/>
      <c r="K116" s="34" t="s">
        <v>65</v>
      </c>
      <c r="L116" s="78">
        <v>116</v>
      </c>
      <c r="M116" s="78"/>
      <c r="N116" s="73" t="s">
        <v>850</v>
      </c>
      <c r="O116" s="80" t="s">
        <v>198</v>
      </c>
      <c r="P116" s="82">
        <v>43508.57947916666</v>
      </c>
      <c r="Q116" s="80" t="s">
        <v>497</v>
      </c>
      <c r="R116" s="80" t="s">
        <v>721</v>
      </c>
      <c r="S116" s="80" t="s">
        <v>818</v>
      </c>
      <c r="T116" s="80" t="s">
        <v>1077</v>
      </c>
      <c r="U116" s="80" t="s">
        <v>1236</v>
      </c>
      <c r="V116" s="80" t="s">
        <v>1236</v>
      </c>
      <c r="W116" s="82">
        <v>43508.57947916666</v>
      </c>
      <c r="X116" s="85">
        <v>43508</v>
      </c>
      <c r="Y116" s="83" t="s">
        <v>1565</v>
      </c>
      <c r="Z116" s="80" t="s">
        <v>1774</v>
      </c>
      <c r="AA116" s="80"/>
      <c r="AB116" s="80"/>
      <c r="AC116" s="83" t="s">
        <v>2054</v>
      </c>
      <c r="AD116" s="80"/>
      <c r="AE116" s="80" t="b">
        <v>0</v>
      </c>
      <c r="AF116" s="80">
        <v>0</v>
      </c>
      <c r="AG116" s="83" t="s">
        <v>2147</v>
      </c>
      <c r="AH116" s="80" t="b">
        <v>0</v>
      </c>
      <c r="AI116" s="80" t="s">
        <v>2150</v>
      </c>
      <c r="AJ116" s="80"/>
      <c r="AK116" s="83" t="s">
        <v>2147</v>
      </c>
      <c r="AL116" s="80" t="b">
        <v>0</v>
      </c>
      <c r="AM116" s="80">
        <v>0</v>
      </c>
      <c r="AN116" s="83" t="s">
        <v>2147</v>
      </c>
      <c r="AO116" s="80" t="s">
        <v>2174</v>
      </c>
      <c r="AP116" s="80" t="b">
        <v>0</v>
      </c>
      <c r="AQ116" s="83" t="s">
        <v>2054</v>
      </c>
      <c r="AR116" s="80"/>
      <c r="AS116" s="80">
        <v>0</v>
      </c>
      <c r="AT116" s="80">
        <v>0</v>
      </c>
      <c r="AU116" s="80"/>
      <c r="AV116" s="80"/>
      <c r="AW116" s="80"/>
      <c r="AX116" s="80"/>
      <c r="AY116" s="80"/>
      <c r="AZ116" s="80"/>
      <c r="BA116" s="80"/>
      <c r="BB116" s="80"/>
      <c r="BC116">
        <v>4</v>
      </c>
      <c r="BD116" s="79" t="str">
        <f>REPLACE(INDEX(GroupVertices[Group],MATCH(Edges[[#This Row],[Vertex 1]],GroupVertices[Vertex],0)),1,1,"")</f>
        <v>1</v>
      </c>
      <c r="BE116" s="79" t="str">
        <f>REPLACE(INDEX(GroupVertices[Group],MATCH(Edges[[#This Row],[Vertex 2]],GroupVertices[Vertex],0)),1,1,"")</f>
        <v>1</v>
      </c>
      <c r="BF116" s="48">
        <v>0</v>
      </c>
      <c r="BG116" s="49">
        <v>0</v>
      </c>
      <c r="BH116" s="48">
        <v>0</v>
      </c>
      <c r="BI116" s="49">
        <v>0</v>
      </c>
      <c r="BJ116" s="48">
        <v>0</v>
      </c>
      <c r="BK116" s="49">
        <v>0</v>
      </c>
      <c r="BL116" s="48">
        <v>28</v>
      </c>
      <c r="BM116" s="49">
        <v>100</v>
      </c>
      <c r="BN116" s="48">
        <v>28</v>
      </c>
    </row>
    <row r="117" spans="1:66" ht="15">
      <c r="A117" s="65" t="s">
        <v>251</v>
      </c>
      <c r="B117" s="65" t="s">
        <v>251</v>
      </c>
      <c r="C117" s="66" t="s">
        <v>3369</v>
      </c>
      <c r="D117" s="67">
        <v>3</v>
      </c>
      <c r="E117" s="68" t="s">
        <v>132</v>
      </c>
      <c r="F117" s="69">
        <v>25</v>
      </c>
      <c r="G117" s="66"/>
      <c r="H117" s="70"/>
      <c r="I117" s="71"/>
      <c r="J117" s="71"/>
      <c r="K117" s="34" t="s">
        <v>65</v>
      </c>
      <c r="L117" s="78">
        <v>117</v>
      </c>
      <c r="M117" s="78"/>
      <c r="N117" s="73" t="s">
        <v>850</v>
      </c>
      <c r="O117" s="80" t="s">
        <v>198</v>
      </c>
      <c r="P117" s="82">
        <v>43509.318402777775</v>
      </c>
      <c r="Q117" s="80" t="s">
        <v>498</v>
      </c>
      <c r="R117" s="80" t="s">
        <v>720</v>
      </c>
      <c r="S117" s="80" t="s">
        <v>784</v>
      </c>
      <c r="T117" s="80" t="s">
        <v>1078</v>
      </c>
      <c r="U117" s="80" t="s">
        <v>1237</v>
      </c>
      <c r="V117" s="80" t="s">
        <v>1237</v>
      </c>
      <c r="W117" s="82">
        <v>43509.318402777775</v>
      </c>
      <c r="X117" s="85">
        <v>43509</v>
      </c>
      <c r="Y117" s="83" t="s">
        <v>1543</v>
      </c>
      <c r="Z117" s="80" t="s">
        <v>1775</v>
      </c>
      <c r="AA117" s="80"/>
      <c r="AB117" s="80"/>
      <c r="AC117" s="83" t="s">
        <v>2055</v>
      </c>
      <c r="AD117" s="80"/>
      <c r="AE117" s="80" t="b">
        <v>0</v>
      </c>
      <c r="AF117" s="80">
        <v>0</v>
      </c>
      <c r="AG117" s="83" t="s">
        <v>2147</v>
      </c>
      <c r="AH117" s="80" t="b">
        <v>0</v>
      </c>
      <c r="AI117" s="80" t="s">
        <v>2155</v>
      </c>
      <c r="AJ117" s="80"/>
      <c r="AK117" s="83" t="s">
        <v>2147</v>
      </c>
      <c r="AL117" s="80" t="b">
        <v>0</v>
      </c>
      <c r="AM117" s="80">
        <v>0</v>
      </c>
      <c r="AN117" s="83" t="s">
        <v>2147</v>
      </c>
      <c r="AO117" s="80" t="s">
        <v>2174</v>
      </c>
      <c r="AP117" s="80" t="b">
        <v>0</v>
      </c>
      <c r="AQ117" s="83" t="s">
        <v>2055</v>
      </c>
      <c r="AR117" s="80"/>
      <c r="AS117" s="80">
        <v>0</v>
      </c>
      <c r="AT117" s="80">
        <v>0</v>
      </c>
      <c r="AU117" s="80"/>
      <c r="AV117" s="80"/>
      <c r="AW117" s="80"/>
      <c r="AX117" s="80"/>
      <c r="AY117" s="80"/>
      <c r="AZ117" s="80"/>
      <c r="BA117" s="80"/>
      <c r="BB117" s="80"/>
      <c r="BC117">
        <v>4</v>
      </c>
      <c r="BD117" s="79" t="str">
        <f>REPLACE(INDEX(GroupVertices[Group],MATCH(Edges[[#This Row],[Vertex 1]],GroupVertices[Vertex],0)),1,1,"")</f>
        <v>1</v>
      </c>
      <c r="BE117" s="79" t="str">
        <f>REPLACE(INDEX(GroupVertices[Group],MATCH(Edges[[#This Row],[Vertex 2]],GroupVertices[Vertex],0)),1,1,"")</f>
        <v>1</v>
      </c>
      <c r="BF117" s="48">
        <v>0</v>
      </c>
      <c r="BG117" s="49">
        <v>0</v>
      </c>
      <c r="BH117" s="48">
        <v>1</v>
      </c>
      <c r="BI117" s="49">
        <v>4.545454545454546</v>
      </c>
      <c r="BJ117" s="48">
        <v>0</v>
      </c>
      <c r="BK117" s="49">
        <v>0</v>
      </c>
      <c r="BL117" s="48">
        <v>21</v>
      </c>
      <c r="BM117" s="49">
        <v>95.45454545454545</v>
      </c>
      <c r="BN117" s="48">
        <v>22</v>
      </c>
    </row>
    <row r="118" spans="1:66" ht="15">
      <c r="A118" s="65" t="s">
        <v>264</v>
      </c>
      <c r="B118" s="65" t="s">
        <v>264</v>
      </c>
      <c r="C118" s="66" t="s">
        <v>3374</v>
      </c>
      <c r="D118" s="67">
        <v>7.666666666666667</v>
      </c>
      <c r="E118" s="68" t="s">
        <v>136</v>
      </c>
      <c r="F118" s="69">
        <v>13.666666666666666</v>
      </c>
      <c r="G118" s="66"/>
      <c r="H118" s="70"/>
      <c r="I118" s="71"/>
      <c r="J118" s="71"/>
      <c r="K118" s="34" t="s">
        <v>65</v>
      </c>
      <c r="L118" s="78">
        <v>118</v>
      </c>
      <c r="M118" s="78"/>
      <c r="N118" s="73" t="s">
        <v>850</v>
      </c>
      <c r="O118" s="80" t="s">
        <v>198</v>
      </c>
      <c r="P118" s="82">
        <v>43511.62365740741</v>
      </c>
      <c r="Q118" s="80" t="s">
        <v>476</v>
      </c>
      <c r="R118" s="84" t="s">
        <v>704</v>
      </c>
      <c r="S118" s="80" t="s">
        <v>814</v>
      </c>
      <c r="T118" s="80" t="s">
        <v>1054</v>
      </c>
      <c r="U118" s="80" t="s">
        <v>1221</v>
      </c>
      <c r="V118" s="80" t="s">
        <v>1221</v>
      </c>
      <c r="W118" s="82">
        <v>43511.62365740741</v>
      </c>
      <c r="X118" s="85">
        <v>43511</v>
      </c>
      <c r="Y118" s="83" t="s">
        <v>1483</v>
      </c>
      <c r="Z118" s="80" t="s">
        <v>1753</v>
      </c>
      <c r="AA118" s="80"/>
      <c r="AB118" s="80"/>
      <c r="AC118" s="83" t="s">
        <v>2033</v>
      </c>
      <c r="AD118" s="80"/>
      <c r="AE118" s="80" t="b">
        <v>0</v>
      </c>
      <c r="AF118" s="80">
        <v>0</v>
      </c>
      <c r="AG118" s="83" t="s">
        <v>2147</v>
      </c>
      <c r="AH118" s="80" t="b">
        <v>0</v>
      </c>
      <c r="AI118" s="80" t="s">
        <v>2150</v>
      </c>
      <c r="AJ118" s="80"/>
      <c r="AK118" s="83" t="s">
        <v>2147</v>
      </c>
      <c r="AL118" s="80" t="b">
        <v>0</v>
      </c>
      <c r="AM118" s="80">
        <v>1</v>
      </c>
      <c r="AN118" s="83" t="s">
        <v>2147</v>
      </c>
      <c r="AO118" s="80" t="s">
        <v>2189</v>
      </c>
      <c r="AP118" s="80" t="b">
        <v>0</v>
      </c>
      <c r="AQ118" s="83" t="s">
        <v>2033</v>
      </c>
      <c r="AR118" s="80"/>
      <c r="AS118" s="80">
        <v>0</v>
      </c>
      <c r="AT118" s="80">
        <v>0</v>
      </c>
      <c r="AU118" s="80"/>
      <c r="AV118" s="80"/>
      <c r="AW118" s="80"/>
      <c r="AX118" s="80"/>
      <c r="AY118" s="80"/>
      <c r="AZ118" s="80"/>
      <c r="BA118" s="80"/>
      <c r="BB118" s="80"/>
      <c r="BC118">
        <v>11</v>
      </c>
      <c r="BD118" s="79" t="str">
        <f>REPLACE(INDEX(GroupVertices[Group],MATCH(Edges[[#This Row],[Vertex 1]],GroupVertices[Vertex],0)),1,1,"")</f>
        <v>1</v>
      </c>
      <c r="BE118" s="79" t="str">
        <f>REPLACE(INDEX(GroupVertices[Group],MATCH(Edges[[#This Row],[Vertex 2]],GroupVertices[Vertex],0)),1,1,"")</f>
        <v>1</v>
      </c>
      <c r="BF118" s="48">
        <v>0</v>
      </c>
      <c r="BG118" s="49">
        <v>0</v>
      </c>
      <c r="BH118" s="48">
        <v>2</v>
      </c>
      <c r="BI118" s="49">
        <v>8</v>
      </c>
      <c r="BJ118" s="48">
        <v>0</v>
      </c>
      <c r="BK118" s="49">
        <v>0</v>
      </c>
      <c r="BL118" s="48">
        <v>23</v>
      </c>
      <c r="BM118" s="49">
        <v>92</v>
      </c>
      <c r="BN118" s="48">
        <v>25</v>
      </c>
    </row>
    <row r="119" spans="1:66" ht="15">
      <c r="A119" s="65" t="s">
        <v>263</v>
      </c>
      <c r="B119" s="65" t="s">
        <v>263</v>
      </c>
      <c r="C119" s="66" t="s">
        <v>3369</v>
      </c>
      <c r="D119" s="67">
        <v>3</v>
      </c>
      <c r="E119" s="68" t="s">
        <v>132</v>
      </c>
      <c r="F119" s="69">
        <v>25</v>
      </c>
      <c r="G119" s="66"/>
      <c r="H119" s="70"/>
      <c r="I119" s="71"/>
      <c r="J119" s="71"/>
      <c r="K119" s="34" t="s">
        <v>65</v>
      </c>
      <c r="L119" s="78">
        <v>119</v>
      </c>
      <c r="M119" s="78"/>
      <c r="N119" s="73" t="s">
        <v>850</v>
      </c>
      <c r="O119" s="80" t="s">
        <v>198</v>
      </c>
      <c r="P119" s="82">
        <v>43517.73163194444</v>
      </c>
      <c r="Q119" s="80" t="s">
        <v>458</v>
      </c>
      <c r="R119" s="84" t="s">
        <v>695</v>
      </c>
      <c r="S119" s="80" t="s">
        <v>814</v>
      </c>
      <c r="T119" s="80" t="s">
        <v>1040</v>
      </c>
      <c r="U119" s="80" t="s">
        <v>1212</v>
      </c>
      <c r="V119" s="80" t="s">
        <v>1212</v>
      </c>
      <c r="W119" s="82">
        <v>43517.73163194444</v>
      </c>
      <c r="X119" s="85">
        <v>43517</v>
      </c>
      <c r="Y119" s="83" t="s">
        <v>1555</v>
      </c>
      <c r="Z119" s="80" t="s">
        <v>1735</v>
      </c>
      <c r="AA119" s="80"/>
      <c r="AB119" s="80"/>
      <c r="AC119" s="83" t="s">
        <v>2015</v>
      </c>
      <c r="AD119" s="80"/>
      <c r="AE119" s="80" t="b">
        <v>0</v>
      </c>
      <c r="AF119" s="80">
        <v>0</v>
      </c>
      <c r="AG119" s="83" t="s">
        <v>2147</v>
      </c>
      <c r="AH119" s="80" t="b">
        <v>0</v>
      </c>
      <c r="AI119" s="80" t="s">
        <v>2150</v>
      </c>
      <c r="AJ119" s="80"/>
      <c r="AK119" s="83" t="s">
        <v>2147</v>
      </c>
      <c r="AL119" s="80" t="b">
        <v>0</v>
      </c>
      <c r="AM119" s="80">
        <v>0</v>
      </c>
      <c r="AN119" s="83" t="s">
        <v>2147</v>
      </c>
      <c r="AO119" s="80" t="s">
        <v>2189</v>
      </c>
      <c r="AP119" s="80" t="b">
        <v>0</v>
      </c>
      <c r="AQ119" s="83" t="s">
        <v>2015</v>
      </c>
      <c r="AR119" s="80"/>
      <c r="AS119" s="80">
        <v>0</v>
      </c>
      <c r="AT119" s="80">
        <v>0</v>
      </c>
      <c r="AU119" s="80"/>
      <c r="AV119" s="80"/>
      <c r="AW119" s="80"/>
      <c r="AX119" s="80"/>
      <c r="AY119" s="80"/>
      <c r="AZ119" s="80"/>
      <c r="BA119" s="80"/>
      <c r="BB119" s="80"/>
      <c r="BC119">
        <v>4</v>
      </c>
      <c r="BD119" s="79" t="str">
        <f>REPLACE(INDEX(GroupVertices[Group],MATCH(Edges[[#This Row],[Vertex 1]],GroupVertices[Vertex],0)),1,1,"")</f>
        <v>1</v>
      </c>
      <c r="BE119" s="79" t="str">
        <f>REPLACE(INDEX(GroupVertices[Group],MATCH(Edges[[#This Row],[Vertex 2]],GroupVertices[Vertex],0)),1,1,"")</f>
        <v>1</v>
      </c>
      <c r="BF119" s="48">
        <v>0</v>
      </c>
      <c r="BG119" s="49">
        <v>0</v>
      </c>
      <c r="BH119" s="48">
        <v>0</v>
      </c>
      <c r="BI119" s="49">
        <v>0</v>
      </c>
      <c r="BJ119" s="48">
        <v>0</v>
      </c>
      <c r="BK119" s="49">
        <v>0</v>
      </c>
      <c r="BL119" s="48">
        <v>15</v>
      </c>
      <c r="BM119" s="49">
        <v>100</v>
      </c>
      <c r="BN119" s="48">
        <v>15</v>
      </c>
    </row>
    <row r="120" spans="1:66" ht="15">
      <c r="A120" s="65" t="s">
        <v>246</v>
      </c>
      <c r="B120" s="65" t="s">
        <v>246</v>
      </c>
      <c r="C120" s="66" t="s">
        <v>3369</v>
      </c>
      <c r="D120" s="67">
        <v>3</v>
      </c>
      <c r="E120" s="68" t="s">
        <v>132</v>
      </c>
      <c r="F120" s="69">
        <v>25</v>
      </c>
      <c r="G120" s="66"/>
      <c r="H120" s="70"/>
      <c r="I120" s="71"/>
      <c r="J120" s="71"/>
      <c r="K120" s="34" t="s">
        <v>65</v>
      </c>
      <c r="L120" s="78">
        <v>120</v>
      </c>
      <c r="M120" s="78"/>
      <c r="N120" s="73" t="s">
        <v>850</v>
      </c>
      <c r="O120" s="80" t="s">
        <v>198</v>
      </c>
      <c r="P120" s="82">
        <v>43521.467361111114</v>
      </c>
      <c r="Q120" s="80" t="s">
        <v>489</v>
      </c>
      <c r="R120" s="84" t="s">
        <v>715</v>
      </c>
      <c r="S120" s="80" t="s">
        <v>810</v>
      </c>
      <c r="T120" s="80" t="s">
        <v>1069</v>
      </c>
      <c r="U120" s="80"/>
      <c r="V120" s="80" t="s">
        <v>1305</v>
      </c>
      <c r="W120" s="82">
        <v>43521.467361111114</v>
      </c>
      <c r="X120" s="85">
        <v>43521</v>
      </c>
      <c r="Y120" s="83" t="s">
        <v>1422</v>
      </c>
      <c r="Z120" s="80" t="s">
        <v>1766</v>
      </c>
      <c r="AA120" s="80"/>
      <c r="AB120" s="80"/>
      <c r="AC120" s="83" t="s">
        <v>2046</v>
      </c>
      <c r="AD120" s="80"/>
      <c r="AE120" s="80" t="b">
        <v>0</v>
      </c>
      <c r="AF120" s="80">
        <v>0</v>
      </c>
      <c r="AG120" s="83" t="s">
        <v>2147</v>
      </c>
      <c r="AH120" s="80" t="b">
        <v>0</v>
      </c>
      <c r="AI120" s="80" t="s">
        <v>2153</v>
      </c>
      <c r="AJ120" s="80"/>
      <c r="AK120" s="83" t="s">
        <v>2147</v>
      </c>
      <c r="AL120" s="80" t="b">
        <v>0</v>
      </c>
      <c r="AM120" s="80">
        <v>0</v>
      </c>
      <c r="AN120" s="83" t="s">
        <v>2147</v>
      </c>
      <c r="AO120" s="80" t="s">
        <v>2174</v>
      </c>
      <c r="AP120" s="80" t="b">
        <v>0</v>
      </c>
      <c r="AQ120" s="83" t="s">
        <v>2046</v>
      </c>
      <c r="AR120" s="80"/>
      <c r="AS120" s="80">
        <v>0</v>
      </c>
      <c r="AT120" s="80">
        <v>0</v>
      </c>
      <c r="AU120" s="80"/>
      <c r="AV120" s="80"/>
      <c r="AW120" s="80"/>
      <c r="AX120" s="80"/>
      <c r="AY120" s="80"/>
      <c r="AZ120" s="80"/>
      <c r="BA120" s="80"/>
      <c r="BB120" s="80"/>
      <c r="BC120">
        <v>5</v>
      </c>
      <c r="BD120" s="79" t="str">
        <f>REPLACE(INDEX(GroupVertices[Group],MATCH(Edges[[#This Row],[Vertex 1]],GroupVertices[Vertex],0)),1,1,"")</f>
        <v>1</v>
      </c>
      <c r="BE120" s="79" t="str">
        <f>REPLACE(INDEX(GroupVertices[Group],MATCH(Edges[[#This Row],[Vertex 2]],GroupVertices[Vertex],0)),1,1,"")</f>
        <v>1</v>
      </c>
      <c r="BF120" s="48">
        <v>0</v>
      </c>
      <c r="BG120" s="49">
        <v>0</v>
      </c>
      <c r="BH120" s="48">
        <v>0</v>
      </c>
      <c r="BI120" s="49">
        <v>0</v>
      </c>
      <c r="BJ120" s="48">
        <v>0</v>
      </c>
      <c r="BK120" s="49">
        <v>0</v>
      </c>
      <c r="BL120" s="48">
        <v>14</v>
      </c>
      <c r="BM120" s="49">
        <v>100</v>
      </c>
      <c r="BN120" s="48">
        <v>14</v>
      </c>
    </row>
    <row r="121" spans="1:66" ht="15">
      <c r="A121" s="65" t="s">
        <v>236</v>
      </c>
      <c r="B121" s="65" t="s">
        <v>236</v>
      </c>
      <c r="C121" s="66" t="s">
        <v>3815</v>
      </c>
      <c r="D121" s="67">
        <v>9.222222222222221</v>
      </c>
      <c r="E121" s="68" t="s">
        <v>136</v>
      </c>
      <c r="F121" s="69">
        <v>9.88888888888889</v>
      </c>
      <c r="G121" s="66"/>
      <c r="H121" s="70"/>
      <c r="I121" s="71"/>
      <c r="J121" s="71"/>
      <c r="K121" s="34" t="s">
        <v>65</v>
      </c>
      <c r="L121" s="78">
        <v>121</v>
      </c>
      <c r="M121" s="78"/>
      <c r="N121" s="73" t="s">
        <v>850</v>
      </c>
      <c r="O121" s="80" t="s">
        <v>198</v>
      </c>
      <c r="P121" s="82">
        <v>43527.68125</v>
      </c>
      <c r="Q121" s="80" t="s">
        <v>451</v>
      </c>
      <c r="R121" s="84" t="s">
        <v>690</v>
      </c>
      <c r="S121" s="80" t="s">
        <v>784</v>
      </c>
      <c r="T121" s="80" t="s">
        <v>1034</v>
      </c>
      <c r="U121" s="80"/>
      <c r="V121" s="80" t="s">
        <v>1295</v>
      </c>
      <c r="W121" s="82">
        <v>43527.68125</v>
      </c>
      <c r="X121" s="85">
        <v>43527</v>
      </c>
      <c r="Y121" s="83" t="s">
        <v>1449</v>
      </c>
      <c r="Z121" s="80" t="s">
        <v>1728</v>
      </c>
      <c r="AA121" s="80"/>
      <c r="AB121" s="80"/>
      <c r="AC121" s="83" t="s">
        <v>2008</v>
      </c>
      <c r="AD121" s="80"/>
      <c r="AE121" s="80" t="b">
        <v>0</v>
      </c>
      <c r="AF121" s="80">
        <v>2</v>
      </c>
      <c r="AG121" s="83" t="s">
        <v>2147</v>
      </c>
      <c r="AH121" s="80" t="b">
        <v>0</v>
      </c>
      <c r="AI121" s="80" t="s">
        <v>2150</v>
      </c>
      <c r="AJ121" s="80"/>
      <c r="AK121" s="83" t="s">
        <v>2147</v>
      </c>
      <c r="AL121" s="80" t="b">
        <v>0</v>
      </c>
      <c r="AM121" s="80">
        <v>1</v>
      </c>
      <c r="AN121" s="83" t="s">
        <v>2147</v>
      </c>
      <c r="AO121" s="80" t="s">
        <v>2176</v>
      </c>
      <c r="AP121" s="80" t="b">
        <v>0</v>
      </c>
      <c r="AQ121" s="83" t="s">
        <v>2008</v>
      </c>
      <c r="AR121" s="80"/>
      <c r="AS121" s="80">
        <v>0</v>
      </c>
      <c r="AT121" s="80">
        <v>0</v>
      </c>
      <c r="AU121" s="80"/>
      <c r="AV121" s="80"/>
      <c r="AW121" s="80"/>
      <c r="AX121" s="80"/>
      <c r="AY121" s="80"/>
      <c r="AZ121" s="80"/>
      <c r="BA121" s="80"/>
      <c r="BB121" s="80"/>
      <c r="BC121">
        <v>13</v>
      </c>
      <c r="BD121" s="79" t="str">
        <f>REPLACE(INDEX(GroupVertices[Group],MATCH(Edges[[#This Row],[Vertex 1]],GroupVertices[Vertex],0)),1,1,"")</f>
        <v>1</v>
      </c>
      <c r="BE121" s="79" t="str">
        <f>REPLACE(INDEX(GroupVertices[Group],MATCH(Edges[[#This Row],[Vertex 2]],GroupVertices[Vertex],0)),1,1,"")</f>
        <v>1</v>
      </c>
      <c r="BF121" s="48">
        <v>1</v>
      </c>
      <c r="BG121" s="49">
        <v>3.7037037037037037</v>
      </c>
      <c r="BH121" s="48">
        <v>1</v>
      </c>
      <c r="BI121" s="49">
        <v>3.7037037037037037</v>
      </c>
      <c r="BJ121" s="48">
        <v>0</v>
      </c>
      <c r="BK121" s="49">
        <v>0</v>
      </c>
      <c r="BL121" s="48">
        <v>25</v>
      </c>
      <c r="BM121" s="49">
        <v>92.5925925925926</v>
      </c>
      <c r="BN121" s="48">
        <v>27</v>
      </c>
    </row>
    <row r="122" spans="1:66" ht="15">
      <c r="A122" s="65" t="s">
        <v>251</v>
      </c>
      <c r="B122" s="65" t="s">
        <v>251</v>
      </c>
      <c r="C122" s="66" t="s">
        <v>3369</v>
      </c>
      <c r="D122" s="67">
        <v>3</v>
      </c>
      <c r="E122" s="68" t="s">
        <v>132</v>
      </c>
      <c r="F122" s="69">
        <v>25</v>
      </c>
      <c r="G122" s="66"/>
      <c r="H122" s="70"/>
      <c r="I122" s="71"/>
      <c r="J122" s="71"/>
      <c r="K122" s="34" t="s">
        <v>65</v>
      </c>
      <c r="L122" s="78">
        <v>122</v>
      </c>
      <c r="M122" s="78"/>
      <c r="N122" s="73" t="s">
        <v>850</v>
      </c>
      <c r="O122" s="80" t="s">
        <v>198</v>
      </c>
      <c r="P122" s="82">
        <v>43528.35724537037</v>
      </c>
      <c r="Q122" s="80" t="s">
        <v>499</v>
      </c>
      <c r="R122" s="80" t="s">
        <v>722</v>
      </c>
      <c r="S122" s="80" t="s">
        <v>784</v>
      </c>
      <c r="T122" s="80" t="s">
        <v>1079</v>
      </c>
      <c r="U122" s="80" t="s">
        <v>1238</v>
      </c>
      <c r="V122" s="80" t="s">
        <v>1238</v>
      </c>
      <c r="W122" s="82">
        <v>43528.35724537037</v>
      </c>
      <c r="X122" s="85">
        <v>43528</v>
      </c>
      <c r="Y122" s="83" t="s">
        <v>1573</v>
      </c>
      <c r="Z122" s="80" t="s">
        <v>1776</v>
      </c>
      <c r="AA122" s="80"/>
      <c r="AB122" s="80"/>
      <c r="AC122" s="83" t="s">
        <v>2056</v>
      </c>
      <c r="AD122" s="80"/>
      <c r="AE122" s="80" t="b">
        <v>0</v>
      </c>
      <c r="AF122" s="80">
        <v>1</v>
      </c>
      <c r="AG122" s="83" t="s">
        <v>2147</v>
      </c>
      <c r="AH122" s="80" t="b">
        <v>0</v>
      </c>
      <c r="AI122" s="80" t="s">
        <v>2155</v>
      </c>
      <c r="AJ122" s="80"/>
      <c r="AK122" s="83" t="s">
        <v>2147</v>
      </c>
      <c r="AL122" s="80" t="b">
        <v>0</v>
      </c>
      <c r="AM122" s="80">
        <v>0</v>
      </c>
      <c r="AN122" s="83" t="s">
        <v>2147</v>
      </c>
      <c r="AO122" s="80" t="s">
        <v>2179</v>
      </c>
      <c r="AP122" s="80" t="b">
        <v>0</v>
      </c>
      <c r="AQ122" s="83" t="s">
        <v>2056</v>
      </c>
      <c r="AR122" s="80"/>
      <c r="AS122" s="80">
        <v>0</v>
      </c>
      <c r="AT122" s="80">
        <v>0</v>
      </c>
      <c r="AU122" s="80"/>
      <c r="AV122" s="80"/>
      <c r="AW122" s="80"/>
      <c r="AX122" s="80"/>
      <c r="AY122" s="80"/>
      <c r="AZ122" s="80"/>
      <c r="BA122" s="80"/>
      <c r="BB122" s="80"/>
      <c r="BC122">
        <v>4</v>
      </c>
      <c r="BD122" s="79" t="str">
        <f>REPLACE(INDEX(GroupVertices[Group],MATCH(Edges[[#This Row],[Vertex 1]],GroupVertices[Vertex],0)),1,1,"")</f>
        <v>1</v>
      </c>
      <c r="BE122" s="79" t="str">
        <f>REPLACE(INDEX(GroupVertices[Group],MATCH(Edges[[#This Row],[Vertex 2]],GroupVertices[Vertex],0)),1,1,"")</f>
        <v>1</v>
      </c>
      <c r="BF122" s="48">
        <v>0</v>
      </c>
      <c r="BG122" s="49">
        <v>0</v>
      </c>
      <c r="BH122" s="48">
        <v>0</v>
      </c>
      <c r="BI122" s="49">
        <v>0</v>
      </c>
      <c r="BJ122" s="48">
        <v>0</v>
      </c>
      <c r="BK122" s="49">
        <v>0</v>
      </c>
      <c r="BL122" s="48">
        <v>20</v>
      </c>
      <c r="BM122" s="49">
        <v>100</v>
      </c>
      <c r="BN122" s="48">
        <v>20</v>
      </c>
    </row>
    <row r="123" spans="1:66" ht="15">
      <c r="A123" s="65" t="s">
        <v>264</v>
      </c>
      <c r="B123" s="65" t="s">
        <v>264</v>
      </c>
      <c r="C123" s="66" t="s">
        <v>3374</v>
      </c>
      <c r="D123" s="67">
        <v>7.666666666666667</v>
      </c>
      <c r="E123" s="68" t="s">
        <v>136</v>
      </c>
      <c r="F123" s="69">
        <v>13.666666666666666</v>
      </c>
      <c r="G123" s="66"/>
      <c r="H123" s="70"/>
      <c r="I123" s="71"/>
      <c r="J123" s="71"/>
      <c r="K123" s="34" t="s">
        <v>65</v>
      </c>
      <c r="L123" s="78">
        <v>123</v>
      </c>
      <c r="M123" s="78"/>
      <c r="N123" s="73" t="s">
        <v>850</v>
      </c>
      <c r="O123" s="80" t="s">
        <v>198</v>
      </c>
      <c r="P123" s="82">
        <v>43528.394525462965</v>
      </c>
      <c r="Q123" s="80" t="s">
        <v>477</v>
      </c>
      <c r="R123" s="84" t="s">
        <v>705</v>
      </c>
      <c r="S123" s="80" t="s">
        <v>826</v>
      </c>
      <c r="T123" s="80" t="s">
        <v>1055</v>
      </c>
      <c r="U123" s="80" t="s">
        <v>1222</v>
      </c>
      <c r="V123" s="80" t="s">
        <v>1222</v>
      </c>
      <c r="W123" s="82">
        <v>43528.394525462965</v>
      </c>
      <c r="X123" s="85">
        <v>43528</v>
      </c>
      <c r="Y123" s="83" t="s">
        <v>1561</v>
      </c>
      <c r="Z123" s="80" t="s">
        <v>1754</v>
      </c>
      <c r="AA123" s="80"/>
      <c r="AB123" s="80"/>
      <c r="AC123" s="83" t="s">
        <v>2034</v>
      </c>
      <c r="AD123" s="80"/>
      <c r="AE123" s="80" t="b">
        <v>0</v>
      </c>
      <c r="AF123" s="80">
        <v>0</v>
      </c>
      <c r="AG123" s="83" t="s">
        <v>2147</v>
      </c>
      <c r="AH123" s="80" t="b">
        <v>0</v>
      </c>
      <c r="AI123" s="80" t="s">
        <v>2150</v>
      </c>
      <c r="AJ123" s="80"/>
      <c r="AK123" s="83" t="s">
        <v>2147</v>
      </c>
      <c r="AL123" s="80" t="b">
        <v>0</v>
      </c>
      <c r="AM123" s="80">
        <v>0</v>
      </c>
      <c r="AN123" s="83" t="s">
        <v>2147</v>
      </c>
      <c r="AO123" s="80" t="s">
        <v>2175</v>
      </c>
      <c r="AP123" s="80" t="b">
        <v>0</v>
      </c>
      <c r="AQ123" s="83" t="s">
        <v>2034</v>
      </c>
      <c r="AR123" s="80"/>
      <c r="AS123" s="80">
        <v>0</v>
      </c>
      <c r="AT123" s="80">
        <v>0</v>
      </c>
      <c r="AU123" s="80"/>
      <c r="AV123" s="80"/>
      <c r="AW123" s="80"/>
      <c r="AX123" s="80"/>
      <c r="AY123" s="80"/>
      <c r="AZ123" s="80"/>
      <c r="BA123" s="80"/>
      <c r="BB123" s="80"/>
      <c r="BC123">
        <v>11</v>
      </c>
      <c r="BD123" s="79" t="str">
        <f>REPLACE(INDEX(GroupVertices[Group],MATCH(Edges[[#This Row],[Vertex 1]],GroupVertices[Vertex],0)),1,1,"")</f>
        <v>1</v>
      </c>
      <c r="BE123" s="79" t="str">
        <f>REPLACE(INDEX(GroupVertices[Group],MATCH(Edges[[#This Row],[Vertex 2]],GroupVertices[Vertex],0)),1,1,"")</f>
        <v>1</v>
      </c>
      <c r="BF123" s="48">
        <v>2</v>
      </c>
      <c r="BG123" s="49">
        <v>7.6923076923076925</v>
      </c>
      <c r="BH123" s="48">
        <v>0</v>
      </c>
      <c r="BI123" s="49">
        <v>0</v>
      </c>
      <c r="BJ123" s="48">
        <v>0</v>
      </c>
      <c r="BK123" s="49">
        <v>0</v>
      </c>
      <c r="BL123" s="48">
        <v>24</v>
      </c>
      <c r="BM123" s="49">
        <v>92.3076923076923</v>
      </c>
      <c r="BN123" s="48">
        <v>26</v>
      </c>
    </row>
    <row r="124" spans="1:66" ht="15">
      <c r="A124" s="65" t="s">
        <v>274</v>
      </c>
      <c r="B124" s="65" t="s">
        <v>274</v>
      </c>
      <c r="C124" s="66" t="s">
        <v>3819</v>
      </c>
      <c r="D124" s="67">
        <v>8.444444444444445</v>
      </c>
      <c r="E124" s="68" t="s">
        <v>136</v>
      </c>
      <c r="F124" s="69">
        <v>11.777777777777779</v>
      </c>
      <c r="G124" s="66"/>
      <c r="H124" s="70"/>
      <c r="I124" s="71"/>
      <c r="J124" s="71"/>
      <c r="K124" s="34" t="s">
        <v>65</v>
      </c>
      <c r="L124" s="78">
        <v>124</v>
      </c>
      <c r="M124" s="78"/>
      <c r="N124" s="73" t="s">
        <v>850</v>
      </c>
      <c r="O124" s="80" t="s">
        <v>198</v>
      </c>
      <c r="P124" s="82">
        <v>43530.663506944446</v>
      </c>
      <c r="Q124" s="80" t="s">
        <v>583</v>
      </c>
      <c r="R124" s="80" t="s">
        <v>776</v>
      </c>
      <c r="S124" s="80" t="s">
        <v>841</v>
      </c>
      <c r="T124" s="80" t="s">
        <v>850</v>
      </c>
      <c r="U124" s="80"/>
      <c r="V124" s="80" t="s">
        <v>1333</v>
      </c>
      <c r="W124" s="82">
        <v>43530.663506944446</v>
      </c>
      <c r="X124" s="85">
        <v>43530</v>
      </c>
      <c r="Y124" s="83" t="s">
        <v>1569</v>
      </c>
      <c r="Z124" s="80" t="s">
        <v>1860</v>
      </c>
      <c r="AA124" s="80"/>
      <c r="AB124" s="80"/>
      <c r="AC124" s="83" t="s">
        <v>2141</v>
      </c>
      <c r="AD124" s="80"/>
      <c r="AE124" s="80" t="b">
        <v>0</v>
      </c>
      <c r="AF124" s="80">
        <v>4</v>
      </c>
      <c r="AG124" s="83" t="s">
        <v>2147</v>
      </c>
      <c r="AH124" s="80" t="b">
        <v>0</v>
      </c>
      <c r="AI124" s="80" t="s">
        <v>2153</v>
      </c>
      <c r="AJ124" s="80"/>
      <c r="AK124" s="83" t="s">
        <v>2147</v>
      </c>
      <c r="AL124" s="80" t="b">
        <v>0</v>
      </c>
      <c r="AM124" s="80">
        <v>4</v>
      </c>
      <c r="AN124" s="83" t="s">
        <v>2147</v>
      </c>
      <c r="AO124" s="80" t="s">
        <v>2175</v>
      </c>
      <c r="AP124" s="80" t="b">
        <v>0</v>
      </c>
      <c r="AQ124" s="83" t="s">
        <v>2141</v>
      </c>
      <c r="AR124" s="80"/>
      <c r="AS124" s="80">
        <v>0</v>
      </c>
      <c r="AT124" s="80">
        <v>0</v>
      </c>
      <c r="AU124" s="80"/>
      <c r="AV124" s="80"/>
      <c r="AW124" s="80"/>
      <c r="AX124" s="80"/>
      <c r="AY124" s="80"/>
      <c r="AZ124" s="80"/>
      <c r="BA124" s="80"/>
      <c r="BB124" s="80"/>
      <c r="BC124">
        <v>12</v>
      </c>
      <c r="BD124" s="79" t="str">
        <f>REPLACE(INDEX(GroupVertices[Group],MATCH(Edges[[#This Row],[Vertex 1]],GroupVertices[Vertex],0)),1,1,"")</f>
        <v>1</v>
      </c>
      <c r="BE124" s="79" t="str">
        <f>REPLACE(INDEX(GroupVertices[Group],MATCH(Edges[[#This Row],[Vertex 2]],GroupVertices[Vertex],0)),1,1,"")</f>
        <v>1</v>
      </c>
      <c r="BF124" s="48">
        <v>1</v>
      </c>
      <c r="BG124" s="49">
        <v>3.125</v>
      </c>
      <c r="BH124" s="48">
        <v>0</v>
      </c>
      <c r="BI124" s="49">
        <v>0</v>
      </c>
      <c r="BJ124" s="48">
        <v>0</v>
      </c>
      <c r="BK124" s="49">
        <v>0</v>
      </c>
      <c r="BL124" s="48">
        <v>31</v>
      </c>
      <c r="BM124" s="49">
        <v>96.875</v>
      </c>
      <c r="BN124" s="48">
        <v>32</v>
      </c>
    </row>
    <row r="125" spans="1:66" ht="15">
      <c r="A125" s="65" t="s">
        <v>263</v>
      </c>
      <c r="B125" s="65" t="s">
        <v>263</v>
      </c>
      <c r="C125" s="66" t="s">
        <v>3369</v>
      </c>
      <c r="D125" s="67">
        <v>3</v>
      </c>
      <c r="E125" s="68" t="s">
        <v>132</v>
      </c>
      <c r="F125" s="69">
        <v>25</v>
      </c>
      <c r="G125" s="66"/>
      <c r="H125" s="70"/>
      <c r="I125" s="71"/>
      <c r="J125" s="71"/>
      <c r="K125" s="34" t="s">
        <v>65</v>
      </c>
      <c r="L125" s="78">
        <v>125</v>
      </c>
      <c r="M125" s="78"/>
      <c r="N125" s="73" t="s">
        <v>850</v>
      </c>
      <c r="O125" s="80" t="s">
        <v>198</v>
      </c>
      <c r="P125" s="82">
        <v>43535.50015046296</v>
      </c>
      <c r="Q125" s="80" t="s">
        <v>459</v>
      </c>
      <c r="R125" s="84" t="s">
        <v>696</v>
      </c>
      <c r="S125" s="80" t="s">
        <v>814</v>
      </c>
      <c r="T125" s="80" t="s">
        <v>1040</v>
      </c>
      <c r="U125" s="80" t="s">
        <v>1213</v>
      </c>
      <c r="V125" s="80" t="s">
        <v>1213</v>
      </c>
      <c r="W125" s="82">
        <v>43535.50015046296</v>
      </c>
      <c r="X125" s="85">
        <v>43535</v>
      </c>
      <c r="Y125" s="83" t="s">
        <v>1504</v>
      </c>
      <c r="Z125" s="80" t="s">
        <v>1736</v>
      </c>
      <c r="AA125" s="80"/>
      <c r="AB125" s="80"/>
      <c r="AC125" s="83" t="s">
        <v>2016</v>
      </c>
      <c r="AD125" s="80"/>
      <c r="AE125" s="80" t="b">
        <v>0</v>
      </c>
      <c r="AF125" s="80">
        <v>0</v>
      </c>
      <c r="AG125" s="83" t="s">
        <v>2147</v>
      </c>
      <c r="AH125" s="80" t="b">
        <v>0</v>
      </c>
      <c r="AI125" s="80" t="s">
        <v>2150</v>
      </c>
      <c r="AJ125" s="80"/>
      <c r="AK125" s="83" t="s">
        <v>2147</v>
      </c>
      <c r="AL125" s="80" t="b">
        <v>0</v>
      </c>
      <c r="AM125" s="80">
        <v>0</v>
      </c>
      <c r="AN125" s="83" t="s">
        <v>2147</v>
      </c>
      <c r="AO125" s="80" t="s">
        <v>2189</v>
      </c>
      <c r="AP125" s="80" t="b">
        <v>0</v>
      </c>
      <c r="AQ125" s="83" t="s">
        <v>2016</v>
      </c>
      <c r="AR125" s="80"/>
      <c r="AS125" s="80">
        <v>0</v>
      </c>
      <c r="AT125" s="80">
        <v>0</v>
      </c>
      <c r="AU125" s="80"/>
      <c r="AV125" s="80"/>
      <c r="AW125" s="80"/>
      <c r="AX125" s="80"/>
      <c r="AY125" s="80"/>
      <c r="AZ125" s="80"/>
      <c r="BA125" s="80"/>
      <c r="BB125" s="80"/>
      <c r="BC125">
        <v>4</v>
      </c>
      <c r="BD125" s="79" t="str">
        <f>REPLACE(INDEX(GroupVertices[Group],MATCH(Edges[[#This Row],[Vertex 1]],GroupVertices[Vertex],0)),1,1,"")</f>
        <v>1</v>
      </c>
      <c r="BE125" s="79" t="str">
        <f>REPLACE(INDEX(GroupVertices[Group],MATCH(Edges[[#This Row],[Vertex 2]],GroupVertices[Vertex],0)),1,1,"")</f>
        <v>1</v>
      </c>
      <c r="BF125" s="48">
        <v>1</v>
      </c>
      <c r="BG125" s="49">
        <v>5.882352941176471</v>
      </c>
      <c r="BH125" s="48">
        <v>1</v>
      </c>
      <c r="BI125" s="49">
        <v>5.882352941176471</v>
      </c>
      <c r="BJ125" s="48">
        <v>0</v>
      </c>
      <c r="BK125" s="49">
        <v>0</v>
      </c>
      <c r="BL125" s="48">
        <v>15</v>
      </c>
      <c r="BM125" s="49">
        <v>88.23529411764706</v>
      </c>
      <c r="BN125" s="48">
        <v>17</v>
      </c>
    </row>
    <row r="126" spans="1:66" ht="15">
      <c r="A126" s="65" t="s">
        <v>254</v>
      </c>
      <c r="B126" s="65" t="s">
        <v>254</v>
      </c>
      <c r="C126" s="66" t="s">
        <v>3370</v>
      </c>
      <c r="D126" s="67">
        <v>10</v>
      </c>
      <c r="E126" s="68" t="s">
        <v>136</v>
      </c>
      <c r="F126" s="69">
        <v>8</v>
      </c>
      <c r="G126" s="66"/>
      <c r="H126" s="70"/>
      <c r="I126" s="71"/>
      <c r="J126" s="71"/>
      <c r="K126" s="34" t="s">
        <v>65</v>
      </c>
      <c r="L126" s="78">
        <v>126</v>
      </c>
      <c r="M126" s="78"/>
      <c r="N126" s="73" t="s">
        <v>850</v>
      </c>
      <c r="O126" s="80" t="s">
        <v>198</v>
      </c>
      <c r="P126" s="82">
        <v>43537.5002662037</v>
      </c>
      <c r="Q126" s="83" t="s">
        <v>368</v>
      </c>
      <c r="R126" s="80"/>
      <c r="S126" s="80"/>
      <c r="T126" s="80" t="s">
        <v>962</v>
      </c>
      <c r="U126" s="80"/>
      <c r="V126" s="80" t="s">
        <v>1313</v>
      </c>
      <c r="W126" s="82">
        <v>43537.5002662037</v>
      </c>
      <c r="X126" s="85">
        <v>43537</v>
      </c>
      <c r="Y126" s="83" t="s">
        <v>1507</v>
      </c>
      <c r="Z126" s="80" t="s">
        <v>1645</v>
      </c>
      <c r="AA126" s="80"/>
      <c r="AB126" s="80"/>
      <c r="AC126" s="83" t="s">
        <v>1925</v>
      </c>
      <c r="AD126" s="83" t="s">
        <v>1908</v>
      </c>
      <c r="AE126" s="80" t="b">
        <v>0</v>
      </c>
      <c r="AF126" s="80">
        <v>0</v>
      </c>
      <c r="AG126" s="83" t="s">
        <v>2148</v>
      </c>
      <c r="AH126" s="80" t="b">
        <v>0</v>
      </c>
      <c r="AI126" s="80" t="s">
        <v>2150</v>
      </c>
      <c r="AJ126" s="80"/>
      <c r="AK126" s="83" t="s">
        <v>2147</v>
      </c>
      <c r="AL126" s="80" t="b">
        <v>0</v>
      </c>
      <c r="AM126" s="80">
        <v>0</v>
      </c>
      <c r="AN126" s="83" t="s">
        <v>2147</v>
      </c>
      <c r="AO126" s="80" t="s">
        <v>2175</v>
      </c>
      <c r="AP126" s="80" t="b">
        <v>0</v>
      </c>
      <c r="AQ126" s="83" t="s">
        <v>1908</v>
      </c>
      <c r="AR126" s="80"/>
      <c r="AS126" s="80">
        <v>0</v>
      </c>
      <c r="AT126" s="80">
        <v>0</v>
      </c>
      <c r="AU126" s="80"/>
      <c r="AV126" s="80"/>
      <c r="AW126" s="80"/>
      <c r="AX126" s="80"/>
      <c r="AY126" s="80"/>
      <c r="AZ126" s="80"/>
      <c r="BA126" s="80"/>
      <c r="BB126" s="80"/>
      <c r="BC126">
        <v>19</v>
      </c>
      <c r="BD126" s="79" t="str">
        <f>REPLACE(INDEX(GroupVertices[Group],MATCH(Edges[[#This Row],[Vertex 1]],GroupVertices[Vertex],0)),1,1,"")</f>
        <v>1</v>
      </c>
      <c r="BE126" s="79" t="str">
        <f>REPLACE(INDEX(GroupVertices[Group],MATCH(Edges[[#This Row],[Vertex 2]],GroupVertices[Vertex],0)),1,1,"")</f>
        <v>1</v>
      </c>
      <c r="BF126" s="48">
        <v>1</v>
      </c>
      <c r="BG126" s="49">
        <v>2.1739130434782608</v>
      </c>
      <c r="BH126" s="48">
        <v>4</v>
      </c>
      <c r="BI126" s="49">
        <v>8.695652173913043</v>
      </c>
      <c r="BJ126" s="48">
        <v>0</v>
      </c>
      <c r="BK126" s="49">
        <v>0</v>
      </c>
      <c r="BL126" s="48">
        <v>41</v>
      </c>
      <c r="BM126" s="49">
        <v>89.1304347826087</v>
      </c>
      <c r="BN126" s="48">
        <v>46</v>
      </c>
    </row>
    <row r="127" spans="1:66" ht="15">
      <c r="A127" s="65" t="s">
        <v>247</v>
      </c>
      <c r="B127" s="65" t="s">
        <v>247</v>
      </c>
      <c r="C127" s="66" t="s">
        <v>3816</v>
      </c>
      <c r="D127" s="67">
        <v>4.555555555555555</v>
      </c>
      <c r="E127" s="68" t="s">
        <v>136</v>
      </c>
      <c r="F127" s="69">
        <v>21.22222222222222</v>
      </c>
      <c r="G127" s="66"/>
      <c r="H127" s="70"/>
      <c r="I127" s="71"/>
      <c r="J127" s="71"/>
      <c r="K127" s="34" t="s">
        <v>65</v>
      </c>
      <c r="L127" s="78">
        <v>127</v>
      </c>
      <c r="M127" s="78"/>
      <c r="N127" s="73" t="s">
        <v>850</v>
      </c>
      <c r="O127" s="80" t="s">
        <v>198</v>
      </c>
      <c r="P127" s="82">
        <v>43537.54167824074</v>
      </c>
      <c r="Q127" s="80" t="s">
        <v>343</v>
      </c>
      <c r="R127" s="84" t="s">
        <v>601</v>
      </c>
      <c r="S127" s="80" t="s">
        <v>810</v>
      </c>
      <c r="T127" s="80" t="s">
        <v>936</v>
      </c>
      <c r="U127" s="80" t="s">
        <v>1153</v>
      </c>
      <c r="V127" s="80" t="s">
        <v>1153</v>
      </c>
      <c r="W127" s="82">
        <v>43537.54167824074</v>
      </c>
      <c r="X127" s="85">
        <v>43537</v>
      </c>
      <c r="Y127" s="83" t="s">
        <v>1350</v>
      </c>
      <c r="Z127" s="80" t="s">
        <v>1620</v>
      </c>
      <c r="AA127" s="80"/>
      <c r="AB127" s="80"/>
      <c r="AC127" s="83" t="s">
        <v>1899</v>
      </c>
      <c r="AD127" s="80"/>
      <c r="AE127" s="80" t="b">
        <v>0</v>
      </c>
      <c r="AF127" s="80">
        <v>4</v>
      </c>
      <c r="AG127" s="83" t="s">
        <v>2147</v>
      </c>
      <c r="AH127" s="80" t="b">
        <v>0</v>
      </c>
      <c r="AI127" s="80" t="s">
        <v>2150</v>
      </c>
      <c r="AJ127" s="80"/>
      <c r="AK127" s="83" t="s">
        <v>2147</v>
      </c>
      <c r="AL127" s="80" t="b">
        <v>0</v>
      </c>
      <c r="AM127" s="80">
        <v>1</v>
      </c>
      <c r="AN127" s="83" t="s">
        <v>2147</v>
      </c>
      <c r="AO127" s="80" t="s">
        <v>2174</v>
      </c>
      <c r="AP127" s="80" t="b">
        <v>0</v>
      </c>
      <c r="AQ127" s="83" t="s">
        <v>1899</v>
      </c>
      <c r="AR127" s="80"/>
      <c r="AS127" s="80">
        <v>0</v>
      </c>
      <c r="AT127" s="80">
        <v>0</v>
      </c>
      <c r="AU127" s="80"/>
      <c r="AV127" s="80"/>
      <c r="AW127" s="80"/>
      <c r="AX127" s="80"/>
      <c r="AY127" s="80"/>
      <c r="AZ127" s="80"/>
      <c r="BA127" s="80"/>
      <c r="BB127" s="80"/>
      <c r="BC127">
        <v>7</v>
      </c>
      <c r="BD127" s="79" t="str">
        <f>REPLACE(INDEX(GroupVertices[Group],MATCH(Edges[[#This Row],[Vertex 1]],GroupVertices[Vertex],0)),1,1,"")</f>
        <v>1</v>
      </c>
      <c r="BE127" s="79" t="str">
        <f>REPLACE(INDEX(GroupVertices[Group],MATCH(Edges[[#This Row],[Vertex 2]],GroupVertices[Vertex],0)),1,1,"")</f>
        <v>1</v>
      </c>
      <c r="BF127" s="48">
        <v>1</v>
      </c>
      <c r="BG127" s="49">
        <v>3.0303030303030303</v>
      </c>
      <c r="BH127" s="48">
        <v>1</v>
      </c>
      <c r="BI127" s="49">
        <v>3.0303030303030303</v>
      </c>
      <c r="BJ127" s="48">
        <v>0</v>
      </c>
      <c r="BK127" s="49">
        <v>0</v>
      </c>
      <c r="BL127" s="48">
        <v>31</v>
      </c>
      <c r="BM127" s="49">
        <v>93.93939393939394</v>
      </c>
      <c r="BN127" s="48">
        <v>33</v>
      </c>
    </row>
    <row r="128" spans="1:66" ht="15">
      <c r="A128" s="65" t="s">
        <v>274</v>
      </c>
      <c r="B128" s="65" t="s">
        <v>274</v>
      </c>
      <c r="C128" s="66" t="s">
        <v>3819</v>
      </c>
      <c r="D128" s="67">
        <v>8.444444444444445</v>
      </c>
      <c r="E128" s="68" t="s">
        <v>136</v>
      </c>
      <c r="F128" s="69">
        <v>11.777777777777779</v>
      </c>
      <c r="G128" s="66"/>
      <c r="H128" s="70"/>
      <c r="I128" s="71"/>
      <c r="J128" s="71"/>
      <c r="K128" s="34" t="s">
        <v>65</v>
      </c>
      <c r="L128" s="78">
        <v>128</v>
      </c>
      <c r="M128" s="78"/>
      <c r="N128" s="73" t="s">
        <v>850</v>
      </c>
      <c r="O128" s="80" t="s">
        <v>198</v>
      </c>
      <c r="P128" s="82">
        <v>43537.697071759256</v>
      </c>
      <c r="Q128" s="80" t="s">
        <v>584</v>
      </c>
      <c r="R128" s="80" t="s">
        <v>781</v>
      </c>
      <c r="S128" s="80" t="s">
        <v>841</v>
      </c>
      <c r="T128" s="80" t="s">
        <v>850</v>
      </c>
      <c r="U128" s="80" t="s">
        <v>1291</v>
      </c>
      <c r="V128" s="80" t="s">
        <v>1291</v>
      </c>
      <c r="W128" s="82">
        <v>43537.697071759256</v>
      </c>
      <c r="X128" s="85">
        <v>43537</v>
      </c>
      <c r="Y128" s="83" t="s">
        <v>1588</v>
      </c>
      <c r="Z128" s="80" t="s">
        <v>1861</v>
      </c>
      <c r="AA128" s="80"/>
      <c r="AB128" s="80"/>
      <c r="AC128" s="83" t="s">
        <v>2142</v>
      </c>
      <c r="AD128" s="80"/>
      <c r="AE128" s="80" t="b">
        <v>0</v>
      </c>
      <c r="AF128" s="80">
        <v>2</v>
      </c>
      <c r="AG128" s="83" t="s">
        <v>2147</v>
      </c>
      <c r="AH128" s="80" t="b">
        <v>0</v>
      </c>
      <c r="AI128" s="80" t="s">
        <v>2153</v>
      </c>
      <c r="AJ128" s="80"/>
      <c r="AK128" s="83" t="s">
        <v>2147</v>
      </c>
      <c r="AL128" s="80" t="b">
        <v>0</v>
      </c>
      <c r="AM128" s="80">
        <v>1</v>
      </c>
      <c r="AN128" s="83" t="s">
        <v>2147</v>
      </c>
      <c r="AO128" s="80" t="s">
        <v>2175</v>
      </c>
      <c r="AP128" s="80" t="b">
        <v>0</v>
      </c>
      <c r="AQ128" s="83" t="s">
        <v>2142</v>
      </c>
      <c r="AR128" s="80"/>
      <c r="AS128" s="80">
        <v>0</v>
      </c>
      <c r="AT128" s="80">
        <v>0</v>
      </c>
      <c r="AU128" s="80"/>
      <c r="AV128" s="80"/>
      <c r="AW128" s="80"/>
      <c r="AX128" s="80"/>
      <c r="AY128" s="80"/>
      <c r="AZ128" s="80"/>
      <c r="BA128" s="80"/>
      <c r="BB128" s="80"/>
      <c r="BC128">
        <v>12</v>
      </c>
      <c r="BD128" s="79" t="str">
        <f>REPLACE(INDEX(GroupVertices[Group],MATCH(Edges[[#This Row],[Vertex 1]],GroupVertices[Vertex],0)),1,1,"")</f>
        <v>1</v>
      </c>
      <c r="BE128" s="79" t="str">
        <f>REPLACE(INDEX(GroupVertices[Group],MATCH(Edges[[#This Row],[Vertex 2]],GroupVertices[Vertex],0)),1,1,"")</f>
        <v>1</v>
      </c>
      <c r="BF128" s="48">
        <v>1</v>
      </c>
      <c r="BG128" s="49">
        <v>3.125</v>
      </c>
      <c r="BH128" s="48">
        <v>2</v>
      </c>
      <c r="BI128" s="49">
        <v>6.25</v>
      </c>
      <c r="BJ128" s="48">
        <v>0</v>
      </c>
      <c r="BK128" s="49">
        <v>0</v>
      </c>
      <c r="BL128" s="48">
        <v>29</v>
      </c>
      <c r="BM128" s="49">
        <v>90.625</v>
      </c>
      <c r="BN128" s="48">
        <v>32</v>
      </c>
    </row>
    <row r="129" spans="1:66" ht="15">
      <c r="A129" s="65" t="s">
        <v>264</v>
      </c>
      <c r="B129" s="65" t="s">
        <v>264</v>
      </c>
      <c r="C129" s="66" t="s">
        <v>3374</v>
      </c>
      <c r="D129" s="67">
        <v>7.666666666666667</v>
      </c>
      <c r="E129" s="68" t="s">
        <v>136</v>
      </c>
      <c r="F129" s="69">
        <v>13.666666666666666</v>
      </c>
      <c r="G129" s="66"/>
      <c r="H129" s="70"/>
      <c r="I129" s="71"/>
      <c r="J129" s="71"/>
      <c r="K129" s="34" t="s">
        <v>65</v>
      </c>
      <c r="L129" s="78">
        <v>129</v>
      </c>
      <c r="M129" s="78"/>
      <c r="N129" s="73" t="s">
        <v>850</v>
      </c>
      <c r="O129" s="80" t="s">
        <v>198</v>
      </c>
      <c r="P129" s="82">
        <v>43538.363703703704</v>
      </c>
      <c r="Q129" s="80" t="s">
        <v>478</v>
      </c>
      <c r="R129" s="84" t="s">
        <v>706</v>
      </c>
      <c r="S129" s="80" t="s">
        <v>814</v>
      </c>
      <c r="T129" s="80" t="s">
        <v>1056</v>
      </c>
      <c r="U129" s="80" t="s">
        <v>1223</v>
      </c>
      <c r="V129" s="80" t="s">
        <v>1223</v>
      </c>
      <c r="W129" s="82">
        <v>43538.363703703704</v>
      </c>
      <c r="X129" s="85">
        <v>43538</v>
      </c>
      <c r="Y129" s="83" t="s">
        <v>1562</v>
      </c>
      <c r="Z129" s="80" t="s">
        <v>1755</v>
      </c>
      <c r="AA129" s="80"/>
      <c r="AB129" s="80"/>
      <c r="AC129" s="83" t="s">
        <v>2035</v>
      </c>
      <c r="AD129" s="80"/>
      <c r="AE129" s="80" t="b">
        <v>0</v>
      </c>
      <c r="AF129" s="80">
        <v>1</v>
      </c>
      <c r="AG129" s="83" t="s">
        <v>2147</v>
      </c>
      <c r="AH129" s="80" t="b">
        <v>0</v>
      </c>
      <c r="AI129" s="80" t="s">
        <v>2150</v>
      </c>
      <c r="AJ129" s="80"/>
      <c r="AK129" s="83" t="s">
        <v>2147</v>
      </c>
      <c r="AL129" s="80" t="b">
        <v>0</v>
      </c>
      <c r="AM129" s="80">
        <v>2</v>
      </c>
      <c r="AN129" s="83" t="s">
        <v>2147</v>
      </c>
      <c r="AO129" s="80" t="s">
        <v>2189</v>
      </c>
      <c r="AP129" s="80" t="b">
        <v>0</v>
      </c>
      <c r="AQ129" s="83" t="s">
        <v>2035</v>
      </c>
      <c r="AR129" s="80"/>
      <c r="AS129" s="80">
        <v>0</v>
      </c>
      <c r="AT129" s="80">
        <v>0</v>
      </c>
      <c r="AU129" s="80"/>
      <c r="AV129" s="80"/>
      <c r="AW129" s="80"/>
      <c r="AX129" s="80"/>
      <c r="AY129" s="80"/>
      <c r="AZ129" s="80"/>
      <c r="BA129" s="80"/>
      <c r="BB129" s="80"/>
      <c r="BC129">
        <v>11</v>
      </c>
      <c r="BD129" s="79" t="str">
        <f>REPLACE(INDEX(GroupVertices[Group],MATCH(Edges[[#This Row],[Vertex 1]],GroupVertices[Vertex],0)),1,1,"")</f>
        <v>1</v>
      </c>
      <c r="BE129" s="79" t="str">
        <f>REPLACE(INDEX(GroupVertices[Group],MATCH(Edges[[#This Row],[Vertex 2]],GroupVertices[Vertex],0)),1,1,"")</f>
        <v>1</v>
      </c>
      <c r="BF129" s="48">
        <v>1</v>
      </c>
      <c r="BG129" s="49">
        <v>3.5714285714285716</v>
      </c>
      <c r="BH129" s="48">
        <v>0</v>
      </c>
      <c r="BI129" s="49">
        <v>0</v>
      </c>
      <c r="BJ129" s="48">
        <v>0</v>
      </c>
      <c r="BK129" s="49">
        <v>0</v>
      </c>
      <c r="BL129" s="48">
        <v>27</v>
      </c>
      <c r="BM129" s="49">
        <v>96.42857142857143</v>
      </c>
      <c r="BN129" s="48">
        <v>28</v>
      </c>
    </row>
    <row r="130" spans="1:66" ht="15">
      <c r="A130" s="65" t="s">
        <v>245</v>
      </c>
      <c r="B130" s="65" t="s">
        <v>245</v>
      </c>
      <c r="C130" s="66" t="s">
        <v>3817</v>
      </c>
      <c r="D130" s="67">
        <v>6.111111111111111</v>
      </c>
      <c r="E130" s="68" t="s">
        <v>136</v>
      </c>
      <c r="F130" s="69">
        <v>17.444444444444443</v>
      </c>
      <c r="G130" s="66"/>
      <c r="H130" s="70"/>
      <c r="I130" s="71"/>
      <c r="J130" s="71"/>
      <c r="K130" s="34" t="s">
        <v>65</v>
      </c>
      <c r="L130" s="78">
        <v>130</v>
      </c>
      <c r="M130" s="78"/>
      <c r="N130" s="73" t="s">
        <v>850</v>
      </c>
      <c r="O130" s="80" t="s">
        <v>198</v>
      </c>
      <c r="P130" s="82">
        <v>43538.76459490741</v>
      </c>
      <c r="Q130" s="80" t="s">
        <v>336</v>
      </c>
      <c r="R130" s="84" t="s">
        <v>595</v>
      </c>
      <c r="S130" s="80" t="s">
        <v>802</v>
      </c>
      <c r="T130" s="80" t="s">
        <v>928</v>
      </c>
      <c r="U130" s="80"/>
      <c r="V130" s="80" t="s">
        <v>1304</v>
      </c>
      <c r="W130" s="82">
        <v>43538.76459490741</v>
      </c>
      <c r="X130" s="85">
        <v>43538</v>
      </c>
      <c r="Y130" s="83" t="s">
        <v>1467</v>
      </c>
      <c r="Z130" s="80" t="s">
        <v>1613</v>
      </c>
      <c r="AA130" s="80"/>
      <c r="AB130" s="80"/>
      <c r="AC130" s="83" t="s">
        <v>1892</v>
      </c>
      <c r="AD130" s="80"/>
      <c r="AE130" s="80" t="b">
        <v>0</v>
      </c>
      <c r="AF130" s="80">
        <v>0</v>
      </c>
      <c r="AG130" s="83" t="s">
        <v>2147</v>
      </c>
      <c r="AH130" s="80" t="b">
        <v>0</v>
      </c>
      <c r="AI130" s="80" t="s">
        <v>2150</v>
      </c>
      <c r="AJ130" s="80"/>
      <c r="AK130" s="83" t="s">
        <v>2147</v>
      </c>
      <c r="AL130" s="80" t="b">
        <v>0</v>
      </c>
      <c r="AM130" s="80">
        <v>0</v>
      </c>
      <c r="AN130" s="83" t="s">
        <v>2147</v>
      </c>
      <c r="AO130" s="80" t="s">
        <v>2176</v>
      </c>
      <c r="AP130" s="80" t="b">
        <v>0</v>
      </c>
      <c r="AQ130" s="83" t="s">
        <v>1892</v>
      </c>
      <c r="AR130" s="80"/>
      <c r="AS130" s="80">
        <v>0</v>
      </c>
      <c r="AT130" s="80">
        <v>0</v>
      </c>
      <c r="AU130" s="80"/>
      <c r="AV130" s="80"/>
      <c r="AW130" s="80"/>
      <c r="AX130" s="80"/>
      <c r="AY130" s="80"/>
      <c r="AZ130" s="80"/>
      <c r="BA130" s="80"/>
      <c r="BB130" s="80"/>
      <c r="BC130">
        <v>9</v>
      </c>
      <c r="BD130" s="79" t="str">
        <f>REPLACE(INDEX(GroupVertices[Group],MATCH(Edges[[#This Row],[Vertex 1]],GroupVertices[Vertex],0)),1,1,"")</f>
        <v>1</v>
      </c>
      <c r="BE130" s="79" t="str">
        <f>REPLACE(INDEX(GroupVertices[Group],MATCH(Edges[[#This Row],[Vertex 2]],GroupVertices[Vertex],0)),1,1,"")</f>
        <v>1</v>
      </c>
      <c r="BF130" s="48">
        <v>1</v>
      </c>
      <c r="BG130" s="49">
        <v>4.3478260869565215</v>
      </c>
      <c r="BH130" s="48">
        <v>2</v>
      </c>
      <c r="BI130" s="49">
        <v>8.695652173913043</v>
      </c>
      <c r="BJ130" s="48">
        <v>0</v>
      </c>
      <c r="BK130" s="49">
        <v>0</v>
      </c>
      <c r="BL130" s="48">
        <v>20</v>
      </c>
      <c r="BM130" s="49">
        <v>86.95652173913044</v>
      </c>
      <c r="BN130" s="48">
        <v>23</v>
      </c>
    </row>
    <row r="131" spans="1:66" ht="15">
      <c r="A131" s="65" t="s">
        <v>274</v>
      </c>
      <c r="B131" s="65" t="s">
        <v>274</v>
      </c>
      <c r="C131" s="66" t="s">
        <v>3819</v>
      </c>
      <c r="D131" s="67">
        <v>8.444444444444445</v>
      </c>
      <c r="E131" s="68" t="s">
        <v>136</v>
      </c>
      <c r="F131" s="69">
        <v>11.777777777777779</v>
      </c>
      <c r="G131" s="66"/>
      <c r="H131" s="70"/>
      <c r="I131" s="71"/>
      <c r="J131" s="71"/>
      <c r="K131" s="34" t="s">
        <v>65</v>
      </c>
      <c r="L131" s="78">
        <v>131</v>
      </c>
      <c r="M131" s="78"/>
      <c r="N131" s="73" t="s">
        <v>850</v>
      </c>
      <c r="O131" s="80" t="s">
        <v>198</v>
      </c>
      <c r="P131" s="82">
        <v>43539.57163194445</v>
      </c>
      <c r="Q131" s="80" t="s">
        <v>585</v>
      </c>
      <c r="R131" s="80" t="s">
        <v>776</v>
      </c>
      <c r="S131" s="80" t="s">
        <v>841</v>
      </c>
      <c r="T131" s="80" t="s">
        <v>850</v>
      </c>
      <c r="U131" s="80"/>
      <c r="V131" s="80" t="s">
        <v>1333</v>
      </c>
      <c r="W131" s="82">
        <v>43539.57163194445</v>
      </c>
      <c r="X131" s="85">
        <v>43539</v>
      </c>
      <c r="Y131" s="83" t="s">
        <v>1506</v>
      </c>
      <c r="Z131" s="80" t="s">
        <v>1862</v>
      </c>
      <c r="AA131" s="80"/>
      <c r="AB131" s="80"/>
      <c r="AC131" s="83" t="s">
        <v>2143</v>
      </c>
      <c r="AD131" s="80"/>
      <c r="AE131" s="80" t="b">
        <v>0</v>
      </c>
      <c r="AF131" s="80">
        <v>2</v>
      </c>
      <c r="AG131" s="83" t="s">
        <v>2147</v>
      </c>
      <c r="AH131" s="80" t="b">
        <v>0</v>
      </c>
      <c r="AI131" s="80" t="s">
        <v>2153</v>
      </c>
      <c r="AJ131" s="80"/>
      <c r="AK131" s="83" t="s">
        <v>2147</v>
      </c>
      <c r="AL131" s="80" t="b">
        <v>0</v>
      </c>
      <c r="AM131" s="80">
        <v>1</v>
      </c>
      <c r="AN131" s="83" t="s">
        <v>2147</v>
      </c>
      <c r="AO131" s="80" t="s">
        <v>2175</v>
      </c>
      <c r="AP131" s="80" t="b">
        <v>0</v>
      </c>
      <c r="AQ131" s="83" t="s">
        <v>2143</v>
      </c>
      <c r="AR131" s="80"/>
      <c r="AS131" s="80">
        <v>0</v>
      </c>
      <c r="AT131" s="80">
        <v>0</v>
      </c>
      <c r="AU131" s="80"/>
      <c r="AV131" s="80"/>
      <c r="AW131" s="80"/>
      <c r="AX131" s="80"/>
      <c r="AY131" s="80"/>
      <c r="AZ131" s="80"/>
      <c r="BA131" s="80"/>
      <c r="BB131" s="80"/>
      <c r="BC131">
        <v>12</v>
      </c>
      <c r="BD131" s="79" t="str">
        <f>REPLACE(INDEX(GroupVertices[Group],MATCH(Edges[[#This Row],[Vertex 1]],GroupVertices[Vertex],0)),1,1,"")</f>
        <v>1</v>
      </c>
      <c r="BE131" s="79" t="str">
        <f>REPLACE(INDEX(GroupVertices[Group],MATCH(Edges[[#This Row],[Vertex 2]],GroupVertices[Vertex],0)),1,1,"")</f>
        <v>1</v>
      </c>
      <c r="BF131" s="48">
        <v>0</v>
      </c>
      <c r="BG131" s="49">
        <v>0</v>
      </c>
      <c r="BH131" s="48">
        <v>1</v>
      </c>
      <c r="BI131" s="49">
        <v>4.761904761904762</v>
      </c>
      <c r="BJ131" s="48">
        <v>0</v>
      </c>
      <c r="BK131" s="49">
        <v>0</v>
      </c>
      <c r="BL131" s="48">
        <v>20</v>
      </c>
      <c r="BM131" s="49">
        <v>95.23809523809524</v>
      </c>
      <c r="BN131" s="48">
        <v>21</v>
      </c>
    </row>
    <row r="132" spans="1:66" ht="15">
      <c r="A132" s="65" t="s">
        <v>246</v>
      </c>
      <c r="B132" s="65" t="s">
        <v>246</v>
      </c>
      <c r="C132" s="66" t="s">
        <v>3369</v>
      </c>
      <c r="D132" s="67">
        <v>3</v>
      </c>
      <c r="E132" s="68" t="s">
        <v>132</v>
      </c>
      <c r="F132" s="69">
        <v>25</v>
      </c>
      <c r="G132" s="66"/>
      <c r="H132" s="70"/>
      <c r="I132" s="71"/>
      <c r="J132" s="71"/>
      <c r="K132" s="34" t="s">
        <v>65</v>
      </c>
      <c r="L132" s="78">
        <v>132</v>
      </c>
      <c r="M132" s="78"/>
      <c r="N132" s="73" t="s">
        <v>850</v>
      </c>
      <c r="O132" s="80" t="s">
        <v>198</v>
      </c>
      <c r="P132" s="82">
        <v>43542.51175925926</v>
      </c>
      <c r="Q132" s="80" t="s">
        <v>490</v>
      </c>
      <c r="R132" s="84" t="s">
        <v>716</v>
      </c>
      <c r="S132" s="80" t="s">
        <v>810</v>
      </c>
      <c r="T132" s="80" t="s">
        <v>1070</v>
      </c>
      <c r="U132" s="80"/>
      <c r="V132" s="80" t="s">
        <v>1305</v>
      </c>
      <c r="W132" s="82">
        <v>43542.51175925926</v>
      </c>
      <c r="X132" s="85">
        <v>43542</v>
      </c>
      <c r="Y132" s="83" t="s">
        <v>1571</v>
      </c>
      <c r="Z132" s="80" t="s">
        <v>1767</v>
      </c>
      <c r="AA132" s="80"/>
      <c r="AB132" s="80"/>
      <c r="AC132" s="83" t="s">
        <v>2047</v>
      </c>
      <c r="AD132" s="80"/>
      <c r="AE132" s="80" t="b">
        <v>0</v>
      </c>
      <c r="AF132" s="80">
        <v>0</v>
      </c>
      <c r="AG132" s="83" t="s">
        <v>2147</v>
      </c>
      <c r="AH132" s="80" t="b">
        <v>0</v>
      </c>
      <c r="AI132" s="80" t="s">
        <v>2153</v>
      </c>
      <c r="AJ132" s="80"/>
      <c r="AK132" s="83" t="s">
        <v>2147</v>
      </c>
      <c r="AL132" s="80" t="b">
        <v>0</v>
      </c>
      <c r="AM132" s="80">
        <v>0</v>
      </c>
      <c r="AN132" s="83" t="s">
        <v>2147</v>
      </c>
      <c r="AO132" s="80" t="s">
        <v>2174</v>
      </c>
      <c r="AP132" s="80" t="b">
        <v>0</v>
      </c>
      <c r="AQ132" s="83" t="s">
        <v>2047</v>
      </c>
      <c r="AR132" s="80"/>
      <c r="AS132" s="80">
        <v>0</v>
      </c>
      <c r="AT132" s="80">
        <v>0</v>
      </c>
      <c r="AU132" s="80"/>
      <c r="AV132" s="80"/>
      <c r="AW132" s="80"/>
      <c r="AX132" s="80"/>
      <c r="AY132" s="80"/>
      <c r="AZ132" s="80"/>
      <c r="BA132" s="80"/>
      <c r="BB132" s="80"/>
      <c r="BC132">
        <v>5</v>
      </c>
      <c r="BD132" s="79" t="str">
        <f>REPLACE(INDEX(GroupVertices[Group],MATCH(Edges[[#This Row],[Vertex 1]],GroupVertices[Vertex],0)),1,1,"")</f>
        <v>1</v>
      </c>
      <c r="BE132" s="79" t="str">
        <f>REPLACE(INDEX(GroupVertices[Group],MATCH(Edges[[#This Row],[Vertex 2]],GroupVertices[Vertex],0)),1,1,"")</f>
        <v>1</v>
      </c>
      <c r="BF132" s="48">
        <v>0</v>
      </c>
      <c r="BG132" s="49">
        <v>0</v>
      </c>
      <c r="BH132" s="48">
        <v>0</v>
      </c>
      <c r="BI132" s="49">
        <v>0</v>
      </c>
      <c r="BJ132" s="48">
        <v>0</v>
      </c>
      <c r="BK132" s="49">
        <v>0</v>
      </c>
      <c r="BL132" s="48">
        <v>12</v>
      </c>
      <c r="BM132" s="49">
        <v>100</v>
      </c>
      <c r="BN132" s="48">
        <v>12</v>
      </c>
    </row>
    <row r="133" spans="1:66" ht="15">
      <c r="A133" s="65" t="s">
        <v>272</v>
      </c>
      <c r="B133" s="65" t="s">
        <v>272</v>
      </c>
      <c r="C133" s="66" t="s">
        <v>3377</v>
      </c>
      <c r="D133" s="67">
        <v>5.333333333333334</v>
      </c>
      <c r="E133" s="68" t="s">
        <v>136</v>
      </c>
      <c r="F133" s="69">
        <v>19.333333333333332</v>
      </c>
      <c r="G133" s="66"/>
      <c r="H133" s="70"/>
      <c r="I133" s="71"/>
      <c r="J133" s="71"/>
      <c r="K133" s="34" t="s">
        <v>65</v>
      </c>
      <c r="L133" s="78">
        <v>133</v>
      </c>
      <c r="M133" s="78"/>
      <c r="N133" s="73" t="s">
        <v>888</v>
      </c>
      <c r="O133" s="80" t="s">
        <v>198</v>
      </c>
      <c r="P133" s="82">
        <v>43544.53166666667</v>
      </c>
      <c r="Q133" s="80" t="s">
        <v>544</v>
      </c>
      <c r="R133" s="80"/>
      <c r="S133" s="80"/>
      <c r="T133" s="80" t="s">
        <v>1108</v>
      </c>
      <c r="U133" s="80" t="s">
        <v>1261</v>
      </c>
      <c r="V133" s="80" t="s">
        <v>1261</v>
      </c>
      <c r="W133" s="82">
        <v>43544.53166666667</v>
      </c>
      <c r="X133" s="85">
        <v>43544</v>
      </c>
      <c r="Y133" s="83" t="s">
        <v>1399</v>
      </c>
      <c r="Z133" s="80" t="s">
        <v>1821</v>
      </c>
      <c r="AA133" s="80"/>
      <c r="AB133" s="80"/>
      <c r="AC133" s="83" t="s">
        <v>2102</v>
      </c>
      <c r="AD133" s="80"/>
      <c r="AE133" s="80" t="b">
        <v>0</v>
      </c>
      <c r="AF133" s="80">
        <v>5</v>
      </c>
      <c r="AG133" s="83" t="s">
        <v>2147</v>
      </c>
      <c r="AH133" s="80" t="b">
        <v>0</v>
      </c>
      <c r="AI133" s="80" t="s">
        <v>2150</v>
      </c>
      <c r="AJ133" s="80"/>
      <c r="AK133" s="83" t="s">
        <v>2147</v>
      </c>
      <c r="AL133" s="80" t="b">
        <v>0</v>
      </c>
      <c r="AM133" s="80">
        <v>2</v>
      </c>
      <c r="AN133" s="83" t="s">
        <v>2147</v>
      </c>
      <c r="AO133" s="80" t="s">
        <v>2175</v>
      </c>
      <c r="AP133" s="80" t="b">
        <v>0</v>
      </c>
      <c r="AQ133" s="83" t="s">
        <v>2102</v>
      </c>
      <c r="AR133" s="80"/>
      <c r="AS133" s="80">
        <v>0</v>
      </c>
      <c r="AT133" s="80">
        <v>0</v>
      </c>
      <c r="AU133" s="80"/>
      <c r="AV133" s="80"/>
      <c r="AW133" s="80"/>
      <c r="AX133" s="80"/>
      <c r="AY133" s="80"/>
      <c r="AZ133" s="80"/>
      <c r="BA133" s="80"/>
      <c r="BB133" s="80"/>
      <c r="BC133">
        <v>8</v>
      </c>
      <c r="BD133" s="79" t="str">
        <f>REPLACE(INDEX(GroupVertices[Group],MATCH(Edges[[#This Row],[Vertex 1]],GroupVertices[Vertex],0)),1,1,"")</f>
        <v>1</v>
      </c>
      <c r="BE133" s="79" t="str">
        <f>REPLACE(INDEX(GroupVertices[Group],MATCH(Edges[[#This Row],[Vertex 2]],GroupVertices[Vertex],0)),1,1,"")</f>
        <v>1</v>
      </c>
      <c r="BF133" s="48">
        <v>3</v>
      </c>
      <c r="BG133" s="49">
        <v>7.317073170731708</v>
      </c>
      <c r="BH133" s="48">
        <v>0</v>
      </c>
      <c r="BI133" s="49">
        <v>0</v>
      </c>
      <c r="BJ133" s="48">
        <v>0</v>
      </c>
      <c r="BK133" s="49">
        <v>0</v>
      </c>
      <c r="BL133" s="48">
        <v>38</v>
      </c>
      <c r="BM133" s="49">
        <v>92.6829268292683</v>
      </c>
      <c r="BN133" s="48">
        <v>41</v>
      </c>
    </row>
    <row r="134" spans="1:66" ht="15">
      <c r="A134" s="65" t="s">
        <v>245</v>
      </c>
      <c r="B134" s="65" t="s">
        <v>245</v>
      </c>
      <c r="C134" s="66" t="s">
        <v>3817</v>
      </c>
      <c r="D134" s="67">
        <v>6.111111111111111</v>
      </c>
      <c r="E134" s="68" t="s">
        <v>136</v>
      </c>
      <c r="F134" s="69">
        <v>17.444444444444443</v>
      </c>
      <c r="G134" s="66"/>
      <c r="H134" s="70"/>
      <c r="I134" s="71"/>
      <c r="J134" s="71"/>
      <c r="K134" s="34" t="s">
        <v>65</v>
      </c>
      <c r="L134" s="78">
        <v>134</v>
      </c>
      <c r="M134" s="78"/>
      <c r="N134" s="73" t="s">
        <v>850</v>
      </c>
      <c r="O134" s="80" t="s">
        <v>198</v>
      </c>
      <c r="P134" s="82">
        <v>43545.47430555556</v>
      </c>
      <c r="Q134" s="80" t="s">
        <v>337</v>
      </c>
      <c r="R134" s="84" t="s">
        <v>595</v>
      </c>
      <c r="S134" s="80" t="s">
        <v>802</v>
      </c>
      <c r="T134" s="80" t="s">
        <v>850</v>
      </c>
      <c r="U134" s="80"/>
      <c r="V134" s="80" t="s">
        <v>1304</v>
      </c>
      <c r="W134" s="82">
        <v>43545.47430555556</v>
      </c>
      <c r="X134" s="85">
        <v>43545</v>
      </c>
      <c r="Y134" s="83" t="s">
        <v>1360</v>
      </c>
      <c r="Z134" s="80" t="s">
        <v>1614</v>
      </c>
      <c r="AA134" s="80"/>
      <c r="AB134" s="80"/>
      <c r="AC134" s="83" t="s">
        <v>1893</v>
      </c>
      <c r="AD134" s="80"/>
      <c r="AE134" s="80" t="b">
        <v>0</v>
      </c>
      <c r="AF134" s="80">
        <v>0</v>
      </c>
      <c r="AG134" s="83" t="s">
        <v>2147</v>
      </c>
      <c r="AH134" s="80" t="b">
        <v>0</v>
      </c>
      <c r="AI134" s="80" t="s">
        <v>2150</v>
      </c>
      <c r="AJ134" s="80"/>
      <c r="AK134" s="83" t="s">
        <v>2147</v>
      </c>
      <c r="AL134" s="80" t="b">
        <v>0</v>
      </c>
      <c r="AM134" s="80">
        <v>0</v>
      </c>
      <c r="AN134" s="83" t="s">
        <v>2147</v>
      </c>
      <c r="AO134" s="80" t="s">
        <v>2176</v>
      </c>
      <c r="AP134" s="80" t="b">
        <v>0</v>
      </c>
      <c r="AQ134" s="83" t="s">
        <v>1893</v>
      </c>
      <c r="AR134" s="80"/>
      <c r="AS134" s="80">
        <v>0</v>
      </c>
      <c r="AT134" s="80">
        <v>0</v>
      </c>
      <c r="AU134" s="80"/>
      <c r="AV134" s="80"/>
      <c r="AW134" s="80"/>
      <c r="AX134" s="80"/>
      <c r="AY134" s="80"/>
      <c r="AZ134" s="80"/>
      <c r="BA134" s="80"/>
      <c r="BB134" s="80"/>
      <c r="BC134">
        <v>9</v>
      </c>
      <c r="BD134" s="79" t="str">
        <f>REPLACE(INDEX(GroupVertices[Group],MATCH(Edges[[#This Row],[Vertex 1]],GroupVertices[Vertex],0)),1,1,"")</f>
        <v>1</v>
      </c>
      <c r="BE134" s="79" t="str">
        <f>REPLACE(INDEX(GroupVertices[Group],MATCH(Edges[[#This Row],[Vertex 2]],GroupVertices[Vertex],0)),1,1,"")</f>
        <v>1</v>
      </c>
      <c r="BF134" s="48">
        <v>0</v>
      </c>
      <c r="BG134" s="49">
        <v>0</v>
      </c>
      <c r="BH134" s="48">
        <v>2</v>
      </c>
      <c r="BI134" s="49">
        <v>13.333333333333334</v>
      </c>
      <c r="BJ134" s="48">
        <v>0</v>
      </c>
      <c r="BK134" s="49">
        <v>0</v>
      </c>
      <c r="BL134" s="48">
        <v>13</v>
      </c>
      <c r="BM134" s="49">
        <v>86.66666666666667</v>
      </c>
      <c r="BN134" s="48">
        <v>15</v>
      </c>
    </row>
    <row r="135" spans="1:66" ht="15">
      <c r="A135" s="65" t="s">
        <v>248</v>
      </c>
      <c r="B135" s="65" t="s">
        <v>248</v>
      </c>
      <c r="C135" s="66" t="s">
        <v>3816</v>
      </c>
      <c r="D135" s="67">
        <v>4.555555555555555</v>
      </c>
      <c r="E135" s="68" t="s">
        <v>136</v>
      </c>
      <c r="F135" s="69">
        <v>21.22222222222222</v>
      </c>
      <c r="G135" s="66"/>
      <c r="H135" s="70"/>
      <c r="I135" s="71"/>
      <c r="J135" s="71"/>
      <c r="K135" s="34" t="s">
        <v>65</v>
      </c>
      <c r="L135" s="78">
        <v>135</v>
      </c>
      <c r="M135" s="78"/>
      <c r="N135" s="73" t="s">
        <v>888</v>
      </c>
      <c r="O135" s="80" t="s">
        <v>198</v>
      </c>
      <c r="P135" s="82">
        <v>43546.354166666664</v>
      </c>
      <c r="Q135" s="80" t="s">
        <v>464</v>
      </c>
      <c r="R135" s="84" t="s">
        <v>604</v>
      </c>
      <c r="S135" s="80" t="s">
        <v>810</v>
      </c>
      <c r="T135" s="80" t="s">
        <v>1047</v>
      </c>
      <c r="U135" s="80" t="s">
        <v>1216</v>
      </c>
      <c r="V135" s="80" t="s">
        <v>1216</v>
      </c>
      <c r="W135" s="82">
        <v>43546.354166666664</v>
      </c>
      <c r="X135" s="85">
        <v>43546</v>
      </c>
      <c r="Y135" s="83" t="s">
        <v>1352</v>
      </c>
      <c r="Z135" s="80" t="s">
        <v>1741</v>
      </c>
      <c r="AA135" s="80"/>
      <c r="AB135" s="80"/>
      <c r="AC135" s="83" t="s">
        <v>2021</v>
      </c>
      <c r="AD135" s="80"/>
      <c r="AE135" s="80" t="b">
        <v>0</v>
      </c>
      <c r="AF135" s="80">
        <v>7</v>
      </c>
      <c r="AG135" s="83" t="s">
        <v>2147</v>
      </c>
      <c r="AH135" s="80" t="b">
        <v>0</v>
      </c>
      <c r="AI135" s="80" t="s">
        <v>2152</v>
      </c>
      <c r="AJ135" s="80"/>
      <c r="AK135" s="83" t="s">
        <v>2147</v>
      </c>
      <c r="AL135" s="80" t="b">
        <v>0</v>
      </c>
      <c r="AM135" s="80">
        <v>8</v>
      </c>
      <c r="AN135" s="83" t="s">
        <v>2147</v>
      </c>
      <c r="AO135" s="80" t="s">
        <v>2174</v>
      </c>
      <c r="AP135" s="80" t="b">
        <v>0</v>
      </c>
      <c r="AQ135" s="83" t="s">
        <v>2021</v>
      </c>
      <c r="AR135" s="80"/>
      <c r="AS135" s="80">
        <v>0</v>
      </c>
      <c r="AT135" s="80">
        <v>0</v>
      </c>
      <c r="AU135" s="80"/>
      <c r="AV135" s="80"/>
      <c r="AW135" s="80"/>
      <c r="AX135" s="80"/>
      <c r="AY135" s="80"/>
      <c r="AZ135" s="80"/>
      <c r="BA135" s="80"/>
      <c r="BB135" s="80"/>
      <c r="BC135">
        <v>7</v>
      </c>
      <c r="BD135" s="79" t="str">
        <f>REPLACE(INDEX(GroupVertices[Group],MATCH(Edges[[#This Row],[Vertex 1]],GroupVertices[Vertex],0)),1,1,"")</f>
        <v>1</v>
      </c>
      <c r="BE135" s="79" t="str">
        <f>REPLACE(INDEX(GroupVertices[Group],MATCH(Edges[[#This Row],[Vertex 2]],GroupVertices[Vertex],0)),1,1,"")</f>
        <v>1</v>
      </c>
      <c r="BF135" s="48">
        <v>0</v>
      </c>
      <c r="BG135" s="49">
        <v>0</v>
      </c>
      <c r="BH135" s="48">
        <v>0</v>
      </c>
      <c r="BI135" s="49">
        <v>0</v>
      </c>
      <c r="BJ135" s="48">
        <v>0</v>
      </c>
      <c r="BK135" s="49">
        <v>0</v>
      </c>
      <c r="BL135" s="48">
        <v>32</v>
      </c>
      <c r="BM135" s="49">
        <v>100</v>
      </c>
      <c r="BN135" s="48">
        <v>32</v>
      </c>
    </row>
    <row r="136" spans="1:66" ht="15">
      <c r="A136" s="65" t="s">
        <v>268</v>
      </c>
      <c r="B136" s="65" t="s">
        <v>268</v>
      </c>
      <c r="C136" s="66" t="s">
        <v>3370</v>
      </c>
      <c r="D136" s="67">
        <v>10</v>
      </c>
      <c r="E136" s="68" t="s">
        <v>136</v>
      </c>
      <c r="F136" s="69">
        <v>8</v>
      </c>
      <c r="G136" s="66"/>
      <c r="H136" s="70"/>
      <c r="I136" s="71"/>
      <c r="J136" s="71"/>
      <c r="K136" s="34" t="s">
        <v>65</v>
      </c>
      <c r="L136" s="78">
        <v>136</v>
      </c>
      <c r="M136" s="78"/>
      <c r="N136" s="73" t="s">
        <v>850</v>
      </c>
      <c r="O136" s="80" t="s">
        <v>198</v>
      </c>
      <c r="P136" s="82">
        <v>43546.39591435185</v>
      </c>
      <c r="Q136" s="80" t="s">
        <v>538</v>
      </c>
      <c r="R136" s="80" t="s">
        <v>750</v>
      </c>
      <c r="S136" s="80" t="s">
        <v>814</v>
      </c>
      <c r="T136" s="80" t="s">
        <v>1105</v>
      </c>
      <c r="U136" s="80" t="s">
        <v>1256</v>
      </c>
      <c r="V136" s="80" t="s">
        <v>1256</v>
      </c>
      <c r="W136" s="82">
        <v>43546.39591435185</v>
      </c>
      <c r="X136" s="85">
        <v>43546</v>
      </c>
      <c r="Y136" s="83" t="s">
        <v>1346</v>
      </c>
      <c r="Z136" s="80" t="s">
        <v>1815</v>
      </c>
      <c r="AA136" s="80"/>
      <c r="AB136" s="80"/>
      <c r="AC136" s="83" t="s">
        <v>2096</v>
      </c>
      <c r="AD136" s="80"/>
      <c r="AE136" s="80" t="b">
        <v>0</v>
      </c>
      <c r="AF136" s="80">
        <v>3</v>
      </c>
      <c r="AG136" s="83" t="s">
        <v>2147</v>
      </c>
      <c r="AH136" s="80" t="b">
        <v>0</v>
      </c>
      <c r="AI136" s="80" t="s">
        <v>2150</v>
      </c>
      <c r="AJ136" s="80"/>
      <c r="AK136" s="83" t="s">
        <v>2147</v>
      </c>
      <c r="AL136" s="80" t="b">
        <v>0</v>
      </c>
      <c r="AM136" s="80">
        <v>3</v>
      </c>
      <c r="AN136" s="83" t="s">
        <v>2147</v>
      </c>
      <c r="AO136" s="80" t="s">
        <v>2189</v>
      </c>
      <c r="AP136" s="80" t="b">
        <v>0</v>
      </c>
      <c r="AQ136" s="83" t="s">
        <v>2096</v>
      </c>
      <c r="AR136" s="80"/>
      <c r="AS136" s="80">
        <v>0</v>
      </c>
      <c r="AT136" s="80">
        <v>0</v>
      </c>
      <c r="AU136" s="80"/>
      <c r="AV136" s="80"/>
      <c r="AW136" s="80"/>
      <c r="AX136" s="80"/>
      <c r="AY136" s="80"/>
      <c r="AZ136" s="80"/>
      <c r="BA136" s="80"/>
      <c r="BB136" s="80"/>
      <c r="BC136">
        <v>17</v>
      </c>
      <c r="BD136" s="79" t="str">
        <f>REPLACE(INDEX(GroupVertices[Group],MATCH(Edges[[#This Row],[Vertex 1]],GroupVertices[Vertex],0)),1,1,"")</f>
        <v>1</v>
      </c>
      <c r="BE136" s="79" t="str">
        <f>REPLACE(INDEX(GroupVertices[Group],MATCH(Edges[[#This Row],[Vertex 2]],GroupVertices[Vertex],0)),1,1,"")</f>
        <v>1</v>
      </c>
      <c r="BF136" s="48">
        <v>0</v>
      </c>
      <c r="BG136" s="49">
        <v>0</v>
      </c>
      <c r="BH136" s="48">
        <v>0</v>
      </c>
      <c r="BI136" s="49">
        <v>0</v>
      </c>
      <c r="BJ136" s="48">
        <v>0</v>
      </c>
      <c r="BK136" s="49">
        <v>0</v>
      </c>
      <c r="BL136" s="48">
        <v>38</v>
      </c>
      <c r="BM136" s="49">
        <v>100</v>
      </c>
      <c r="BN136" s="48">
        <v>38</v>
      </c>
    </row>
    <row r="137" spans="1:66" ht="15">
      <c r="A137" s="65" t="s">
        <v>245</v>
      </c>
      <c r="B137" s="65" t="s">
        <v>245</v>
      </c>
      <c r="C137" s="66" t="s">
        <v>3817</v>
      </c>
      <c r="D137" s="67">
        <v>6.111111111111111</v>
      </c>
      <c r="E137" s="68" t="s">
        <v>136</v>
      </c>
      <c r="F137" s="69">
        <v>17.444444444444443</v>
      </c>
      <c r="G137" s="66"/>
      <c r="H137" s="70"/>
      <c r="I137" s="71"/>
      <c r="J137" s="71"/>
      <c r="K137" s="34" t="s">
        <v>65</v>
      </c>
      <c r="L137" s="78">
        <v>137</v>
      </c>
      <c r="M137" s="78"/>
      <c r="N137" s="73" t="s">
        <v>850</v>
      </c>
      <c r="O137" s="80" t="s">
        <v>198</v>
      </c>
      <c r="P137" s="82">
        <v>43552.24166666667</v>
      </c>
      <c r="Q137" s="80" t="s">
        <v>338</v>
      </c>
      <c r="R137" s="84" t="s">
        <v>598</v>
      </c>
      <c r="S137" s="80" t="s">
        <v>802</v>
      </c>
      <c r="T137" s="80" t="s">
        <v>850</v>
      </c>
      <c r="U137" s="80" t="s">
        <v>1148</v>
      </c>
      <c r="V137" s="80" t="s">
        <v>1148</v>
      </c>
      <c r="W137" s="82">
        <v>43552.24166666667</v>
      </c>
      <c r="X137" s="85">
        <v>43552</v>
      </c>
      <c r="Y137" s="83" t="s">
        <v>1468</v>
      </c>
      <c r="Z137" s="80" t="s">
        <v>1615</v>
      </c>
      <c r="AA137" s="80"/>
      <c r="AB137" s="80"/>
      <c r="AC137" s="83" t="s">
        <v>1894</v>
      </c>
      <c r="AD137" s="80"/>
      <c r="AE137" s="80" t="b">
        <v>0</v>
      </c>
      <c r="AF137" s="80">
        <v>0</v>
      </c>
      <c r="AG137" s="83" t="s">
        <v>2147</v>
      </c>
      <c r="AH137" s="80" t="b">
        <v>0</v>
      </c>
      <c r="AI137" s="80" t="s">
        <v>2150</v>
      </c>
      <c r="AJ137" s="80"/>
      <c r="AK137" s="83" t="s">
        <v>2147</v>
      </c>
      <c r="AL137" s="80" t="b">
        <v>0</v>
      </c>
      <c r="AM137" s="80">
        <v>0</v>
      </c>
      <c r="AN137" s="83" t="s">
        <v>2147</v>
      </c>
      <c r="AO137" s="80" t="s">
        <v>2176</v>
      </c>
      <c r="AP137" s="80" t="b">
        <v>0</v>
      </c>
      <c r="AQ137" s="83" t="s">
        <v>1894</v>
      </c>
      <c r="AR137" s="80"/>
      <c r="AS137" s="80">
        <v>0</v>
      </c>
      <c r="AT137" s="80">
        <v>0</v>
      </c>
      <c r="AU137" s="80"/>
      <c r="AV137" s="80"/>
      <c r="AW137" s="80"/>
      <c r="AX137" s="80"/>
      <c r="AY137" s="80"/>
      <c r="AZ137" s="80"/>
      <c r="BA137" s="80"/>
      <c r="BB137" s="80"/>
      <c r="BC137">
        <v>9</v>
      </c>
      <c r="BD137" s="79" t="str">
        <f>REPLACE(INDEX(GroupVertices[Group],MATCH(Edges[[#This Row],[Vertex 1]],GroupVertices[Vertex],0)),1,1,"")</f>
        <v>1</v>
      </c>
      <c r="BE137" s="79" t="str">
        <f>REPLACE(INDEX(GroupVertices[Group],MATCH(Edges[[#This Row],[Vertex 2]],GroupVertices[Vertex],0)),1,1,"")</f>
        <v>1</v>
      </c>
      <c r="BF137" s="48">
        <v>1</v>
      </c>
      <c r="BG137" s="49">
        <v>3.125</v>
      </c>
      <c r="BH137" s="48">
        <v>1</v>
      </c>
      <c r="BI137" s="49">
        <v>3.125</v>
      </c>
      <c r="BJ137" s="48">
        <v>0</v>
      </c>
      <c r="BK137" s="49">
        <v>0</v>
      </c>
      <c r="BL137" s="48">
        <v>30</v>
      </c>
      <c r="BM137" s="49">
        <v>93.75</v>
      </c>
      <c r="BN137" s="48">
        <v>32</v>
      </c>
    </row>
    <row r="138" spans="1:66" ht="15">
      <c r="A138" s="65" t="s">
        <v>274</v>
      </c>
      <c r="B138" s="65" t="s">
        <v>274</v>
      </c>
      <c r="C138" s="66" t="s">
        <v>3819</v>
      </c>
      <c r="D138" s="67">
        <v>8.444444444444445</v>
      </c>
      <c r="E138" s="68" t="s">
        <v>136</v>
      </c>
      <c r="F138" s="69">
        <v>11.777777777777779</v>
      </c>
      <c r="G138" s="66"/>
      <c r="H138" s="70"/>
      <c r="I138" s="71"/>
      <c r="J138" s="71"/>
      <c r="K138" s="34" t="s">
        <v>65</v>
      </c>
      <c r="L138" s="78">
        <v>138</v>
      </c>
      <c r="M138" s="78"/>
      <c r="N138" s="73" t="s">
        <v>888</v>
      </c>
      <c r="O138" s="80" t="s">
        <v>198</v>
      </c>
      <c r="P138" s="82">
        <v>43553.40908564815</v>
      </c>
      <c r="Q138" s="80" t="s">
        <v>586</v>
      </c>
      <c r="R138" s="80" t="s">
        <v>782</v>
      </c>
      <c r="S138" s="80" t="s">
        <v>841</v>
      </c>
      <c r="T138" s="80" t="s">
        <v>1136</v>
      </c>
      <c r="U138" s="80" t="s">
        <v>1292</v>
      </c>
      <c r="V138" s="80" t="s">
        <v>1292</v>
      </c>
      <c r="W138" s="82">
        <v>43553.40908564815</v>
      </c>
      <c r="X138" s="85">
        <v>43553</v>
      </c>
      <c r="Y138" s="83" t="s">
        <v>1485</v>
      </c>
      <c r="Z138" s="80" t="s">
        <v>1863</v>
      </c>
      <c r="AA138" s="80"/>
      <c r="AB138" s="80"/>
      <c r="AC138" s="83" t="s">
        <v>2144</v>
      </c>
      <c r="AD138" s="80"/>
      <c r="AE138" s="80" t="b">
        <v>0</v>
      </c>
      <c r="AF138" s="80">
        <v>1</v>
      </c>
      <c r="AG138" s="83" t="s">
        <v>2147</v>
      </c>
      <c r="AH138" s="80" t="b">
        <v>0</v>
      </c>
      <c r="AI138" s="80" t="s">
        <v>2153</v>
      </c>
      <c r="AJ138" s="80"/>
      <c r="AK138" s="83" t="s">
        <v>2147</v>
      </c>
      <c r="AL138" s="80" t="b">
        <v>0</v>
      </c>
      <c r="AM138" s="80">
        <v>0</v>
      </c>
      <c r="AN138" s="83" t="s">
        <v>2147</v>
      </c>
      <c r="AO138" s="80" t="s">
        <v>2175</v>
      </c>
      <c r="AP138" s="80" t="b">
        <v>0</v>
      </c>
      <c r="AQ138" s="83" t="s">
        <v>2144</v>
      </c>
      <c r="AR138" s="80"/>
      <c r="AS138" s="80">
        <v>0</v>
      </c>
      <c r="AT138" s="80">
        <v>0</v>
      </c>
      <c r="AU138" s="80"/>
      <c r="AV138" s="80"/>
      <c r="AW138" s="80"/>
      <c r="AX138" s="80"/>
      <c r="AY138" s="80"/>
      <c r="AZ138" s="80"/>
      <c r="BA138" s="80"/>
      <c r="BB138" s="80"/>
      <c r="BC138">
        <v>12</v>
      </c>
      <c r="BD138" s="79" t="str">
        <f>REPLACE(INDEX(GroupVertices[Group],MATCH(Edges[[#This Row],[Vertex 1]],GroupVertices[Vertex],0)),1,1,"")</f>
        <v>1</v>
      </c>
      <c r="BE138" s="79" t="str">
        <f>REPLACE(INDEX(GroupVertices[Group],MATCH(Edges[[#This Row],[Vertex 2]],GroupVertices[Vertex],0)),1,1,"")</f>
        <v>1</v>
      </c>
      <c r="BF138" s="48">
        <v>0</v>
      </c>
      <c r="BG138" s="49">
        <v>0</v>
      </c>
      <c r="BH138" s="48">
        <v>0</v>
      </c>
      <c r="BI138" s="49">
        <v>0</v>
      </c>
      <c r="BJ138" s="48">
        <v>0</v>
      </c>
      <c r="BK138" s="49">
        <v>0</v>
      </c>
      <c r="BL138" s="48">
        <v>31</v>
      </c>
      <c r="BM138" s="49">
        <v>100</v>
      </c>
      <c r="BN138" s="48">
        <v>31</v>
      </c>
    </row>
    <row r="139" spans="1:66" ht="15">
      <c r="A139" s="65" t="s">
        <v>248</v>
      </c>
      <c r="B139" s="65" t="s">
        <v>248</v>
      </c>
      <c r="C139" s="66" t="s">
        <v>3816</v>
      </c>
      <c r="D139" s="67">
        <v>4.555555555555555</v>
      </c>
      <c r="E139" s="68" t="s">
        <v>136</v>
      </c>
      <c r="F139" s="69">
        <v>21.22222222222222</v>
      </c>
      <c r="G139" s="66"/>
      <c r="H139" s="70"/>
      <c r="I139" s="71"/>
      <c r="J139" s="71"/>
      <c r="K139" s="34" t="s">
        <v>65</v>
      </c>
      <c r="L139" s="78">
        <v>139</v>
      </c>
      <c r="M139" s="78"/>
      <c r="N139" s="73" t="s">
        <v>888</v>
      </c>
      <c r="O139" s="80" t="s">
        <v>198</v>
      </c>
      <c r="P139" s="82">
        <v>43557.710381944446</v>
      </c>
      <c r="Q139" s="80" t="s">
        <v>465</v>
      </c>
      <c r="R139" s="80" t="s">
        <v>605</v>
      </c>
      <c r="S139" s="80" t="s">
        <v>816</v>
      </c>
      <c r="T139" s="80" t="s">
        <v>1048</v>
      </c>
      <c r="U139" s="80"/>
      <c r="V139" s="80" t="s">
        <v>1307</v>
      </c>
      <c r="W139" s="82">
        <v>43557.710381944446</v>
      </c>
      <c r="X139" s="85">
        <v>43557</v>
      </c>
      <c r="Y139" s="83" t="s">
        <v>1476</v>
      </c>
      <c r="Z139" s="80" t="s">
        <v>1742</v>
      </c>
      <c r="AA139" s="80"/>
      <c r="AB139" s="80"/>
      <c r="AC139" s="83" t="s">
        <v>2022</v>
      </c>
      <c r="AD139" s="80"/>
      <c r="AE139" s="80" t="b">
        <v>0</v>
      </c>
      <c r="AF139" s="80">
        <v>6</v>
      </c>
      <c r="AG139" s="83" t="s">
        <v>2147</v>
      </c>
      <c r="AH139" s="80" t="b">
        <v>0</v>
      </c>
      <c r="AI139" s="80" t="s">
        <v>2152</v>
      </c>
      <c r="AJ139" s="80"/>
      <c r="AK139" s="83" t="s">
        <v>2147</v>
      </c>
      <c r="AL139" s="80" t="b">
        <v>0</v>
      </c>
      <c r="AM139" s="80">
        <v>4</v>
      </c>
      <c r="AN139" s="83" t="s">
        <v>2147</v>
      </c>
      <c r="AO139" s="80" t="s">
        <v>2174</v>
      </c>
      <c r="AP139" s="80" t="b">
        <v>0</v>
      </c>
      <c r="AQ139" s="83" t="s">
        <v>2022</v>
      </c>
      <c r="AR139" s="80"/>
      <c r="AS139" s="80">
        <v>0</v>
      </c>
      <c r="AT139" s="80">
        <v>0</v>
      </c>
      <c r="AU139" s="80"/>
      <c r="AV139" s="80"/>
      <c r="AW139" s="80"/>
      <c r="AX139" s="80"/>
      <c r="AY139" s="80"/>
      <c r="AZ139" s="80"/>
      <c r="BA139" s="80"/>
      <c r="BB139" s="80"/>
      <c r="BC139">
        <v>7</v>
      </c>
      <c r="BD139" s="79" t="str">
        <f>REPLACE(INDEX(GroupVertices[Group],MATCH(Edges[[#This Row],[Vertex 1]],GroupVertices[Vertex],0)),1,1,"")</f>
        <v>1</v>
      </c>
      <c r="BE139" s="79" t="str">
        <f>REPLACE(INDEX(GroupVertices[Group],MATCH(Edges[[#This Row],[Vertex 2]],GroupVertices[Vertex],0)),1,1,"")</f>
        <v>1</v>
      </c>
      <c r="BF139" s="48">
        <v>0</v>
      </c>
      <c r="BG139" s="49">
        <v>0</v>
      </c>
      <c r="BH139" s="48">
        <v>0</v>
      </c>
      <c r="BI139" s="49">
        <v>0</v>
      </c>
      <c r="BJ139" s="48">
        <v>0</v>
      </c>
      <c r="BK139" s="49">
        <v>0</v>
      </c>
      <c r="BL139" s="48">
        <v>30</v>
      </c>
      <c r="BM139" s="49">
        <v>100</v>
      </c>
      <c r="BN139" s="48">
        <v>30</v>
      </c>
    </row>
    <row r="140" spans="1:66" ht="15">
      <c r="A140" s="65" t="s">
        <v>262</v>
      </c>
      <c r="B140" s="65" t="s">
        <v>262</v>
      </c>
      <c r="C140" s="66" t="s">
        <v>3377</v>
      </c>
      <c r="D140" s="67">
        <v>5.333333333333334</v>
      </c>
      <c r="E140" s="68" t="s">
        <v>136</v>
      </c>
      <c r="F140" s="69">
        <v>19.333333333333332</v>
      </c>
      <c r="G140" s="66"/>
      <c r="H140" s="70"/>
      <c r="I140" s="71"/>
      <c r="J140" s="71"/>
      <c r="K140" s="34" t="s">
        <v>65</v>
      </c>
      <c r="L140" s="78">
        <v>140</v>
      </c>
      <c r="M140" s="78"/>
      <c r="N140" s="73" t="s">
        <v>850</v>
      </c>
      <c r="O140" s="80" t="s">
        <v>198</v>
      </c>
      <c r="P140" s="82">
        <v>43558.50140046296</v>
      </c>
      <c r="Q140" s="80" t="s">
        <v>418</v>
      </c>
      <c r="R140" s="84" t="s">
        <v>666</v>
      </c>
      <c r="S140" s="80" t="s">
        <v>820</v>
      </c>
      <c r="T140" s="80" t="s">
        <v>1014</v>
      </c>
      <c r="U140" s="80"/>
      <c r="V140" s="80" t="s">
        <v>1321</v>
      </c>
      <c r="W140" s="82">
        <v>43558.50140046296</v>
      </c>
      <c r="X140" s="85">
        <v>43558</v>
      </c>
      <c r="Y140" s="83" t="s">
        <v>1490</v>
      </c>
      <c r="Z140" s="80" t="s">
        <v>1695</v>
      </c>
      <c r="AA140" s="80"/>
      <c r="AB140" s="80"/>
      <c r="AC140" s="83" t="s">
        <v>1975</v>
      </c>
      <c r="AD140" s="80"/>
      <c r="AE140" s="80" t="b">
        <v>0</v>
      </c>
      <c r="AF140" s="80">
        <v>3</v>
      </c>
      <c r="AG140" s="83" t="s">
        <v>2147</v>
      </c>
      <c r="AH140" s="80" t="b">
        <v>0</v>
      </c>
      <c r="AI140" s="80" t="s">
        <v>2153</v>
      </c>
      <c r="AJ140" s="80"/>
      <c r="AK140" s="83" t="s">
        <v>2147</v>
      </c>
      <c r="AL140" s="80" t="b">
        <v>0</v>
      </c>
      <c r="AM140" s="80">
        <v>1</v>
      </c>
      <c r="AN140" s="83" t="s">
        <v>2147</v>
      </c>
      <c r="AO140" s="80" t="s">
        <v>2176</v>
      </c>
      <c r="AP140" s="80" t="b">
        <v>0</v>
      </c>
      <c r="AQ140" s="83" t="s">
        <v>1975</v>
      </c>
      <c r="AR140" s="80"/>
      <c r="AS140" s="80">
        <v>0</v>
      </c>
      <c r="AT140" s="80">
        <v>0</v>
      </c>
      <c r="AU140" s="80"/>
      <c r="AV140" s="80"/>
      <c r="AW140" s="80"/>
      <c r="AX140" s="80"/>
      <c r="AY140" s="80"/>
      <c r="AZ140" s="80"/>
      <c r="BA140" s="80"/>
      <c r="BB140" s="80"/>
      <c r="BC140">
        <v>8</v>
      </c>
      <c r="BD140" s="79" t="str">
        <f>REPLACE(INDEX(GroupVertices[Group],MATCH(Edges[[#This Row],[Vertex 1]],GroupVertices[Vertex],0)),1,1,"")</f>
        <v>1</v>
      </c>
      <c r="BE140" s="79" t="str">
        <f>REPLACE(INDEX(GroupVertices[Group],MATCH(Edges[[#This Row],[Vertex 2]],GroupVertices[Vertex],0)),1,1,"")</f>
        <v>1</v>
      </c>
      <c r="BF140" s="48">
        <v>0</v>
      </c>
      <c r="BG140" s="49">
        <v>0</v>
      </c>
      <c r="BH140" s="48">
        <v>0</v>
      </c>
      <c r="BI140" s="49">
        <v>0</v>
      </c>
      <c r="BJ140" s="48">
        <v>0</v>
      </c>
      <c r="BK140" s="49">
        <v>0</v>
      </c>
      <c r="BL140" s="48">
        <v>31</v>
      </c>
      <c r="BM140" s="49">
        <v>100</v>
      </c>
      <c r="BN140" s="48">
        <v>31</v>
      </c>
    </row>
    <row r="141" spans="1:66" ht="15">
      <c r="A141" s="65" t="s">
        <v>248</v>
      </c>
      <c r="B141" s="65" t="s">
        <v>248</v>
      </c>
      <c r="C141" s="66" t="s">
        <v>3816</v>
      </c>
      <c r="D141" s="67">
        <v>4.555555555555555</v>
      </c>
      <c r="E141" s="68" t="s">
        <v>136</v>
      </c>
      <c r="F141" s="69">
        <v>21.22222222222222</v>
      </c>
      <c r="G141" s="66"/>
      <c r="H141" s="70"/>
      <c r="I141" s="71"/>
      <c r="J141" s="71"/>
      <c r="K141" s="34" t="s">
        <v>65</v>
      </c>
      <c r="L141" s="78">
        <v>141</v>
      </c>
      <c r="M141" s="78"/>
      <c r="N141" s="73" t="s">
        <v>888</v>
      </c>
      <c r="O141" s="80" t="s">
        <v>198</v>
      </c>
      <c r="P141" s="82">
        <v>43559.47912037037</v>
      </c>
      <c r="Q141" s="80" t="s">
        <v>466</v>
      </c>
      <c r="R141" s="84" t="s">
        <v>604</v>
      </c>
      <c r="S141" s="80" t="s">
        <v>810</v>
      </c>
      <c r="T141" s="80" t="s">
        <v>1049</v>
      </c>
      <c r="U141" s="80" t="s">
        <v>1217</v>
      </c>
      <c r="V141" s="80" t="s">
        <v>1217</v>
      </c>
      <c r="W141" s="82">
        <v>43559.47912037037</v>
      </c>
      <c r="X141" s="85">
        <v>43559</v>
      </c>
      <c r="Y141" s="83" t="s">
        <v>1558</v>
      </c>
      <c r="Z141" s="80" t="s">
        <v>1743</v>
      </c>
      <c r="AA141" s="80"/>
      <c r="AB141" s="80"/>
      <c r="AC141" s="83" t="s">
        <v>2023</v>
      </c>
      <c r="AD141" s="80"/>
      <c r="AE141" s="80" t="b">
        <v>0</v>
      </c>
      <c r="AF141" s="80">
        <v>3</v>
      </c>
      <c r="AG141" s="83" t="s">
        <v>2147</v>
      </c>
      <c r="AH141" s="80" t="b">
        <v>0</v>
      </c>
      <c r="AI141" s="80" t="s">
        <v>2152</v>
      </c>
      <c r="AJ141" s="80"/>
      <c r="AK141" s="83" t="s">
        <v>2147</v>
      </c>
      <c r="AL141" s="80" t="b">
        <v>0</v>
      </c>
      <c r="AM141" s="80">
        <v>2</v>
      </c>
      <c r="AN141" s="83" t="s">
        <v>2147</v>
      </c>
      <c r="AO141" s="80" t="s">
        <v>2174</v>
      </c>
      <c r="AP141" s="80" t="b">
        <v>0</v>
      </c>
      <c r="AQ141" s="83" t="s">
        <v>2023</v>
      </c>
      <c r="AR141" s="80"/>
      <c r="AS141" s="80">
        <v>0</v>
      </c>
      <c r="AT141" s="80">
        <v>0</v>
      </c>
      <c r="AU141" s="80"/>
      <c r="AV141" s="80"/>
      <c r="AW141" s="80"/>
      <c r="AX141" s="80"/>
      <c r="AY141" s="80"/>
      <c r="AZ141" s="80"/>
      <c r="BA141" s="80"/>
      <c r="BB141" s="80"/>
      <c r="BC141">
        <v>7</v>
      </c>
      <c r="BD141" s="79" t="str">
        <f>REPLACE(INDEX(GroupVertices[Group],MATCH(Edges[[#This Row],[Vertex 1]],GroupVertices[Vertex],0)),1,1,"")</f>
        <v>1</v>
      </c>
      <c r="BE141" s="79" t="str">
        <f>REPLACE(INDEX(GroupVertices[Group],MATCH(Edges[[#This Row],[Vertex 2]],GroupVertices[Vertex],0)),1,1,"")</f>
        <v>1</v>
      </c>
      <c r="BF141" s="48">
        <v>0</v>
      </c>
      <c r="BG141" s="49">
        <v>0</v>
      </c>
      <c r="BH141" s="48">
        <v>0</v>
      </c>
      <c r="BI141" s="49">
        <v>0</v>
      </c>
      <c r="BJ141" s="48">
        <v>0</v>
      </c>
      <c r="BK141" s="49">
        <v>0</v>
      </c>
      <c r="BL141" s="48">
        <v>30</v>
      </c>
      <c r="BM141" s="49">
        <v>100</v>
      </c>
      <c r="BN141" s="48">
        <v>30</v>
      </c>
    </row>
    <row r="142" spans="1:66" ht="15">
      <c r="A142" s="65" t="s">
        <v>236</v>
      </c>
      <c r="B142" s="65" t="s">
        <v>236</v>
      </c>
      <c r="C142" s="66" t="s">
        <v>3815</v>
      </c>
      <c r="D142" s="67">
        <v>9.222222222222221</v>
      </c>
      <c r="E142" s="68" t="s">
        <v>136</v>
      </c>
      <c r="F142" s="69">
        <v>9.88888888888889</v>
      </c>
      <c r="G142" s="66"/>
      <c r="H142" s="70"/>
      <c r="I142" s="71"/>
      <c r="J142" s="71"/>
      <c r="K142" s="34" t="s">
        <v>65</v>
      </c>
      <c r="L142" s="78">
        <v>142</v>
      </c>
      <c r="M142" s="78"/>
      <c r="N142" s="73" t="s">
        <v>850</v>
      </c>
      <c r="O142" s="80" t="s">
        <v>198</v>
      </c>
      <c r="P142" s="82">
        <v>43559.64585648148</v>
      </c>
      <c r="Q142" s="80" t="s">
        <v>452</v>
      </c>
      <c r="R142" s="84" t="s">
        <v>691</v>
      </c>
      <c r="S142" s="80" t="s">
        <v>786</v>
      </c>
      <c r="T142" s="80" t="s">
        <v>943</v>
      </c>
      <c r="U142" s="80" t="s">
        <v>1210</v>
      </c>
      <c r="V142" s="80" t="s">
        <v>1210</v>
      </c>
      <c r="W142" s="82">
        <v>43559.64585648148</v>
      </c>
      <c r="X142" s="85">
        <v>43559</v>
      </c>
      <c r="Y142" s="83" t="s">
        <v>1387</v>
      </c>
      <c r="Z142" s="80" t="s">
        <v>1729</v>
      </c>
      <c r="AA142" s="80"/>
      <c r="AB142" s="80"/>
      <c r="AC142" s="83" t="s">
        <v>2009</v>
      </c>
      <c r="AD142" s="80"/>
      <c r="AE142" s="80" t="b">
        <v>0</v>
      </c>
      <c r="AF142" s="80">
        <v>0</v>
      </c>
      <c r="AG142" s="83" t="s">
        <v>2147</v>
      </c>
      <c r="AH142" s="80" t="b">
        <v>0</v>
      </c>
      <c r="AI142" s="80" t="s">
        <v>2150</v>
      </c>
      <c r="AJ142" s="80"/>
      <c r="AK142" s="83" t="s">
        <v>2147</v>
      </c>
      <c r="AL142" s="80" t="b">
        <v>0</v>
      </c>
      <c r="AM142" s="80">
        <v>0</v>
      </c>
      <c r="AN142" s="83" t="s">
        <v>2147</v>
      </c>
      <c r="AO142" s="80" t="s">
        <v>2174</v>
      </c>
      <c r="AP142" s="80" t="b">
        <v>0</v>
      </c>
      <c r="AQ142" s="83" t="s">
        <v>2009</v>
      </c>
      <c r="AR142" s="80"/>
      <c r="AS142" s="80">
        <v>0</v>
      </c>
      <c r="AT142" s="80">
        <v>0</v>
      </c>
      <c r="AU142" s="80"/>
      <c r="AV142" s="80"/>
      <c r="AW142" s="80"/>
      <c r="AX142" s="80"/>
      <c r="AY142" s="80"/>
      <c r="AZ142" s="80"/>
      <c r="BA142" s="80"/>
      <c r="BB142" s="80"/>
      <c r="BC142">
        <v>13</v>
      </c>
      <c r="BD142" s="79" t="str">
        <f>REPLACE(INDEX(GroupVertices[Group],MATCH(Edges[[#This Row],[Vertex 1]],GroupVertices[Vertex],0)),1,1,"")</f>
        <v>1</v>
      </c>
      <c r="BE142" s="79" t="str">
        <f>REPLACE(INDEX(GroupVertices[Group],MATCH(Edges[[#This Row],[Vertex 2]],GroupVertices[Vertex],0)),1,1,"")</f>
        <v>1</v>
      </c>
      <c r="BF142" s="48">
        <v>2</v>
      </c>
      <c r="BG142" s="49">
        <v>5.555555555555555</v>
      </c>
      <c r="BH142" s="48">
        <v>0</v>
      </c>
      <c r="BI142" s="49">
        <v>0</v>
      </c>
      <c r="BJ142" s="48">
        <v>0</v>
      </c>
      <c r="BK142" s="49">
        <v>0</v>
      </c>
      <c r="BL142" s="48">
        <v>34</v>
      </c>
      <c r="BM142" s="49">
        <v>94.44444444444444</v>
      </c>
      <c r="BN142" s="48">
        <v>36</v>
      </c>
    </row>
    <row r="143" spans="1:66" ht="15">
      <c r="A143" s="65" t="s">
        <v>255</v>
      </c>
      <c r="B143" s="65" t="s">
        <v>255</v>
      </c>
      <c r="C143" s="66" t="s">
        <v>3817</v>
      </c>
      <c r="D143" s="67">
        <v>6.111111111111111</v>
      </c>
      <c r="E143" s="68" t="s">
        <v>136</v>
      </c>
      <c r="F143" s="69">
        <v>17.444444444444443</v>
      </c>
      <c r="G143" s="66"/>
      <c r="H143" s="70"/>
      <c r="I143" s="71"/>
      <c r="J143" s="71"/>
      <c r="K143" s="34" t="s">
        <v>65</v>
      </c>
      <c r="L143" s="78">
        <v>143</v>
      </c>
      <c r="M143" s="78"/>
      <c r="N143" s="73" t="s">
        <v>850</v>
      </c>
      <c r="O143" s="80" t="s">
        <v>198</v>
      </c>
      <c r="P143" s="82">
        <v>43560.61188657407</v>
      </c>
      <c r="Q143" s="80" t="s">
        <v>426</v>
      </c>
      <c r="R143" s="80"/>
      <c r="S143" s="80"/>
      <c r="T143" s="80" t="s">
        <v>850</v>
      </c>
      <c r="U143" s="80"/>
      <c r="V143" s="80" t="s">
        <v>1314</v>
      </c>
      <c r="W143" s="82">
        <v>43560.61188657407</v>
      </c>
      <c r="X143" s="85">
        <v>43560</v>
      </c>
      <c r="Y143" s="83" t="s">
        <v>1433</v>
      </c>
      <c r="Z143" s="80" t="s">
        <v>1703</v>
      </c>
      <c r="AA143" s="80"/>
      <c r="AB143" s="80"/>
      <c r="AC143" s="83" t="s">
        <v>1983</v>
      </c>
      <c r="AD143" s="80"/>
      <c r="AE143" s="80" t="b">
        <v>0</v>
      </c>
      <c r="AF143" s="80">
        <v>0</v>
      </c>
      <c r="AG143" s="83" t="s">
        <v>2147</v>
      </c>
      <c r="AH143" s="80" t="b">
        <v>0</v>
      </c>
      <c r="AI143" s="80" t="s">
        <v>2150</v>
      </c>
      <c r="AJ143" s="80"/>
      <c r="AK143" s="83" t="s">
        <v>2147</v>
      </c>
      <c r="AL143" s="80" t="b">
        <v>0</v>
      </c>
      <c r="AM143" s="80">
        <v>20</v>
      </c>
      <c r="AN143" s="83" t="s">
        <v>2165</v>
      </c>
      <c r="AO143" s="80" t="s">
        <v>2175</v>
      </c>
      <c r="AP143" s="80" t="b">
        <v>0</v>
      </c>
      <c r="AQ143" s="83" t="s">
        <v>2165</v>
      </c>
      <c r="AR143" s="80"/>
      <c r="AS143" s="80">
        <v>0</v>
      </c>
      <c r="AT143" s="80">
        <v>0</v>
      </c>
      <c r="AU143" s="80"/>
      <c r="AV143" s="80"/>
      <c r="AW143" s="80"/>
      <c r="AX143" s="80"/>
      <c r="AY143" s="80"/>
      <c r="AZ143" s="80"/>
      <c r="BA143" s="80"/>
      <c r="BB143" s="80"/>
      <c r="BC143">
        <v>9</v>
      </c>
      <c r="BD143" s="79" t="str">
        <f>REPLACE(INDEX(GroupVertices[Group],MATCH(Edges[[#This Row],[Vertex 1]],GroupVertices[Vertex],0)),1,1,"")</f>
        <v>1</v>
      </c>
      <c r="BE143" s="79" t="str">
        <f>REPLACE(INDEX(GroupVertices[Group],MATCH(Edges[[#This Row],[Vertex 2]],GroupVertices[Vertex],0)),1,1,"")</f>
        <v>1</v>
      </c>
      <c r="BF143" s="48">
        <v>0</v>
      </c>
      <c r="BG143" s="49">
        <v>0</v>
      </c>
      <c r="BH143" s="48">
        <v>0</v>
      </c>
      <c r="BI143" s="49">
        <v>0</v>
      </c>
      <c r="BJ143" s="48">
        <v>0</v>
      </c>
      <c r="BK143" s="49">
        <v>0</v>
      </c>
      <c r="BL143" s="48">
        <v>43</v>
      </c>
      <c r="BM143" s="49">
        <v>100</v>
      </c>
      <c r="BN143" s="48">
        <v>43</v>
      </c>
    </row>
    <row r="144" spans="1:66" ht="15">
      <c r="A144" s="65" t="s">
        <v>248</v>
      </c>
      <c r="B144" s="65" t="s">
        <v>248</v>
      </c>
      <c r="C144" s="66" t="s">
        <v>3816</v>
      </c>
      <c r="D144" s="67">
        <v>4.555555555555555</v>
      </c>
      <c r="E144" s="68" t="s">
        <v>136</v>
      </c>
      <c r="F144" s="69">
        <v>21.22222222222222</v>
      </c>
      <c r="G144" s="66"/>
      <c r="H144" s="70"/>
      <c r="I144" s="71"/>
      <c r="J144" s="71"/>
      <c r="K144" s="34" t="s">
        <v>65</v>
      </c>
      <c r="L144" s="78">
        <v>144</v>
      </c>
      <c r="M144" s="78"/>
      <c r="N144" s="73" t="s">
        <v>888</v>
      </c>
      <c r="O144" s="80" t="s">
        <v>198</v>
      </c>
      <c r="P144" s="82">
        <v>43563.479166666664</v>
      </c>
      <c r="Q144" s="80" t="s">
        <v>467</v>
      </c>
      <c r="R144" s="80" t="s">
        <v>698</v>
      </c>
      <c r="S144" s="80" t="s">
        <v>816</v>
      </c>
      <c r="T144" s="80" t="s">
        <v>1050</v>
      </c>
      <c r="U144" s="80"/>
      <c r="V144" s="80" t="s">
        <v>1307</v>
      </c>
      <c r="W144" s="82">
        <v>43563.479166666664</v>
      </c>
      <c r="X144" s="85">
        <v>43563</v>
      </c>
      <c r="Y144" s="83" t="s">
        <v>1363</v>
      </c>
      <c r="Z144" s="80" t="s">
        <v>1744</v>
      </c>
      <c r="AA144" s="80"/>
      <c r="AB144" s="80"/>
      <c r="AC144" s="83" t="s">
        <v>2024</v>
      </c>
      <c r="AD144" s="80"/>
      <c r="AE144" s="80" t="b">
        <v>0</v>
      </c>
      <c r="AF144" s="80">
        <v>6</v>
      </c>
      <c r="AG144" s="83" t="s">
        <v>2147</v>
      </c>
      <c r="AH144" s="80" t="b">
        <v>0</v>
      </c>
      <c r="AI144" s="80" t="s">
        <v>2152</v>
      </c>
      <c r="AJ144" s="80"/>
      <c r="AK144" s="83" t="s">
        <v>2147</v>
      </c>
      <c r="AL144" s="80" t="b">
        <v>0</v>
      </c>
      <c r="AM144" s="80">
        <v>3</v>
      </c>
      <c r="AN144" s="83" t="s">
        <v>2147</v>
      </c>
      <c r="AO144" s="80" t="s">
        <v>2174</v>
      </c>
      <c r="AP144" s="80" t="b">
        <v>0</v>
      </c>
      <c r="AQ144" s="83" t="s">
        <v>2024</v>
      </c>
      <c r="AR144" s="80"/>
      <c r="AS144" s="80">
        <v>0</v>
      </c>
      <c r="AT144" s="80">
        <v>0</v>
      </c>
      <c r="AU144" s="80"/>
      <c r="AV144" s="80"/>
      <c r="AW144" s="80"/>
      <c r="AX144" s="80"/>
      <c r="AY144" s="80"/>
      <c r="AZ144" s="80"/>
      <c r="BA144" s="80"/>
      <c r="BB144" s="80"/>
      <c r="BC144">
        <v>7</v>
      </c>
      <c r="BD144" s="79" t="str">
        <f>REPLACE(INDEX(GroupVertices[Group],MATCH(Edges[[#This Row],[Vertex 1]],GroupVertices[Vertex],0)),1,1,"")</f>
        <v>1</v>
      </c>
      <c r="BE144" s="79" t="str">
        <f>REPLACE(INDEX(GroupVertices[Group],MATCH(Edges[[#This Row],[Vertex 2]],GroupVertices[Vertex],0)),1,1,"")</f>
        <v>1</v>
      </c>
      <c r="BF144" s="48">
        <v>0</v>
      </c>
      <c r="BG144" s="49">
        <v>0</v>
      </c>
      <c r="BH144" s="48">
        <v>0</v>
      </c>
      <c r="BI144" s="49">
        <v>0</v>
      </c>
      <c r="BJ144" s="48">
        <v>0</v>
      </c>
      <c r="BK144" s="49">
        <v>0</v>
      </c>
      <c r="BL144" s="48">
        <v>25</v>
      </c>
      <c r="BM144" s="49">
        <v>100</v>
      </c>
      <c r="BN144" s="48">
        <v>25</v>
      </c>
    </row>
    <row r="145" spans="1:66" ht="15">
      <c r="A145" s="65" t="s">
        <v>248</v>
      </c>
      <c r="B145" s="65" t="s">
        <v>248</v>
      </c>
      <c r="C145" s="66" t="s">
        <v>3816</v>
      </c>
      <c r="D145" s="67">
        <v>4.555555555555555</v>
      </c>
      <c r="E145" s="68" t="s">
        <v>136</v>
      </c>
      <c r="F145" s="69">
        <v>21.22222222222222</v>
      </c>
      <c r="G145" s="66"/>
      <c r="H145" s="70"/>
      <c r="I145" s="71"/>
      <c r="J145" s="71"/>
      <c r="K145" s="34" t="s">
        <v>65</v>
      </c>
      <c r="L145" s="78">
        <v>145</v>
      </c>
      <c r="M145" s="78"/>
      <c r="N145" s="73" t="s">
        <v>888</v>
      </c>
      <c r="O145" s="80" t="s">
        <v>198</v>
      </c>
      <c r="P145" s="82">
        <v>43564.3775</v>
      </c>
      <c r="Q145" s="80" t="s">
        <v>468</v>
      </c>
      <c r="R145" s="80"/>
      <c r="S145" s="80"/>
      <c r="T145" s="80" t="s">
        <v>1051</v>
      </c>
      <c r="U145" s="80" t="s">
        <v>1218</v>
      </c>
      <c r="V145" s="80" t="s">
        <v>1218</v>
      </c>
      <c r="W145" s="82">
        <v>43564.3775</v>
      </c>
      <c r="X145" s="85">
        <v>43564</v>
      </c>
      <c r="Y145" s="83" t="s">
        <v>1497</v>
      </c>
      <c r="Z145" s="80" t="s">
        <v>1745</v>
      </c>
      <c r="AA145" s="80"/>
      <c r="AB145" s="80"/>
      <c r="AC145" s="83" t="s">
        <v>2025</v>
      </c>
      <c r="AD145" s="80"/>
      <c r="AE145" s="80" t="b">
        <v>0</v>
      </c>
      <c r="AF145" s="80">
        <v>3</v>
      </c>
      <c r="AG145" s="83" t="s">
        <v>2147</v>
      </c>
      <c r="AH145" s="80" t="b">
        <v>0</v>
      </c>
      <c r="AI145" s="80" t="s">
        <v>2152</v>
      </c>
      <c r="AJ145" s="80"/>
      <c r="AK145" s="83" t="s">
        <v>2147</v>
      </c>
      <c r="AL145" s="80" t="b">
        <v>0</v>
      </c>
      <c r="AM145" s="80">
        <v>0</v>
      </c>
      <c r="AN145" s="83" t="s">
        <v>2147</v>
      </c>
      <c r="AO145" s="80" t="s">
        <v>2174</v>
      </c>
      <c r="AP145" s="80" t="b">
        <v>0</v>
      </c>
      <c r="AQ145" s="83" t="s">
        <v>2025</v>
      </c>
      <c r="AR145" s="80"/>
      <c r="AS145" s="80">
        <v>0</v>
      </c>
      <c r="AT145" s="80">
        <v>0</v>
      </c>
      <c r="AU145" s="80"/>
      <c r="AV145" s="80"/>
      <c r="AW145" s="80"/>
      <c r="AX145" s="80"/>
      <c r="AY145" s="80"/>
      <c r="AZ145" s="80"/>
      <c r="BA145" s="80"/>
      <c r="BB145" s="80"/>
      <c r="BC145">
        <v>7</v>
      </c>
      <c r="BD145" s="79" t="str">
        <f>REPLACE(INDEX(GroupVertices[Group],MATCH(Edges[[#This Row],[Vertex 1]],GroupVertices[Vertex],0)),1,1,"")</f>
        <v>1</v>
      </c>
      <c r="BE145" s="79" t="str">
        <f>REPLACE(INDEX(GroupVertices[Group],MATCH(Edges[[#This Row],[Vertex 2]],GroupVertices[Vertex],0)),1,1,"")</f>
        <v>1</v>
      </c>
      <c r="BF145" s="48">
        <v>0</v>
      </c>
      <c r="BG145" s="49">
        <v>0</v>
      </c>
      <c r="BH145" s="48">
        <v>0</v>
      </c>
      <c r="BI145" s="49">
        <v>0</v>
      </c>
      <c r="BJ145" s="48">
        <v>0</v>
      </c>
      <c r="BK145" s="49">
        <v>0</v>
      </c>
      <c r="BL145" s="48">
        <v>21</v>
      </c>
      <c r="BM145" s="49">
        <v>100</v>
      </c>
      <c r="BN145" s="48">
        <v>21</v>
      </c>
    </row>
    <row r="146" spans="1:66" ht="15">
      <c r="A146" s="65" t="s">
        <v>274</v>
      </c>
      <c r="B146" s="65" t="s">
        <v>274</v>
      </c>
      <c r="C146" s="66" t="s">
        <v>3819</v>
      </c>
      <c r="D146" s="67">
        <v>8.444444444444445</v>
      </c>
      <c r="E146" s="68" t="s">
        <v>136</v>
      </c>
      <c r="F146" s="69">
        <v>11.777777777777779</v>
      </c>
      <c r="G146" s="66"/>
      <c r="H146" s="70"/>
      <c r="I146" s="71"/>
      <c r="J146" s="71"/>
      <c r="K146" s="34" t="s">
        <v>65</v>
      </c>
      <c r="L146" s="78">
        <v>146</v>
      </c>
      <c r="M146" s="78"/>
      <c r="N146" s="73" t="s">
        <v>888</v>
      </c>
      <c r="O146" s="80" t="s">
        <v>198</v>
      </c>
      <c r="P146" s="82">
        <v>43565.35631944444</v>
      </c>
      <c r="Q146" s="80" t="s">
        <v>587</v>
      </c>
      <c r="R146" s="80" t="s">
        <v>782</v>
      </c>
      <c r="S146" s="80" t="s">
        <v>841</v>
      </c>
      <c r="T146" s="80" t="s">
        <v>1137</v>
      </c>
      <c r="U146" s="80" t="s">
        <v>1293</v>
      </c>
      <c r="V146" s="80" t="s">
        <v>1293</v>
      </c>
      <c r="W146" s="82">
        <v>43565.35631944444</v>
      </c>
      <c r="X146" s="85">
        <v>43565</v>
      </c>
      <c r="Y146" s="83" t="s">
        <v>1442</v>
      </c>
      <c r="Z146" s="80" t="s">
        <v>1864</v>
      </c>
      <c r="AA146" s="80"/>
      <c r="AB146" s="80"/>
      <c r="AC146" s="83" t="s">
        <v>2145</v>
      </c>
      <c r="AD146" s="80"/>
      <c r="AE146" s="80" t="b">
        <v>0</v>
      </c>
      <c r="AF146" s="80">
        <v>0</v>
      </c>
      <c r="AG146" s="83" t="s">
        <v>2147</v>
      </c>
      <c r="AH146" s="80" t="b">
        <v>0</v>
      </c>
      <c r="AI146" s="80" t="s">
        <v>2153</v>
      </c>
      <c r="AJ146" s="80"/>
      <c r="AK146" s="83" t="s">
        <v>2147</v>
      </c>
      <c r="AL146" s="80" t="b">
        <v>0</v>
      </c>
      <c r="AM146" s="80">
        <v>0</v>
      </c>
      <c r="AN146" s="83" t="s">
        <v>2147</v>
      </c>
      <c r="AO146" s="80" t="s">
        <v>2175</v>
      </c>
      <c r="AP146" s="80" t="b">
        <v>0</v>
      </c>
      <c r="AQ146" s="83" t="s">
        <v>2145</v>
      </c>
      <c r="AR146" s="80"/>
      <c r="AS146" s="80">
        <v>0</v>
      </c>
      <c r="AT146" s="80">
        <v>0</v>
      </c>
      <c r="AU146" s="80"/>
      <c r="AV146" s="80"/>
      <c r="AW146" s="80"/>
      <c r="AX146" s="80"/>
      <c r="AY146" s="80"/>
      <c r="AZ146" s="80"/>
      <c r="BA146" s="80"/>
      <c r="BB146" s="80"/>
      <c r="BC146">
        <v>12</v>
      </c>
      <c r="BD146" s="79" t="str">
        <f>REPLACE(INDEX(GroupVertices[Group],MATCH(Edges[[#This Row],[Vertex 1]],GroupVertices[Vertex],0)),1,1,"")</f>
        <v>1</v>
      </c>
      <c r="BE146" s="79" t="str">
        <f>REPLACE(INDEX(GroupVertices[Group],MATCH(Edges[[#This Row],[Vertex 2]],GroupVertices[Vertex],0)),1,1,"")</f>
        <v>1</v>
      </c>
      <c r="BF146" s="48">
        <v>0</v>
      </c>
      <c r="BG146" s="49">
        <v>0</v>
      </c>
      <c r="BH146" s="48">
        <v>3</v>
      </c>
      <c r="BI146" s="49">
        <v>10.344827586206897</v>
      </c>
      <c r="BJ146" s="48">
        <v>0</v>
      </c>
      <c r="BK146" s="49">
        <v>0</v>
      </c>
      <c r="BL146" s="48">
        <v>26</v>
      </c>
      <c r="BM146" s="49">
        <v>89.65517241379311</v>
      </c>
      <c r="BN146" s="48">
        <v>29</v>
      </c>
    </row>
    <row r="147" spans="1:66" ht="15">
      <c r="A147" s="65" t="s">
        <v>245</v>
      </c>
      <c r="B147" s="65" t="s">
        <v>245</v>
      </c>
      <c r="C147" s="66" t="s">
        <v>3817</v>
      </c>
      <c r="D147" s="67">
        <v>6.111111111111111</v>
      </c>
      <c r="E147" s="68" t="s">
        <v>136</v>
      </c>
      <c r="F147" s="69">
        <v>17.444444444444443</v>
      </c>
      <c r="G147" s="66"/>
      <c r="H147" s="70"/>
      <c r="I147" s="71"/>
      <c r="J147" s="71"/>
      <c r="K147" s="34" t="s">
        <v>65</v>
      </c>
      <c r="L147" s="78">
        <v>147</v>
      </c>
      <c r="M147" s="78"/>
      <c r="N147" s="73" t="s">
        <v>850</v>
      </c>
      <c r="O147" s="80" t="s">
        <v>198</v>
      </c>
      <c r="P147" s="82">
        <v>43567.301400462966</v>
      </c>
      <c r="Q147" s="80" t="s">
        <v>339</v>
      </c>
      <c r="R147" s="84" t="s">
        <v>598</v>
      </c>
      <c r="S147" s="80" t="s">
        <v>802</v>
      </c>
      <c r="T147" s="80" t="s">
        <v>929</v>
      </c>
      <c r="U147" s="80" t="s">
        <v>1149</v>
      </c>
      <c r="V147" s="80" t="s">
        <v>1149</v>
      </c>
      <c r="W147" s="82">
        <v>43567.301400462966</v>
      </c>
      <c r="X147" s="85">
        <v>43567</v>
      </c>
      <c r="Y147" s="83" t="s">
        <v>1469</v>
      </c>
      <c r="Z147" s="80" t="s">
        <v>1616</v>
      </c>
      <c r="AA147" s="80"/>
      <c r="AB147" s="80"/>
      <c r="AC147" s="83" t="s">
        <v>1895</v>
      </c>
      <c r="AD147" s="80"/>
      <c r="AE147" s="80" t="b">
        <v>0</v>
      </c>
      <c r="AF147" s="80">
        <v>0</v>
      </c>
      <c r="AG147" s="83" t="s">
        <v>2147</v>
      </c>
      <c r="AH147" s="80" t="b">
        <v>0</v>
      </c>
      <c r="AI147" s="80" t="s">
        <v>2150</v>
      </c>
      <c r="AJ147" s="80"/>
      <c r="AK147" s="83" t="s">
        <v>2147</v>
      </c>
      <c r="AL147" s="80" t="b">
        <v>0</v>
      </c>
      <c r="AM147" s="80">
        <v>2</v>
      </c>
      <c r="AN147" s="83" t="s">
        <v>2147</v>
      </c>
      <c r="AO147" s="80" t="s">
        <v>2176</v>
      </c>
      <c r="AP147" s="80" t="b">
        <v>0</v>
      </c>
      <c r="AQ147" s="83" t="s">
        <v>1895</v>
      </c>
      <c r="AR147" s="80"/>
      <c r="AS147" s="80">
        <v>0</v>
      </c>
      <c r="AT147" s="80">
        <v>0</v>
      </c>
      <c r="AU147" s="80"/>
      <c r="AV147" s="80"/>
      <c r="AW147" s="80"/>
      <c r="AX147" s="80"/>
      <c r="AY147" s="80"/>
      <c r="AZ147" s="80"/>
      <c r="BA147" s="80"/>
      <c r="BB147" s="80"/>
      <c r="BC147">
        <v>9</v>
      </c>
      <c r="BD147" s="79" t="str">
        <f>REPLACE(INDEX(GroupVertices[Group],MATCH(Edges[[#This Row],[Vertex 1]],GroupVertices[Vertex],0)),1,1,"")</f>
        <v>1</v>
      </c>
      <c r="BE147" s="79" t="str">
        <f>REPLACE(INDEX(GroupVertices[Group],MATCH(Edges[[#This Row],[Vertex 2]],GroupVertices[Vertex],0)),1,1,"")</f>
        <v>1</v>
      </c>
      <c r="BF147" s="48">
        <v>1</v>
      </c>
      <c r="BG147" s="49">
        <v>2.7777777777777777</v>
      </c>
      <c r="BH147" s="48">
        <v>0</v>
      </c>
      <c r="BI147" s="49">
        <v>0</v>
      </c>
      <c r="BJ147" s="48">
        <v>0</v>
      </c>
      <c r="BK147" s="49">
        <v>0</v>
      </c>
      <c r="BL147" s="48">
        <v>35</v>
      </c>
      <c r="BM147" s="49">
        <v>97.22222222222223</v>
      </c>
      <c r="BN147" s="48">
        <v>36</v>
      </c>
    </row>
    <row r="148" spans="1:66" ht="15">
      <c r="A148" s="65" t="s">
        <v>247</v>
      </c>
      <c r="B148" s="65" t="s">
        <v>247</v>
      </c>
      <c r="C148" s="66" t="s">
        <v>3816</v>
      </c>
      <c r="D148" s="67">
        <v>4.555555555555555</v>
      </c>
      <c r="E148" s="68" t="s">
        <v>136</v>
      </c>
      <c r="F148" s="69">
        <v>21.22222222222222</v>
      </c>
      <c r="G148" s="66"/>
      <c r="H148" s="70"/>
      <c r="I148" s="71"/>
      <c r="J148" s="71"/>
      <c r="K148" s="34" t="s">
        <v>65</v>
      </c>
      <c r="L148" s="78">
        <v>148</v>
      </c>
      <c r="M148" s="78"/>
      <c r="N148" s="73" t="s">
        <v>850</v>
      </c>
      <c r="O148" s="80" t="s">
        <v>198</v>
      </c>
      <c r="P148" s="82">
        <v>43570.43472222222</v>
      </c>
      <c r="Q148" s="80" t="s">
        <v>344</v>
      </c>
      <c r="R148" s="84" t="s">
        <v>602</v>
      </c>
      <c r="S148" s="80" t="s">
        <v>797</v>
      </c>
      <c r="T148" s="80" t="s">
        <v>850</v>
      </c>
      <c r="U148" s="80"/>
      <c r="V148" s="80" t="s">
        <v>1306</v>
      </c>
      <c r="W148" s="82">
        <v>43570.43472222222</v>
      </c>
      <c r="X148" s="85">
        <v>43570</v>
      </c>
      <c r="Y148" s="83" t="s">
        <v>1427</v>
      </c>
      <c r="Z148" s="80" t="s">
        <v>1621</v>
      </c>
      <c r="AA148" s="80"/>
      <c r="AB148" s="80"/>
      <c r="AC148" s="83" t="s">
        <v>1900</v>
      </c>
      <c r="AD148" s="80"/>
      <c r="AE148" s="80" t="b">
        <v>0</v>
      </c>
      <c r="AF148" s="80">
        <v>3</v>
      </c>
      <c r="AG148" s="83" t="s">
        <v>2147</v>
      </c>
      <c r="AH148" s="80" t="b">
        <v>0</v>
      </c>
      <c r="AI148" s="80" t="s">
        <v>2150</v>
      </c>
      <c r="AJ148" s="80"/>
      <c r="AK148" s="83" t="s">
        <v>2147</v>
      </c>
      <c r="AL148" s="80" t="b">
        <v>0</v>
      </c>
      <c r="AM148" s="80">
        <v>2</v>
      </c>
      <c r="AN148" s="83" t="s">
        <v>2147</v>
      </c>
      <c r="AO148" s="80" t="s">
        <v>2174</v>
      </c>
      <c r="AP148" s="80" t="b">
        <v>0</v>
      </c>
      <c r="AQ148" s="83" t="s">
        <v>1900</v>
      </c>
      <c r="AR148" s="80"/>
      <c r="AS148" s="80">
        <v>0</v>
      </c>
      <c r="AT148" s="80">
        <v>0</v>
      </c>
      <c r="AU148" s="80"/>
      <c r="AV148" s="80"/>
      <c r="AW148" s="80"/>
      <c r="AX148" s="80"/>
      <c r="AY148" s="80"/>
      <c r="AZ148" s="80"/>
      <c r="BA148" s="80"/>
      <c r="BB148" s="80"/>
      <c r="BC148">
        <v>7</v>
      </c>
      <c r="BD148" s="79" t="str">
        <f>REPLACE(INDEX(GroupVertices[Group],MATCH(Edges[[#This Row],[Vertex 1]],GroupVertices[Vertex],0)),1,1,"")</f>
        <v>1</v>
      </c>
      <c r="BE148" s="79" t="str">
        <f>REPLACE(INDEX(GroupVertices[Group],MATCH(Edges[[#This Row],[Vertex 2]],GroupVertices[Vertex],0)),1,1,"")</f>
        <v>1</v>
      </c>
      <c r="BF148" s="48">
        <v>0</v>
      </c>
      <c r="BG148" s="49">
        <v>0</v>
      </c>
      <c r="BH148" s="48">
        <v>1</v>
      </c>
      <c r="BI148" s="49">
        <v>12.5</v>
      </c>
      <c r="BJ148" s="48">
        <v>0</v>
      </c>
      <c r="BK148" s="49">
        <v>0</v>
      </c>
      <c r="BL148" s="48">
        <v>7</v>
      </c>
      <c r="BM148" s="49">
        <v>87.5</v>
      </c>
      <c r="BN148" s="48">
        <v>8</v>
      </c>
    </row>
    <row r="149" spans="1:66" ht="15">
      <c r="A149" s="65" t="s">
        <v>269</v>
      </c>
      <c r="B149" s="65" t="s">
        <v>269</v>
      </c>
      <c r="C149" s="66" t="s">
        <v>3369</v>
      </c>
      <c r="D149" s="67">
        <v>3</v>
      </c>
      <c r="E149" s="68" t="s">
        <v>132</v>
      </c>
      <c r="F149" s="69">
        <v>25</v>
      </c>
      <c r="G149" s="66"/>
      <c r="H149" s="70"/>
      <c r="I149" s="71"/>
      <c r="J149" s="71"/>
      <c r="K149" s="34" t="s">
        <v>65</v>
      </c>
      <c r="L149" s="78">
        <v>149</v>
      </c>
      <c r="M149" s="78"/>
      <c r="N149" s="73" t="s">
        <v>850</v>
      </c>
      <c r="O149" s="80" t="s">
        <v>198</v>
      </c>
      <c r="P149" s="82">
        <v>43572.6109375</v>
      </c>
      <c r="Q149" s="80" t="s">
        <v>574</v>
      </c>
      <c r="R149" s="80" t="s">
        <v>774</v>
      </c>
      <c r="S149" s="80" t="s">
        <v>833</v>
      </c>
      <c r="T149" s="80" t="s">
        <v>1130</v>
      </c>
      <c r="U149" s="80" t="s">
        <v>1285</v>
      </c>
      <c r="V149" s="80" t="s">
        <v>1285</v>
      </c>
      <c r="W149" s="82">
        <v>43572.6109375</v>
      </c>
      <c r="X149" s="85">
        <v>43572</v>
      </c>
      <c r="Y149" s="83" t="s">
        <v>1475</v>
      </c>
      <c r="Z149" s="80" t="s">
        <v>1851</v>
      </c>
      <c r="AA149" s="80"/>
      <c r="AB149" s="80"/>
      <c r="AC149" s="83" t="s">
        <v>2132</v>
      </c>
      <c r="AD149" s="80"/>
      <c r="AE149" s="80" t="b">
        <v>0</v>
      </c>
      <c r="AF149" s="80">
        <v>2</v>
      </c>
      <c r="AG149" s="83" t="s">
        <v>2147</v>
      </c>
      <c r="AH149" s="80" t="b">
        <v>0</v>
      </c>
      <c r="AI149" s="80" t="s">
        <v>2150</v>
      </c>
      <c r="AJ149" s="80"/>
      <c r="AK149" s="83" t="s">
        <v>2147</v>
      </c>
      <c r="AL149" s="80" t="b">
        <v>0</v>
      </c>
      <c r="AM149" s="80">
        <v>0</v>
      </c>
      <c r="AN149" s="83" t="s">
        <v>2147</v>
      </c>
      <c r="AO149" s="80" t="s">
        <v>2175</v>
      </c>
      <c r="AP149" s="80" t="b">
        <v>0</v>
      </c>
      <c r="AQ149" s="83" t="s">
        <v>2132</v>
      </c>
      <c r="AR149" s="80"/>
      <c r="AS149" s="80">
        <v>0</v>
      </c>
      <c r="AT149" s="80">
        <v>0</v>
      </c>
      <c r="AU149" s="80"/>
      <c r="AV149" s="80"/>
      <c r="AW149" s="80"/>
      <c r="AX149" s="80"/>
      <c r="AY149" s="80"/>
      <c r="AZ149" s="80"/>
      <c r="BA149" s="80"/>
      <c r="BB149" s="80"/>
      <c r="BC149">
        <v>4</v>
      </c>
      <c r="BD149" s="79" t="str">
        <f>REPLACE(INDEX(GroupVertices[Group],MATCH(Edges[[#This Row],[Vertex 1]],GroupVertices[Vertex],0)),1,1,"")</f>
        <v>1</v>
      </c>
      <c r="BE149" s="79" t="str">
        <f>REPLACE(INDEX(GroupVertices[Group],MATCH(Edges[[#This Row],[Vertex 2]],GroupVertices[Vertex],0)),1,1,"")</f>
        <v>1</v>
      </c>
      <c r="BF149" s="48">
        <v>1</v>
      </c>
      <c r="BG149" s="49">
        <v>3.225806451612903</v>
      </c>
      <c r="BH149" s="48">
        <v>0</v>
      </c>
      <c r="BI149" s="49">
        <v>0</v>
      </c>
      <c r="BJ149" s="48">
        <v>0</v>
      </c>
      <c r="BK149" s="49">
        <v>0</v>
      </c>
      <c r="BL149" s="48">
        <v>30</v>
      </c>
      <c r="BM149" s="49">
        <v>96.7741935483871</v>
      </c>
      <c r="BN149" s="48">
        <v>31</v>
      </c>
    </row>
    <row r="150" spans="1:66" ht="15">
      <c r="A150" s="65" t="s">
        <v>266</v>
      </c>
      <c r="B150" s="65" t="s">
        <v>266</v>
      </c>
      <c r="C150" s="66" t="s">
        <v>3369</v>
      </c>
      <c r="D150" s="67">
        <v>3</v>
      </c>
      <c r="E150" s="68" t="s">
        <v>132</v>
      </c>
      <c r="F150" s="69">
        <v>25</v>
      </c>
      <c r="G150" s="66"/>
      <c r="H150" s="70"/>
      <c r="I150" s="71"/>
      <c r="J150" s="71"/>
      <c r="K150" s="34" t="s">
        <v>65</v>
      </c>
      <c r="L150" s="78">
        <v>150</v>
      </c>
      <c r="M150" s="78"/>
      <c r="N150" s="73" t="s">
        <v>850</v>
      </c>
      <c r="O150" s="80" t="s">
        <v>198</v>
      </c>
      <c r="P150" s="82">
        <v>43577.25832175926</v>
      </c>
      <c r="Q150" s="80" t="s">
        <v>524</v>
      </c>
      <c r="R150" s="80" t="s">
        <v>739</v>
      </c>
      <c r="S150" s="80" t="s">
        <v>814</v>
      </c>
      <c r="T150" s="80" t="s">
        <v>1095</v>
      </c>
      <c r="U150" s="80" t="s">
        <v>1246</v>
      </c>
      <c r="V150" s="80" t="s">
        <v>1246</v>
      </c>
      <c r="W150" s="82">
        <v>43577.25832175926</v>
      </c>
      <c r="X150" s="85">
        <v>43577</v>
      </c>
      <c r="Y150" s="83" t="s">
        <v>1567</v>
      </c>
      <c r="Z150" s="80" t="s">
        <v>1801</v>
      </c>
      <c r="AA150" s="80"/>
      <c r="AB150" s="80"/>
      <c r="AC150" s="83" t="s">
        <v>2082</v>
      </c>
      <c r="AD150" s="83" t="s">
        <v>2081</v>
      </c>
      <c r="AE150" s="80" t="b">
        <v>0</v>
      </c>
      <c r="AF150" s="80">
        <v>0</v>
      </c>
      <c r="AG150" s="83" t="s">
        <v>2149</v>
      </c>
      <c r="AH150" s="80" t="b">
        <v>0</v>
      </c>
      <c r="AI150" s="80" t="s">
        <v>2150</v>
      </c>
      <c r="AJ150" s="80"/>
      <c r="AK150" s="83" t="s">
        <v>2147</v>
      </c>
      <c r="AL150" s="80" t="b">
        <v>0</v>
      </c>
      <c r="AM150" s="80">
        <v>0</v>
      </c>
      <c r="AN150" s="83" t="s">
        <v>2147</v>
      </c>
      <c r="AO150" s="80" t="s">
        <v>2175</v>
      </c>
      <c r="AP150" s="80" t="b">
        <v>0</v>
      </c>
      <c r="AQ150" s="83" t="s">
        <v>2081</v>
      </c>
      <c r="AR150" s="80"/>
      <c r="AS150" s="80">
        <v>0</v>
      </c>
      <c r="AT150" s="80">
        <v>0</v>
      </c>
      <c r="AU150" s="80"/>
      <c r="AV150" s="80"/>
      <c r="AW150" s="80"/>
      <c r="AX150" s="80"/>
      <c r="AY150" s="80"/>
      <c r="AZ150" s="80"/>
      <c r="BA150" s="80"/>
      <c r="BB150" s="80"/>
      <c r="BC150">
        <v>2</v>
      </c>
      <c r="BD150" s="79" t="str">
        <f>REPLACE(INDEX(GroupVertices[Group],MATCH(Edges[[#This Row],[Vertex 1]],GroupVertices[Vertex],0)),1,1,"")</f>
        <v>1</v>
      </c>
      <c r="BE150" s="79" t="str">
        <f>REPLACE(INDEX(GroupVertices[Group],MATCH(Edges[[#This Row],[Vertex 2]],GroupVertices[Vertex],0)),1,1,"")</f>
        <v>1</v>
      </c>
      <c r="BF150" s="48">
        <v>2</v>
      </c>
      <c r="BG150" s="49">
        <v>8.695652173913043</v>
      </c>
      <c r="BH150" s="48">
        <v>0</v>
      </c>
      <c r="BI150" s="49">
        <v>0</v>
      </c>
      <c r="BJ150" s="48">
        <v>0</v>
      </c>
      <c r="BK150" s="49">
        <v>0</v>
      </c>
      <c r="BL150" s="48">
        <v>21</v>
      </c>
      <c r="BM150" s="49">
        <v>91.30434782608695</v>
      </c>
      <c r="BN150" s="48">
        <v>23</v>
      </c>
    </row>
    <row r="151" spans="1:66" ht="15">
      <c r="A151" s="65" t="s">
        <v>269</v>
      </c>
      <c r="B151" s="65" t="s">
        <v>269</v>
      </c>
      <c r="C151" s="66" t="s">
        <v>3369</v>
      </c>
      <c r="D151" s="67">
        <v>3</v>
      </c>
      <c r="E151" s="68" t="s">
        <v>132</v>
      </c>
      <c r="F151" s="69">
        <v>25</v>
      </c>
      <c r="G151" s="66"/>
      <c r="H151" s="70"/>
      <c r="I151" s="71"/>
      <c r="J151" s="71"/>
      <c r="K151" s="34" t="s">
        <v>65</v>
      </c>
      <c r="L151" s="78">
        <v>151</v>
      </c>
      <c r="M151" s="78"/>
      <c r="N151" s="73" t="s">
        <v>850</v>
      </c>
      <c r="O151" s="80" t="s">
        <v>198</v>
      </c>
      <c r="P151" s="82">
        <v>43579.35480324074</v>
      </c>
      <c r="Q151" s="80" t="s">
        <v>575</v>
      </c>
      <c r="R151" s="80" t="s">
        <v>773</v>
      </c>
      <c r="S151" s="80" t="s">
        <v>833</v>
      </c>
      <c r="T151" s="80" t="s">
        <v>1131</v>
      </c>
      <c r="U151" s="80" t="s">
        <v>1286</v>
      </c>
      <c r="V151" s="80" t="s">
        <v>1286</v>
      </c>
      <c r="W151" s="82">
        <v>43579.35480324074</v>
      </c>
      <c r="X151" s="85">
        <v>43579</v>
      </c>
      <c r="Y151" s="83" t="s">
        <v>1584</v>
      </c>
      <c r="Z151" s="80" t="s">
        <v>1852</v>
      </c>
      <c r="AA151" s="80"/>
      <c r="AB151" s="80"/>
      <c r="AC151" s="83" t="s">
        <v>2133</v>
      </c>
      <c r="AD151" s="80"/>
      <c r="AE151" s="80" t="b">
        <v>0</v>
      </c>
      <c r="AF151" s="80">
        <v>2</v>
      </c>
      <c r="AG151" s="83" t="s">
        <v>2147</v>
      </c>
      <c r="AH151" s="80" t="b">
        <v>0</v>
      </c>
      <c r="AI151" s="80" t="s">
        <v>2153</v>
      </c>
      <c r="AJ151" s="80"/>
      <c r="AK151" s="83" t="s">
        <v>2147</v>
      </c>
      <c r="AL151" s="80" t="b">
        <v>0</v>
      </c>
      <c r="AM151" s="80">
        <v>0</v>
      </c>
      <c r="AN151" s="83" t="s">
        <v>2147</v>
      </c>
      <c r="AO151" s="80" t="s">
        <v>2175</v>
      </c>
      <c r="AP151" s="80" t="b">
        <v>0</v>
      </c>
      <c r="AQ151" s="83" t="s">
        <v>2133</v>
      </c>
      <c r="AR151" s="80"/>
      <c r="AS151" s="80">
        <v>0</v>
      </c>
      <c r="AT151" s="80">
        <v>0</v>
      </c>
      <c r="AU151" s="80"/>
      <c r="AV151" s="80"/>
      <c r="AW151" s="80"/>
      <c r="AX151" s="80"/>
      <c r="AY151" s="80"/>
      <c r="AZ151" s="80"/>
      <c r="BA151" s="80"/>
      <c r="BB151" s="80"/>
      <c r="BC151">
        <v>4</v>
      </c>
      <c r="BD151" s="79" t="str">
        <f>REPLACE(INDEX(GroupVertices[Group],MATCH(Edges[[#This Row],[Vertex 1]],GroupVertices[Vertex],0)),1,1,"")</f>
        <v>1</v>
      </c>
      <c r="BE151" s="79" t="str">
        <f>REPLACE(INDEX(GroupVertices[Group],MATCH(Edges[[#This Row],[Vertex 2]],GroupVertices[Vertex],0)),1,1,"")</f>
        <v>1</v>
      </c>
      <c r="BF151" s="48">
        <v>0</v>
      </c>
      <c r="BG151" s="49">
        <v>0</v>
      </c>
      <c r="BH151" s="48">
        <v>1</v>
      </c>
      <c r="BI151" s="49">
        <v>3.8461538461538463</v>
      </c>
      <c r="BJ151" s="48">
        <v>0</v>
      </c>
      <c r="BK151" s="49">
        <v>0</v>
      </c>
      <c r="BL151" s="48">
        <v>25</v>
      </c>
      <c r="BM151" s="49">
        <v>96.15384615384616</v>
      </c>
      <c r="BN151" s="48">
        <v>26</v>
      </c>
    </row>
    <row r="152" spans="1:66" ht="15">
      <c r="A152" s="65" t="s">
        <v>268</v>
      </c>
      <c r="B152" s="65" t="s">
        <v>268</v>
      </c>
      <c r="C152" s="66" t="s">
        <v>3370</v>
      </c>
      <c r="D152" s="67">
        <v>10</v>
      </c>
      <c r="E152" s="68" t="s">
        <v>136</v>
      </c>
      <c r="F152" s="69">
        <v>8</v>
      </c>
      <c r="G152" s="66"/>
      <c r="H152" s="70"/>
      <c r="I152" s="71"/>
      <c r="J152" s="71"/>
      <c r="K152" s="34" t="s">
        <v>65</v>
      </c>
      <c r="L152" s="78">
        <v>152</v>
      </c>
      <c r="M152" s="78"/>
      <c r="N152" s="73" t="s">
        <v>850</v>
      </c>
      <c r="O152" s="80" t="s">
        <v>198</v>
      </c>
      <c r="P152" s="82">
        <v>43582.47927083333</v>
      </c>
      <c r="Q152" s="80" t="s">
        <v>539</v>
      </c>
      <c r="R152" s="80" t="s">
        <v>751</v>
      </c>
      <c r="S152" s="80" t="s">
        <v>814</v>
      </c>
      <c r="T152" s="80" t="s">
        <v>1065</v>
      </c>
      <c r="U152" s="80" t="s">
        <v>1257</v>
      </c>
      <c r="V152" s="80" t="s">
        <v>1257</v>
      </c>
      <c r="W152" s="82">
        <v>43582.47927083333</v>
      </c>
      <c r="X152" s="85">
        <v>43582</v>
      </c>
      <c r="Y152" s="83" t="s">
        <v>1396</v>
      </c>
      <c r="Z152" s="80" t="s">
        <v>1816</v>
      </c>
      <c r="AA152" s="80"/>
      <c r="AB152" s="80"/>
      <c r="AC152" s="83" t="s">
        <v>2097</v>
      </c>
      <c r="AD152" s="80"/>
      <c r="AE152" s="80" t="b">
        <v>0</v>
      </c>
      <c r="AF152" s="80">
        <v>18</v>
      </c>
      <c r="AG152" s="83" t="s">
        <v>2147</v>
      </c>
      <c r="AH152" s="80" t="b">
        <v>0</v>
      </c>
      <c r="AI152" s="80" t="s">
        <v>2150</v>
      </c>
      <c r="AJ152" s="80"/>
      <c r="AK152" s="83" t="s">
        <v>2147</v>
      </c>
      <c r="AL152" s="80" t="b">
        <v>0</v>
      </c>
      <c r="AM152" s="80">
        <v>10</v>
      </c>
      <c r="AN152" s="83" t="s">
        <v>2147</v>
      </c>
      <c r="AO152" s="80" t="s">
        <v>2189</v>
      </c>
      <c r="AP152" s="80" t="b">
        <v>0</v>
      </c>
      <c r="AQ152" s="83" t="s">
        <v>2097</v>
      </c>
      <c r="AR152" s="80"/>
      <c r="AS152" s="80">
        <v>0</v>
      </c>
      <c r="AT152" s="80">
        <v>0</v>
      </c>
      <c r="AU152" s="80"/>
      <c r="AV152" s="80"/>
      <c r="AW152" s="80"/>
      <c r="AX152" s="80"/>
      <c r="AY152" s="80"/>
      <c r="AZ152" s="80"/>
      <c r="BA152" s="80"/>
      <c r="BB152" s="80"/>
      <c r="BC152">
        <v>17</v>
      </c>
      <c r="BD152" s="79" t="str">
        <f>REPLACE(INDEX(GroupVertices[Group],MATCH(Edges[[#This Row],[Vertex 1]],GroupVertices[Vertex],0)),1,1,"")</f>
        <v>1</v>
      </c>
      <c r="BE152" s="79" t="str">
        <f>REPLACE(INDEX(GroupVertices[Group],MATCH(Edges[[#This Row],[Vertex 2]],GroupVertices[Vertex],0)),1,1,"")</f>
        <v>1</v>
      </c>
      <c r="BF152" s="48">
        <v>2</v>
      </c>
      <c r="BG152" s="49">
        <v>6.451612903225806</v>
      </c>
      <c r="BH152" s="48">
        <v>0</v>
      </c>
      <c r="BI152" s="49">
        <v>0</v>
      </c>
      <c r="BJ152" s="48">
        <v>0</v>
      </c>
      <c r="BK152" s="49">
        <v>0</v>
      </c>
      <c r="BL152" s="48">
        <v>29</v>
      </c>
      <c r="BM152" s="49">
        <v>93.54838709677419</v>
      </c>
      <c r="BN152" s="48">
        <v>31</v>
      </c>
    </row>
    <row r="153" spans="1:66" ht="15">
      <c r="A153" s="65" t="s">
        <v>247</v>
      </c>
      <c r="B153" s="65" t="s">
        <v>247</v>
      </c>
      <c r="C153" s="66" t="s">
        <v>3816</v>
      </c>
      <c r="D153" s="67">
        <v>4.555555555555555</v>
      </c>
      <c r="E153" s="68" t="s">
        <v>136</v>
      </c>
      <c r="F153" s="69">
        <v>21.22222222222222</v>
      </c>
      <c r="G153" s="66"/>
      <c r="H153" s="70"/>
      <c r="I153" s="71"/>
      <c r="J153" s="71"/>
      <c r="K153" s="34" t="s">
        <v>65</v>
      </c>
      <c r="L153" s="78">
        <v>153</v>
      </c>
      <c r="M153" s="78"/>
      <c r="N153" s="73" t="s">
        <v>850</v>
      </c>
      <c r="O153" s="80" t="s">
        <v>198</v>
      </c>
      <c r="P153" s="82">
        <v>43584.376550925925</v>
      </c>
      <c r="Q153" s="80" t="s">
        <v>345</v>
      </c>
      <c r="R153" s="84" t="s">
        <v>603</v>
      </c>
      <c r="S153" s="80" t="s">
        <v>812</v>
      </c>
      <c r="T153" s="80" t="s">
        <v>937</v>
      </c>
      <c r="U153" s="80" t="s">
        <v>1154</v>
      </c>
      <c r="V153" s="80" t="s">
        <v>1154</v>
      </c>
      <c r="W153" s="82">
        <v>43584.376550925925</v>
      </c>
      <c r="X153" s="85">
        <v>43584</v>
      </c>
      <c r="Y153" s="83" t="s">
        <v>1479</v>
      </c>
      <c r="Z153" s="80" t="s">
        <v>1622</v>
      </c>
      <c r="AA153" s="80"/>
      <c r="AB153" s="80"/>
      <c r="AC153" s="83" t="s">
        <v>1901</v>
      </c>
      <c r="AD153" s="80"/>
      <c r="AE153" s="80" t="b">
        <v>0</v>
      </c>
      <c r="AF153" s="80">
        <v>10</v>
      </c>
      <c r="AG153" s="83" t="s">
        <v>2147</v>
      </c>
      <c r="AH153" s="80" t="b">
        <v>0</v>
      </c>
      <c r="AI153" s="80" t="s">
        <v>2150</v>
      </c>
      <c r="AJ153" s="80"/>
      <c r="AK153" s="83" t="s">
        <v>2147</v>
      </c>
      <c r="AL153" s="80" t="b">
        <v>0</v>
      </c>
      <c r="AM153" s="80">
        <v>8</v>
      </c>
      <c r="AN153" s="83" t="s">
        <v>2147</v>
      </c>
      <c r="AO153" s="80" t="s">
        <v>2174</v>
      </c>
      <c r="AP153" s="80" t="b">
        <v>0</v>
      </c>
      <c r="AQ153" s="83" t="s">
        <v>1901</v>
      </c>
      <c r="AR153" s="80"/>
      <c r="AS153" s="80">
        <v>0</v>
      </c>
      <c r="AT153" s="80">
        <v>0</v>
      </c>
      <c r="AU153" s="80"/>
      <c r="AV153" s="80"/>
      <c r="AW153" s="80"/>
      <c r="AX153" s="80"/>
      <c r="AY153" s="80"/>
      <c r="AZ153" s="80"/>
      <c r="BA153" s="80"/>
      <c r="BB153" s="80"/>
      <c r="BC153">
        <v>7</v>
      </c>
      <c r="BD153" s="79" t="str">
        <f>REPLACE(INDEX(GroupVertices[Group],MATCH(Edges[[#This Row],[Vertex 1]],GroupVertices[Vertex],0)),1,1,"")</f>
        <v>1</v>
      </c>
      <c r="BE153" s="79" t="str">
        <f>REPLACE(INDEX(GroupVertices[Group],MATCH(Edges[[#This Row],[Vertex 2]],GroupVertices[Vertex],0)),1,1,"")</f>
        <v>1</v>
      </c>
      <c r="BF153" s="48">
        <v>0</v>
      </c>
      <c r="BG153" s="49">
        <v>0</v>
      </c>
      <c r="BH153" s="48">
        <v>1</v>
      </c>
      <c r="BI153" s="49">
        <v>2.9411764705882355</v>
      </c>
      <c r="BJ153" s="48">
        <v>0</v>
      </c>
      <c r="BK153" s="49">
        <v>0</v>
      </c>
      <c r="BL153" s="48">
        <v>33</v>
      </c>
      <c r="BM153" s="49">
        <v>97.05882352941177</v>
      </c>
      <c r="BN153" s="48">
        <v>34</v>
      </c>
    </row>
    <row r="154" spans="1:66" ht="15">
      <c r="A154" s="65" t="s">
        <v>247</v>
      </c>
      <c r="B154" s="65" t="s">
        <v>247</v>
      </c>
      <c r="C154" s="66" t="s">
        <v>3816</v>
      </c>
      <c r="D154" s="67">
        <v>4.555555555555555</v>
      </c>
      <c r="E154" s="68" t="s">
        <v>136</v>
      </c>
      <c r="F154" s="69">
        <v>21.22222222222222</v>
      </c>
      <c r="G154" s="66"/>
      <c r="H154" s="70"/>
      <c r="I154" s="71"/>
      <c r="J154" s="71"/>
      <c r="K154" s="34" t="s">
        <v>65</v>
      </c>
      <c r="L154" s="78">
        <v>154</v>
      </c>
      <c r="M154" s="78"/>
      <c r="N154" s="73" t="s">
        <v>850</v>
      </c>
      <c r="O154" s="80" t="s">
        <v>198</v>
      </c>
      <c r="P154" s="82">
        <v>43586.35673611111</v>
      </c>
      <c r="Q154" s="80" t="s">
        <v>346</v>
      </c>
      <c r="R154" s="80"/>
      <c r="S154" s="80"/>
      <c r="T154" s="80" t="s">
        <v>930</v>
      </c>
      <c r="U154" s="80"/>
      <c r="V154" s="80" t="s">
        <v>1306</v>
      </c>
      <c r="W154" s="82">
        <v>43586.35673611111</v>
      </c>
      <c r="X154" s="85">
        <v>43586</v>
      </c>
      <c r="Y154" s="83" t="s">
        <v>1480</v>
      </c>
      <c r="Z154" s="80" t="s">
        <v>1623</v>
      </c>
      <c r="AA154" s="80"/>
      <c r="AB154" s="80"/>
      <c r="AC154" s="83" t="s">
        <v>1902</v>
      </c>
      <c r="AD154" s="80"/>
      <c r="AE154" s="80" t="b">
        <v>0</v>
      </c>
      <c r="AF154" s="80">
        <v>0</v>
      </c>
      <c r="AG154" s="83" t="s">
        <v>2147</v>
      </c>
      <c r="AH154" s="80" t="b">
        <v>0</v>
      </c>
      <c r="AI154" s="80" t="s">
        <v>2150</v>
      </c>
      <c r="AJ154" s="80"/>
      <c r="AK154" s="83" t="s">
        <v>2147</v>
      </c>
      <c r="AL154" s="80" t="b">
        <v>0</v>
      </c>
      <c r="AM154" s="80">
        <v>1</v>
      </c>
      <c r="AN154" s="83" t="s">
        <v>2161</v>
      </c>
      <c r="AO154" s="80" t="s">
        <v>2178</v>
      </c>
      <c r="AP154" s="80" t="b">
        <v>0</v>
      </c>
      <c r="AQ154" s="83" t="s">
        <v>2161</v>
      </c>
      <c r="AR154" s="80"/>
      <c r="AS154" s="80">
        <v>0</v>
      </c>
      <c r="AT154" s="80">
        <v>0</v>
      </c>
      <c r="AU154" s="80"/>
      <c r="AV154" s="80"/>
      <c r="AW154" s="80"/>
      <c r="AX154" s="80"/>
      <c r="AY154" s="80"/>
      <c r="AZ154" s="80"/>
      <c r="BA154" s="80"/>
      <c r="BB154" s="80"/>
      <c r="BC154">
        <v>7</v>
      </c>
      <c r="BD154" s="79" t="str">
        <f>REPLACE(INDEX(GroupVertices[Group],MATCH(Edges[[#This Row],[Vertex 1]],GroupVertices[Vertex],0)),1,1,"")</f>
        <v>1</v>
      </c>
      <c r="BE154" s="79" t="str">
        <f>REPLACE(INDEX(GroupVertices[Group],MATCH(Edges[[#This Row],[Vertex 2]],GroupVertices[Vertex],0)),1,1,"")</f>
        <v>1</v>
      </c>
      <c r="BF154" s="48">
        <v>0</v>
      </c>
      <c r="BG154" s="49">
        <v>0</v>
      </c>
      <c r="BH154" s="48">
        <v>0</v>
      </c>
      <c r="BI154" s="49">
        <v>0</v>
      </c>
      <c r="BJ154" s="48">
        <v>0</v>
      </c>
      <c r="BK154" s="49">
        <v>0</v>
      </c>
      <c r="BL154" s="48">
        <v>41</v>
      </c>
      <c r="BM154" s="49">
        <v>100</v>
      </c>
      <c r="BN154" s="48">
        <v>41</v>
      </c>
    </row>
    <row r="155" spans="1:66" ht="15">
      <c r="A155" s="65" t="s">
        <v>258</v>
      </c>
      <c r="B155" s="65" t="s">
        <v>258</v>
      </c>
      <c r="C155" s="66" t="s">
        <v>3369</v>
      </c>
      <c r="D155" s="67">
        <v>3</v>
      </c>
      <c r="E155" s="68" t="s">
        <v>132</v>
      </c>
      <c r="F155" s="69">
        <v>25</v>
      </c>
      <c r="G155" s="66"/>
      <c r="H155" s="70"/>
      <c r="I155" s="71"/>
      <c r="J155" s="71"/>
      <c r="K155" s="34" t="s">
        <v>65</v>
      </c>
      <c r="L155" s="78">
        <v>155</v>
      </c>
      <c r="M155" s="78"/>
      <c r="N155" s="73" t="s">
        <v>850</v>
      </c>
      <c r="O155" s="80" t="s">
        <v>198</v>
      </c>
      <c r="P155" s="82">
        <v>43588.50001157408</v>
      </c>
      <c r="Q155" s="80" t="s">
        <v>523</v>
      </c>
      <c r="R155" s="80"/>
      <c r="S155" s="80"/>
      <c r="T155" s="80" t="s">
        <v>1094</v>
      </c>
      <c r="U155" s="80" t="s">
        <v>1245</v>
      </c>
      <c r="V155" s="80" t="s">
        <v>1245</v>
      </c>
      <c r="W155" s="82">
        <v>43588.50001157408</v>
      </c>
      <c r="X155" s="85">
        <v>43588</v>
      </c>
      <c r="Y155" s="83" t="s">
        <v>1362</v>
      </c>
      <c r="Z155" s="80" t="s">
        <v>1800</v>
      </c>
      <c r="AA155" s="80"/>
      <c r="AB155" s="80"/>
      <c r="AC155" s="83" t="s">
        <v>2080</v>
      </c>
      <c r="AD155" s="80"/>
      <c r="AE155" s="80" t="b">
        <v>0</v>
      </c>
      <c r="AF155" s="80">
        <v>0</v>
      </c>
      <c r="AG155" s="83" t="s">
        <v>2147</v>
      </c>
      <c r="AH155" s="80" t="b">
        <v>0</v>
      </c>
      <c r="AI155" s="80" t="s">
        <v>2150</v>
      </c>
      <c r="AJ155" s="80"/>
      <c r="AK155" s="83" t="s">
        <v>2147</v>
      </c>
      <c r="AL155" s="80" t="b">
        <v>0</v>
      </c>
      <c r="AM155" s="80">
        <v>0</v>
      </c>
      <c r="AN155" s="83" t="s">
        <v>2147</v>
      </c>
      <c r="AO155" s="80" t="s">
        <v>2174</v>
      </c>
      <c r="AP155" s="80" t="b">
        <v>0</v>
      </c>
      <c r="AQ155" s="83" t="s">
        <v>2080</v>
      </c>
      <c r="AR155" s="80"/>
      <c r="AS155" s="80">
        <v>0</v>
      </c>
      <c r="AT155" s="80">
        <v>0</v>
      </c>
      <c r="AU155" s="80"/>
      <c r="AV155" s="80"/>
      <c r="AW155" s="80"/>
      <c r="AX155" s="80"/>
      <c r="AY155" s="80"/>
      <c r="AZ155" s="80"/>
      <c r="BA155" s="80"/>
      <c r="BB155" s="80"/>
      <c r="BC155">
        <v>1</v>
      </c>
      <c r="BD155" s="79" t="str">
        <f>REPLACE(INDEX(GroupVertices[Group],MATCH(Edges[[#This Row],[Vertex 1]],GroupVertices[Vertex],0)),1,1,"")</f>
        <v>1</v>
      </c>
      <c r="BE155" s="79" t="str">
        <f>REPLACE(INDEX(GroupVertices[Group],MATCH(Edges[[#This Row],[Vertex 2]],GroupVertices[Vertex],0)),1,1,"")</f>
        <v>1</v>
      </c>
      <c r="BF155" s="48">
        <v>2</v>
      </c>
      <c r="BG155" s="49">
        <v>5.2631578947368425</v>
      </c>
      <c r="BH155" s="48">
        <v>1</v>
      </c>
      <c r="BI155" s="49">
        <v>2.6315789473684212</v>
      </c>
      <c r="BJ155" s="48">
        <v>0</v>
      </c>
      <c r="BK155" s="49">
        <v>0</v>
      </c>
      <c r="BL155" s="48">
        <v>35</v>
      </c>
      <c r="BM155" s="49">
        <v>92.10526315789474</v>
      </c>
      <c r="BN155" s="48">
        <v>38</v>
      </c>
    </row>
    <row r="156" spans="1:66" ht="15">
      <c r="A156" s="65" t="s">
        <v>268</v>
      </c>
      <c r="B156" s="65" t="s">
        <v>268</v>
      </c>
      <c r="C156" s="66" t="s">
        <v>3370</v>
      </c>
      <c r="D156" s="67">
        <v>10</v>
      </c>
      <c r="E156" s="68" t="s">
        <v>136</v>
      </c>
      <c r="F156" s="69">
        <v>8</v>
      </c>
      <c r="G156" s="66"/>
      <c r="H156" s="70"/>
      <c r="I156" s="71"/>
      <c r="J156" s="71"/>
      <c r="K156" s="34" t="s">
        <v>65</v>
      </c>
      <c r="L156" s="78">
        <v>156</v>
      </c>
      <c r="M156" s="78"/>
      <c r="N156" s="73" t="s">
        <v>850</v>
      </c>
      <c r="O156" s="80" t="s">
        <v>198</v>
      </c>
      <c r="P156" s="82">
        <v>43588.7918287037</v>
      </c>
      <c r="Q156" s="80" t="s">
        <v>540</v>
      </c>
      <c r="R156" s="80"/>
      <c r="S156" s="80"/>
      <c r="T156" s="80" t="s">
        <v>1106</v>
      </c>
      <c r="U156" s="80" t="s">
        <v>1258</v>
      </c>
      <c r="V156" s="80" t="s">
        <v>1258</v>
      </c>
      <c r="W156" s="82">
        <v>43588.7918287037</v>
      </c>
      <c r="X156" s="85">
        <v>43588</v>
      </c>
      <c r="Y156" s="83" t="s">
        <v>1509</v>
      </c>
      <c r="Z156" s="80" t="s">
        <v>1817</v>
      </c>
      <c r="AA156" s="80"/>
      <c r="AB156" s="80"/>
      <c r="AC156" s="83" t="s">
        <v>2098</v>
      </c>
      <c r="AD156" s="80"/>
      <c r="AE156" s="80" t="b">
        <v>0</v>
      </c>
      <c r="AF156" s="80">
        <v>7</v>
      </c>
      <c r="AG156" s="83" t="s">
        <v>2147</v>
      </c>
      <c r="AH156" s="80" t="b">
        <v>0</v>
      </c>
      <c r="AI156" s="80" t="s">
        <v>2150</v>
      </c>
      <c r="AJ156" s="80"/>
      <c r="AK156" s="83" t="s">
        <v>2147</v>
      </c>
      <c r="AL156" s="80" t="b">
        <v>0</v>
      </c>
      <c r="AM156" s="80">
        <v>2</v>
      </c>
      <c r="AN156" s="83" t="s">
        <v>2147</v>
      </c>
      <c r="AO156" s="80" t="s">
        <v>2189</v>
      </c>
      <c r="AP156" s="80" t="b">
        <v>0</v>
      </c>
      <c r="AQ156" s="83" t="s">
        <v>2098</v>
      </c>
      <c r="AR156" s="80"/>
      <c r="AS156" s="80">
        <v>0</v>
      </c>
      <c r="AT156" s="80">
        <v>0</v>
      </c>
      <c r="AU156" s="80"/>
      <c r="AV156" s="80"/>
      <c r="AW156" s="80"/>
      <c r="AX156" s="80"/>
      <c r="AY156" s="80"/>
      <c r="AZ156" s="80"/>
      <c r="BA156" s="80"/>
      <c r="BB156" s="80"/>
      <c r="BC156">
        <v>17</v>
      </c>
      <c r="BD156" s="79" t="str">
        <f>REPLACE(INDEX(GroupVertices[Group],MATCH(Edges[[#This Row],[Vertex 1]],GroupVertices[Vertex],0)),1,1,"")</f>
        <v>1</v>
      </c>
      <c r="BE156" s="79" t="str">
        <f>REPLACE(INDEX(GroupVertices[Group],MATCH(Edges[[#This Row],[Vertex 2]],GroupVertices[Vertex],0)),1,1,"")</f>
        <v>1</v>
      </c>
      <c r="BF156" s="48">
        <v>0</v>
      </c>
      <c r="BG156" s="49">
        <v>0</v>
      </c>
      <c r="BH156" s="48">
        <v>1</v>
      </c>
      <c r="BI156" s="49">
        <v>2.5</v>
      </c>
      <c r="BJ156" s="48">
        <v>0</v>
      </c>
      <c r="BK156" s="49">
        <v>0</v>
      </c>
      <c r="BL156" s="48">
        <v>39</v>
      </c>
      <c r="BM156" s="49">
        <v>97.5</v>
      </c>
      <c r="BN156" s="48">
        <v>40</v>
      </c>
    </row>
    <row r="157" spans="1:66" ht="15">
      <c r="A157" s="65" t="s">
        <v>272</v>
      </c>
      <c r="B157" s="65" t="s">
        <v>272</v>
      </c>
      <c r="C157" s="66" t="s">
        <v>3377</v>
      </c>
      <c r="D157" s="67">
        <v>5.333333333333334</v>
      </c>
      <c r="E157" s="68" t="s">
        <v>136</v>
      </c>
      <c r="F157" s="69">
        <v>19.333333333333332</v>
      </c>
      <c r="G157" s="66"/>
      <c r="H157" s="70"/>
      <c r="I157" s="71"/>
      <c r="J157" s="71"/>
      <c r="K157" s="34" t="s">
        <v>65</v>
      </c>
      <c r="L157" s="78">
        <v>157</v>
      </c>
      <c r="M157" s="78"/>
      <c r="N157" s="73" t="s">
        <v>888</v>
      </c>
      <c r="O157" s="80" t="s">
        <v>198</v>
      </c>
      <c r="P157" s="82">
        <v>43592.166666666664</v>
      </c>
      <c r="Q157" s="80" t="s">
        <v>545</v>
      </c>
      <c r="R157" s="80" t="s">
        <v>754</v>
      </c>
      <c r="S157" s="80" t="s">
        <v>832</v>
      </c>
      <c r="T157" s="80" t="s">
        <v>1109</v>
      </c>
      <c r="U157" s="80"/>
      <c r="V157" s="80" t="s">
        <v>1331</v>
      </c>
      <c r="W157" s="82">
        <v>43592.166666666664</v>
      </c>
      <c r="X157" s="85">
        <v>43592</v>
      </c>
      <c r="Y157" s="83" t="s">
        <v>1508</v>
      </c>
      <c r="Z157" s="80" t="s">
        <v>1822</v>
      </c>
      <c r="AA157" s="80"/>
      <c r="AB157" s="80"/>
      <c r="AC157" s="83" t="s">
        <v>2103</v>
      </c>
      <c r="AD157" s="80"/>
      <c r="AE157" s="80" t="b">
        <v>0</v>
      </c>
      <c r="AF157" s="80">
        <v>11</v>
      </c>
      <c r="AG157" s="83" t="s">
        <v>2147</v>
      </c>
      <c r="AH157" s="80" t="b">
        <v>0</v>
      </c>
      <c r="AI157" s="80" t="s">
        <v>2150</v>
      </c>
      <c r="AJ157" s="80"/>
      <c r="AK157" s="83" t="s">
        <v>2147</v>
      </c>
      <c r="AL157" s="80" t="b">
        <v>0</v>
      </c>
      <c r="AM157" s="80">
        <v>4</v>
      </c>
      <c r="AN157" s="83" t="s">
        <v>2147</v>
      </c>
      <c r="AO157" s="80" t="s">
        <v>2186</v>
      </c>
      <c r="AP157" s="80" t="b">
        <v>0</v>
      </c>
      <c r="AQ157" s="83" t="s">
        <v>2103</v>
      </c>
      <c r="AR157" s="80"/>
      <c r="AS157" s="80">
        <v>0</v>
      </c>
      <c r="AT157" s="80">
        <v>0</v>
      </c>
      <c r="AU157" s="80"/>
      <c r="AV157" s="80"/>
      <c r="AW157" s="80"/>
      <c r="AX157" s="80"/>
      <c r="AY157" s="80"/>
      <c r="AZ157" s="80"/>
      <c r="BA157" s="80"/>
      <c r="BB157" s="80"/>
      <c r="BC157">
        <v>8</v>
      </c>
      <c r="BD157" s="79" t="str">
        <f>REPLACE(INDEX(GroupVertices[Group],MATCH(Edges[[#This Row],[Vertex 1]],GroupVertices[Vertex],0)),1,1,"")</f>
        <v>1</v>
      </c>
      <c r="BE157" s="79" t="str">
        <f>REPLACE(INDEX(GroupVertices[Group],MATCH(Edges[[#This Row],[Vertex 2]],GroupVertices[Vertex],0)),1,1,"")</f>
        <v>1</v>
      </c>
      <c r="BF157" s="48">
        <v>1</v>
      </c>
      <c r="BG157" s="49">
        <v>2.6315789473684212</v>
      </c>
      <c r="BH157" s="48">
        <v>0</v>
      </c>
      <c r="BI157" s="49">
        <v>0</v>
      </c>
      <c r="BJ157" s="48">
        <v>0</v>
      </c>
      <c r="BK157" s="49">
        <v>0</v>
      </c>
      <c r="BL157" s="48">
        <v>37</v>
      </c>
      <c r="BM157" s="49">
        <v>97.36842105263158</v>
      </c>
      <c r="BN157" s="48">
        <v>38</v>
      </c>
    </row>
    <row r="158" spans="1:66" ht="15">
      <c r="A158" s="65" t="s">
        <v>244</v>
      </c>
      <c r="B158" s="65" t="s">
        <v>244</v>
      </c>
      <c r="C158" s="66" t="s">
        <v>3374</v>
      </c>
      <c r="D158" s="67">
        <v>7.666666666666667</v>
      </c>
      <c r="E158" s="68" t="s">
        <v>136</v>
      </c>
      <c r="F158" s="69">
        <v>13.666666666666666</v>
      </c>
      <c r="G158" s="66"/>
      <c r="H158" s="70"/>
      <c r="I158" s="71"/>
      <c r="J158" s="71"/>
      <c r="K158" s="34" t="s">
        <v>65</v>
      </c>
      <c r="L158" s="78">
        <v>158</v>
      </c>
      <c r="M158" s="78"/>
      <c r="N158" s="73" t="s">
        <v>850</v>
      </c>
      <c r="O158" s="80" t="s">
        <v>198</v>
      </c>
      <c r="P158" s="82">
        <v>43592.458333333336</v>
      </c>
      <c r="Q158" s="80" t="s">
        <v>401</v>
      </c>
      <c r="R158" s="84" t="s">
        <v>649</v>
      </c>
      <c r="S158" s="80" t="s">
        <v>806</v>
      </c>
      <c r="T158" s="80" t="s">
        <v>995</v>
      </c>
      <c r="U158" s="80" t="s">
        <v>1177</v>
      </c>
      <c r="V158" s="80" t="s">
        <v>1177</v>
      </c>
      <c r="W158" s="82">
        <v>43592.458333333336</v>
      </c>
      <c r="X158" s="85">
        <v>43592</v>
      </c>
      <c r="Y158" s="83" t="s">
        <v>1354</v>
      </c>
      <c r="Z158" s="80" t="s">
        <v>1678</v>
      </c>
      <c r="AA158" s="80"/>
      <c r="AB158" s="80"/>
      <c r="AC158" s="83" t="s">
        <v>1958</v>
      </c>
      <c r="AD158" s="80"/>
      <c r="AE158" s="80" t="b">
        <v>0</v>
      </c>
      <c r="AF158" s="80">
        <v>1</v>
      </c>
      <c r="AG158" s="83" t="s">
        <v>2147</v>
      </c>
      <c r="AH158" s="80" t="b">
        <v>0</v>
      </c>
      <c r="AI158" s="80" t="s">
        <v>2153</v>
      </c>
      <c r="AJ158" s="80"/>
      <c r="AK158" s="83" t="s">
        <v>2147</v>
      </c>
      <c r="AL158" s="80" t="b">
        <v>0</v>
      </c>
      <c r="AM158" s="80">
        <v>0</v>
      </c>
      <c r="AN158" s="83" t="s">
        <v>2147</v>
      </c>
      <c r="AO158" s="80" t="s">
        <v>2188</v>
      </c>
      <c r="AP158" s="80" t="b">
        <v>0</v>
      </c>
      <c r="AQ158" s="83" t="s">
        <v>1958</v>
      </c>
      <c r="AR158" s="80"/>
      <c r="AS158" s="80">
        <v>0</v>
      </c>
      <c r="AT158" s="80">
        <v>0</v>
      </c>
      <c r="AU158" s="80"/>
      <c r="AV158" s="80"/>
      <c r="AW158" s="80"/>
      <c r="AX158" s="80"/>
      <c r="AY158" s="80"/>
      <c r="AZ158" s="80"/>
      <c r="BA158" s="80"/>
      <c r="BB158" s="80"/>
      <c r="BC158">
        <v>11</v>
      </c>
      <c r="BD158" s="79" t="str">
        <f>REPLACE(INDEX(GroupVertices[Group],MATCH(Edges[[#This Row],[Vertex 1]],GroupVertices[Vertex],0)),1,1,"")</f>
        <v>1</v>
      </c>
      <c r="BE158" s="79" t="str">
        <f>REPLACE(INDEX(GroupVertices[Group],MATCH(Edges[[#This Row],[Vertex 2]],GroupVertices[Vertex],0)),1,1,"")</f>
        <v>1</v>
      </c>
      <c r="BF158" s="48">
        <v>0</v>
      </c>
      <c r="BG158" s="49">
        <v>0</v>
      </c>
      <c r="BH158" s="48">
        <v>1</v>
      </c>
      <c r="BI158" s="49">
        <v>3.3333333333333335</v>
      </c>
      <c r="BJ158" s="48">
        <v>0</v>
      </c>
      <c r="BK158" s="49">
        <v>0</v>
      </c>
      <c r="BL158" s="48">
        <v>29</v>
      </c>
      <c r="BM158" s="49">
        <v>96.66666666666667</v>
      </c>
      <c r="BN158" s="48">
        <v>30</v>
      </c>
    </row>
    <row r="159" spans="1:66" ht="15">
      <c r="A159" s="65" t="s">
        <v>244</v>
      </c>
      <c r="B159" s="65" t="s">
        <v>244</v>
      </c>
      <c r="C159" s="66" t="s">
        <v>3374</v>
      </c>
      <c r="D159" s="67">
        <v>7.666666666666667</v>
      </c>
      <c r="E159" s="68" t="s">
        <v>136</v>
      </c>
      <c r="F159" s="69">
        <v>13.666666666666666</v>
      </c>
      <c r="G159" s="66"/>
      <c r="H159" s="70"/>
      <c r="I159" s="71"/>
      <c r="J159" s="71"/>
      <c r="K159" s="34" t="s">
        <v>65</v>
      </c>
      <c r="L159" s="78">
        <v>159</v>
      </c>
      <c r="M159" s="78"/>
      <c r="N159" s="73" t="s">
        <v>850</v>
      </c>
      <c r="O159" s="80" t="s">
        <v>198</v>
      </c>
      <c r="P159" s="82">
        <v>43592.50730324074</v>
      </c>
      <c r="Q159" s="80" t="s">
        <v>402</v>
      </c>
      <c r="R159" s="84" t="s">
        <v>650</v>
      </c>
      <c r="S159" s="80" t="s">
        <v>806</v>
      </c>
      <c r="T159" s="80" t="s">
        <v>996</v>
      </c>
      <c r="U159" s="80" t="s">
        <v>1178</v>
      </c>
      <c r="V159" s="80" t="s">
        <v>1178</v>
      </c>
      <c r="W159" s="82">
        <v>43592.50730324074</v>
      </c>
      <c r="X159" s="85">
        <v>43592</v>
      </c>
      <c r="Y159" s="83" t="s">
        <v>1542</v>
      </c>
      <c r="Z159" s="80" t="s">
        <v>1679</v>
      </c>
      <c r="AA159" s="80"/>
      <c r="AB159" s="80"/>
      <c r="AC159" s="83" t="s">
        <v>1959</v>
      </c>
      <c r="AD159" s="80"/>
      <c r="AE159" s="80" t="b">
        <v>0</v>
      </c>
      <c r="AF159" s="80">
        <v>17</v>
      </c>
      <c r="AG159" s="83" t="s">
        <v>2147</v>
      </c>
      <c r="AH159" s="80" t="b">
        <v>0</v>
      </c>
      <c r="AI159" s="80" t="s">
        <v>2153</v>
      </c>
      <c r="AJ159" s="80"/>
      <c r="AK159" s="83" t="s">
        <v>2147</v>
      </c>
      <c r="AL159" s="80" t="b">
        <v>0</v>
      </c>
      <c r="AM159" s="80">
        <v>5</v>
      </c>
      <c r="AN159" s="83" t="s">
        <v>2147</v>
      </c>
      <c r="AO159" s="80" t="s">
        <v>2188</v>
      </c>
      <c r="AP159" s="80" t="b">
        <v>0</v>
      </c>
      <c r="AQ159" s="83" t="s">
        <v>1959</v>
      </c>
      <c r="AR159" s="80"/>
      <c r="AS159" s="80">
        <v>0</v>
      </c>
      <c r="AT159" s="80">
        <v>0</v>
      </c>
      <c r="AU159" s="80"/>
      <c r="AV159" s="80"/>
      <c r="AW159" s="80"/>
      <c r="AX159" s="80"/>
      <c r="AY159" s="80"/>
      <c r="AZ159" s="80"/>
      <c r="BA159" s="80"/>
      <c r="BB159" s="80"/>
      <c r="BC159">
        <v>11</v>
      </c>
      <c r="BD159" s="79" t="str">
        <f>REPLACE(INDEX(GroupVertices[Group],MATCH(Edges[[#This Row],[Vertex 1]],GroupVertices[Vertex],0)),1,1,"")</f>
        <v>1</v>
      </c>
      <c r="BE159" s="79" t="str">
        <f>REPLACE(INDEX(GroupVertices[Group],MATCH(Edges[[#This Row],[Vertex 2]],GroupVertices[Vertex],0)),1,1,"")</f>
        <v>1</v>
      </c>
      <c r="BF159" s="48">
        <v>0</v>
      </c>
      <c r="BG159" s="49">
        <v>0</v>
      </c>
      <c r="BH159" s="48">
        <v>1</v>
      </c>
      <c r="BI159" s="49">
        <v>5</v>
      </c>
      <c r="BJ159" s="48">
        <v>0</v>
      </c>
      <c r="BK159" s="49">
        <v>0</v>
      </c>
      <c r="BL159" s="48">
        <v>19</v>
      </c>
      <c r="BM159" s="49">
        <v>95</v>
      </c>
      <c r="BN159" s="48">
        <v>20</v>
      </c>
    </row>
    <row r="160" spans="1:66" ht="15">
      <c r="A160" s="65" t="s">
        <v>263</v>
      </c>
      <c r="B160" s="65" t="s">
        <v>263</v>
      </c>
      <c r="C160" s="66" t="s">
        <v>3369</v>
      </c>
      <c r="D160" s="67">
        <v>3</v>
      </c>
      <c r="E160" s="68" t="s">
        <v>132</v>
      </c>
      <c r="F160" s="69">
        <v>25</v>
      </c>
      <c r="G160" s="66"/>
      <c r="H160" s="70"/>
      <c r="I160" s="71"/>
      <c r="J160" s="71"/>
      <c r="K160" s="34" t="s">
        <v>65</v>
      </c>
      <c r="L160" s="78">
        <v>160</v>
      </c>
      <c r="M160" s="78"/>
      <c r="N160" s="73" t="s">
        <v>850</v>
      </c>
      <c r="O160" s="80" t="s">
        <v>198</v>
      </c>
      <c r="P160" s="82">
        <v>43595.54178240741</v>
      </c>
      <c r="Q160" s="80" t="s">
        <v>460</v>
      </c>
      <c r="R160" s="84" t="s">
        <v>697</v>
      </c>
      <c r="S160" s="80" t="s">
        <v>814</v>
      </c>
      <c r="T160" s="80" t="s">
        <v>876</v>
      </c>
      <c r="U160" s="80"/>
      <c r="V160" s="80" t="s">
        <v>1322</v>
      </c>
      <c r="W160" s="82">
        <v>43595.54178240741</v>
      </c>
      <c r="X160" s="85">
        <v>43595</v>
      </c>
      <c r="Y160" s="83" t="s">
        <v>1452</v>
      </c>
      <c r="Z160" s="80" t="s">
        <v>1737</v>
      </c>
      <c r="AA160" s="80"/>
      <c r="AB160" s="80"/>
      <c r="AC160" s="83" t="s">
        <v>2017</v>
      </c>
      <c r="AD160" s="80"/>
      <c r="AE160" s="80" t="b">
        <v>0</v>
      </c>
      <c r="AF160" s="80">
        <v>0</v>
      </c>
      <c r="AG160" s="83" t="s">
        <v>2147</v>
      </c>
      <c r="AH160" s="80" t="b">
        <v>0</v>
      </c>
      <c r="AI160" s="80" t="s">
        <v>2150</v>
      </c>
      <c r="AJ160" s="80"/>
      <c r="AK160" s="83" t="s">
        <v>2147</v>
      </c>
      <c r="AL160" s="80" t="b">
        <v>0</v>
      </c>
      <c r="AM160" s="80">
        <v>1</v>
      </c>
      <c r="AN160" s="83" t="s">
        <v>2147</v>
      </c>
      <c r="AO160" s="80" t="s">
        <v>2189</v>
      </c>
      <c r="AP160" s="80" t="b">
        <v>0</v>
      </c>
      <c r="AQ160" s="83" t="s">
        <v>2017</v>
      </c>
      <c r="AR160" s="80"/>
      <c r="AS160" s="80">
        <v>0</v>
      </c>
      <c r="AT160" s="80">
        <v>0</v>
      </c>
      <c r="AU160" s="80"/>
      <c r="AV160" s="80"/>
      <c r="AW160" s="80"/>
      <c r="AX160" s="80"/>
      <c r="AY160" s="80"/>
      <c r="AZ160" s="80"/>
      <c r="BA160" s="80"/>
      <c r="BB160" s="80"/>
      <c r="BC160">
        <v>4</v>
      </c>
      <c r="BD160" s="79" t="str">
        <f>REPLACE(INDEX(GroupVertices[Group],MATCH(Edges[[#This Row],[Vertex 1]],GroupVertices[Vertex],0)),1,1,"")</f>
        <v>1</v>
      </c>
      <c r="BE160" s="79" t="str">
        <f>REPLACE(INDEX(GroupVertices[Group],MATCH(Edges[[#This Row],[Vertex 2]],GroupVertices[Vertex],0)),1,1,"")</f>
        <v>1</v>
      </c>
      <c r="BF160" s="48">
        <v>0</v>
      </c>
      <c r="BG160" s="49">
        <v>0</v>
      </c>
      <c r="BH160" s="48">
        <v>0</v>
      </c>
      <c r="BI160" s="49">
        <v>0</v>
      </c>
      <c r="BJ160" s="48">
        <v>0</v>
      </c>
      <c r="BK160" s="49">
        <v>0</v>
      </c>
      <c r="BL160" s="48">
        <v>14</v>
      </c>
      <c r="BM160" s="49">
        <v>100</v>
      </c>
      <c r="BN160" s="48">
        <v>14</v>
      </c>
    </row>
    <row r="161" spans="1:66" ht="15">
      <c r="A161" s="65" t="s">
        <v>269</v>
      </c>
      <c r="B161" s="65" t="s">
        <v>269</v>
      </c>
      <c r="C161" s="66" t="s">
        <v>3369</v>
      </c>
      <c r="D161" s="67">
        <v>3</v>
      </c>
      <c r="E161" s="68" t="s">
        <v>132</v>
      </c>
      <c r="F161" s="69">
        <v>25</v>
      </c>
      <c r="G161" s="66"/>
      <c r="H161" s="70"/>
      <c r="I161" s="71"/>
      <c r="J161" s="71"/>
      <c r="K161" s="34" t="s">
        <v>65</v>
      </c>
      <c r="L161" s="78">
        <v>161</v>
      </c>
      <c r="M161" s="78"/>
      <c r="N161" s="73" t="s">
        <v>850</v>
      </c>
      <c r="O161" s="80" t="s">
        <v>198</v>
      </c>
      <c r="P161" s="82">
        <v>43598.46549768518</v>
      </c>
      <c r="Q161" s="80" t="s">
        <v>576</v>
      </c>
      <c r="R161" s="80" t="s">
        <v>775</v>
      </c>
      <c r="S161" s="80" t="s">
        <v>833</v>
      </c>
      <c r="T161" s="80" t="s">
        <v>1132</v>
      </c>
      <c r="U161" s="80" t="s">
        <v>1287</v>
      </c>
      <c r="V161" s="80" t="s">
        <v>1287</v>
      </c>
      <c r="W161" s="82">
        <v>43598.46549768518</v>
      </c>
      <c r="X161" s="85">
        <v>43598</v>
      </c>
      <c r="Y161" s="83" t="s">
        <v>1521</v>
      </c>
      <c r="Z161" s="80" t="s">
        <v>1853</v>
      </c>
      <c r="AA161" s="80"/>
      <c r="AB161" s="80"/>
      <c r="AC161" s="83" t="s">
        <v>2134</v>
      </c>
      <c r="AD161" s="80"/>
      <c r="AE161" s="80" t="b">
        <v>0</v>
      </c>
      <c r="AF161" s="80">
        <v>3</v>
      </c>
      <c r="AG161" s="83" t="s">
        <v>2147</v>
      </c>
      <c r="AH161" s="80" t="b">
        <v>0</v>
      </c>
      <c r="AI161" s="80" t="s">
        <v>2150</v>
      </c>
      <c r="AJ161" s="80"/>
      <c r="AK161" s="83" t="s">
        <v>2147</v>
      </c>
      <c r="AL161" s="80" t="b">
        <v>0</v>
      </c>
      <c r="AM161" s="80">
        <v>0</v>
      </c>
      <c r="AN161" s="83" t="s">
        <v>2147</v>
      </c>
      <c r="AO161" s="80" t="s">
        <v>2175</v>
      </c>
      <c r="AP161" s="80" t="b">
        <v>0</v>
      </c>
      <c r="AQ161" s="83" t="s">
        <v>2134</v>
      </c>
      <c r="AR161" s="80"/>
      <c r="AS161" s="80">
        <v>0</v>
      </c>
      <c r="AT161" s="80">
        <v>0</v>
      </c>
      <c r="AU161" s="80"/>
      <c r="AV161" s="80"/>
      <c r="AW161" s="80"/>
      <c r="AX161" s="80"/>
      <c r="AY161" s="80"/>
      <c r="AZ161" s="80"/>
      <c r="BA161" s="80"/>
      <c r="BB161" s="80"/>
      <c r="BC161">
        <v>4</v>
      </c>
      <c r="BD161" s="79" t="str">
        <f>REPLACE(INDEX(GroupVertices[Group],MATCH(Edges[[#This Row],[Vertex 1]],GroupVertices[Vertex],0)),1,1,"")</f>
        <v>1</v>
      </c>
      <c r="BE161" s="79" t="str">
        <f>REPLACE(INDEX(GroupVertices[Group],MATCH(Edges[[#This Row],[Vertex 2]],GroupVertices[Vertex],0)),1,1,"")</f>
        <v>1</v>
      </c>
      <c r="BF161" s="48">
        <v>0</v>
      </c>
      <c r="BG161" s="49">
        <v>0</v>
      </c>
      <c r="BH161" s="48">
        <v>0</v>
      </c>
      <c r="BI161" s="49">
        <v>0</v>
      </c>
      <c r="BJ161" s="48">
        <v>0</v>
      </c>
      <c r="BK161" s="49">
        <v>0</v>
      </c>
      <c r="BL161" s="48">
        <v>37</v>
      </c>
      <c r="BM161" s="49">
        <v>100</v>
      </c>
      <c r="BN161" s="48">
        <v>37</v>
      </c>
    </row>
    <row r="162" spans="1:66" ht="15">
      <c r="A162" s="65" t="s">
        <v>244</v>
      </c>
      <c r="B162" s="65" t="s">
        <v>244</v>
      </c>
      <c r="C162" s="66" t="s">
        <v>3374</v>
      </c>
      <c r="D162" s="67">
        <v>7.666666666666667</v>
      </c>
      <c r="E162" s="68" t="s">
        <v>136</v>
      </c>
      <c r="F162" s="69">
        <v>13.666666666666666</v>
      </c>
      <c r="G162" s="66"/>
      <c r="H162" s="70"/>
      <c r="I162" s="71"/>
      <c r="J162" s="71"/>
      <c r="K162" s="34" t="s">
        <v>65</v>
      </c>
      <c r="L162" s="78">
        <v>162</v>
      </c>
      <c r="M162" s="78"/>
      <c r="N162" s="73" t="s">
        <v>850</v>
      </c>
      <c r="O162" s="80" t="s">
        <v>198</v>
      </c>
      <c r="P162" s="82">
        <v>43599.379965277774</v>
      </c>
      <c r="Q162" s="80" t="s">
        <v>403</v>
      </c>
      <c r="R162" s="84" t="s">
        <v>651</v>
      </c>
      <c r="S162" s="80" t="s">
        <v>806</v>
      </c>
      <c r="T162" s="80" t="s">
        <v>997</v>
      </c>
      <c r="U162" s="80"/>
      <c r="V162" s="80" t="s">
        <v>1303</v>
      </c>
      <c r="W162" s="82">
        <v>43599.379965277774</v>
      </c>
      <c r="X162" s="85">
        <v>43599</v>
      </c>
      <c r="Y162" s="83" t="s">
        <v>1394</v>
      </c>
      <c r="Z162" s="80" t="s">
        <v>1680</v>
      </c>
      <c r="AA162" s="80"/>
      <c r="AB162" s="80"/>
      <c r="AC162" s="83" t="s">
        <v>1960</v>
      </c>
      <c r="AD162" s="80"/>
      <c r="AE162" s="80" t="b">
        <v>0</v>
      </c>
      <c r="AF162" s="80">
        <v>5</v>
      </c>
      <c r="AG162" s="83" t="s">
        <v>2147</v>
      </c>
      <c r="AH162" s="80" t="b">
        <v>0</v>
      </c>
      <c r="AI162" s="80" t="s">
        <v>2153</v>
      </c>
      <c r="AJ162" s="80"/>
      <c r="AK162" s="83" t="s">
        <v>2147</v>
      </c>
      <c r="AL162" s="80" t="b">
        <v>0</v>
      </c>
      <c r="AM162" s="80">
        <v>2</v>
      </c>
      <c r="AN162" s="83" t="s">
        <v>2147</v>
      </c>
      <c r="AO162" s="80" t="s">
        <v>2188</v>
      </c>
      <c r="AP162" s="80" t="b">
        <v>0</v>
      </c>
      <c r="AQ162" s="83" t="s">
        <v>1960</v>
      </c>
      <c r="AR162" s="80"/>
      <c r="AS162" s="80">
        <v>0</v>
      </c>
      <c r="AT162" s="80">
        <v>0</v>
      </c>
      <c r="AU162" s="80"/>
      <c r="AV162" s="80"/>
      <c r="AW162" s="80"/>
      <c r="AX162" s="80"/>
      <c r="AY162" s="80"/>
      <c r="AZ162" s="80"/>
      <c r="BA162" s="80"/>
      <c r="BB162" s="80"/>
      <c r="BC162">
        <v>11</v>
      </c>
      <c r="BD162" s="79" t="str">
        <f>REPLACE(INDEX(GroupVertices[Group],MATCH(Edges[[#This Row],[Vertex 1]],GroupVertices[Vertex],0)),1,1,"")</f>
        <v>1</v>
      </c>
      <c r="BE162" s="79" t="str">
        <f>REPLACE(INDEX(GroupVertices[Group],MATCH(Edges[[#This Row],[Vertex 2]],GroupVertices[Vertex],0)),1,1,"")</f>
        <v>1</v>
      </c>
      <c r="BF162" s="48">
        <v>0</v>
      </c>
      <c r="BG162" s="49">
        <v>0</v>
      </c>
      <c r="BH162" s="48">
        <v>0</v>
      </c>
      <c r="BI162" s="49">
        <v>0</v>
      </c>
      <c r="BJ162" s="48">
        <v>0</v>
      </c>
      <c r="BK162" s="49">
        <v>0</v>
      </c>
      <c r="BL162" s="48">
        <v>19</v>
      </c>
      <c r="BM162" s="49">
        <v>100</v>
      </c>
      <c r="BN162" s="48">
        <v>19</v>
      </c>
    </row>
    <row r="163" spans="1:66" ht="15">
      <c r="A163" s="65" t="s">
        <v>244</v>
      </c>
      <c r="B163" s="65" t="s">
        <v>244</v>
      </c>
      <c r="C163" s="66" t="s">
        <v>3374</v>
      </c>
      <c r="D163" s="67">
        <v>7.666666666666667</v>
      </c>
      <c r="E163" s="68" t="s">
        <v>136</v>
      </c>
      <c r="F163" s="69">
        <v>13.666666666666666</v>
      </c>
      <c r="G163" s="66"/>
      <c r="H163" s="70"/>
      <c r="I163" s="71"/>
      <c r="J163" s="71"/>
      <c r="K163" s="34" t="s">
        <v>65</v>
      </c>
      <c r="L163" s="78">
        <v>163</v>
      </c>
      <c r="M163" s="78"/>
      <c r="N163" s="73" t="s">
        <v>850</v>
      </c>
      <c r="O163" s="80" t="s">
        <v>198</v>
      </c>
      <c r="P163" s="82">
        <v>43600.38136574074</v>
      </c>
      <c r="Q163" s="80" t="s">
        <v>404</v>
      </c>
      <c r="R163" s="84" t="s">
        <v>652</v>
      </c>
      <c r="S163" s="80" t="s">
        <v>806</v>
      </c>
      <c r="T163" s="80" t="s">
        <v>998</v>
      </c>
      <c r="U163" s="80" t="s">
        <v>1179</v>
      </c>
      <c r="V163" s="80" t="s">
        <v>1179</v>
      </c>
      <c r="W163" s="82">
        <v>43600.38136574074</v>
      </c>
      <c r="X163" s="85">
        <v>43600</v>
      </c>
      <c r="Y163" s="83" t="s">
        <v>1423</v>
      </c>
      <c r="Z163" s="80" t="s">
        <v>1681</v>
      </c>
      <c r="AA163" s="80"/>
      <c r="AB163" s="80"/>
      <c r="AC163" s="83" t="s">
        <v>1961</v>
      </c>
      <c r="AD163" s="80"/>
      <c r="AE163" s="80" t="b">
        <v>0</v>
      </c>
      <c r="AF163" s="80">
        <v>3</v>
      </c>
      <c r="AG163" s="83" t="s">
        <v>2147</v>
      </c>
      <c r="AH163" s="80" t="b">
        <v>0</v>
      </c>
      <c r="AI163" s="80" t="s">
        <v>2153</v>
      </c>
      <c r="AJ163" s="80"/>
      <c r="AK163" s="83" t="s">
        <v>2147</v>
      </c>
      <c r="AL163" s="80" t="b">
        <v>0</v>
      </c>
      <c r="AM163" s="80">
        <v>1</v>
      </c>
      <c r="AN163" s="83" t="s">
        <v>2147</v>
      </c>
      <c r="AO163" s="80" t="s">
        <v>2188</v>
      </c>
      <c r="AP163" s="80" t="b">
        <v>0</v>
      </c>
      <c r="AQ163" s="83" t="s">
        <v>1961</v>
      </c>
      <c r="AR163" s="80"/>
      <c r="AS163" s="80">
        <v>0</v>
      </c>
      <c r="AT163" s="80">
        <v>0</v>
      </c>
      <c r="AU163" s="80"/>
      <c r="AV163" s="80"/>
      <c r="AW163" s="80"/>
      <c r="AX163" s="80"/>
      <c r="AY163" s="80"/>
      <c r="AZ163" s="80"/>
      <c r="BA163" s="80"/>
      <c r="BB163" s="80"/>
      <c r="BC163">
        <v>11</v>
      </c>
      <c r="BD163" s="79" t="str">
        <f>REPLACE(INDEX(GroupVertices[Group],MATCH(Edges[[#This Row],[Vertex 1]],GroupVertices[Vertex],0)),1,1,"")</f>
        <v>1</v>
      </c>
      <c r="BE163" s="79" t="str">
        <f>REPLACE(INDEX(GroupVertices[Group],MATCH(Edges[[#This Row],[Vertex 2]],GroupVertices[Vertex],0)),1,1,"")</f>
        <v>1</v>
      </c>
      <c r="BF163" s="48">
        <v>0</v>
      </c>
      <c r="BG163" s="49">
        <v>0</v>
      </c>
      <c r="BH163" s="48">
        <v>0</v>
      </c>
      <c r="BI163" s="49">
        <v>0</v>
      </c>
      <c r="BJ163" s="48">
        <v>0</v>
      </c>
      <c r="BK163" s="49">
        <v>0</v>
      </c>
      <c r="BL163" s="48">
        <v>28</v>
      </c>
      <c r="BM163" s="49">
        <v>100</v>
      </c>
      <c r="BN163" s="48">
        <v>28</v>
      </c>
    </row>
    <row r="164" spans="1:66" ht="15">
      <c r="A164" s="65" t="s">
        <v>262</v>
      </c>
      <c r="B164" s="65" t="s">
        <v>262</v>
      </c>
      <c r="C164" s="66" t="s">
        <v>3377</v>
      </c>
      <c r="D164" s="67">
        <v>5.333333333333334</v>
      </c>
      <c r="E164" s="68" t="s">
        <v>136</v>
      </c>
      <c r="F164" s="69">
        <v>19.333333333333332</v>
      </c>
      <c r="G164" s="66"/>
      <c r="H164" s="70"/>
      <c r="I164" s="71"/>
      <c r="J164" s="71"/>
      <c r="K164" s="34" t="s">
        <v>65</v>
      </c>
      <c r="L164" s="78">
        <v>164</v>
      </c>
      <c r="M164" s="78"/>
      <c r="N164" s="73" t="s">
        <v>850</v>
      </c>
      <c r="O164" s="80" t="s">
        <v>198</v>
      </c>
      <c r="P164" s="82">
        <v>43601.376388888886</v>
      </c>
      <c r="Q164" s="80" t="s">
        <v>419</v>
      </c>
      <c r="R164" s="84" t="s">
        <v>667</v>
      </c>
      <c r="S164" s="80" t="s">
        <v>820</v>
      </c>
      <c r="T164" s="80" t="s">
        <v>1015</v>
      </c>
      <c r="U164" s="80" t="s">
        <v>1189</v>
      </c>
      <c r="V164" s="80" t="s">
        <v>1189</v>
      </c>
      <c r="W164" s="82">
        <v>43601.376388888886</v>
      </c>
      <c r="X164" s="85">
        <v>43601</v>
      </c>
      <c r="Y164" s="83" t="s">
        <v>1503</v>
      </c>
      <c r="Z164" s="80" t="s">
        <v>1696</v>
      </c>
      <c r="AA164" s="80"/>
      <c r="AB164" s="80"/>
      <c r="AC164" s="83" t="s">
        <v>1976</v>
      </c>
      <c r="AD164" s="80"/>
      <c r="AE164" s="80" t="b">
        <v>0</v>
      </c>
      <c r="AF164" s="80">
        <v>4</v>
      </c>
      <c r="AG164" s="83" t="s">
        <v>2147</v>
      </c>
      <c r="AH164" s="80" t="b">
        <v>0</v>
      </c>
      <c r="AI164" s="80" t="s">
        <v>2150</v>
      </c>
      <c r="AJ164" s="80"/>
      <c r="AK164" s="83" t="s">
        <v>2147</v>
      </c>
      <c r="AL164" s="80" t="b">
        <v>0</v>
      </c>
      <c r="AM164" s="80">
        <v>3</v>
      </c>
      <c r="AN164" s="83" t="s">
        <v>2147</v>
      </c>
      <c r="AO164" s="80" t="s">
        <v>2174</v>
      </c>
      <c r="AP164" s="80" t="b">
        <v>0</v>
      </c>
      <c r="AQ164" s="83" t="s">
        <v>1976</v>
      </c>
      <c r="AR164" s="80"/>
      <c r="AS164" s="80">
        <v>0</v>
      </c>
      <c r="AT164" s="80">
        <v>0</v>
      </c>
      <c r="AU164" s="80"/>
      <c r="AV164" s="80"/>
      <c r="AW164" s="80"/>
      <c r="AX164" s="80"/>
      <c r="AY164" s="80"/>
      <c r="AZ164" s="80"/>
      <c r="BA164" s="80"/>
      <c r="BB164" s="80"/>
      <c r="BC164">
        <v>8</v>
      </c>
      <c r="BD164" s="79" t="str">
        <f>REPLACE(INDEX(GroupVertices[Group],MATCH(Edges[[#This Row],[Vertex 1]],GroupVertices[Vertex],0)),1,1,"")</f>
        <v>1</v>
      </c>
      <c r="BE164" s="79" t="str">
        <f>REPLACE(INDEX(GroupVertices[Group],MATCH(Edges[[#This Row],[Vertex 2]],GroupVertices[Vertex],0)),1,1,"")</f>
        <v>1</v>
      </c>
      <c r="BF164" s="48">
        <v>2</v>
      </c>
      <c r="BG164" s="49">
        <v>6.0606060606060606</v>
      </c>
      <c r="BH164" s="48">
        <v>2</v>
      </c>
      <c r="BI164" s="49">
        <v>6.0606060606060606</v>
      </c>
      <c r="BJ164" s="48">
        <v>0</v>
      </c>
      <c r="BK164" s="49">
        <v>0</v>
      </c>
      <c r="BL164" s="48">
        <v>29</v>
      </c>
      <c r="BM164" s="49">
        <v>87.87878787878788</v>
      </c>
      <c r="BN164" s="48">
        <v>33</v>
      </c>
    </row>
    <row r="165" spans="1:66" ht="15">
      <c r="A165" s="65" t="s">
        <v>264</v>
      </c>
      <c r="B165" s="65" t="s">
        <v>264</v>
      </c>
      <c r="C165" s="66" t="s">
        <v>3374</v>
      </c>
      <c r="D165" s="67">
        <v>7.666666666666667</v>
      </c>
      <c r="E165" s="68" t="s">
        <v>136</v>
      </c>
      <c r="F165" s="69">
        <v>13.666666666666666</v>
      </c>
      <c r="G165" s="66"/>
      <c r="H165" s="70"/>
      <c r="I165" s="71"/>
      <c r="J165" s="71"/>
      <c r="K165" s="34" t="s">
        <v>65</v>
      </c>
      <c r="L165" s="78">
        <v>165</v>
      </c>
      <c r="M165" s="78"/>
      <c r="N165" s="73" t="s">
        <v>850</v>
      </c>
      <c r="O165" s="80" t="s">
        <v>198</v>
      </c>
      <c r="P165" s="82">
        <v>43601.466770833336</v>
      </c>
      <c r="Q165" s="80" t="s">
        <v>479</v>
      </c>
      <c r="R165" s="84" t="s">
        <v>707</v>
      </c>
      <c r="S165" s="80" t="s">
        <v>830</v>
      </c>
      <c r="T165" s="80" t="s">
        <v>1057</v>
      </c>
      <c r="U165" s="80" t="s">
        <v>1224</v>
      </c>
      <c r="V165" s="80" t="s">
        <v>1224</v>
      </c>
      <c r="W165" s="82">
        <v>43601.466770833336</v>
      </c>
      <c r="X165" s="85">
        <v>43601</v>
      </c>
      <c r="Y165" s="83" t="s">
        <v>1563</v>
      </c>
      <c r="Z165" s="80" t="s">
        <v>1756</v>
      </c>
      <c r="AA165" s="80"/>
      <c r="AB165" s="80"/>
      <c r="AC165" s="83" t="s">
        <v>2036</v>
      </c>
      <c r="AD165" s="80"/>
      <c r="AE165" s="80" t="b">
        <v>0</v>
      </c>
      <c r="AF165" s="80">
        <v>1</v>
      </c>
      <c r="AG165" s="83" t="s">
        <v>2147</v>
      </c>
      <c r="AH165" s="80" t="b">
        <v>0</v>
      </c>
      <c r="AI165" s="80" t="s">
        <v>2150</v>
      </c>
      <c r="AJ165" s="80"/>
      <c r="AK165" s="83" t="s">
        <v>2147</v>
      </c>
      <c r="AL165" s="80" t="b">
        <v>0</v>
      </c>
      <c r="AM165" s="80">
        <v>0</v>
      </c>
      <c r="AN165" s="83" t="s">
        <v>2147</v>
      </c>
      <c r="AO165" s="80" t="s">
        <v>2175</v>
      </c>
      <c r="AP165" s="80" t="b">
        <v>0</v>
      </c>
      <c r="AQ165" s="83" t="s">
        <v>2036</v>
      </c>
      <c r="AR165" s="80"/>
      <c r="AS165" s="80">
        <v>0</v>
      </c>
      <c r="AT165" s="80">
        <v>0</v>
      </c>
      <c r="AU165" s="80"/>
      <c r="AV165" s="80"/>
      <c r="AW165" s="80"/>
      <c r="AX165" s="80"/>
      <c r="AY165" s="80"/>
      <c r="AZ165" s="80"/>
      <c r="BA165" s="80"/>
      <c r="BB165" s="80"/>
      <c r="BC165">
        <v>11</v>
      </c>
      <c r="BD165" s="79" t="str">
        <f>REPLACE(INDEX(GroupVertices[Group],MATCH(Edges[[#This Row],[Vertex 1]],GroupVertices[Vertex],0)),1,1,"")</f>
        <v>1</v>
      </c>
      <c r="BE165" s="79" t="str">
        <f>REPLACE(INDEX(GroupVertices[Group],MATCH(Edges[[#This Row],[Vertex 2]],GroupVertices[Vertex],0)),1,1,"")</f>
        <v>1</v>
      </c>
      <c r="BF165" s="48">
        <v>1</v>
      </c>
      <c r="BG165" s="49">
        <v>2.6315789473684212</v>
      </c>
      <c r="BH165" s="48">
        <v>0</v>
      </c>
      <c r="BI165" s="49">
        <v>0</v>
      </c>
      <c r="BJ165" s="48">
        <v>0</v>
      </c>
      <c r="BK165" s="49">
        <v>0</v>
      </c>
      <c r="BL165" s="48">
        <v>37</v>
      </c>
      <c r="BM165" s="49">
        <v>97.36842105263158</v>
      </c>
      <c r="BN165" s="48">
        <v>38</v>
      </c>
    </row>
    <row r="166" spans="1:66" ht="15">
      <c r="A166" s="65" t="s">
        <v>244</v>
      </c>
      <c r="B166" s="65" t="s">
        <v>244</v>
      </c>
      <c r="C166" s="66" t="s">
        <v>3374</v>
      </c>
      <c r="D166" s="67">
        <v>7.666666666666667</v>
      </c>
      <c r="E166" s="68" t="s">
        <v>136</v>
      </c>
      <c r="F166" s="69">
        <v>13.666666666666666</v>
      </c>
      <c r="G166" s="66"/>
      <c r="H166" s="70"/>
      <c r="I166" s="71"/>
      <c r="J166" s="71"/>
      <c r="K166" s="34" t="s">
        <v>65</v>
      </c>
      <c r="L166" s="78">
        <v>166</v>
      </c>
      <c r="M166" s="78"/>
      <c r="N166" s="73" t="s">
        <v>850</v>
      </c>
      <c r="O166" s="80" t="s">
        <v>198</v>
      </c>
      <c r="P166" s="82">
        <v>43609.50711805555</v>
      </c>
      <c r="Q166" s="80" t="s">
        <v>405</v>
      </c>
      <c r="R166" s="84" t="s">
        <v>653</v>
      </c>
      <c r="S166" s="80" t="s">
        <v>802</v>
      </c>
      <c r="T166" s="80" t="s">
        <v>999</v>
      </c>
      <c r="U166" s="80" t="s">
        <v>1180</v>
      </c>
      <c r="V166" s="80" t="s">
        <v>1180</v>
      </c>
      <c r="W166" s="82">
        <v>43609.50711805555</v>
      </c>
      <c r="X166" s="85">
        <v>43609</v>
      </c>
      <c r="Y166" s="83" t="s">
        <v>1498</v>
      </c>
      <c r="Z166" s="80" t="s">
        <v>1682</v>
      </c>
      <c r="AA166" s="80"/>
      <c r="AB166" s="80"/>
      <c r="AC166" s="83" t="s">
        <v>1962</v>
      </c>
      <c r="AD166" s="80"/>
      <c r="AE166" s="80" t="b">
        <v>0</v>
      </c>
      <c r="AF166" s="80">
        <v>0</v>
      </c>
      <c r="AG166" s="83" t="s">
        <v>2147</v>
      </c>
      <c r="AH166" s="80" t="b">
        <v>0</v>
      </c>
      <c r="AI166" s="80" t="s">
        <v>2153</v>
      </c>
      <c r="AJ166" s="80"/>
      <c r="AK166" s="83" t="s">
        <v>2147</v>
      </c>
      <c r="AL166" s="80" t="b">
        <v>0</v>
      </c>
      <c r="AM166" s="80">
        <v>0</v>
      </c>
      <c r="AN166" s="83" t="s">
        <v>2147</v>
      </c>
      <c r="AO166" s="80" t="s">
        <v>2188</v>
      </c>
      <c r="AP166" s="80" t="b">
        <v>0</v>
      </c>
      <c r="AQ166" s="83" t="s">
        <v>1962</v>
      </c>
      <c r="AR166" s="80"/>
      <c r="AS166" s="80">
        <v>0</v>
      </c>
      <c r="AT166" s="80">
        <v>0</v>
      </c>
      <c r="AU166" s="80"/>
      <c r="AV166" s="80"/>
      <c r="AW166" s="80"/>
      <c r="AX166" s="80"/>
      <c r="AY166" s="80"/>
      <c r="AZ166" s="80"/>
      <c r="BA166" s="80"/>
      <c r="BB166" s="80"/>
      <c r="BC166">
        <v>11</v>
      </c>
      <c r="BD166" s="79" t="str">
        <f>REPLACE(INDEX(GroupVertices[Group],MATCH(Edges[[#This Row],[Vertex 1]],GroupVertices[Vertex],0)),1,1,"")</f>
        <v>1</v>
      </c>
      <c r="BE166" s="79" t="str">
        <f>REPLACE(INDEX(GroupVertices[Group],MATCH(Edges[[#This Row],[Vertex 2]],GroupVertices[Vertex],0)),1,1,"")</f>
        <v>1</v>
      </c>
      <c r="BF166" s="48">
        <v>0</v>
      </c>
      <c r="BG166" s="49">
        <v>0</v>
      </c>
      <c r="BH166" s="48">
        <v>0</v>
      </c>
      <c r="BI166" s="49">
        <v>0</v>
      </c>
      <c r="BJ166" s="48">
        <v>0</v>
      </c>
      <c r="BK166" s="49">
        <v>0</v>
      </c>
      <c r="BL166" s="48">
        <v>29</v>
      </c>
      <c r="BM166" s="49">
        <v>100</v>
      </c>
      <c r="BN166" s="48">
        <v>29</v>
      </c>
    </row>
    <row r="167" spans="1:66" ht="15">
      <c r="A167" s="65" t="s">
        <v>272</v>
      </c>
      <c r="B167" s="65" t="s">
        <v>272</v>
      </c>
      <c r="C167" s="66" t="s">
        <v>3377</v>
      </c>
      <c r="D167" s="67">
        <v>5.333333333333334</v>
      </c>
      <c r="E167" s="68" t="s">
        <v>136</v>
      </c>
      <c r="F167" s="69">
        <v>19.333333333333332</v>
      </c>
      <c r="G167" s="66"/>
      <c r="H167" s="70"/>
      <c r="I167" s="71"/>
      <c r="J167" s="71"/>
      <c r="K167" s="34" t="s">
        <v>65</v>
      </c>
      <c r="L167" s="78">
        <v>167</v>
      </c>
      <c r="M167" s="78"/>
      <c r="N167" s="73" t="s">
        <v>888</v>
      </c>
      <c r="O167" s="80" t="s">
        <v>198</v>
      </c>
      <c r="P167" s="82">
        <v>43613.36457175926</v>
      </c>
      <c r="Q167" s="80" t="s">
        <v>546</v>
      </c>
      <c r="R167" s="80" t="s">
        <v>755</v>
      </c>
      <c r="S167" s="80" t="s">
        <v>799</v>
      </c>
      <c r="T167" s="80" t="s">
        <v>1110</v>
      </c>
      <c r="U167" s="80"/>
      <c r="V167" s="80" t="s">
        <v>1331</v>
      </c>
      <c r="W167" s="82">
        <v>43613.36457175926</v>
      </c>
      <c r="X167" s="85">
        <v>43613</v>
      </c>
      <c r="Y167" s="83" t="s">
        <v>1556</v>
      </c>
      <c r="Z167" s="80" t="s">
        <v>1823</v>
      </c>
      <c r="AA167" s="80"/>
      <c r="AB167" s="80"/>
      <c r="AC167" s="83" t="s">
        <v>2104</v>
      </c>
      <c r="AD167" s="80"/>
      <c r="AE167" s="80" t="b">
        <v>0</v>
      </c>
      <c r="AF167" s="80">
        <v>7</v>
      </c>
      <c r="AG167" s="83" t="s">
        <v>2147</v>
      </c>
      <c r="AH167" s="80" t="b">
        <v>0</v>
      </c>
      <c r="AI167" s="80" t="s">
        <v>2150</v>
      </c>
      <c r="AJ167" s="80"/>
      <c r="AK167" s="83" t="s">
        <v>2147</v>
      </c>
      <c r="AL167" s="80" t="b">
        <v>0</v>
      </c>
      <c r="AM167" s="80">
        <v>1</v>
      </c>
      <c r="AN167" s="83" t="s">
        <v>2147</v>
      </c>
      <c r="AO167" s="80" t="s">
        <v>2186</v>
      </c>
      <c r="AP167" s="80" t="b">
        <v>0</v>
      </c>
      <c r="AQ167" s="83" t="s">
        <v>2104</v>
      </c>
      <c r="AR167" s="80"/>
      <c r="AS167" s="80">
        <v>0</v>
      </c>
      <c r="AT167" s="80">
        <v>0</v>
      </c>
      <c r="AU167" s="80"/>
      <c r="AV167" s="80"/>
      <c r="AW167" s="80"/>
      <c r="AX167" s="80"/>
      <c r="AY167" s="80"/>
      <c r="AZ167" s="80"/>
      <c r="BA167" s="80"/>
      <c r="BB167" s="80"/>
      <c r="BC167">
        <v>8</v>
      </c>
      <c r="BD167" s="79" t="str">
        <f>REPLACE(INDEX(GroupVertices[Group],MATCH(Edges[[#This Row],[Vertex 1]],GroupVertices[Vertex],0)),1,1,"")</f>
        <v>1</v>
      </c>
      <c r="BE167" s="79" t="str">
        <f>REPLACE(INDEX(GroupVertices[Group],MATCH(Edges[[#This Row],[Vertex 2]],GroupVertices[Vertex],0)),1,1,"")</f>
        <v>1</v>
      </c>
      <c r="BF167" s="48">
        <v>0</v>
      </c>
      <c r="BG167" s="49">
        <v>0</v>
      </c>
      <c r="BH167" s="48">
        <v>0</v>
      </c>
      <c r="BI167" s="49">
        <v>0</v>
      </c>
      <c r="BJ167" s="48">
        <v>0</v>
      </c>
      <c r="BK167" s="49">
        <v>0</v>
      </c>
      <c r="BL167" s="48">
        <v>34</v>
      </c>
      <c r="BM167" s="49">
        <v>100</v>
      </c>
      <c r="BN167" s="48">
        <v>34</v>
      </c>
    </row>
    <row r="168" spans="1:66" ht="15">
      <c r="A168" s="65" t="s">
        <v>255</v>
      </c>
      <c r="B168" s="65" t="s">
        <v>255</v>
      </c>
      <c r="C168" s="66" t="s">
        <v>3817</v>
      </c>
      <c r="D168" s="67">
        <v>6.111111111111111</v>
      </c>
      <c r="E168" s="68" t="s">
        <v>136</v>
      </c>
      <c r="F168" s="69">
        <v>17.444444444444443</v>
      </c>
      <c r="G168" s="66"/>
      <c r="H168" s="70"/>
      <c r="I168" s="71"/>
      <c r="J168" s="71"/>
      <c r="K168" s="34" t="s">
        <v>65</v>
      </c>
      <c r="L168" s="78">
        <v>168</v>
      </c>
      <c r="M168" s="78"/>
      <c r="N168" s="73" t="s">
        <v>888</v>
      </c>
      <c r="O168" s="80" t="s">
        <v>198</v>
      </c>
      <c r="P168" s="82">
        <v>43613.458333333336</v>
      </c>
      <c r="Q168" s="80" t="s">
        <v>427</v>
      </c>
      <c r="R168" s="84" t="s">
        <v>674</v>
      </c>
      <c r="S168" s="80" t="s">
        <v>820</v>
      </c>
      <c r="T168" s="80" t="s">
        <v>938</v>
      </c>
      <c r="U168" s="80"/>
      <c r="V168" s="80" t="s">
        <v>1314</v>
      </c>
      <c r="W168" s="82">
        <v>43613.458333333336</v>
      </c>
      <c r="X168" s="85">
        <v>43613</v>
      </c>
      <c r="Y168" s="83" t="s">
        <v>1354</v>
      </c>
      <c r="Z168" s="80" t="s">
        <v>1704</v>
      </c>
      <c r="AA168" s="80"/>
      <c r="AB168" s="80"/>
      <c r="AC168" s="83" t="s">
        <v>1984</v>
      </c>
      <c r="AD168" s="80"/>
      <c r="AE168" s="80" t="b">
        <v>0</v>
      </c>
      <c r="AF168" s="80">
        <v>1</v>
      </c>
      <c r="AG168" s="83" t="s">
        <v>2147</v>
      </c>
      <c r="AH168" s="80" t="b">
        <v>0</v>
      </c>
      <c r="AI168" s="80" t="s">
        <v>2150</v>
      </c>
      <c r="AJ168" s="80"/>
      <c r="AK168" s="83" t="s">
        <v>2147</v>
      </c>
      <c r="AL168" s="80" t="b">
        <v>0</v>
      </c>
      <c r="AM168" s="80">
        <v>1</v>
      </c>
      <c r="AN168" s="83" t="s">
        <v>2147</v>
      </c>
      <c r="AO168" s="80" t="s">
        <v>2174</v>
      </c>
      <c r="AP168" s="80" t="b">
        <v>0</v>
      </c>
      <c r="AQ168" s="83" t="s">
        <v>1984</v>
      </c>
      <c r="AR168" s="80"/>
      <c r="AS168" s="80">
        <v>0</v>
      </c>
      <c r="AT168" s="80">
        <v>0</v>
      </c>
      <c r="AU168" s="80"/>
      <c r="AV168" s="80"/>
      <c r="AW168" s="80"/>
      <c r="AX168" s="80"/>
      <c r="AY168" s="80"/>
      <c r="AZ168" s="80"/>
      <c r="BA168" s="80"/>
      <c r="BB168" s="80"/>
      <c r="BC168">
        <v>9</v>
      </c>
      <c r="BD168" s="79" t="str">
        <f>REPLACE(INDEX(GroupVertices[Group],MATCH(Edges[[#This Row],[Vertex 1]],GroupVertices[Vertex],0)),1,1,"")</f>
        <v>1</v>
      </c>
      <c r="BE168" s="79" t="str">
        <f>REPLACE(INDEX(GroupVertices[Group],MATCH(Edges[[#This Row],[Vertex 2]],GroupVertices[Vertex],0)),1,1,"")</f>
        <v>1</v>
      </c>
      <c r="BF168" s="48">
        <v>2</v>
      </c>
      <c r="BG168" s="49">
        <v>5</v>
      </c>
      <c r="BH168" s="48">
        <v>1</v>
      </c>
      <c r="BI168" s="49">
        <v>2.5</v>
      </c>
      <c r="BJ168" s="48">
        <v>0</v>
      </c>
      <c r="BK168" s="49">
        <v>0</v>
      </c>
      <c r="BL168" s="48">
        <v>37</v>
      </c>
      <c r="BM168" s="49">
        <v>92.5</v>
      </c>
      <c r="BN168" s="48">
        <v>40</v>
      </c>
    </row>
    <row r="169" spans="1:66" ht="15">
      <c r="A169" s="65" t="s">
        <v>255</v>
      </c>
      <c r="B169" s="65" t="s">
        <v>255</v>
      </c>
      <c r="C169" s="66" t="s">
        <v>3817</v>
      </c>
      <c r="D169" s="67">
        <v>6.111111111111111</v>
      </c>
      <c r="E169" s="68" t="s">
        <v>136</v>
      </c>
      <c r="F169" s="69">
        <v>17.444444444444443</v>
      </c>
      <c r="G169" s="66"/>
      <c r="H169" s="70"/>
      <c r="I169" s="71"/>
      <c r="J169" s="71"/>
      <c r="K169" s="34" t="s">
        <v>65</v>
      </c>
      <c r="L169" s="78">
        <v>169</v>
      </c>
      <c r="M169" s="78"/>
      <c r="N169" s="73" t="s">
        <v>888</v>
      </c>
      <c r="O169" s="80" t="s">
        <v>198</v>
      </c>
      <c r="P169" s="82">
        <v>43615.416666666664</v>
      </c>
      <c r="Q169" s="80" t="s">
        <v>428</v>
      </c>
      <c r="R169" s="84" t="s">
        <v>675</v>
      </c>
      <c r="S169" s="80" t="s">
        <v>820</v>
      </c>
      <c r="T169" s="80" t="s">
        <v>938</v>
      </c>
      <c r="U169" s="80"/>
      <c r="V169" s="80" t="s">
        <v>1314</v>
      </c>
      <c r="W169" s="82">
        <v>43615.416666666664</v>
      </c>
      <c r="X169" s="85">
        <v>43615</v>
      </c>
      <c r="Y169" s="83" t="s">
        <v>1351</v>
      </c>
      <c r="Z169" s="80" t="s">
        <v>1705</v>
      </c>
      <c r="AA169" s="80"/>
      <c r="AB169" s="80"/>
      <c r="AC169" s="83" t="s">
        <v>1985</v>
      </c>
      <c r="AD169" s="80"/>
      <c r="AE169" s="80" t="b">
        <v>0</v>
      </c>
      <c r="AF169" s="80">
        <v>2</v>
      </c>
      <c r="AG169" s="83" t="s">
        <v>2147</v>
      </c>
      <c r="AH169" s="80" t="b">
        <v>0</v>
      </c>
      <c r="AI169" s="80" t="s">
        <v>2150</v>
      </c>
      <c r="AJ169" s="80"/>
      <c r="AK169" s="83" t="s">
        <v>2147</v>
      </c>
      <c r="AL169" s="80" t="b">
        <v>0</v>
      </c>
      <c r="AM169" s="80">
        <v>0</v>
      </c>
      <c r="AN169" s="83" t="s">
        <v>2147</v>
      </c>
      <c r="AO169" s="80" t="s">
        <v>2174</v>
      </c>
      <c r="AP169" s="80" t="b">
        <v>0</v>
      </c>
      <c r="AQ169" s="83" t="s">
        <v>1985</v>
      </c>
      <c r="AR169" s="80"/>
      <c r="AS169" s="80">
        <v>0</v>
      </c>
      <c r="AT169" s="80">
        <v>0</v>
      </c>
      <c r="AU169" s="80"/>
      <c r="AV169" s="80"/>
      <c r="AW169" s="80"/>
      <c r="AX169" s="80"/>
      <c r="AY169" s="80"/>
      <c r="AZ169" s="80"/>
      <c r="BA169" s="80"/>
      <c r="BB169" s="80"/>
      <c r="BC169">
        <v>9</v>
      </c>
      <c r="BD169" s="79" t="str">
        <f>REPLACE(INDEX(GroupVertices[Group],MATCH(Edges[[#This Row],[Vertex 1]],GroupVertices[Vertex],0)),1,1,"")</f>
        <v>1</v>
      </c>
      <c r="BE169" s="79" t="str">
        <f>REPLACE(INDEX(GroupVertices[Group],MATCH(Edges[[#This Row],[Vertex 2]],GroupVertices[Vertex],0)),1,1,"")</f>
        <v>1</v>
      </c>
      <c r="BF169" s="48">
        <v>1</v>
      </c>
      <c r="BG169" s="49">
        <v>2.272727272727273</v>
      </c>
      <c r="BH169" s="48">
        <v>2</v>
      </c>
      <c r="BI169" s="49">
        <v>4.545454545454546</v>
      </c>
      <c r="BJ169" s="48">
        <v>0</v>
      </c>
      <c r="BK169" s="49">
        <v>0</v>
      </c>
      <c r="BL169" s="48">
        <v>41</v>
      </c>
      <c r="BM169" s="49">
        <v>93.18181818181819</v>
      </c>
      <c r="BN169" s="48">
        <v>44</v>
      </c>
    </row>
    <row r="170" spans="1:66" ht="15">
      <c r="A170" s="65" t="s">
        <v>244</v>
      </c>
      <c r="B170" s="65" t="s">
        <v>244</v>
      </c>
      <c r="C170" s="66" t="s">
        <v>3374</v>
      </c>
      <c r="D170" s="67">
        <v>7.666666666666667</v>
      </c>
      <c r="E170" s="68" t="s">
        <v>136</v>
      </c>
      <c r="F170" s="69">
        <v>13.666666666666666</v>
      </c>
      <c r="G170" s="66"/>
      <c r="H170" s="70"/>
      <c r="I170" s="71"/>
      <c r="J170" s="71"/>
      <c r="K170" s="34" t="s">
        <v>65</v>
      </c>
      <c r="L170" s="78">
        <v>170</v>
      </c>
      <c r="M170" s="78"/>
      <c r="N170" s="73" t="s">
        <v>850</v>
      </c>
      <c r="O170" s="80" t="s">
        <v>198</v>
      </c>
      <c r="P170" s="82">
        <v>43615.65982638889</v>
      </c>
      <c r="Q170" s="80" t="s">
        <v>406</v>
      </c>
      <c r="R170" s="84" t="s">
        <v>654</v>
      </c>
      <c r="S170" s="80" t="s">
        <v>806</v>
      </c>
      <c r="T170" s="80" t="s">
        <v>1000</v>
      </c>
      <c r="U170" s="80"/>
      <c r="V170" s="80" t="s">
        <v>1303</v>
      </c>
      <c r="W170" s="82">
        <v>43615.65982638889</v>
      </c>
      <c r="X170" s="85">
        <v>43615</v>
      </c>
      <c r="Y170" s="83" t="s">
        <v>1436</v>
      </c>
      <c r="Z170" s="80" t="s">
        <v>1683</v>
      </c>
      <c r="AA170" s="80"/>
      <c r="AB170" s="80"/>
      <c r="AC170" s="83" t="s">
        <v>1963</v>
      </c>
      <c r="AD170" s="80"/>
      <c r="AE170" s="80" t="b">
        <v>0</v>
      </c>
      <c r="AF170" s="80">
        <v>1</v>
      </c>
      <c r="AG170" s="83" t="s">
        <v>2147</v>
      </c>
      <c r="AH170" s="80" t="b">
        <v>0</v>
      </c>
      <c r="AI170" s="80" t="s">
        <v>2153</v>
      </c>
      <c r="AJ170" s="80"/>
      <c r="AK170" s="83" t="s">
        <v>2147</v>
      </c>
      <c r="AL170" s="80" t="b">
        <v>0</v>
      </c>
      <c r="AM170" s="80">
        <v>3</v>
      </c>
      <c r="AN170" s="83" t="s">
        <v>2147</v>
      </c>
      <c r="AO170" s="80" t="s">
        <v>2188</v>
      </c>
      <c r="AP170" s="80" t="b">
        <v>0</v>
      </c>
      <c r="AQ170" s="83" t="s">
        <v>1963</v>
      </c>
      <c r="AR170" s="80"/>
      <c r="AS170" s="80">
        <v>0</v>
      </c>
      <c r="AT170" s="80">
        <v>0</v>
      </c>
      <c r="AU170" s="80"/>
      <c r="AV170" s="80"/>
      <c r="AW170" s="80"/>
      <c r="AX170" s="80"/>
      <c r="AY170" s="80"/>
      <c r="AZ170" s="80"/>
      <c r="BA170" s="80"/>
      <c r="BB170" s="80"/>
      <c r="BC170">
        <v>11</v>
      </c>
      <c r="BD170" s="79" t="str">
        <f>REPLACE(INDEX(GroupVertices[Group],MATCH(Edges[[#This Row],[Vertex 1]],GroupVertices[Vertex],0)),1,1,"")</f>
        <v>1</v>
      </c>
      <c r="BE170" s="79" t="str">
        <f>REPLACE(INDEX(GroupVertices[Group],MATCH(Edges[[#This Row],[Vertex 2]],GroupVertices[Vertex],0)),1,1,"")</f>
        <v>1</v>
      </c>
      <c r="BF170" s="48">
        <v>0</v>
      </c>
      <c r="BG170" s="49">
        <v>0</v>
      </c>
      <c r="BH170" s="48">
        <v>1</v>
      </c>
      <c r="BI170" s="49">
        <v>4.545454545454546</v>
      </c>
      <c r="BJ170" s="48">
        <v>0</v>
      </c>
      <c r="BK170" s="49">
        <v>0</v>
      </c>
      <c r="BL170" s="48">
        <v>21</v>
      </c>
      <c r="BM170" s="49">
        <v>95.45454545454545</v>
      </c>
      <c r="BN170" s="48">
        <v>22</v>
      </c>
    </row>
    <row r="171" spans="1:66" ht="15">
      <c r="A171" s="65" t="s">
        <v>268</v>
      </c>
      <c r="B171" s="65" t="s">
        <v>268</v>
      </c>
      <c r="C171" s="66" t="s">
        <v>3370</v>
      </c>
      <c r="D171" s="67">
        <v>10</v>
      </c>
      <c r="E171" s="68" t="s">
        <v>136</v>
      </c>
      <c r="F171" s="69">
        <v>8</v>
      </c>
      <c r="G171" s="66"/>
      <c r="H171" s="70"/>
      <c r="I171" s="71"/>
      <c r="J171" s="71"/>
      <c r="K171" s="34" t="s">
        <v>65</v>
      </c>
      <c r="L171" s="78">
        <v>171</v>
      </c>
      <c r="M171" s="78"/>
      <c r="N171" s="73" t="s">
        <v>888</v>
      </c>
      <c r="O171" s="80" t="s">
        <v>198</v>
      </c>
      <c r="P171" s="82">
        <v>43616.50009259259</v>
      </c>
      <c r="Q171" s="80" t="s">
        <v>541</v>
      </c>
      <c r="R171" s="80" t="s">
        <v>752</v>
      </c>
      <c r="S171" s="80" t="s">
        <v>814</v>
      </c>
      <c r="T171" s="80" t="s">
        <v>908</v>
      </c>
      <c r="U171" s="80" t="s">
        <v>1259</v>
      </c>
      <c r="V171" s="80" t="s">
        <v>1259</v>
      </c>
      <c r="W171" s="82">
        <v>43616.50009259259</v>
      </c>
      <c r="X171" s="85">
        <v>43616</v>
      </c>
      <c r="Y171" s="83" t="s">
        <v>1359</v>
      </c>
      <c r="Z171" s="80" t="s">
        <v>1818</v>
      </c>
      <c r="AA171" s="80"/>
      <c r="AB171" s="80"/>
      <c r="AC171" s="83" t="s">
        <v>2099</v>
      </c>
      <c r="AD171" s="80"/>
      <c r="AE171" s="80" t="b">
        <v>0</v>
      </c>
      <c r="AF171" s="80">
        <v>2</v>
      </c>
      <c r="AG171" s="83" t="s">
        <v>2147</v>
      </c>
      <c r="AH171" s="80" t="b">
        <v>0</v>
      </c>
      <c r="AI171" s="80" t="s">
        <v>2150</v>
      </c>
      <c r="AJ171" s="80"/>
      <c r="AK171" s="83" t="s">
        <v>2147</v>
      </c>
      <c r="AL171" s="80" t="b">
        <v>0</v>
      </c>
      <c r="AM171" s="80">
        <v>1</v>
      </c>
      <c r="AN171" s="83" t="s">
        <v>2147</v>
      </c>
      <c r="AO171" s="80" t="s">
        <v>2189</v>
      </c>
      <c r="AP171" s="80" t="b">
        <v>0</v>
      </c>
      <c r="AQ171" s="83" t="s">
        <v>2099</v>
      </c>
      <c r="AR171" s="80"/>
      <c r="AS171" s="80">
        <v>0</v>
      </c>
      <c r="AT171" s="80">
        <v>0</v>
      </c>
      <c r="AU171" s="80"/>
      <c r="AV171" s="80"/>
      <c r="AW171" s="80"/>
      <c r="AX171" s="80"/>
      <c r="AY171" s="80"/>
      <c r="AZ171" s="80"/>
      <c r="BA171" s="80"/>
      <c r="BB171" s="80"/>
      <c r="BC171">
        <v>17</v>
      </c>
      <c r="BD171" s="79" t="str">
        <f>REPLACE(INDEX(GroupVertices[Group],MATCH(Edges[[#This Row],[Vertex 1]],GroupVertices[Vertex],0)),1,1,"")</f>
        <v>1</v>
      </c>
      <c r="BE171" s="79" t="str">
        <f>REPLACE(INDEX(GroupVertices[Group],MATCH(Edges[[#This Row],[Vertex 2]],GroupVertices[Vertex],0)),1,1,"")</f>
        <v>1</v>
      </c>
      <c r="BF171" s="48">
        <v>0</v>
      </c>
      <c r="BG171" s="49">
        <v>0</v>
      </c>
      <c r="BH171" s="48">
        <v>0</v>
      </c>
      <c r="BI171" s="49">
        <v>0</v>
      </c>
      <c r="BJ171" s="48">
        <v>0</v>
      </c>
      <c r="BK171" s="49">
        <v>0</v>
      </c>
      <c r="BL171" s="48">
        <v>32</v>
      </c>
      <c r="BM171" s="49">
        <v>100</v>
      </c>
      <c r="BN171" s="48">
        <v>32</v>
      </c>
    </row>
    <row r="172" spans="1:66" ht="15">
      <c r="A172" s="65" t="s">
        <v>264</v>
      </c>
      <c r="B172" s="65" t="s">
        <v>264</v>
      </c>
      <c r="C172" s="66" t="s">
        <v>3374</v>
      </c>
      <c r="D172" s="67">
        <v>7.666666666666667</v>
      </c>
      <c r="E172" s="68" t="s">
        <v>136</v>
      </c>
      <c r="F172" s="69">
        <v>13.666666666666666</v>
      </c>
      <c r="G172" s="66"/>
      <c r="H172" s="70"/>
      <c r="I172" s="71"/>
      <c r="J172" s="71"/>
      <c r="K172" s="34" t="s">
        <v>65</v>
      </c>
      <c r="L172" s="78">
        <v>172</v>
      </c>
      <c r="M172" s="78"/>
      <c r="N172" s="73" t="s">
        <v>850</v>
      </c>
      <c r="O172" s="80" t="s">
        <v>198</v>
      </c>
      <c r="P172" s="82">
        <v>43621.31574074074</v>
      </c>
      <c r="Q172" s="80" t="s">
        <v>480</v>
      </c>
      <c r="R172" s="84" t="s">
        <v>708</v>
      </c>
      <c r="S172" s="80" t="s">
        <v>814</v>
      </c>
      <c r="T172" s="80" t="s">
        <v>856</v>
      </c>
      <c r="U172" s="80" t="s">
        <v>1225</v>
      </c>
      <c r="V172" s="80" t="s">
        <v>1225</v>
      </c>
      <c r="W172" s="82">
        <v>43621.31574074074</v>
      </c>
      <c r="X172" s="85">
        <v>43621</v>
      </c>
      <c r="Y172" s="83" t="s">
        <v>1538</v>
      </c>
      <c r="Z172" s="80" t="s">
        <v>1757</v>
      </c>
      <c r="AA172" s="80"/>
      <c r="AB172" s="80"/>
      <c r="AC172" s="83" t="s">
        <v>2037</v>
      </c>
      <c r="AD172" s="80"/>
      <c r="AE172" s="80" t="b">
        <v>0</v>
      </c>
      <c r="AF172" s="80">
        <v>0</v>
      </c>
      <c r="AG172" s="83" t="s">
        <v>2147</v>
      </c>
      <c r="AH172" s="80" t="b">
        <v>0</v>
      </c>
      <c r="AI172" s="80" t="s">
        <v>2150</v>
      </c>
      <c r="AJ172" s="80"/>
      <c r="AK172" s="83" t="s">
        <v>2147</v>
      </c>
      <c r="AL172" s="80" t="b">
        <v>0</v>
      </c>
      <c r="AM172" s="80">
        <v>0</v>
      </c>
      <c r="AN172" s="83" t="s">
        <v>2147</v>
      </c>
      <c r="AO172" s="80" t="s">
        <v>2189</v>
      </c>
      <c r="AP172" s="80" t="b">
        <v>0</v>
      </c>
      <c r="AQ172" s="83" t="s">
        <v>2037</v>
      </c>
      <c r="AR172" s="80"/>
      <c r="AS172" s="80">
        <v>0</v>
      </c>
      <c r="AT172" s="80">
        <v>0</v>
      </c>
      <c r="AU172" s="80"/>
      <c r="AV172" s="80"/>
      <c r="AW172" s="80"/>
      <c r="AX172" s="80"/>
      <c r="AY172" s="80"/>
      <c r="AZ172" s="80"/>
      <c r="BA172" s="80"/>
      <c r="BB172" s="80"/>
      <c r="BC172">
        <v>11</v>
      </c>
      <c r="BD172" s="79" t="str">
        <f>REPLACE(INDEX(GroupVertices[Group],MATCH(Edges[[#This Row],[Vertex 1]],GroupVertices[Vertex],0)),1,1,"")</f>
        <v>1</v>
      </c>
      <c r="BE172" s="79" t="str">
        <f>REPLACE(INDEX(GroupVertices[Group],MATCH(Edges[[#This Row],[Vertex 2]],GroupVertices[Vertex],0)),1,1,"")</f>
        <v>1</v>
      </c>
      <c r="BF172" s="48">
        <v>1</v>
      </c>
      <c r="BG172" s="49">
        <v>5</v>
      </c>
      <c r="BH172" s="48">
        <v>0</v>
      </c>
      <c r="BI172" s="49">
        <v>0</v>
      </c>
      <c r="BJ172" s="48">
        <v>0</v>
      </c>
      <c r="BK172" s="49">
        <v>0</v>
      </c>
      <c r="BL172" s="48">
        <v>19</v>
      </c>
      <c r="BM172" s="49">
        <v>95</v>
      </c>
      <c r="BN172" s="48">
        <v>20</v>
      </c>
    </row>
    <row r="173" spans="1:66" ht="15">
      <c r="A173" s="65" t="s">
        <v>236</v>
      </c>
      <c r="B173" s="65" t="s">
        <v>236</v>
      </c>
      <c r="C173" s="66" t="s">
        <v>3815</v>
      </c>
      <c r="D173" s="67">
        <v>9.222222222222221</v>
      </c>
      <c r="E173" s="68" t="s">
        <v>136</v>
      </c>
      <c r="F173" s="69">
        <v>9.88888888888889</v>
      </c>
      <c r="G173" s="66"/>
      <c r="H173" s="70"/>
      <c r="I173" s="71"/>
      <c r="J173" s="71"/>
      <c r="K173" s="34" t="s">
        <v>65</v>
      </c>
      <c r="L173" s="78">
        <v>173</v>
      </c>
      <c r="M173" s="78"/>
      <c r="N173" s="73" t="s">
        <v>850</v>
      </c>
      <c r="O173" s="80" t="s">
        <v>198</v>
      </c>
      <c r="P173" s="82">
        <v>43622.625</v>
      </c>
      <c r="Q173" s="80" t="s">
        <v>453</v>
      </c>
      <c r="R173" s="84" t="s">
        <v>692</v>
      </c>
      <c r="S173" s="80" t="s">
        <v>784</v>
      </c>
      <c r="T173" s="80" t="s">
        <v>1035</v>
      </c>
      <c r="U173" s="80"/>
      <c r="V173" s="80" t="s">
        <v>1295</v>
      </c>
      <c r="W173" s="82">
        <v>43622.625</v>
      </c>
      <c r="X173" s="85">
        <v>43622</v>
      </c>
      <c r="Y173" s="83" t="s">
        <v>1364</v>
      </c>
      <c r="Z173" s="80" t="s">
        <v>1730</v>
      </c>
      <c r="AA173" s="80"/>
      <c r="AB173" s="80"/>
      <c r="AC173" s="83" t="s">
        <v>2010</v>
      </c>
      <c r="AD173" s="80"/>
      <c r="AE173" s="80" t="b">
        <v>0</v>
      </c>
      <c r="AF173" s="80">
        <v>0</v>
      </c>
      <c r="AG173" s="83" t="s">
        <v>2147</v>
      </c>
      <c r="AH173" s="80" t="b">
        <v>0</v>
      </c>
      <c r="AI173" s="80" t="s">
        <v>2150</v>
      </c>
      <c r="AJ173" s="80"/>
      <c r="AK173" s="83" t="s">
        <v>2147</v>
      </c>
      <c r="AL173" s="80" t="b">
        <v>0</v>
      </c>
      <c r="AM173" s="80">
        <v>1</v>
      </c>
      <c r="AN173" s="83" t="s">
        <v>2147</v>
      </c>
      <c r="AO173" s="80" t="s">
        <v>2174</v>
      </c>
      <c r="AP173" s="80" t="b">
        <v>0</v>
      </c>
      <c r="AQ173" s="83" t="s">
        <v>2010</v>
      </c>
      <c r="AR173" s="80"/>
      <c r="AS173" s="80">
        <v>0</v>
      </c>
      <c r="AT173" s="80">
        <v>0</v>
      </c>
      <c r="AU173" s="80"/>
      <c r="AV173" s="80"/>
      <c r="AW173" s="80"/>
      <c r="AX173" s="80"/>
      <c r="AY173" s="80"/>
      <c r="AZ173" s="80"/>
      <c r="BA173" s="80"/>
      <c r="BB173" s="80"/>
      <c r="BC173">
        <v>13</v>
      </c>
      <c r="BD173" s="79" t="str">
        <f>REPLACE(INDEX(GroupVertices[Group],MATCH(Edges[[#This Row],[Vertex 1]],GroupVertices[Vertex],0)),1,1,"")</f>
        <v>1</v>
      </c>
      <c r="BE173" s="79" t="str">
        <f>REPLACE(INDEX(GroupVertices[Group],MATCH(Edges[[#This Row],[Vertex 2]],GroupVertices[Vertex],0)),1,1,"")</f>
        <v>1</v>
      </c>
      <c r="BF173" s="48">
        <v>1</v>
      </c>
      <c r="BG173" s="49">
        <v>3.5714285714285716</v>
      </c>
      <c r="BH173" s="48">
        <v>2</v>
      </c>
      <c r="BI173" s="49">
        <v>7.142857142857143</v>
      </c>
      <c r="BJ173" s="48">
        <v>0</v>
      </c>
      <c r="BK173" s="49">
        <v>0</v>
      </c>
      <c r="BL173" s="48">
        <v>25</v>
      </c>
      <c r="BM173" s="49">
        <v>89.28571428571429</v>
      </c>
      <c r="BN173" s="48">
        <v>28</v>
      </c>
    </row>
    <row r="174" spans="1:66" ht="15">
      <c r="A174" s="65" t="s">
        <v>236</v>
      </c>
      <c r="B174" s="65" t="s">
        <v>236</v>
      </c>
      <c r="C174" s="66" t="s">
        <v>3815</v>
      </c>
      <c r="D174" s="67">
        <v>9.222222222222221</v>
      </c>
      <c r="E174" s="68" t="s">
        <v>136</v>
      </c>
      <c r="F174" s="69">
        <v>9.88888888888889</v>
      </c>
      <c r="G174" s="66"/>
      <c r="H174" s="70"/>
      <c r="I174" s="71"/>
      <c r="J174" s="71"/>
      <c r="K174" s="34" t="s">
        <v>65</v>
      </c>
      <c r="L174" s="78">
        <v>174</v>
      </c>
      <c r="M174" s="78"/>
      <c r="N174" s="73" t="s">
        <v>850</v>
      </c>
      <c r="O174" s="80" t="s">
        <v>198</v>
      </c>
      <c r="P174" s="82">
        <v>43622.635416666664</v>
      </c>
      <c r="Q174" s="80" t="s">
        <v>454</v>
      </c>
      <c r="R174" s="84" t="s">
        <v>692</v>
      </c>
      <c r="S174" s="80" t="s">
        <v>784</v>
      </c>
      <c r="T174" s="80" t="s">
        <v>1036</v>
      </c>
      <c r="U174" s="80"/>
      <c r="V174" s="80" t="s">
        <v>1295</v>
      </c>
      <c r="W174" s="82">
        <v>43622.635416666664</v>
      </c>
      <c r="X174" s="85">
        <v>43622</v>
      </c>
      <c r="Y174" s="83" t="s">
        <v>1361</v>
      </c>
      <c r="Z174" s="80" t="s">
        <v>1731</v>
      </c>
      <c r="AA174" s="80"/>
      <c r="AB174" s="80"/>
      <c r="AC174" s="83" t="s">
        <v>2011</v>
      </c>
      <c r="AD174" s="80"/>
      <c r="AE174" s="80" t="b">
        <v>0</v>
      </c>
      <c r="AF174" s="80">
        <v>2</v>
      </c>
      <c r="AG174" s="83" t="s">
        <v>2147</v>
      </c>
      <c r="AH174" s="80" t="b">
        <v>0</v>
      </c>
      <c r="AI174" s="80" t="s">
        <v>2150</v>
      </c>
      <c r="AJ174" s="80"/>
      <c r="AK174" s="83" t="s">
        <v>2147</v>
      </c>
      <c r="AL174" s="80" t="b">
        <v>0</v>
      </c>
      <c r="AM174" s="80">
        <v>4</v>
      </c>
      <c r="AN174" s="83" t="s">
        <v>2147</v>
      </c>
      <c r="AO174" s="80" t="s">
        <v>2174</v>
      </c>
      <c r="AP174" s="80" t="b">
        <v>0</v>
      </c>
      <c r="AQ174" s="83" t="s">
        <v>2011</v>
      </c>
      <c r="AR174" s="80"/>
      <c r="AS174" s="80">
        <v>0</v>
      </c>
      <c r="AT174" s="80">
        <v>0</v>
      </c>
      <c r="AU174" s="80"/>
      <c r="AV174" s="80"/>
      <c r="AW174" s="80"/>
      <c r="AX174" s="80"/>
      <c r="AY174" s="80"/>
      <c r="AZ174" s="80"/>
      <c r="BA174" s="80"/>
      <c r="BB174" s="80"/>
      <c r="BC174">
        <v>13</v>
      </c>
      <c r="BD174" s="79" t="str">
        <f>REPLACE(INDEX(GroupVertices[Group],MATCH(Edges[[#This Row],[Vertex 1]],GroupVertices[Vertex],0)),1,1,"")</f>
        <v>1</v>
      </c>
      <c r="BE174" s="79" t="str">
        <f>REPLACE(INDEX(GroupVertices[Group],MATCH(Edges[[#This Row],[Vertex 2]],GroupVertices[Vertex],0)),1,1,"")</f>
        <v>1</v>
      </c>
      <c r="BF174" s="48">
        <v>4</v>
      </c>
      <c r="BG174" s="49">
        <v>12.5</v>
      </c>
      <c r="BH174" s="48">
        <v>1</v>
      </c>
      <c r="BI174" s="49">
        <v>3.125</v>
      </c>
      <c r="BJ174" s="48">
        <v>0</v>
      </c>
      <c r="BK174" s="49">
        <v>0</v>
      </c>
      <c r="BL174" s="48">
        <v>27</v>
      </c>
      <c r="BM174" s="49">
        <v>84.375</v>
      </c>
      <c r="BN174" s="48">
        <v>32</v>
      </c>
    </row>
    <row r="175" spans="1:66" ht="15">
      <c r="A175" s="65" t="s">
        <v>236</v>
      </c>
      <c r="B175" s="65" t="s">
        <v>236</v>
      </c>
      <c r="C175" s="66" t="s">
        <v>3815</v>
      </c>
      <c r="D175" s="67">
        <v>9.222222222222221</v>
      </c>
      <c r="E175" s="68" t="s">
        <v>136</v>
      </c>
      <c r="F175" s="69">
        <v>9.88888888888889</v>
      </c>
      <c r="G175" s="66"/>
      <c r="H175" s="70"/>
      <c r="I175" s="71"/>
      <c r="J175" s="71"/>
      <c r="K175" s="34" t="s">
        <v>65</v>
      </c>
      <c r="L175" s="78">
        <v>175</v>
      </c>
      <c r="M175" s="78"/>
      <c r="N175" s="73" t="s">
        <v>850</v>
      </c>
      <c r="O175" s="80" t="s">
        <v>198</v>
      </c>
      <c r="P175" s="82">
        <v>43622.663194444445</v>
      </c>
      <c r="Q175" s="80" t="s">
        <v>455</v>
      </c>
      <c r="R175" s="84" t="s">
        <v>692</v>
      </c>
      <c r="S175" s="80" t="s">
        <v>784</v>
      </c>
      <c r="T175" s="80" t="s">
        <v>1037</v>
      </c>
      <c r="U175" s="80"/>
      <c r="V175" s="80" t="s">
        <v>1295</v>
      </c>
      <c r="W175" s="82">
        <v>43622.663194444445</v>
      </c>
      <c r="X175" s="85">
        <v>43622</v>
      </c>
      <c r="Y175" s="83" t="s">
        <v>1512</v>
      </c>
      <c r="Z175" s="80" t="s">
        <v>1732</v>
      </c>
      <c r="AA175" s="80"/>
      <c r="AB175" s="80"/>
      <c r="AC175" s="83" t="s">
        <v>2012</v>
      </c>
      <c r="AD175" s="80"/>
      <c r="AE175" s="80" t="b">
        <v>0</v>
      </c>
      <c r="AF175" s="80">
        <v>2</v>
      </c>
      <c r="AG175" s="83" t="s">
        <v>2147</v>
      </c>
      <c r="AH175" s="80" t="b">
        <v>0</v>
      </c>
      <c r="AI175" s="80" t="s">
        <v>2150</v>
      </c>
      <c r="AJ175" s="80"/>
      <c r="AK175" s="83" t="s">
        <v>2147</v>
      </c>
      <c r="AL175" s="80" t="b">
        <v>0</v>
      </c>
      <c r="AM175" s="80">
        <v>0</v>
      </c>
      <c r="AN175" s="83" t="s">
        <v>2147</v>
      </c>
      <c r="AO175" s="80" t="s">
        <v>2174</v>
      </c>
      <c r="AP175" s="80" t="b">
        <v>0</v>
      </c>
      <c r="AQ175" s="83" t="s">
        <v>2012</v>
      </c>
      <c r="AR175" s="80"/>
      <c r="AS175" s="80">
        <v>0</v>
      </c>
      <c r="AT175" s="80">
        <v>0</v>
      </c>
      <c r="AU175" s="80"/>
      <c r="AV175" s="80"/>
      <c r="AW175" s="80"/>
      <c r="AX175" s="80"/>
      <c r="AY175" s="80"/>
      <c r="AZ175" s="80"/>
      <c r="BA175" s="80"/>
      <c r="BB175" s="80"/>
      <c r="BC175">
        <v>13</v>
      </c>
      <c r="BD175" s="79" t="str">
        <f>REPLACE(INDEX(GroupVertices[Group],MATCH(Edges[[#This Row],[Vertex 1]],GroupVertices[Vertex],0)),1,1,"")</f>
        <v>1</v>
      </c>
      <c r="BE175" s="79" t="str">
        <f>REPLACE(INDEX(GroupVertices[Group],MATCH(Edges[[#This Row],[Vertex 2]],GroupVertices[Vertex],0)),1,1,"")</f>
        <v>1</v>
      </c>
      <c r="BF175" s="48">
        <v>2</v>
      </c>
      <c r="BG175" s="49">
        <v>7.142857142857143</v>
      </c>
      <c r="BH175" s="48">
        <v>0</v>
      </c>
      <c r="BI175" s="49">
        <v>0</v>
      </c>
      <c r="BJ175" s="48">
        <v>0</v>
      </c>
      <c r="BK175" s="49">
        <v>0</v>
      </c>
      <c r="BL175" s="48">
        <v>26</v>
      </c>
      <c r="BM175" s="49">
        <v>92.85714285714286</v>
      </c>
      <c r="BN175" s="48">
        <v>28</v>
      </c>
    </row>
    <row r="176" spans="1:66" ht="15">
      <c r="A176" s="65" t="s">
        <v>255</v>
      </c>
      <c r="B176" s="65" t="s">
        <v>255</v>
      </c>
      <c r="C176" s="66" t="s">
        <v>3817</v>
      </c>
      <c r="D176" s="67">
        <v>6.111111111111111</v>
      </c>
      <c r="E176" s="68" t="s">
        <v>136</v>
      </c>
      <c r="F176" s="69">
        <v>17.444444444444443</v>
      </c>
      <c r="G176" s="66"/>
      <c r="H176" s="70"/>
      <c r="I176" s="71"/>
      <c r="J176" s="71"/>
      <c r="K176" s="34" t="s">
        <v>65</v>
      </c>
      <c r="L176" s="78">
        <v>176</v>
      </c>
      <c r="M176" s="78"/>
      <c r="N176" s="73" t="s">
        <v>888</v>
      </c>
      <c r="O176" s="80" t="s">
        <v>198</v>
      </c>
      <c r="P176" s="82">
        <v>43627.41667824074</v>
      </c>
      <c r="Q176" s="80" t="s">
        <v>429</v>
      </c>
      <c r="R176" s="84" t="s">
        <v>676</v>
      </c>
      <c r="S176" s="80" t="s">
        <v>820</v>
      </c>
      <c r="T176" s="80" t="s">
        <v>1023</v>
      </c>
      <c r="U176" s="80" t="s">
        <v>1193</v>
      </c>
      <c r="V176" s="80" t="s">
        <v>1193</v>
      </c>
      <c r="W176" s="82">
        <v>43627.41667824074</v>
      </c>
      <c r="X176" s="85">
        <v>43627</v>
      </c>
      <c r="Y176" s="83" t="s">
        <v>1357</v>
      </c>
      <c r="Z176" s="80" t="s">
        <v>1706</v>
      </c>
      <c r="AA176" s="80"/>
      <c r="AB176" s="80"/>
      <c r="AC176" s="83" t="s">
        <v>1986</v>
      </c>
      <c r="AD176" s="80"/>
      <c r="AE176" s="80" t="b">
        <v>0</v>
      </c>
      <c r="AF176" s="80">
        <v>0</v>
      </c>
      <c r="AG176" s="83" t="s">
        <v>2147</v>
      </c>
      <c r="AH176" s="80" t="b">
        <v>0</v>
      </c>
      <c r="AI176" s="80" t="s">
        <v>2150</v>
      </c>
      <c r="AJ176" s="80"/>
      <c r="AK176" s="83" t="s">
        <v>2147</v>
      </c>
      <c r="AL176" s="80" t="b">
        <v>0</v>
      </c>
      <c r="AM176" s="80">
        <v>0</v>
      </c>
      <c r="AN176" s="83" t="s">
        <v>2147</v>
      </c>
      <c r="AO176" s="80" t="s">
        <v>2174</v>
      </c>
      <c r="AP176" s="80" t="b">
        <v>0</v>
      </c>
      <c r="AQ176" s="83" t="s">
        <v>1986</v>
      </c>
      <c r="AR176" s="80"/>
      <c r="AS176" s="80">
        <v>0</v>
      </c>
      <c r="AT176" s="80">
        <v>0</v>
      </c>
      <c r="AU176" s="80"/>
      <c r="AV176" s="80"/>
      <c r="AW176" s="80"/>
      <c r="AX176" s="80"/>
      <c r="AY176" s="80"/>
      <c r="AZ176" s="80"/>
      <c r="BA176" s="80"/>
      <c r="BB176" s="80"/>
      <c r="BC176">
        <v>9</v>
      </c>
      <c r="BD176" s="79" t="str">
        <f>REPLACE(INDEX(GroupVertices[Group],MATCH(Edges[[#This Row],[Vertex 1]],GroupVertices[Vertex],0)),1,1,"")</f>
        <v>1</v>
      </c>
      <c r="BE176" s="79" t="str">
        <f>REPLACE(INDEX(GroupVertices[Group],MATCH(Edges[[#This Row],[Vertex 2]],GroupVertices[Vertex],0)),1,1,"")</f>
        <v>1</v>
      </c>
      <c r="BF176" s="48">
        <v>0</v>
      </c>
      <c r="BG176" s="49">
        <v>0</v>
      </c>
      <c r="BH176" s="48">
        <v>0</v>
      </c>
      <c r="BI176" s="49">
        <v>0</v>
      </c>
      <c r="BJ176" s="48">
        <v>0</v>
      </c>
      <c r="BK176" s="49">
        <v>0</v>
      </c>
      <c r="BL176" s="48">
        <v>18</v>
      </c>
      <c r="BM176" s="49">
        <v>100</v>
      </c>
      <c r="BN176" s="48">
        <v>18</v>
      </c>
    </row>
    <row r="177" spans="1:66" ht="15">
      <c r="A177" s="65" t="s">
        <v>268</v>
      </c>
      <c r="B177" s="65" t="s">
        <v>268</v>
      </c>
      <c r="C177" s="66" t="s">
        <v>3370</v>
      </c>
      <c r="D177" s="67">
        <v>10</v>
      </c>
      <c r="E177" s="68" t="s">
        <v>136</v>
      </c>
      <c r="F177" s="69">
        <v>8</v>
      </c>
      <c r="G177" s="66"/>
      <c r="H177" s="70"/>
      <c r="I177" s="71"/>
      <c r="J177" s="71"/>
      <c r="K177" s="34" t="s">
        <v>65</v>
      </c>
      <c r="L177" s="78">
        <v>177</v>
      </c>
      <c r="M177" s="78"/>
      <c r="N177" s="73" t="s">
        <v>850</v>
      </c>
      <c r="O177" s="80" t="s">
        <v>198</v>
      </c>
      <c r="P177" s="82">
        <v>43627.62700231482</v>
      </c>
      <c r="Q177" s="80" t="s">
        <v>542</v>
      </c>
      <c r="R177" s="80" t="s">
        <v>753</v>
      </c>
      <c r="S177" s="80" t="s">
        <v>785</v>
      </c>
      <c r="T177" s="80" t="s">
        <v>1066</v>
      </c>
      <c r="U177" s="80" t="s">
        <v>1260</v>
      </c>
      <c r="V177" s="80" t="s">
        <v>1260</v>
      </c>
      <c r="W177" s="82">
        <v>43627.62700231482</v>
      </c>
      <c r="X177" s="85">
        <v>43627</v>
      </c>
      <c r="Y177" s="83" t="s">
        <v>1525</v>
      </c>
      <c r="Z177" s="80" t="s">
        <v>1819</v>
      </c>
      <c r="AA177" s="80"/>
      <c r="AB177" s="80"/>
      <c r="AC177" s="83" t="s">
        <v>2100</v>
      </c>
      <c r="AD177" s="80"/>
      <c r="AE177" s="80" t="b">
        <v>0</v>
      </c>
      <c r="AF177" s="80">
        <v>1</v>
      </c>
      <c r="AG177" s="83" t="s">
        <v>2147</v>
      </c>
      <c r="AH177" s="80" t="b">
        <v>0</v>
      </c>
      <c r="AI177" s="80" t="s">
        <v>2150</v>
      </c>
      <c r="AJ177" s="80"/>
      <c r="AK177" s="83" t="s">
        <v>2147</v>
      </c>
      <c r="AL177" s="80" t="b">
        <v>0</v>
      </c>
      <c r="AM177" s="80">
        <v>1</v>
      </c>
      <c r="AN177" s="83" t="s">
        <v>2147</v>
      </c>
      <c r="AO177" s="80" t="s">
        <v>2189</v>
      </c>
      <c r="AP177" s="80" t="b">
        <v>0</v>
      </c>
      <c r="AQ177" s="83" t="s">
        <v>2100</v>
      </c>
      <c r="AR177" s="80"/>
      <c r="AS177" s="80">
        <v>0</v>
      </c>
      <c r="AT177" s="80">
        <v>0</v>
      </c>
      <c r="AU177" s="80"/>
      <c r="AV177" s="80"/>
      <c r="AW177" s="80"/>
      <c r="AX177" s="80"/>
      <c r="AY177" s="80"/>
      <c r="AZ177" s="80"/>
      <c r="BA177" s="80"/>
      <c r="BB177" s="80"/>
      <c r="BC177">
        <v>17</v>
      </c>
      <c r="BD177" s="79" t="str">
        <f>REPLACE(INDEX(GroupVertices[Group],MATCH(Edges[[#This Row],[Vertex 1]],GroupVertices[Vertex],0)),1,1,"")</f>
        <v>1</v>
      </c>
      <c r="BE177" s="79" t="str">
        <f>REPLACE(INDEX(GroupVertices[Group],MATCH(Edges[[#This Row],[Vertex 2]],GroupVertices[Vertex],0)),1,1,"")</f>
        <v>1</v>
      </c>
      <c r="BF177" s="48">
        <v>1</v>
      </c>
      <c r="BG177" s="49">
        <v>2.380952380952381</v>
      </c>
      <c r="BH177" s="48">
        <v>0</v>
      </c>
      <c r="BI177" s="49">
        <v>0</v>
      </c>
      <c r="BJ177" s="48">
        <v>0</v>
      </c>
      <c r="BK177" s="49">
        <v>0</v>
      </c>
      <c r="BL177" s="48">
        <v>41</v>
      </c>
      <c r="BM177" s="49">
        <v>97.61904761904762</v>
      </c>
      <c r="BN177" s="48">
        <v>42</v>
      </c>
    </row>
    <row r="178" spans="1:66" ht="15">
      <c r="A178" s="65" t="s">
        <v>246</v>
      </c>
      <c r="B178" s="65" t="s">
        <v>246</v>
      </c>
      <c r="C178" s="66" t="s">
        <v>3369</v>
      </c>
      <c r="D178" s="67">
        <v>3</v>
      </c>
      <c r="E178" s="68" t="s">
        <v>132</v>
      </c>
      <c r="F178" s="69">
        <v>25</v>
      </c>
      <c r="G178" s="66"/>
      <c r="H178" s="70"/>
      <c r="I178" s="71"/>
      <c r="J178" s="71"/>
      <c r="K178" s="34" t="s">
        <v>65</v>
      </c>
      <c r="L178" s="78">
        <v>178</v>
      </c>
      <c r="M178" s="78"/>
      <c r="N178" s="73" t="s">
        <v>850</v>
      </c>
      <c r="O178" s="80" t="s">
        <v>198</v>
      </c>
      <c r="P178" s="82">
        <v>43630.375023148146</v>
      </c>
      <c r="Q178" s="80" t="s">
        <v>491</v>
      </c>
      <c r="R178" s="84" t="s">
        <v>717</v>
      </c>
      <c r="S178" s="80" t="s">
        <v>813</v>
      </c>
      <c r="T178" s="80" t="s">
        <v>1071</v>
      </c>
      <c r="U178" s="80" t="s">
        <v>1231</v>
      </c>
      <c r="V178" s="80" t="s">
        <v>1231</v>
      </c>
      <c r="W178" s="82">
        <v>43630.375023148146</v>
      </c>
      <c r="X178" s="85">
        <v>43630</v>
      </c>
      <c r="Y178" s="83" t="s">
        <v>1368</v>
      </c>
      <c r="Z178" s="80" t="s">
        <v>1768</v>
      </c>
      <c r="AA178" s="80"/>
      <c r="AB178" s="80"/>
      <c r="AC178" s="83" t="s">
        <v>2048</v>
      </c>
      <c r="AD178" s="80"/>
      <c r="AE178" s="80" t="b">
        <v>0</v>
      </c>
      <c r="AF178" s="80">
        <v>0</v>
      </c>
      <c r="AG178" s="83" t="s">
        <v>2147</v>
      </c>
      <c r="AH178" s="80" t="b">
        <v>0</v>
      </c>
      <c r="AI178" s="80" t="s">
        <v>2153</v>
      </c>
      <c r="AJ178" s="80"/>
      <c r="AK178" s="83" t="s">
        <v>2147</v>
      </c>
      <c r="AL178" s="80" t="b">
        <v>0</v>
      </c>
      <c r="AM178" s="80">
        <v>0</v>
      </c>
      <c r="AN178" s="83" t="s">
        <v>2147</v>
      </c>
      <c r="AO178" s="80" t="s">
        <v>2174</v>
      </c>
      <c r="AP178" s="80" t="b">
        <v>0</v>
      </c>
      <c r="AQ178" s="83" t="s">
        <v>2048</v>
      </c>
      <c r="AR178" s="80"/>
      <c r="AS178" s="80">
        <v>0</v>
      </c>
      <c r="AT178" s="80">
        <v>0</v>
      </c>
      <c r="AU178" s="80"/>
      <c r="AV178" s="80"/>
      <c r="AW178" s="80"/>
      <c r="AX178" s="80"/>
      <c r="AY178" s="80"/>
      <c r="AZ178" s="80"/>
      <c r="BA178" s="80"/>
      <c r="BB178" s="80"/>
      <c r="BC178">
        <v>5</v>
      </c>
      <c r="BD178" s="79" t="str">
        <f>REPLACE(INDEX(GroupVertices[Group],MATCH(Edges[[#This Row],[Vertex 1]],GroupVertices[Vertex],0)),1,1,"")</f>
        <v>1</v>
      </c>
      <c r="BE178" s="79" t="str">
        <f>REPLACE(INDEX(GroupVertices[Group],MATCH(Edges[[#This Row],[Vertex 2]],GroupVertices[Vertex],0)),1,1,"")</f>
        <v>1</v>
      </c>
      <c r="BF178" s="48">
        <v>0</v>
      </c>
      <c r="BG178" s="49">
        <v>0</v>
      </c>
      <c r="BH178" s="48">
        <v>3</v>
      </c>
      <c r="BI178" s="49">
        <v>7.5</v>
      </c>
      <c r="BJ178" s="48">
        <v>0</v>
      </c>
      <c r="BK178" s="49">
        <v>0</v>
      </c>
      <c r="BL178" s="48">
        <v>37</v>
      </c>
      <c r="BM178" s="49">
        <v>92.5</v>
      </c>
      <c r="BN178" s="48">
        <v>40</v>
      </c>
    </row>
    <row r="179" spans="1:66" ht="15">
      <c r="A179" s="65" t="s">
        <v>236</v>
      </c>
      <c r="B179" s="65" t="s">
        <v>236</v>
      </c>
      <c r="C179" s="66" t="s">
        <v>3815</v>
      </c>
      <c r="D179" s="67">
        <v>9.222222222222221</v>
      </c>
      <c r="E179" s="68" t="s">
        <v>136</v>
      </c>
      <c r="F179" s="69">
        <v>9.88888888888889</v>
      </c>
      <c r="G179" s="66"/>
      <c r="H179" s="70"/>
      <c r="I179" s="71"/>
      <c r="J179" s="71"/>
      <c r="K179" s="34" t="s">
        <v>65</v>
      </c>
      <c r="L179" s="78">
        <v>179</v>
      </c>
      <c r="M179" s="78"/>
      <c r="N179" s="73" t="s">
        <v>850</v>
      </c>
      <c r="O179" s="80" t="s">
        <v>198</v>
      </c>
      <c r="P179" s="82">
        <v>43637.604166666664</v>
      </c>
      <c r="Q179" s="80" t="s">
        <v>456</v>
      </c>
      <c r="R179" s="84" t="s">
        <v>693</v>
      </c>
      <c r="S179" s="80" t="s">
        <v>784</v>
      </c>
      <c r="T179" s="80" t="s">
        <v>1038</v>
      </c>
      <c r="U179" s="80"/>
      <c r="V179" s="80" t="s">
        <v>1295</v>
      </c>
      <c r="W179" s="82">
        <v>43637.604166666664</v>
      </c>
      <c r="X179" s="85">
        <v>43637</v>
      </c>
      <c r="Y179" s="83" t="s">
        <v>1335</v>
      </c>
      <c r="Z179" s="80" t="s">
        <v>1733</v>
      </c>
      <c r="AA179" s="80"/>
      <c r="AB179" s="80"/>
      <c r="AC179" s="83" t="s">
        <v>2013</v>
      </c>
      <c r="AD179" s="80"/>
      <c r="AE179" s="80" t="b">
        <v>0</v>
      </c>
      <c r="AF179" s="80">
        <v>0</v>
      </c>
      <c r="AG179" s="83" t="s">
        <v>2147</v>
      </c>
      <c r="AH179" s="80" t="b">
        <v>0</v>
      </c>
      <c r="AI179" s="80" t="s">
        <v>2150</v>
      </c>
      <c r="AJ179" s="80"/>
      <c r="AK179" s="83" t="s">
        <v>2147</v>
      </c>
      <c r="AL179" s="80" t="b">
        <v>0</v>
      </c>
      <c r="AM179" s="80">
        <v>0</v>
      </c>
      <c r="AN179" s="83" t="s">
        <v>2147</v>
      </c>
      <c r="AO179" s="80" t="s">
        <v>2174</v>
      </c>
      <c r="AP179" s="80" t="b">
        <v>0</v>
      </c>
      <c r="AQ179" s="83" t="s">
        <v>2013</v>
      </c>
      <c r="AR179" s="80"/>
      <c r="AS179" s="80">
        <v>0</v>
      </c>
      <c r="AT179" s="80">
        <v>0</v>
      </c>
      <c r="AU179" s="80"/>
      <c r="AV179" s="80"/>
      <c r="AW179" s="80"/>
      <c r="AX179" s="80"/>
      <c r="AY179" s="80"/>
      <c r="AZ179" s="80"/>
      <c r="BA179" s="80"/>
      <c r="BB179" s="80"/>
      <c r="BC179">
        <v>13</v>
      </c>
      <c r="BD179" s="79" t="str">
        <f>REPLACE(INDEX(GroupVertices[Group],MATCH(Edges[[#This Row],[Vertex 1]],GroupVertices[Vertex],0)),1,1,"")</f>
        <v>1</v>
      </c>
      <c r="BE179" s="79" t="str">
        <f>REPLACE(INDEX(GroupVertices[Group],MATCH(Edges[[#This Row],[Vertex 2]],GroupVertices[Vertex],0)),1,1,"")</f>
        <v>1</v>
      </c>
      <c r="BF179" s="48">
        <v>1</v>
      </c>
      <c r="BG179" s="49">
        <v>2.857142857142857</v>
      </c>
      <c r="BH179" s="48">
        <v>1</v>
      </c>
      <c r="BI179" s="49">
        <v>2.857142857142857</v>
      </c>
      <c r="BJ179" s="48">
        <v>0</v>
      </c>
      <c r="BK179" s="49">
        <v>0</v>
      </c>
      <c r="BL179" s="48">
        <v>33</v>
      </c>
      <c r="BM179" s="49">
        <v>94.28571428571429</v>
      </c>
      <c r="BN179" s="48">
        <v>35</v>
      </c>
    </row>
    <row r="180" spans="1:66" ht="15">
      <c r="A180" s="65" t="s">
        <v>254</v>
      </c>
      <c r="B180" s="65" t="s">
        <v>254</v>
      </c>
      <c r="C180" s="66" t="s">
        <v>3370</v>
      </c>
      <c r="D180" s="67">
        <v>10</v>
      </c>
      <c r="E180" s="68" t="s">
        <v>136</v>
      </c>
      <c r="F180" s="69">
        <v>8</v>
      </c>
      <c r="G180" s="66"/>
      <c r="H180" s="70"/>
      <c r="I180" s="71"/>
      <c r="J180" s="71"/>
      <c r="K180" s="34" t="s">
        <v>65</v>
      </c>
      <c r="L180" s="78">
        <v>180</v>
      </c>
      <c r="M180" s="78"/>
      <c r="N180" s="73" t="s">
        <v>850</v>
      </c>
      <c r="O180" s="80" t="s">
        <v>198</v>
      </c>
      <c r="P180" s="82">
        <v>43644.38888888889</v>
      </c>
      <c r="Q180" s="80" t="s">
        <v>369</v>
      </c>
      <c r="R180" s="84" t="s">
        <v>620</v>
      </c>
      <c r="S180" s="80" t="s">
        <v>787</v>
      </c>
      <c r="T180" s="80" t="s">
        <v>963</v>
      </c>
      <c r="U180" s="80"/>
      <c r="V180" s="80" t="s">
        <v>1313</v>
      </c>
      <c r="W180" s="82">
        <v>43644.38888888889</v>
      </c>
      <c r="X180" s="85">
        <v>43644</v>
      </c>
      <c r="Y180" s="83" t="s">
        <v>1334</v>
      </c>
      <c r="Z180" s="80" t="s">
        <v>1646</v>
      </c>
      <c r="AA180" s="80"/>
      <c r="AB180" s="80"/>
      <c r="AC180" s="83" t="s">
        <v>1926</v>
      </c>
      <c r="AD180" s="80"/>
      <c r="AE180" s="80" t="b">
        <v>0</v>
      </c>
      <c r="AF180" s="80">
        <v>1</v>
      </c>
      <c r="AG180" s="83" t="s">
        <v>2147</v>
      </c>
      <c r="AH180" s="80" t="b">
        <v>0</v>
      </c>
      <c r="AI180" s="80" t="s">
        <v>2150</v>
      </c>
      <c r="AJ180" s="80"/>
      <c r="AK180" s="83" t="s">
        <v>2147</v>
      </c>
      <c r="AL180" s="80" t="b">
        <v>0</v>
      </c>
      <c r="AM180" s="80">
        <v>4</v>
      </c>
      <c r="AN180" s="83" t="s">
        <v>2147</v>
      </c>
      <c r="AO180" s="80" t="s">
        <v>2174</v>
      </c>
      <c r="AP180" s="80" t="b">
        <v>0</v>
      </c>
      <c r="AQ180" s="83" t="s">
        <v>1926</v>
      </c>
      <c r="AR180" s="80"/>
      <c r="AS180" s="80">
        <v>0</v>
      </c>
      <c r="AT180" s="80">
        <v>0</v>
      </c>
      <c r="AU180" s="80"/>
      <c r="AV180" s="80"/>
      <c r="AW180" s="80"/>
      <c r="AX180" s="80"/>
      <c r="AY180" s="80"/>
      <c r="AZ180" s="80"/>
      <c r="BA180" s="80"/>
      <c r="BB180" s="80"/>
      <c r="BC180">
        <v>19</v>
      </c>
      <c r="BD180" s="79" t="str">
        <f>REPLACE(INDEX(GroupVertices[Group],MATCH(Edges[[#This Row],[Vertex 1]],GroupVertices[Vertex],0)),1,1,"")</f>
        <v>1</v>
      </c>
      <c r="BE180" s="79" t="str">
        <f>REPLACE(INDEX(GroupVertices[Group],MATCH(Edges[[#This Row],[Vertex 2]],GroupVertices[Vertex],0)),1,1,"")</f>
        <v>1</v>
      </c>
      <c r="BF180" s="48">
        <v>0</v>
      </c>
      <c r="BG180" s="49">
        <v>0</v>
      </c>
      <c r="BH180" s="48">
        <v>0</v>
      </c>
      <c r="BI180" s="49">
        <v>0</v>
      </c>
      <c r="BJ180" s="48">
        <v>0</v>
      </c>
      <c r="BK180" s="49">
        <v>0</v>
      </c>
      <c r="BL180" s="48">
        <v>20</v>
      </c>
      <c r="BM180" s="49">
        <v>100</v>
      </c>
      <c r="BN180" s="48">
        <v>20</v>
      </c>
    </row>
    <row r="181" spans="1:66" ht="15">
      <c r="A181" s="65" t="s">
        <v>262</v>
      </c>
      <c r="B181" s="65" t="s">
        <v>262</v>
      </c>
      <c r="C181" s="66" t="s">
        <v>3377</v>
      </c>
      <c r="D181" s="67">
        <v>5.333333333333334</v>
      </c>
      <c r="E181" s="68" t="s">
        <v>136</v>
      </c>
      <c r="F181" s="69">
        <v>19.333333333333332</v>
      </c>
      <c r="G181" s="66"/>
      <c r="H181" s="70"/>
      <c r="I181" s="71"/>
      <c r="J181" s="71"/>
      <c r="K181" s="34" t="s">
        <v>65</v>
      </c>
      <c r="L181" s="78">
        <v>181</v>
      </c>
      <c r="M181" s="78"/>
      <c r="N181" s="73" t="s">
        <v>850</v>
      </c>
      <c r="O181" s="80" t="s">
        <v>198</v>
      </c>
      <c r="P181" s="82">
        <v>43650.45</v>
      </c>
      <c r="Q181" s="80" t="s">
        <v>420</v>
      </c>
      <c r="R181" s="84" t="s">
        <v>668</v>
      </c>
      <c r="S181" s="80" t="s">
        <v>820</v>
      </c>
      <c r="T181" s="80" t="s">
        <v>1016</v>
      </c>
      <c r="U181" s="80"/>
      <c r="V181" s="80" t="s">
        <v>1321</v>
      </c>
      <c r="W181" s="82">
        <v>43650.45</v>
      </c>
      <c r="X181" s="85">
        <v>43650</v>
      </c>
      <c r="Y181" s="83" t="s">
        <v>1474</v>
      </c>
      <c r="Z181" s="80" t="s">
        <v>1697</v>
      </c>
      <c r="AA181" s="80"/>
      <c r="AB181" s="80"/>
      <c r="AC181" s="83" t="s">
        <v>1977</v>
      </c>
      <c r="AD181" s="80"/>
      <c r="AE181" s="80" t="b">
        <v>0</v>
      </c>
      <c r="AF181" s="80">
        <v>1</v>
      </c>
      <c r="AG181" s="83" t="s">
        <v>2147</v>
      </c>
      <c r="AH181" s="80" t="b">
        <v>0</v>
      </c>
      <c r="AI181" s="80" t="s">
        <v>2153</v>
      </c>
      <c r="AJ181" s="80"/>
      <c r="AK181" s="83" t="s">
        <v>2147</v>
      </c>
      <c r="AL181" s="80" t="b">
        <v>0</v>
      </c>
      <c r="AM181" s="80">
        <v>0</v>
      </c>
      <c r="AN181" s="83" t="s">
        <v>2147</v>
      </c>
      <c r="AO181" s="80" t="s">
        <v>2174</v>
      </c>
      <c r="AP181" s="80" t="b">
        <v>0</v>
      </c>
      <c r="AQ181" s="83" t="s">
        <v>1977</v>
      </c>
      <c r="AR181" s="80"/>
      <c r="AS181" s="80">
        <v>0</v>
      </c>
      <c r="AT181" s="80">
        <v>0</v>
      </c>
      <c r="AU181" s="80"/>
      <c r="AV181" s="80"/>
      <c r="AW181" s="80"/>
      <c r="AX181" s="80"/>
      <c r="AY181" s="80"/>
      <c r="AZ181" s="80"/>
      <c r="BA181" s="80"/>
      <c r="BB181" s="80"/>
      <c r="BC181">
        <v>8</v>
      </c>
      <c r="BD181" s="79" t="str">
        <f>REPLACE(INDEX(GroupVertices[Group],MATCH(Edges[[#This Row],[Vertex 1]],GroupVertices[Vertex],0)),1,1,"")</f>
        <v>1</v>
      </c>
      <c r="BE181" s="79" t="str">
        <f>REPLACE(INDEX(GroupVertices[Group],MATCH(Edges[[#This Row],[Vertex 2]],GroupVertices[Vertex],0)),1,1,"")</f>
        <v>1</v>
      </c>
      <c r="BF181" s="48">
        <v>0</v>
      </c>
      <c r="BG181" s="49">
        <v>0</v>
      </c>
      <c r="BH181" s="48">
        <v>1</v>
      </c>
      <c r="BI181" s="49">
        <v>2.857142857142857</v>
      </c>
      <c r="BJ181" s="48">
        <v>0</v>
      </c>
      <c r="BK181" s="49">
        <v>0</v>
      </c>
      <c r="BL181" s="48">
        <v>34</v>
      </c>
      <c r="BM181" s="49">
        <v>97.14285714285714</v>
      </c>
      <c r="BN181" s="48">
        <v>35</v>
      </c>
    </row>
    <row r="182" spans="1:66" ht="15">
      <c r="A182" s="65" t="s">
        <v>272</v>
      </c>
      <c r="B182" s="65" t="s">
        <v>272</v>
      </c>
      <c r="C182" s="66" t="s">
        <v>3377</v>
      </c>
      <c r="D182" s="67">
        <v>5.333333333333334</v>
      </c>
      <c r="E182" s="68" t="s">
        <v>136</v>
      </c>
      <c r="F182" s="69">
        <v>19.333333333333332</v>
      </c>
      <c r="G182" s="66"/>
      <c r="H182" s="70"/>
      <c r="I182" s="71"/>
      <c r="J182" s="71"/>
      <c r="K182" s="34" t="s">
        <v>65</v>
      </c>
      <c r="L182" s="78">
        <v>182</v>
      </c>
      <c r="M182" s="78"/>
      <c r="N182" s="73" t="s">
        <v>850</v>
      </c>
      <c r="O182" s="80" t="s">
        <v>198</v>
      </c>
      <c r="P182" s="82">
        <v>43653.395833333336</v>
      </c>
      <c r="Q182" s="80" t="s">
        <v>547</v>
      </c>
      <c r="R182" s="80" t="s">
        <v>756</v>
      </c>
      <c r="S182" s="80" t="s">
        <v>839</v>
      </c>
      <c r="T182" s="80" t="s">
        <v>1111</v>
      </c>
      <c r="U182" s="80"/>
      <c r="V182" s="80" t="s">
        <v>1331</v>
      </c>
      <c r="W182" s="82">
        <v>43653.395833333336</v>
      </c>
      <c r="X182" s="85">
        <v>43653</v>
      </c>
      <c r="Y182" s="83" t="s">
        <v>1344</v>
      </c>
      <c r="Z182" s="80" t="s">
        <v>1824</v>
      </c>
      <c r="AA182" s="80"/>
      <c r="AB182" s="80"/>
      <c r="AC182" s="83" t="s">
        <v>2105</v>
      </c>
      <c r="AD182" s="80"/>
      <c r="AE182" s="80" t="b">
        <v>0</v>
      </c>
      <c r="AF182" s="80">
        <v>5</v>
      </c>
      <c r="AG182" s="83" t="s">
        <v>2147</v>
      </c>
      <c r="AH182" s="80" t="b">
        <v>0</v>
      </c>
      <c r="AI182" s="80" t="s">
        <v>2150</v>
      </c>
      <c r="AJ182" s="80"/>
      <c r="AK182" s="83" t="s">
        <v>2147</v>
      </c>
      <c r="AL182" s="80" t="b">
        <v>0</v>
      </c>
      <c r="AM182" s="80">
        <v>2</v>
      </c>
      <c r="AN182" s="83" t="s">
        <v>2147</v>
      </c>
      <c r="AO182" s="80" t="s">
        <v>2186</v>
      </c>
      <c r="AP182" s="80" t="b">
        <v>0</v>
      </c>
      <c r="AQ182" s="83" t="s">
        <v>2105</v>
      </c>
      <c r="AR182" s="80"/>
      <c r="AS182" s="80">
        <v>0</v>
      </c>
      <c r="AT182" s="80">
        <v>0</v>
      </c>
      <c r="AU182" s="80"/>
      <c r="AV182" s="80"/>
      <c r="AW182" s="80"/>
      <c r="AX182" s="80"/>
      <c r="AY182" s="80"/>
      <c r="AZ182" s="80"/>
      <c r="BA182" s="80"/>
      <c r="BB182" s="80"/>
      <c r="BC182">
        <v>8</v>
      </c>
      <c r="BD182" s="79" t="str">
        <f>REPLACE(INDEX(GroupVertices[Group],MATCH(Edges[[#This Row],[Vertex 1]],GroupVertices[Vertex],0)),1,1,"")</f>
        <v>1</v>
      </c>
      <c r="BE182" s="79" t="str">
        <f>REPLACE(INDEX(GroupVertices[Group],MATCH(Edges[[#This Row],[Vertex 2]],GroupVertices[Vertex],0)),1,1,"")</f>
        <v>1</v>
      </c>
      <c r="BF182" s="48">
        <v>0</v>
      </c>
      <c r="BG182" s="49">
        <v>0</v>
      </c>
      <c r="BH182" s="48">
        <v>0</v>
      </c>
      <c r="BI182" s="49">
        <v>0</v>
      </c>
      <c r="BJ182" s="48">
        <v>0</v>
      </c>
      <c r="BK182" s="49">
        <v>0</v>
      </c>
      <c r="BL182" s="48">
        <v>16</v>
      </c>
      <c r="BM182" s="49">
        <v>100</v>
      </c>
      <c r="BN182" s="48">
        <v>16</v>
      </c>
    </row>
    <row r="183" spans="1:66" ht="15">
      <c r="A183" s="65" t="s">
        <v>272</v>
      </c>
      <c r="B183" s="65" t="s">
        <v>272</v>
      </c>
      <c r="C183" s="66" t="s">
        <v>3377</v>
      </c>
      <c r="D183" s="67">
        <v>5.333333333333334</v>
      </c>
      <c r="E183" s="68" t="s">
        <v>136</v>
      </c>
      <c r="F183" s="69">
        <v>19.333333333333332</v>
      </c>
      <c r="G183" s="66"/>
      <c r="H183" s="70"/>
      <c r="I183" s="71"/>
      <c r="J183" s="71"/>
      <c r="K183" s="34" t="s">
        <v>65</v>
      </c>
      <c r="L183" s="78">
        <v>183</v>
      </c>
      <c r="M183" s="78"/>
      <c r="N183" s="73" t="s">
        <v>850</v>
      </c>
      <c r="O183" s="80" t="s">
        <v>198</v>
      </c>
      <c r="P183" s="82">
        <v>43656.333333333336</v>
      </c>
      <c r="Q183" s="80" t="s">
        <v>548</v>
      </c>
      <c r="R183" s="80" t="s">
        <v>756</v>
      </c>
      <c r="S183" s="80" t="s">
        <v>839</v>
      </c>
      <c r="T183" s="80" t="s">
        <v>1112</v>
      </c>
      <c r="U183" s="80"/>
      <c r="V183" s="80" t="s">
        <v>1331</v>
      </c>
      <c r="W183" s="82">
        <v>43656.333333333336</v>
      </c>
      <c r="X183" s="85">
        <v>43656</v>
      </c>
      <c r="Y183" s="83" t="s">
        <v>1366</v>
      </c>
      <c r="Z183" s="80" t="s">
        <v>1825</v>
      </c>
      <c r="AA183" s="80"/>
      <c r="AB183" s="80"/>
      <c r="AC183" s="83" t="s">
        <v>2106</v>
      </c>
      <c r="AD183" s="80"/>
      <c r="AE183" s="80" t="b">
        <v>0</v>
      </c>
      <c r="AF183" s="80">
        <v>6</v>
      </c>
      <c r="AG183" s="83" t="s">
        <v>2147</v>
      </c>
      <c r="AH183" s="80" t="b">
        <v>0</v>
      </c>
      <c r="AI183" s="80" t="s">
        <v>2150</v>
      </c>
      <c r="AJ183" s="80"/>
      <c r="AK183" s="83" t="s">
        <v>2147</v>
      </c>
      <c r="AL183" s="80" t="b">
        <v>0</v>
      </c>
      <c r="AM183" s="80">
        <v>9</v>
      </c>
      <c r="AN183" s="83" t="s">
        <v>2147</v>
      </c>
      <c r="AO183" s="80" t="s">
        <v>2186</v>
      </c>
      <c r="AP183" s="80" t="b">
        <v>0</v>
      </c>
      <c r="AQ183" s="83" t="s">
        <v>2106</v>
      </c>
      <c r="AR183" s="80"/>
      <c r="AS183" s="80">
        <v>0</v>
      </c>
      <c r="AT183" s="80">
        <v>0</v>
      </c>
      <c r="AU183" s="80"/>
      <c r="AV183" s="80"/>
      <c r="AW183" s="80"/>
      <c r="AX183" s="80"/>
      <c r="AY183" s="80"/>
      <c r="AZ183" s="80"/>
      <c r="BA183" s="80"/>
      <c r="BB183" s="80"/>
      <c r="BC183">
        <v>8</v>
      </c>
      <c r="BD183" s="79" t="str">
        <f>REPLACE(INDEX(GroupVertices[Group],MATCH(Edges[[#This Row],[Vertex 1]],GroupVertices[Vertex],0)),1,1,"")</f>
        <v>1</v>
      </c>
      <c r="BE183" s="79" t="str">
        <f>REPLACE(INDEX(GroupVertices[Group],MATCH(Edges[[#This Row],[Vertex 2]],GroupVertices[Vertex],0)),1,1,"")</f>
        <v>1</v>
      </c>
      <c r="BF183" s="48">
        <v>0</v>
      </c>
      <c r="BG183" s="49">
        <v>0</v>
      </c>
      <c r="BH183" s="48">
        <v>0</v>
      </c>
      <c r="BI183" s="49">
        <v>0</v>
      </c>
      <c r="BJ183" s="48">
        <v>0</v>
      </c>
      <c r="BK183" s="49">
        <v>0</v>
      </c>
      <c r="BL183" s="48">
        <v>10</v>
      </c>
      <c r="BM183" s="49">
        <v>100</v>
      </c>
      <c r="BN183" s="48">
        <v>10</v>
      </c>
    </row>
    <row r="184" spans="1:66" ht="15">
      <c r="A184" s="65" t="s">
        <v>272</v>
      </c>
      <c r="B184" s="65" t="s">
        <v>272</v>
      </c>
      <c r="C184" s="66" t="s">
        <v>3377</v>
      </c>
      <c r="D184" s="67">
        <v>5.333333333333334</v>
      </c>
      <c r="E184" s="68" t="s">
        <v>136</v>
      </c>
      <c r="F184" s="69">
        <v>19.333333333333332</v>
      </c>
      <c r="G184" s="66"/>
      <c r="H184" s="70"/>
      <c r="I184" s="71"/>
      <c r="J184" s="71"/>
      <c r="K184" s="34" t="s">
        <v>65</v>
      </c>
      <c r="L184" s="78">
        <v>184</v>
      </c>
      <c r="M184" s="78"/>
      <c r="N184" s="73" t="s">
        <v>850</v>
      </c>
      <c r="O184" s="80" t="s">
        <v>198</v>
      </c>
      <c r="P184" s="82">
        <v>43661.333333333336</v>
      </c>
      <c r="Q184" s="80" t="s">
        <v>549</v>
      </c>
      <c r="R184" s="80" t="s">
        <v>756</v>
      </c>
      <c r="S184" s="80" t="s">
        <v>839</v>
      </c>
      <c r="T184" s="80" t="s">
        <v>1112</v>
      </c>
      <c r="U184" s="80"/>
      <c r="V184" s="80" t="s">
        <v>1331</v>
      </c>
      <c r="W184" s="82">
        <v>43661.333333333336</v>
      </c>
      <c r="X184" s="85">
        <v>43661</v>
      </c>
      <c r="Y184" s="83" t="s">
        <v>1366</v>
      </c>
      <c r="Z184" s="80" t="s">
        <v>1826</v>
      </c>
      <c r="AA184" s="80"/>
      <c r="AB184" s="80"/>
      <c r="AC184" s="83" t="s">
        <v>2107</v>
      </c>
      <c r="AD184" s="80"/>
      <c r="AE184" s="80" t="b">
        <v>0</v>
      </c>
      <c r="AF184" s="80">
        <v>3</v>
      </c>
      <c r="AG184" s="83" t="s">
        <v>2147</v>
      </c>
      <c r="AH184" s="80" t="b">
        <v>0</v>
      </c>
      <c r="AI184" s="80" t="s">
        <v>2150</v>
      </c>
      <c r="AJ184" s="80"/>
      <c r="AK184" s="83" t="s">
        <v>2147</v>
      </c>
      <c r="AL184" s="80" t="b">
        <v>0</v>
      </c>
      <c r="AM184" s="80">
        <v>1</v>
      </c>
      <c r="AN184" s="83" t="s">
        <v>2147</v>
      </c>
      <c r="AO184" s="80" t="s">
        <v>2186</v>
      </c>
      <c r="AP184" s="80" t="b">
        <v>0</v>
      </c>
      <c r="AQ184" s="83" t="s">
        <v>2107</v>
      </c>
      <c r="AR184" s="80"/>
      <c r="AS184" s="80">
        <v>0</v>
      </c>
      <c r="AT184" s="80">
        <v>0</v>
      </c>
      <c r="AU184" s="80"/>
      <c r="AV184" s="80"/>
      <c r="AW184" s="80"/>
      <c r="AX184" s="80"/>
      <c r="AY184" s="80"/>
      <c r="AZ184" s="80"/>
      <c r="BA184" s="80"/>
      <c r="BB184" s="80"/>
      <c r="BC184">
        <v>8</v>
      </c>
      <c r="BD184" s="79" t="str">
        <f>REPLACE(INDEX(GroupVertices[Group],MATCH(Edges[[#This Row],[Vertex 1]],GroupVertices[Vertex],0)),1,1,"")</f>
        <v>1</v>
      </c>
      <c r="BE184" s="79" t="str">
        <f>REPLACE(INDEX(GroupVertices[Group],MATCH(Edges[[#This Row],[Vertex 2]],GroupVertices[Vertex],0)),1,1,"")</f>
        <v>1</v>
      </c>
      <c r="BF184" s="48">
        <v>1</v>
      </c>
      <c r="BG184" s="49">
        <v>8.333333333333334</v>
      </c>
      <c r="BH184" s="48">
        <v>0</v>
      </c>
      <c r="BI184" s="49">
        <v>0</v>
      </c>
      <c r="BJ184" s="48">
        <v>0</v>
      </c>
      <c r="BK184" s="49">
        <v>0</v>
      </c>
      <c r="BL184" s="48">
        <v>11</v>
      </c>
      <c r="BM184" s="49">
        <v>91.66666666666667</v>
      </c>
      <c r="BN184" s="48">
        <v>12</v>
      </c>
    </row>
    <row r="185" spans="1:66" ht="15">
      <c r="A185" s="65" t="s">
        <v>264</v>
      </c>
      <c r="B185" s="65" t="s">
        <v>264</v>
      </c>
      <c r="C185" s="66" t="s">
        <v>3374</v>
      </c>
      <c r="D185" s="67">
        <v>7.666666666666667</v>
      </c>
      <c r="E185" s="68" t="s">
        <v>136</v>
      </c>
      <c r="F185" s="69">
        <v>13.666666666666666</v>
      </c>
      <c r="G185" s="66"/>
      <c r="H185" s="70"/>
      <c r="I185" s="71"/>
      <c r="J185" s="71"/>
      <c r="K185" s="34" t="s">
        <v>65</v>
      </c>
      <c r="L185" s="78">
        <v>185</v>
      </c>
      <c r="M185" s="78"/>
      <c r="N185" s="73" t="s">
        <v>850</v>
      </c>
      <c r="O185" s="80" t="s">
        <v>198</v>
      </c>
      <c r="P185" s="82">
        <v>43662.463483796295</v>
      </c>
      <c r="Q185" s="80" t="s">
        <v>481</v>
      </c>
      <c r="R185" s="84" t="s">
        <v>709</v>
      </c>
      <c r="S185" s="80" t="s">
        <v>814</v>
      </c>
      <c r="T185" s="80" t="s">
        <v>1058</v>
      </c>
      <c r="U185" s="80" t="s">
        <v>1226</v>
      </c>
      <c r="V185" s="80" t="s">
        <v>1226</v>
      </c>
      <c r="W185" s="82">
        <v>43662.463483796295</v>
      </c>
      <c r="X185" s="85">
        <v>43662</v>
      </c>
      <c r="Y185" s="83" t="s">
        <v>1537</v>
      </c>
      <c r="Z185" s="80" t="s">
        <v>1758</v>
      </c>
      <c r="AA185" s="80"/>
      <c r="AB185" s="80"/>
      <c r="AC185" s="83" t="s">
        <v>2038</v>
      </c>
      <c r="AD185" s="80"/>
      <c r="AE185" s="80" t="b">
        <v>0</v>
      </c>
      <c r="AF185" s="80">
        <v>1</v>
      </c>
      <c r="AG185" s="83" t="s">
        <v>2147</v>
      </c>
      <c r="AH185" s="80" t="b">
        <v>0</v>
      </c>
      <c r="AI185" s="80" t="s">
        <v>2150</v>
      </c>
      <c r="AJ185" s="80"/>
      <c r="AK185" s="83" t="s">
        <v>2147</v>
      </c>
      <c r="AL185" s="80" t="b">
        <v>0</v>
      </c>
      <c r="AM185" s="80">
        <v>0</v>
      </c>
      <c r="AN185" s="83" t="s">
        <v>2147</v>
      </c>
      <c r="AO185" s="80" t="s">
        <v>2189</v>
      </c>
      <c r="AP185" s="80" t="b">
        <v>0</v>
      </c>
      <c r="AQ185" s="83" t="s">
        <v>2038</v>
      </c>
      <c r="AR185" s="80"/>
      <c r="AS185" s="80">
        <v>0</v>
      </c>
      <c r="AT185" s="80">
        <v>0</v>
      </c>
      <c r="AU185" s="80"/>
      <c r="AV185" s="80"/>
      <c r="AW185" s="80"/>
      <c r="AX185" s="80"/>
      <c r="AY185" s="80"/>
      <c r="AZ185" s="80"/>
      <c r="BA185" s="80"/>
      <c r="BB185" s="80"/>
      <c r="BC185">
        <v>11</v>
      </c>
      <c r="BD185" s="79" t="str">
        <f>REPLACE(INDEX(GroupVertices[Group],MATCH(Edges[[#This Row],[Vertex 1]],GroupVertices[Vertex],0)),1,1,"")</f>
        <v>1</v>
      </c>
      <c r="BE185" s="79" t="str">
        <f>REPLACE(INDEX(GroupVertices[Group],MATCH(Edges[[#This Row],[Vertex 2]],GroupVertices[Vertex],0)),1,1,"")</f>
        <v>1</v>
      </c>
      <c r="BF185" s="48">
        <v>0</v>
      </c>
      <c r="BG185" s="49">
        <v>0</v>
      </c>
      <c r="BH185" s="48">
        <v>0</v>
      </c>
      <c r="BI185" s="49">
        <v>0</v>
      </c>
      <c r="BJ185" s="48">
        <v>0</v>
      </c>
      <c r="BK185" s="49">
        <v>0</v>
      </c>
      <c r="BL185" s="48">
        <v>34</v>
      </c>
      <c r="BM185" s="49">
        <v>100</v>
      </c>
      <c r="BN185" s="48">
        <v>34</v>
      </c>
    </row>
    <row r="186" spans="1:66" ht="15">
      <c r="A186" s="65" t="s">
        <v>244</v>
      </c>
      <c r="B186" s="65" t="s">
        <v>244</v>
      </c>
      <c r="C186" s="66" t="s">
        <v>3374</v>
      </c>
      <c r="D186" s="67">
        <v>7.666666666666667</v>
      </c>
      <c r="E186" s="68" t="s">
        <v>136</v>
      </c>
      <c r="F186" s="69">
        <v>13.666666666666666</v>
      </c>
      <c r="G186" s="66"/>
      <c r="H186" s="70"/>
      <c r="I186" s="71"/>
      <c r="J186" s="71"/>
      <c r="K186" s="34" t="s">
        <v>65</v>
      </c>
      <c r="L186" s="78">
        <v>186</v>
      </c>
      <c r="M186" s="78"/>
      <c r="N186" s="73" t="s">
        <v>850</v>
      </c>
      <c r="O186" s="80" t="s">
        <v>198</v>
      </c>
      <c r="P186" s="82">
        <v>43665.54651620371</v>
      </c>
      <c r="Q186" s="80" t="s">
        <v>407</v>
      </c>
      <c r="R186" s="84" t="s">
        <v>655</v>
      </c>
      <c r="S186" s="80" t="s">
        <v>806</v>
      </c>
      <c r="T186" s="80" t="s">
        <v>1001</v>
      </c>
      <c r="U186" s="80"/>
      <c r="V186" s="80" t="s">
        <v>1303</v>
      </c>
      <c r="W186" s="82">
        <v>43665.54651620371</v>
      </c>
      <c r="X186" s="85">
        <v>43665</v>
      </c>
      <c r="Y186" s="83" t="s">
        <v>1522</v>
      </c>
      <c r="Z186" s="80" t="s">
        <v>1684</v>
      </c>
      <c r="AA186" s="80"/>
      <c r="AB186" s="80"/>
      <c r="AC186" s="83" t="s">
        <v>1964</v>
      </c>
      <c r="AD186" s="80"/>
      <c r="AE186" s="80" t="b">
        <v>0</v>
      </c>
      <c r="AF186" s="80">
        <v>2</v>
      </c>
      <c r="AG186" s="83" t="s">
        <v>2147</v>
      </c>
      <c r="AH186" s="80" t="b">
        <v>0</v>
      </c>
      <c r="AI186" s="80" t="s">
        <v>2153</v>
      </c>
      <c r="AJ186" s="80"/>
      <c r="AK186" s="83" t="s">
        <v>2147</v>
      </c>
      <c r="AL186" s="80" t="b">
        <v>0</v>
      </c>
      <c r="AM186" s="80">
        <v>0</v>
      </c>
      <c r="AN186" s="83" t="s">
        <v>2147</v>
      </c>
      <c r="AO186" s="80" t="s">
        <v>2188</v>
      </c>
      <c r="AP186" s="80" t="b">
        <v>0</v>
      </c>
      <c r="AQ186" s="83" t="s">
        <v>1964</v>
      </c>
      <c r="AR186" s="80"/>
      <c r="AS186" s="80">
        <v>0</v>
      </c>
      <c r="AT186" s="80">
        <v>0</v>
      </c>
      <c r="AU186" s="80"/>
      <c r="AV186" s="80"/>
      <c r="AW186" s="80"/>
      <c r="AX186" s="80"/>
      <c r="AY186" s="80"/>
      <c r="AZ186" s="80"/>
      <c r="BA186" s="80"/>
      <c r="BB186" s="80"/>
      <c r="BC186">
        <v>11</v>
      </c>
      <c r="BD186" s="79" t="str">
        <f>REPLACE(INDEX(GroupVertices[Group],MATCH(Edges[[#This Row],[Vertex 1]],GroupVertices[Vertex],0)),1,1,"")</f>
        <v>1</v>
      </c>
      <c r="BE186" s="79" t="str">
        <f>REPLACE(INDEX(GroupVertices[Group],MATCH(Edges[[#This Row],[Vertex 2]],GroupVertices[Vertex],0)),1,1,"")</f>
        <v>1</v>
      </c>
      <c r="BF186" s="48">
        <v>0</v>
      </c>
      <c r="BG186" s="49">
        <v>0</v>
      </c>
      <c r="BH186" s="48">
        <v>0</v>
      </c>
      <c r="BI186" s="49">
        <v>0</v>
      </c>
      <c r="BJ186" s="48">
        <v>0</v>
      </c>
      <c r="BK186" s="49">
        <v>0</v>
      </c>
      <c r="BL186" s="48">
        <v>32</v>
      </c>
      <c r="BM186" s="49">
        <v>100</v>
      </c>
      <c r="BN186" s="48">
        <v>32</v>
      </c>
    </row>
    <row r="187" spans="1:66" ht="15">
      <c r="A187" s="65" t="s">
        <v>254</v>
      </c>
      <c r="B187" s="65" t="s">
        <v>254</v>
      </c>
      <c r="C187" s="66" t="s">
        <v>3370</v>
      </c>
      <c r="D187" s="67">
        <v>10</v>
      </c>
      <c r="E187" s="68" t="s">
        <v>136</v>
      </c>
      <c r="F187" s="69">
        <v>8</v>
      </c>
      <c r="G187" s="66"/>
      <c r="H187" s="70"/>
      <c r="I187" s="71"/>
      <c r="J187" s="71"/>
      <c r="K187" s="34" t="s">
        <v>65</v>
      </c>
      <c r="L187" s="78">
        <v>187</v>
      </c>
      <c r="M187" s="78"/>
      <c r="N187" s="73" t="s">
        <v>850</v>
      </c>
      <c r="O187" s="80" t="s">
        <v>198</v>
      </c>
      <c r="P187" s="82">
        <v>43666.62501157408</v>
      </c>
      <c r="Q187" s="80" t="s">
        <v>370</v>
      </c>
      <c r="R187" s="84" t="s">
        <v>621</v>
      </c>
      <c r="S187" s="80" t="s">
        <v>784</v>
      </c>
      <c r="T187" s="80" t="s">
        <v>964</v>
      </c>
      <c r="U187" s="80" t="s">
        <v>1164</v>
      </c>
      <c r="V187" s="80" t="s">
        <v>1164</v>
      </c>
      <c r="W187" s="82">
        <v>43666.62501157408</v>
      </c>
      <c r="X187" s="85">
        <v>43666</v>
      </c>
      <c r="Y187" s="83" t="s">
        <v>1348</v>
      </c>
      <c r="Z187" s="80" t="s">
        <v>1647</v>
      </c>
      <c r="AA187" s="80"/>
      <c r="AB187" s="80"/>
      <c r="AC187" s="83" t="s">
        <v>1927</v>
      </c>
      <c r="AD187" s="80"/>
      <c r="AE187" s="80" t="b">
        <v>0</v>
      </c>
      <c r="AF187" s="80">
        <v>0</v>
      </c>
      <c r="AG187" s="83" t="s">
        <v>2147</v>
      </c>
      <c r="AH187" s="80" t="b">
        <v>0</v>
      </c>
      <c r="AI187" s="80" t="s">
        <v>2150</v>
      </c>
      <c r="AJ187" s="80"/>
      <c r="AK187" s="83" t="s">
        <v>2147</v>
      </c>
      <c r="AL187" s="80" t="b">
        <v>0</v>
      </c>
      <c r="AM187" s="80">
        <v>0</v>
      </c>
      <c r="AN187" s="83" t="s">
        <v>2147</v>
      </c>
      <c r="AO187" s="80" t="s">
        <v>2174</v>
      </c>
      <c r="AP187" s="80" t="b">
        <v>0</v>
      </c>
      <c r="AQ187" s="83" t="s">
        <v>1927</v>
      </c>
      <c r="AR187" s="80"/>
      <c r="AS187" s="80">
        <v>0</v>
      </c>
      <c r="AT187" s="80">
        <v>0</v>
      </c>
      <c r="AU187" s="80"/>
      <c r="AV187" s="80"/>
      <c r="AW187" s="80"/>
      <c r="AX187" s="80"/>
      <c r="AY187" s="80"/>
      <c r="AZ187" s="80"/>
      <c r="BA187" s="80"/>
      <c r="BB187" s="80"/>
      <c r="BC187">
        <v>19</v>
      </c>
      <c r="BD187" s="79" t="str">
        <f>REPLACE(INDEX(GroupVertices[Group],MATCH(Edges[[#This Row],[Vertex 1]],GroupVertices[Vertex],0)),1,1,"")</f>
        <v>1</v>
      </c>
      <c r="BE187" s="79" t="str">
        <f>REPLACE(INDEX(GroupVertices[Group],MATCH(Edges[[#This Row],[Vertex 2]],GroupVertices[Vertex],0)),1,1,"")</f>
        <v>1</v>
      </c>
      <c r="BF187" s="48">
        <v>1</v>
      </c>
      <c r="BG187" s="49">
        <v>3.8461538461538463</v>
      </c>
      <c r="BH187" s="48">
        <v>3</v>
      </c>
      <c r="BI187" s="49">
        <v>11.538461538461538</v>
      </c>
      <c r="BJ187" s="48">
        <v>0</v>
      </c>
      <c r="BK187" s="49">
        <v>0</v>
      </c>
      <c r="BL187" s="48">
        <v>22</v>
      </c>
      <c r="BM187" s="49">
        <v>84.61538461538461</v>
      </c>
      <c r="BN187" s="48">
        <v>26</v>
      </c>
    </row>
    <row r="188" spans="1:66" ht="15">
      <c r="A188" s="65" t="s">
        <v>272</v>
      </c>
      <c r="B188" s="65" t="s">
        <v>272</v>
      </c>
      <c r="C188" s="66" t="s">
        <v>3377</v>
      </c>
      <c r="D188" s="67">
        <v>5.333333333333334</v>
      </c>
      <c r="E188" s="68" t="s">
        <v>136</v>
      </c>
      <c r="F188" s="69">
        <v>19.333333333333332</v>
      </c>
      <c r="G188" s="66"/>
      <c r="H188" s="70"/>
      <c r="I188" s="71"/>
      <c r="J188" s="71"/>
      <c r="K188" s="34" t="s">
        <v>65</v>
      </c>
      <c r="L188" s="78">
        <v>188</v>
      </c>
      <c r="M188" s="78"/>
      <c r="N188" s="73" t="s">
        <v>850</v>
      </c>
      <c r="O188" s="80" t="s">
        <v>198</v>
      </c>
      <c r="P188" s="82">
        <v>43667.192708333336</v>
      </c>
      <c r="Q188" s="80" t="s">
        <v>550</v>
      </c>
      <c r="R188" s="80" t="s">
        <v>756</v>
      </c>
      <c r="S188" s="80" t="s">
        <v>839</v>
      </c>
      <c r="T188" s="80" t="s">
        <v>1112</v>
      </c>
      <c r="U188" s="80"/>
      <c r="V188" s="80" t="s">
        <v>1331</v>
      </c>
      <c r="W188" s="82">
        <v>43667.192708333336</v>
      </c>
      <c r="X188" s="85">
        <v>43667</v>
      </c>
      <c r="Y188" s="83" t="s">
        <v>1582</v>
      </c>
      <c r="Z188" s="80" t="s">
        <v>1827</v>
      </c>
      <c r="AA188" s="80"/>
      <c r="AB188" s="80"/>
      <c r="AC188" s="83" t="s">
        <v>2108</v>
      </c>
      <c r="AD188" s="80"/>
      <c r="AE188" s="80" t="b">
        <v>0</v>
      </c>
      <c r="AF188" s="80">
        <v>1</v>
      </c>
      <c r="AG188" s="83" t="s">
        <v>2147</v>
      </c>
      <c r="AH188" s="80" t="b">
        <v>0</v>
      </c>
      <c r="AI188" s="80" t="s">
        <v>2150</v>
      </c>
      <c r="AJ188" s="80"/>
      <c r="AK188" s="83" t="s">
        <v>2147</v>
      </c>
      <c r="AL188" s="80" t="b">
        <v>0</v>
      </c>
      <c r="AM188" s="80">
        <v>1</v>
      </c>
      <c r="AN188" s="83" t="s">
        <v>2147</v>
      </c>
      <c r="AO188" s="80" t="s">
        <v>2186</v>
      </c>
      <c r="AP188" s="80" t="b">
        <v>0</v>
      </c>
      <c r="AQ188" s="83" t="s">
        <v>2108</v>
      </c>
      <c r="AR188" s="80"/>
      <c r="AS188" s="80">
        <v>0</v>
      </c>
      <c r="AT188" s="80">
        <v>0</v>
      </c>
      <c r="AU188" s="80"/>
      <c r="AV188" s="80"/>
      <c r="AW188" s="80"/>
      <c r="AX188" s="80"/>
      <c r="AY188" s="80"/>
      <c r="AZ188" s="80"/>
      <c r="BA188" s="80"/>
      <c r="BB188" s="80"/>
      <c r="BC188">
        <v>8</v>
      </c>
      <c r="BD188" s="79" t="str">
        <f>REPLACE(INDEX(GroupVertices[Group],MATCH(Edges[[#This Row],[Vertex 1]],GroupVertices[Vertex],0)),1,1,"")</f>
        <v>1</v>
      </c>
      <c r="BE188" s="79" t="str">
        <f>REPLACE(INDEX(GroupVertices[Group],MATCH(Edges[[#This Row],[Vertex 2]],GroupVertices[Vertex],0)),1,1,"")</f>
        <v>1</v>
      </c>
      <c r="BF188" s="48">
        <v>0</v>
      </c>
      <c r="BG188" s="49">
        <v>0</v>
      </c>
      <c r="BH188" s="48">
        <v>0</v>
      </c>
      <c r="BI188" s="49">
        <v>0</v>
      </c>
      <c r="BJ188" s="48">
        <v>0</v>
      </c>
      <c r="BK188" s="49">
        <v>0</v>
      </c>
      <c r="BL188" s="48">
        <v>11</v>
      </c>
      <c r="BM188" s="49">
        <v>100</v>
      </c>
      <c r="BN188" s="48">
        <v>11</v>
      </c>
    </row>
    <row r="189" spans="1:66" ht="15">
      <c r="A189" s="65" t="s">
        <v>244</v>
      </c>
      <c r="B189" s="65" t="s">
        <v>244</v>
      </c>
      <c r="C189" s="66" t="s">
        <v>3374</v>
      </c>
      <c r="D189" s="67">
        <v>7.666666666666667</v>
      </c>
      <c r="E189" s="68" t="s">
        <v>136</v>
      </c>
      <c r="F189" s="69">
        <v>13.666666666666666</v>
      </c>
      <c r="G189" s="66"/>
      <c r="H189" s="70"/>
      <c r="I189" s="71"/>
      <c r="J189" s="71"/>
      <c r="K189" s="34" t="s">
        <v>65</v>
      </c>
      <c r="L189" s="78">
        <v>189</v>
      </c>
      <c r="M189" s="78"/>
      <c r="N189" s="73" t="s">
        <v>850</v>
      </c>
      <c r="O189" s="80" t="s">
        <v>198</v>
      </c>
      <c r="P189" s="82">
        <v>43671.506944444445</v>
      </c>
      <c r="Q189" s="80" t="s">
        <v>408</v>
      </c>
      <c r="R189" s="84" t="s">
        <v>656</v>
      </c>
      <c r="S189" s="80" t="s">
        <v>802</v>
      </c>
      <c r="T189" s="80" t="s">
        <v>1001</v>
      </c>
      <c r="U189" s="80"/>
      <c r="V189" s="80" t="s">
        <v>1303</v>
      </c>
      <c r="W189" s="82">
        <v>43671.506944444445</v>
      </c>
      <c r="X189" s="85">
        <v>43671</v>
      </c>
      <c r="Y189" s="83" t="s">
        <v>1415</v>
      </c>
      <c r="Z189" s="80" t="s">
        <v>1685</v>
      </c>
      <c r="AA189" s="80"/>
      <c r="AB189" s="80"/>
      <c r="AC189" s="83" t="s">
        <v>1965</v>
      </c>
      <c r="AD189" s="80"/>
      <c r="AE189" s="80" t="b">
        <v>0</v>
      </c>
      <c r="AF189" s="80">
        <v>0</v>
      </c>
      <c r="AG189" s="83" t="s">
        <v>2147</v>
      </c>
      <c r="AH189" s="80" t="b">
        <v>0</v>
      </c>
      <c r="AI189" s="80" t="s">
        <v>2153</v>
      </c>
      <c r="AJ189" s="80"/>
      <c r="AK189" s="83" t="s">
        <v>2147</v>
      </c>
      <c r="AL189" s="80" t="b">
        <v>0</v>
      </c>
      <c r="AM189" s="80">
        <v>0</v>
      </c>
      <c r="AN189" s="83" t="s">
        <v>2147</v>
      </c>
      <c r="AO189" s="80" t="s">
        <v>2188</v>
      </c>
      <c r="AP189" s="80" t="b">
        <v>0</v>
      </c>
      <c r="AQ189" s="83" t="s">
        <v>1965</v>
      </c>
      <c r="AR189" s="80"/>
      <c r="AS189" s="80">
        <v>0</v>
      </c>
      <c r="AT189" s="80">
        <v>0</v>
      </c>
      <c r="AU189" s="80"/>
      <c r="AV189" s="80"/>
      <c r="AW189" s="80"/>
      <c r="AX189" s="80"/>
      <c r="AY189" s="80"/>
      <c r="AZ189" s="80"/>
      <c r="BA189" s="80"/>
      <c r="BB189" s="80"/>
      <c r="BC189">
        <v>11</v>
      </c>
      <c r="BD189" s="79" t="str">
        <f>REPLACE(INDEX(GroupVertices[Group],MATCH(Edges[[#This Row],[Vertex 1]],GroupVertices[Vertex],0)),1,1,"")</f>
        <v>1</v>
      </c>
      <c r="BE189" s="79" t="str">
        <f>REPLACE(INDEX(GroupVertices[Group],MATCH(Edges[[#This Row],[Vertex 2]],GroupVertices[Vertex],0)),1,1,"")</f>
        <v>1</v>
      </c>
      <c r="BF189" s="48">
        <v>0</v>
      </c>
      <c r="BG189" s="49">
        <v>0</v>
      </c>
      <c r="BH189" s="48">
        <v>1</v>
      </c>
      <c r="BI189" s="49">
        <v>3.7037037037037037</v>
      </c>
      <c r="BJ189" s="48">
        <v>0</v>
      </c>
      <c r="BK189" s="49">
        <v>0</v>
      </c>
      <c r="BL189" s="48">
        <v>26</v>
      </c>
      <c r="BM189" s="49">
        <v>96.29629629629629</v>
      </c>
      <c r="BN189" s="48">
        <v>27</v>
      </c>
    </row>
    <row r="190" spans="1:66" ht="15">
      <c r="A190" s="65" t="s">
        <v>266</v>
      </c>
      <c r="B190" s="65" t="s">
        <v>266</v>
      </c>
      <c r="C190" s="66" t="s">
        <v>3369</v>
      </c>
      <c r="D190" s="67">
        <v>3</v>
      </c>
      <c r="E190" s="68" t="s">
        <v>132</v>
      </c>
      <c r="F190" s="69">
        <v>25</v>
      </c>
      <c r="G190" s="66"/>
      <c r="H190" s="70"/>
      <c r="I190" s="71"/>
      <c r="J190" s="71"/>
      <c r="K190" s="34" t="s">
        <v>65</v>
      </c>
      <c r="L190" s="78">
        <v>190</v>
      </c>
      <c r="M190" s="78"/>
      <c r="N190" s="73" t="s">
        <v>850</v>
      </c>
      <c r="O190" s="80" t="s">
        <v>198</v>
      </c>
      <c r="P190" s="82">
        <v>43674.452731481484</v>
      </c>
      <c r="Q190" s="80" t="s">
        <v>525</v>
      </c>
      <c r="R190" s="80" t="s">
        <v>740</v>
      </c>
      <c r="S190" s="80" t="s">
        <v>814</v>
      </c>
      <c r="T190" s="80" t="s">
        <v>850</v>
      </c>
      <c r="U190" s="80"/>
      <c r="V190" s="80" t="s">
        <v>1325</v>
      </c>
      <c r="W190" s="82">
        <v>43674.452731481484</v>
      </c>
      <c r="X190" s="85">
        <v>43674</v>
      </c>
      <c r="Y190" s="83" t="s">
        <v>1514</v>
      </c>
      <c r="Z190" s="80" t="s">
        <v>1802</v>
      </c>
      <c r="AA190" s="80"/>
      <c r="AB190" s="80"/>
      <c r="AC190" s="83" t="s">
        <v>2083</v>
      </c>
      <c r="AD190" s="80"/>
      <c r="AE190" s="80" t="b">
        <v>0</v>
      </c>
      <c r="AF190" s="80">
        <v>1</v>
      </c>
      <c r="AG190" s="83" t="s">
        <v>2147</v>
      </c>
      <c r="AH190" s="80" t="b">
        <v>0</v>
      </c>
      <c r="AI190" s="80" t="s">
        <v>2150</v>
      </c>
      <c r="AJ190" s="80"/>
      <c r="AK190" s="83" t="s">
        <v>2147</v>
      </c>
      <c r="AL190" s="80" t="b">
        <v>0</v>
      </c>
      <c r="AM190" s="80">
        <v>1</v>
      </c>
      <c r="AN190" s="83" t="s">
        <v>2147</v>
      </c>
      <c r="AO190" s="80" t="s">
        <v>2183</v>
      </c>
      <c r="AP190" s="80" t="b">
        <v>0</v>
      </c>
      <c r="AQ190" s="83" t="s">
        <v>2083</v>
      </c>
      <c r="AR190" s="80"/>
      <c r="AS190" s="80">
        <v>0</v>
      </c>
      <c r="AT190" s="80">
        <v>0</v>
      </c>
      <c r="AU190" s="80"/>
      <c r="AV190" s="80"/>
      <c r="AW190" s="80"/>
      <c r="AX190" s="80"/>
      <c r="AY190" s="80"/>
      <c r="AZ190" s="80"/>
      <c r="BA190" s="80"/>
      <c r="BB190" s="80"/>
      <c r="BC190">
        <v>2</v>
      </c>
      <c r="BD190" s="79" t="str">
        <f>REPLACE(INDEX(GroupVertices[Group],MATCH(Edges[[#This Row],[Vertex 1]],GroupVertices[Vertex],0)),1,1,"")</f>
        <v>1</v>
      </c>
      <c r="BE190" s="79" t="str">
        <f>REPLACE(INDEX(GroupVertices[Group],MATCH(Edges[[#This Row],[Vertex 2]],GroupVertices[Vertex],0)),1,1,"")</f>
        <v>1</v>
      </c>
      <c r="BF190" s="48">
        <v>1</v>
      </c>
      <c r="BG190" s="49">
        <v>6.666666666666667</v>
      </c>
      <c r="BH190" s="48">
        <v>1</v>
      </c>
      <c r="BI190" s="49">
        <v>6.666666666666667</v>
      </c>
      <c r="BJ190" s="48">
        <v>0</v>
      </c>
      <c r="BK190" s="49">
        <v>0</v>
      </c>
      <c r="BL190" s="48">
        <v>13</v>
      </c>
      <c r="BM190" s="49">
        <v>86.66666666666667</v>
      </c>
      <c r="BN190" s="48">
        <v>15</v>
      </c>
    </row>
    <row r="191" spans="1:66" ht="15">
      <c r="A191" s="65" t="s">
        <v>252</v>
      </c>
      <c r="B191" s="65" t="s">
        <v>252</v>
      </c>
      <c r="C191" s="66" t="s">
        <v>3369</v>
      </c>
      <c r="D191" s="67">
        <v>3</v>
      </c>
      <c r="E191" s="68" t="s">
        <v>132</v>
      </c>
      <c r="F191" s="69">
        <v>25</v>
      </c>
      <c r="G191" s="66"/>
      <c r="H191" s="70"/>
      <c r="I191" s="71"/>
      <c r="J191" s="71"/>
      <c r="K191" s="34" t="s">
        <v>65</v>
      </c>
      <c r="L191" s="78">
        <v>191</v>
      </c>
      <c r="M191" s="78"/>
      <c r="N191" s="73" t="s">
        <v>850</v>
      </c>
      <c r="O191" s="80" t="s">
        <v>198</v>
      </c>
      <c r="P191" s="82">
        <v>43683.54589120371</v>
      </c>
      <c r="Q191" s="80" t="s">
        <v>374</v>
      </c>
      <c r="R191" s="84" t="s">
        <v>625</v>
      </c>
      <c r="S191" s="80" t="s">
        <v>793</v>
      </c>
      <c r="T191" s="80" t="s">
        <v>969</v>
      </c>
      <c r="U191" s="80"/>
      <c r="V191" s="80" t="s">
        <v>1311</v>
      </c>
      <c r="W191" s="82">
        <v>43683.54589120371</v>
      </c>
      <c r="X191" s="85">
        <v>43683</v>
      </c>
      <c r="Y191" s="83" t="s">
        <v>1519</v>
      </c>
      <c r="Z191" s="80" t="s">
        <v>1651</v>
      </c>
      <c r="AA191" s="80"/>
      <c r="AB191" s="80"/>
      <c r="AC191" s="83" t="s">
        <v>1931</v>
      </c>
      <c r="AD191" s="80"/>
      <c r="AE191" s="80" t="b">
        <v>0</v>
      </c>
      <c r="AF191" s="80">
        <v>0</v>
      </c>
      <c r="AG191" s="83" t="s">
        <v>2147</v>
      </c>
      <c r="AH191" s="80" t="b">
        <v>0</v>
      </c>
      <c r="AI191" s="80" t="s">
        <v>2150</v>
      </c>
      <c r="AJ191" s="80"/>
      <c r="AK191" s="83" t="s">
        <v>2147</v>
      </c>
      <c r="AL191" s="80" t="b">
        <v>0</v>
      </c>
      <c r="AM191" s="80">
        <v>0</v>
      </c>
      <c r="AN191" s="83" t="s">
        <v>2147</v>
      </c>
      <c r="AO191" s="80" t="s">
        <v>2180</v>
      </c>
      <c r="AP191" s="80" t="b">
        <v>0</v>
      </c>
      <c r="AQ191" s="83" t="s">
        <v>1931</v>
      </c>
      <c r="AR191" s="80"/>
      <c r="AS191" s="80">
        <v>0</v>
      </c>
      <c r="AT191" s="80">
        <v>0</v>
      </c>
      <c r="AU191" s="80"/>
      <c r="AV191" s="80"/>
      <c r="AW191" s="80"/>
      <c r="AX191" s="80"/>
      <c r="AY191" s="80"/>
      <c r="AZ191" s="80"/>
      <c r="BA191" s="80"/>
      <c r="BB191" s="80"/>
      <c r="BC191">
        <v>4</v>
      </c>
      <c r="BD191" s="79" t="str">
        <f>REPLACE(INDEX(GroupVertices[Group],MATCH(Edges[[#This Row],[Vertex 1]],GroupVertices[Vertex],0)),1,1,"")</f>
        <v>1</v>
      </c>
      <c r="BE191" s="79" t="str">
        <f>REPLACE(INDEX(GroupVertices[Group],MATCH(Edges[[#This Row],[Vertex 2]],GroupVertices[Vertex],0)),1,1,"")</f>
        <v>1</v>
      </c>
      <c r="BF191" s="48">
        <v>1</v>
      </c>
      <c r="BG191" s="49">
        <v>3.7037037037037037</v>
      </c>
      <c r="BH191" s="48">
        <v>2</v>
      </c>
      <c r="BI191" s="49">
        <v>7.407407407407407</v>
      </c>
      <c r="BJ191" s="48">
        <v>0</v>
      </c>
      <c r="BK191" s="49">
        <v>0</v>
      </c>
      <c r="BL191" s="48">
        <v>24</v>
      </c>
      <c r="BM191" s="49">
        <v>88.88888888888889</v>
      </c>
      <c r="BN191" s="48">
        <v>27</v>
      </c>
    </row>
    <row r="192" spans="1:66" ht="15">
      <c r="A192" s="65" t="s">
        <v>274</v>
      </c>
      <c r="B192" s="65" t="s">
        <v>274</v>
      </c>
      <c r="C192" s="66" t="s">
        <v>3819</v>
      </c>
      <c r="D192" s="67">
        <v>8.444444444444445</v>
      </c>
      <c r="E192" s="68" t="s">
        <v>136</v>
      </c>
      <c r="F192" s="69">
        <v>11.777777777777779</v>
      </c>
      <c r="G192" s="66"/>
      <c r="H192" s="70"/>
      <c r="I192" s="71"/>
      <c r="J192" s="71"/>
      <c r="K192" s="34" t="s">
        <v>65</v>
      </c>
      <c r="L192" s="78">
        <v>192</v>
      </c>
      <c r="M192" s="78"/>
      <c r="N192" s="73" t="s">
        <v>850</v>
      </c>
      <c r="O192" s="80" t="s">
        <v>198</v>
      </c>
      <c r="P192" s="82">
        <v>43683.62944444444</v>
      </c>
      <c r="Q192" s="80" t="s">
        <v>588</v>
      </c>
      <c r="R192" s="80" t="s">
        <v>783</v>
      </c>
      <c r="S192" s="80" t="s">
        <v>841</v>
      </c>
      <c r="T192" s="80" t="s">
        <v>1138</v>
      </c>
      <c r="U192" s="80" t="s">
        <v>1294</v>
      </c>
      <c r="V192" s="80" t="s">
        <v>1294</v>
      </c>
      <c r="W192" s="82">
        <v>43683.62944444444</v>
      </c>
      <c r="X192" s="85">
        <v>43683</v>
      </c>
      <c r="Y192" s="83" t="s">
        <v>1540</v>
      </c>
      <c r="Z192" s="80" t="s">
        <v>1865</v>
      </c>
      <c r="AA192" s="80"/>
      <c r="AB192" s="80"/>
      <c r="AC192" s="83" t="s">
        <v>2146</v>
      </c>
      <c r="AD192" s="80"/>
      <c r="AE192" s="80" t="b">
        <v>0</v>
      </c>
      <c r="AF192" s="80">
        <v>0</v>
      </c>
      <c r="AG192" s="83" t="s">
        <v>2147</v>
      </c>
      <c r="AH192" s="80" t="b">
        <v>0</v>
      </c>
      <c r="AI192" s="80" t="s">
        <v>2153</v>
      </c>
      <c r="AJ192" s="80"/>
      <c r="AK192" s="83" t="s">
        <v>2147</v>
      </c>
      <c r="AL192" s="80" t="b">
        <v>0</v>
      </c>
      <c r="AM192" s="80">
        <v>0</v>
      </c>
      <c r="AN192" s="83" t="s">
        <v>2147</v>
      </c>
      <c r="AO192" s="80" t="s">
        <v>2183</v>
      </c>
      <c r="AP192" s="80" t="b">
        <v>0</v>
      </c>
      <c r="AQ192" s="83" t="s">
        <v>2146</v>
      </c>
      <c r="AR192" s="80"/>
      <c r="AS192" s="80">
        <v>0</v>
      </c>
      <c r="AT192" s="80">
        <v>0</v>
      </c>
      <c r="AU192" s="80"/>
      <c r="AV192" s="80"/>
      <c r="AW192" s="80"/>
      <c r="AX192" s="80"/>
      <c r="AY192" s="80"/>
      <c r="AZ192" s="80"/>
      <c r="BA192" s="80"/>
      <c r="BB192" s="80"/>
      <c r="BC192">
        <v>12</v>
      </c>
      <c r="BD192" s="79" t="str">
        <f>REPLACE(INDEX(GroupVertices[Group],MATCH(Edges[[#This Row],[Vertex 1]],GroupVertices[Vertex],0)),1,1,"")</f>
        <v>1</v>
      </c>
      <c r="BE192" s="79" t="str">
        <f>REPLACE(INDEX(GroupVertices[Group],MATCH(Edges[[#This Row],[Vertex 2]],GroupVertices[Vertex],0)),1,1,"")</f>
        <v>1</v>
      </c>
      <c r="BF192" s="48">
        <v>0</v>
      </c>
      <c r="BG192" s="49">
        <v>0</v>
      </c>
      <c r="BH192" s="48">
        <v>1</v>
      </c>
      <c r="BI192" s="49">
        <v>3.125</v>
      </c>
      <c r="BJ192" s="48">
        <v>0</v>
      </c>
      <c r="BK192" s="49">
        <v>0</v>
      </c>
      <c r="BL192" s="48">
        <v>31</v>
      </c>
      <c r="BM192" s="49">
        <v>96.875</v>
      </c>
      <c r="BN192" s="48">
        <v>32</v>
      </c>
    </row>
    <row r="193" spans="1:66" ht="15">
      <c r="A193" s="65" t="s">
        <v>237</v>
      </c>
      <c r="B193" s="65" t="s">
        <v>237</v>
      </c>
      <c r="C193" s="66" t="s">
        <v>3369</v>
      </c>
      <c r="D193" s="67">
        <v>3</v>
      </c>
      <c r="E193" s="68" t="s">
        <v>132</v>
      </c>
      <c r="F193" s="69">
        <v>25</v>
      </c>
      <c r="G193" s="66"/>
      <c r="H193" s="70"/>
      <c r="I193" s="71"/>
      <c r="J193" s="71"/>
      <c r="K193" s="34" t="s">
        <v>65</v>
      </c>
      <c r="L193" s="78">
        <v>193</v>
      </c>
      <c r="M193" s="78"/>
      <c r="N193" s="73" t="s">
        <v>850</v>
      </c>
      <c r="O193" s="80" t="s">
        <v>198</v>
      </c>
      <c r="P193" s="82">
        <v>43353.628587962965</v>
      </c>
      <c r="Q193" s="80" t="s">
        <v>347</v>
      </c>
      <c r="R193" s="84" t="s">
        <v>607</v>
      </c>
      <c r="S193" s="80" t="s">
        <v>784</v>
      </c>
      <c r="T193" s="80" t="s">
        <v>948</v>
      </c>
      <c r="U193" s="80" t="s">
        <v>1155</v>
      </c>
      <c r="V193" s="80" t="s">
        <v>1155</v>
      </c>
      <c r="W193" s="82">
        <v>43353.628587962965</v>
      </c>
      <c r="X193" s="85">
        <v>43353</v>
      </c>
      <c r="Y193" s="83" t="s">
        <v>1417</v>
      </c>
      <c r="Z193" s="80" t="s">
        <v>1624</v>
      </c>
      <c r="AA193" s="80"/>
      <c r="AB193" s="80"/>
      <c r="AC193" s="83" t="s">
        <v>1903</v>
      </c>
      <c r="AD193" s="80"/>
      <c r="AE193" s="80" t="b">
        <v>0</v>
      </c>
      <c r="AF193" s="80">
        <v>1</v>
      </c>
      <c r="AG193" s="83" t="s">
        <v>2147</v>
      </c>
      <c r="AH193" s="80" t="b">
        <v>0</v>
      </c>
      <c r="AI193" s="80" t="s">
        <v>2151</v>
      </c>
      <c r="AJ193" s="80"/>
      <c r="AK193" s="83" t="s">
        <v>2147</v>
      </c>
      <c r="AL193" s="80" t="b">
        <v>0</v>
      </c>
      <c r="AM193" s="80">
        <v>4</v>
      </c>
      <c r="AN193" s="83" t="s">
        <v>2147</v>
      </c>
      <c r="AO193" s="80" t="s">
        <v>2175</v>
      </c>
      <c r="AP193" s="80" t="b">
        <v>0</v>
      </c>
      <c r="AQ193" s="83" t="s">
        <v>1903</v>
      </c>
      <c r="AR193" s="80"/>
      <c r="AS193" s="80">
        <v>0</v>
      </c>
      <c r="AT193" s="80">
        <v>0</v>
      </c>
      <c r="AU193" s="80"/>
      <c r="AV193" s="80"/>
      <c r="AW193" s="80"/>
      <c r="AX193" s="80"/>
      <c r="AY193" s="80"/>
      <c r="AZ193" s="80"/>
      <c r="BA193" s="80"/>
      <c r="BB193" s="80"/>
      <c r="BC193">
        <v>4</v>
      </c>
      <c r="BD193" s="79" t="str">
        <f>REPLACE(INDEX(GroupVertices[Group],MATCH(Edges[[#This Row],[Vertex 1]],GroupVertices[Vertex],0)),1,1,"")</f>
        <v>2</v>
      </c>
      <c r="BE193" s="79" t="str">
        <f>REPLACE(INDEX(GroupVertices[Group],MATCH(Edges[[#This Row],[Vertex 2]],GroupVertices[Vertex],0)),1,1,"")</f>
        <v>2</v>
      </c>
      <c r="BF193" s="48">
        <v>0</v>
      </c>
      <c r="BG193" s="49">
        <v>0</v>
      </c>
      <c r="BH193" s="48">
        <v>0</v>
      </c>
      <c r="BI193" s="49">
        <v>0</v>
      </c>
      <c r="BJ193" s="48">
        <v>0</v>
      </c>
      <c r="BK193" s="49">
        <v>0</v>
      </c>
      <c r="BL193" s="48">
        <v>26</v>
      </c>
      <c r="BM193" s="49">
        <v>100</v>
      </c>
      <c r="BN193" s="48">
        <v>26</v>
      </c>
    </row>
    <row r="194" spans="1:66" ht="15">
      <c r="A194" s="65" t="s">
        <v>271</v>
      </c>
      <c r="B194" s="65" t="s">
        <v>271</v>
      </c>
      <c r="C194" s="66" t="s">
        <v>3370</v>
      </c>
      <c r="D194" s="67">
        <v>10</v>
      </c>
      <c r="E194" s="68" t="s">
        <v>136</v>
      </c>
      <c r="F194" s="69">
        <v>8</v>
      </c>
      <c r="G194" s="66"/>
      <c r="H194" s="70"/>
      <c r="I194" s="71"/>
      <c r="J194" s="71"/>
      <c r="K194" s="34" t="s">
        <v>65</v>
      </c>
      <c r="L194" s="78">
        <v>194</v>
      </c>
      <c r="M194" s="78"/>
      <c r="N194" s="73" t="s">
        <v>850</v>
      </c>
      <c r="O194" s="80" t="s">
        <v>198</v>
      </c>
      <c r="P194" s="82">
        <v>43354.386666666665</v>
      </c>
      <c r="Q194" s="80" t="s">
        <v>503</v>
      </c>
      <c r="R194" s="80" t="s">
        <v>727</v>
      </c>
      <c r="S194" s="80" t="s">
        <v>789</v>
      </c>
      <c r="T194" s="80" t="s">
        <v>1084</v>
      </c>
      <c r="U194" s="80"/>
      <c r="V194" s="80" t="s">
        <v>1330</v>
      </c>
      <c r="W194" s="82">
        <v>43354.386666666665</v>
      </c>
      <c r="X194" s="85">
        <v>43354</v>
      </c>
      <c r="Y194" s="83" t="s">
        <v>1560</v>
      </c>
      <c r="Z194" s="80" t="s">
        <v>1780</v>
      </c>
      <c r="AA194" s="80"/>
      <c r="AB194" s="80"/>
      <c r="AC194" s="83" t="s">
        <v>2060</v>
      </c>
      <c r="AD194" s="80"/>
      <c r="AE194" s="80" t="b">
        <v>0</v>
      </c>
      <c r="AF194" s="80">
        <v>3</v>
      </c>
      <c r="AG194" s="83" t="s">
        <v>2147</v>
      </c>
      <c r="AH194" s="80" t="b">
        <v>1</v>
      </c>
      <c r="AI194" s="80" t="s">
        <v>2151</v>
      </c>
      <c r="AJ194" s="80"/>
      <c r="AK194" s="83" t="s">
        <v>2158</v>
      </c>
      <c r="AL194" s="80" t="b">
        <v>0</v>
      </c>
      <c r="AM194" s="80">
        <v>1</v>
      </c>
      <c r="AN194" s="83" t="s">
        <v>2147</v>
      </c>
      <c r="AO194" s="80" t="s">
        <v>2175</v>
      </c>
      <c r="AP194" s="80" t="b">
        <v>0</v>
      </c>
      <c r="AQ194" s="83" t="s">
        <v>2060</v>
      </c>
      <c r="AR194" s="80"/>
      <c r="AS194" s="80">
        <v>0</v>
      </c>
      <c r="AT194" s="80">
        <v>0</v>
      </c>
      <c r="AU194" s="80"/>
      <c r="AV194" s="80"/>
      <c r="AW194" s="80"/>
      <c r="AX194" s="80"/>
      <c r="AY194" s="80"/>
      <c r="AZ194" s="80"/>
      <c r="BA194" s="80"/>
      <c r="BB194" s="80"/>
      <c r="BC194">
        <v>17</v>
      </c>
      <c r="BD194" s="79" t="str">
        <f>REPLACE(INDEX(GroupVertices[Group],MATCH(Edges[[#This Row],[Vertex 1]],GroupVertices[Vertex],0)),1,1,"")</f>
        <v>2</v>
      </c>
      <c r="BE194" s="79" t="str">
        <f>REPLACE(INDEX(GroupVertices[Group],MATCH(Edges[[#This Row],[Vertex 2]],GroupVertices[Vertex],0)),1,1,"")</f>
        <v>2</v>
      </c>
      <c r="BF194" s="48">
        <v>0</v>
      </c>
      <c r="BG194" s="49">
        <v>0</v>
      </c>
      <c r="BH194" s="48">
        <v>0</v>
      </c>
      <c r="BI194" s="49">
        <v>0</v>
      </c>
      <c r="BJ194" s="48">
        <v>0</v>
      </c>
      <c r="BK194" s="49">
        <v>0</v>
      </c>
      <c r="BL194" s="48">
        <v>18</v>
      </c>
      <c r="BM194" s="49">
        <v>100</v>
      </c>
      <c r="BN194" s="48">
        <v>18</v>
      </c>
    </row>
    <row r="195" spans="1:66" ht="15">
      <c r="A195" s="65" t="s">
        <v>237</v>
      </c>
      <c r="B195" s="65" t="s">
        <v>237</v>
      </c>
      <c r="C195" s="66" t="s">
        <v>3369</v>
      </c>
      <c r="D195" s="67">
        <v>3</v>
      </c>
      <c r="E195" s="68" t="s">
        <v>132</v>
      </c>
      <c r="F195" s="69">
        <v>25</v>
      </c>
      <c r="G195" s="66"/>
      <c r="H195" s="70"/>
      <c r="I195" s="71"/>
      <c r="J195" s="71"/>
      <c r="K195" s="34" t="s">
        <v>65</v>
      </c>
      <c r="L195" s="78">
        <v>195</v>
      </c>
      <c r="M195" s="78"/>
      <c r="N195" s="73" t="s">
        <v>850</v>
      </c>
      <c r="O195" s="80" t="s">
        <v>198</v>
      </c>
      <c r="P195" s="82">
        <v>43355.29371527778</v>
      </c>
      <c r="Q195" s="80" t="s">
        <v>348</v>
      </c>
      <c r="R195" s="84" t="s">
        <v>608</v>
      </c>
      <c r="S195" s="80" t="s">
        <v>805</v>
      </c>
      <c r="T195" s="80" t="s">
        <v>949</v>
      </c>
      <c r="U195" s="80"/>
      <c r="V195" s="80" t="s">
        <v>1296</v>
      </c>
      <c r="W195" s="82">
        <v>43355.29371527778</v>
      </c>
      <c r="X195" s="85">
        <v>43355</v>
      </c>
      <c r="Y195" s="83" t="s">
        <v>1493</v>
      </c>
      <c r="Z195" s="80" t="s">
        <v>1625</v>
      </c>
      <c r="AA195" s="80"/>
      <c r="AB195" s="80"/>
      <c r="AC195" s="83" t="s">
        <v>1904</v>
      </c>
      <c r="AD195" s="80"/>
      <c r="AE195" s="80" t="b">
        <v>0</v>
      </c>
      <c r="AF195" s="80">
        <v>0</v>
      </c>
      <c r="AG195" s="83" t="s">
        <v>2147</v>
      </c>
      <c r="AH195" s="80" t="b">
        <v>0</v>
      </c>
      <c r="AI195" s="80" t="s">
        <v>2151</v>
      </c>
      <c r="AJ195" s="80"/>
      <c r="AK195" s="83" t="s">
        <v>2147</v>
      </c>
      <c r="AL195" s="80" t="b">
        <v>0</v>
      </c>
      <c r="AM195" s="80">
        <v>0</v>
      </c>
      <c r="AN195" s="83" t="s">
        <v>2147</v>
      </c>
      <c r="AO195" s="80" t="s">
        <v>2175</v>
      </c>
      <c r="AP195" s="80" t="b">
        <v>0</v>
      </c>
      <c r="AQ195" s="83" t="s">
        <v>1904</v>
      </c>
      <c r="AR195" s="80"/>
      <c r="AS195" s="80">
        <v>0</v>
      </c>
      <c r="AT195" s="80">
        <v>0</v>
      </c>
      <c r="AU195" s="80"/>
      <c r="AV195" s="80"/>
      <c r="AW195" s="80"/>
      <c r="AX195" s="80"/>
      <c r="AY195" s="80"/>
      <c r="AZ195" s="80"/>
      <c r="BA195" s="80"/>
      <c r="BB195" s="80"/>
      <c r="BC195">
        <v>4</v>
      </c>
      <c r="BD195" s="79" t="str">
        <f>REPLACE(INDEX(GroupVertices[Group],MATCH(Edges[[#This Row],[Vertex 1]],GroupVertices[Vertex],0)),1,1,"")</f>
        <v>2</v>
      </c>
      <c r="BE195" s="79" t="str">
        <f>REPLACE(INDEX(GroupVertices[Group],MATCH(Edges[[#This Row],[Vertex 2]],GroupVertices[Vertex],0)),1,1,"")</f>
        <v>2</v>
      </c>
      <c r="BF195" s="48">
        <v>0</v>
      </c>
      <c r="BG195" s="49">
        <v>0</v>
      </c>
      <c r="BH195" s="48">
        <v>0</v>
      </c>
      <c r="BI195" s="49">
        <v>0</v>
      </c>
      <c r="BJ195" s="48">
        <v>0</v>
      </c>
      <c r="BK195" s="49">
        <v>0</v>
      </c>
      <c r="BL195" s="48">
        <v>11</v>
      </c>
      <c r="BM195" s="49">
        <v>100</v>
      </c>
      <c r="BN195" s="48">
        <v>11</v>
      </c>
    </row>
    <row r="196" spans="1:66" ht="15">
      <c r="A196" s="65" t="s">
        <v>237</v>
      </c>
      <c r="B196" s="65" t="s">
        <v>242</v>
      </c>
      <c r="C196" s="66" t="s">
        <v>3369</v>
      </c>
      <c r="D196" s="67">
        <v>3</v>
      </c>
      <c r="E196" s="68" t="s">
        <v>132</v>
      </c>
      <c r="F196" s="69">
        <v>25</v>
      </c>
      <c r="G196" s="66"/>
      <c r="H196" s="70"/>
      <c r="I196" s="71"/>
      <c r="J196" s="71"/>
      <c r="K196" s="34" t="s">
        <v>65</v>
      </c>
      <c r="L196" s="78">
        <v>196</v>
      </c>
      <c r="M196" s="78"/>
      <c r="N196" s="73" t="s">
        <v>850</v>
      </c>
      <c r="O196" s="80" t="s">
        <v>310</v>
      </c>
      <c r="P196" s="82">
        <v>43356.82509259259</v>
      </c>
      <c r="Q196" s="80" t="s">
        <v>312</v>
      </c>
      <c r="R196" s="84" t="s">
        <v>589</v>
      </c>
      <c r="S196" s="80" t="s">
        <v>794</v>
      </c>
      <c r="T196" s="80" t="s">
        <v>859</v>
      </c>
      <c r="U196" s="80"/>
      <c r="V196" s="80" t="s">
        <v>1296</v>
      </c>
      <c r="W196" s="82">
        <v>43356.82509259259</v>
      </c>
      <c r="X196" s="85">
        <v>43356</v>
      </c>
      <c r="Y196" s="83" t="s">
        <v>1377</v>
      </c>
      <c r="Z196" s="80" t="s">
        <v>1589</v>
      </c>
      <c r="AA196" s="80"/>
      <c r="AB196" s="80"/>
      <c r="AC196" s="83" t="s">
        <v>1866</v>
      </c>
      <c r="AD196" s="80"/>
      <c r="AE196" s="80" t="b">
        <v>0</v>
      </c>
      <c r="AF196" s="80">
        <v>0</v>
      </c>
      <c r="AG196" s="83" t="s">
        <v>2147</v>
      </c>
      <c r="AH196" s="80" t="b">
        <v>0</v>
      </c>
      <c r="AI196" s="80" t="s">
        <v>2151</v>
      </c>
      <c r="AJ196" s="80"/>
      <c r="AK196" s="83" t="s">
        <v>2147</v>
      </c>
      <c r="AL196" s="80" t="b">
        <v>0</v>
      </c>
      <c r="AM196" s="80">
        <v>1</v>
      </c>
      <c r="AN196" s="83" t="s">
        <v>2159</v>
      </c>
      <c r="AO196" s="80" t="s">
        <v>2181</v>
      </c>
      <c r="AP196" s="80" t="b">
        <v>0</v>
      </c>
      <c r="AQ196" s="83" t="s">
        <v>2159</v>
      </c>
      <c r="AR196" s="80"/>
      <c r="AS196" s="80">
        <v>0</v>
      </c>
      <c r="AT196" s="80">
        <v>0</v>
      </c>
      <c r="AU196" s="80"/>
      <c r="AV196" s="80"/>
      <c r="AW196" s="80"/>
      <c r="AX196" s="80"/>
      <c r="AY196" s="80"/>
      <c r="AZ196" s="80"/>
      <c r="BA196" s="80"/>
      <c r="BB196" s="80"/>
      <c r="BC196">
        <v>1</v>
      </c>
      <c r="BD196" s="79" t="str">
        <f>REPLACE(INDEX(GroupVertices[Group],MATCH(Edges[[#This Row],[Vertex 1]],GroupVertices[Vertex],0)),1,1,"")</f>
        <v>2</v>
      </c>
      <c r="BE196" s="79" t="str">
        <f>REPLACE(INDEX(GroupVertices[Group],MATCH(Edges[[#This Row],[Vertex 2]],GroupVertices[Vertex],0)),1,1,"")</f>
        <v>2</v>
      </c>
      <c r="BF196" s="48"/>
      <c r="BG196" s="49"/>
      <c r="BH196" s="48"/>
      <c r="BI196" s="49"/>
      <c r="BJ196" s="48"/>
      <c r="BK196" s="49"/>
      <c r="BL196" s="48"/>
      <c r="BM196" s="49"/>
      <c r="BN196" s="48"/>
    </row>
    <row r="197" spans="1:66" ht="15">
      <c r="A197" s="65" t="s">
        <v>237</v>
      </c>
      <c r="B197" s="65" t="s">
        <v>271</v>
      </c>
      <c r="C197" s="66" t="s">
        <v>3369</v>
      </c>
      <c r="D197" s="67">
        <v>3</v>
      </c>
      <c r="E197" s="68" t="s">
        <v>132</v>
      </c>
      <c r="F197" s="69">
        <v>25</v>
      </c>
      <c r="G197" s="66"/>
      <c r="H197" s="70"/>
      <c r="I197" s="71"/>
      <c r="J197" s="71"/>
      <c r="K197" s="34" t="s">
        <v>65</v>
      </c>
      <c r="L197" s="78">
        <v>197</v>
      </c>
      <c r="M197" s="78"/>
      <c r="N197" s="73" t="s">
        <v>850</v>
      </c>
      <c r="O197" s="80" t="s">
        <v>310</v>
      </c>
      <c r="P197" s="82">
        <v>43356.82509259259</v>
      </c>
      <c r="Q197" s="80" t="s">
        <v>312</v>
      </c>
      <c r="R197" s="84" t="s">
        <v>589</v>
      </c>
      <c r="S197" s="80" t="s">
        <v>794</v>
      </c>
      <c r="T197" s="80" t="s">
        <v>859</v>
      </c>
      <c r="U197" s="80"/>
      <c r="V197" s="80" t="s">
        <v>1296</v>
      </c>
      <c r="W197" s="82">
        <v>43356.82509259259</v>
      </c>
      <c r="X197" s="85">
        <v>43356</v>
      </c>
      <c r="Y197" s="83" t="s">
        <v>1377</v>
      </c>
      <c r="Z197" s="80" t="s">
        <v>1589</v>
      </c>
      <c r="AA197" s="80"/>
      <c r="AB197" s="80"/>
      <c r="AC197" s="83" t="s">
        <v>1866</v>
      </c>
      <c r="AD197" s="80"/>
      <c r="AE197" s="80" t="b">
        <v>0</v>
      </c>
      <c r="AF197" s="80">
        <v>0</v>
      </c>
      <c r="AG197" s="83" t="s">
        <v>2147</v>
      </c>
      <c r="AH197" s="80" t="b">
        <v>0</v>
      </c>
      <c r="AI197" s="80" t="s">
        <v>2151</v>
      </c>
      <c r="AJ197" s="80"/>
      <c r="AK197" s="83" t="s">
        <v>2147</v>
      </c>
      <c r="AL197" s="80" t="b">
        <v>0</v>
      </c>
      <c r="AM197" s="80">
        <v>1</v>
      </c>
      <c r="AN197" s="83" t="s">
        <v>2159</v>
      </c>
      <c r="AO197" s="80" t="s">
        <v>2181</v>
      </c>
      <c r="AP197" s="80" t="b">
        <v>0</v>
      </c>
      <c r="AQ197" s="83" t="s">
        <v>2159</v>
      </c>
      <c r="AR197" s="80"/>
      <c r="AS197" s="80">
        <v>0</v>
      </c>
      <c r="AT197" s="80">
        <v>0</v>
      </c>
      <c r="AU197" s="80"/>
      <c r="AV197" s="80"/>
      <c r="AW197" s="80"/>
      <c r="AX197" s="80"/>
      <c r="AY197" s="80"/>
      <c r="AZ197" s="80"/>
      <c r="BA197" s="80"/>
      <c r="BB197" s="80"/>
      <c r="BC197">
        <v>1</v>
      </c>
      <c r="BD197" s="79" t="str">
        <f>REPLACE(INDEX(GroupVertices[Group],MATCH(Edges[[#This Row],[Vertex 1]],GroupVertices[Vertex],0)),1,1,"")</f>
        <v>2</v>
      </c>
      <c r="BE197" s="79" t="str">
        <f>REPLACE(INDEX(GroupVertices[Group],MATCH(Edges[[#This Row],[Vertex 2]],GroupVertices[Vertex],0)),1,1,"")</f>
        <v>2</v>
      </c>
      <c r="BF197" s="48"/>
      <c r="BG197" s="49"/>
      <c r="BH197" s="48"/>
      <c r="BI197" s="49"/>
      <c r="BJ197" s="48"/>
      <c r="BK197" s="49"/>
      <c r="BL197" s="48"/>
      <c r="BM197" s="49"/>
      <c r="BN197" s="48"/>
    </row>
    <row r="198" spans="1:66" ht="15">
      <c r="A198" s="65" t="s">
        <v>237</v>
      </c>
      <c r="B198" s="65" t="s">
        <v>257</v>
      </c>
      <c r="C198" s="66" t="s">
        <v>3369</v>
      </c>
      <c r="D198" s="67">
        <v>3</v>
      </c>
      <c r="E198" s="68" t="s">
        <v>132</v>
      </c>
      <c r="F198" s="69">
        <v>25</v>
      </c>
      <c r="G198" s="66"/>
      <c r="H198" s="70"/>
      <c r="I198" s="71"/>
      <c r="J198" s="71"/>
      <c r="K198" s="34" t="s">
        <v>65</v>
      </c>
      <c r="L198" s="78">
        <v>198</v>
      </c>
      <c r="M198" s="78"/>
      <c r="N198" s="73" t="s">
        <v>850</v>
      </c>
      <c r="O198" s="80" t="s">
        <v>310</v>
      </c>
      <c r="P198" s="82">
        <v>43356.82509259259</v>
      </c>
      <c r="Q198" s="80" t="s">
        <v>312</v>
      </c>
      <c r="R198" s="84" t="s">
        <v>589</v>
      </c>
      <c r="S198" s="80" t="s">
        <v>794</v>
      </c>
      <c r="T198" s="80" t="s">
        <v>859</v>
      </c>
      <c r="U198" s="80"/>
      <c r="V198" s="80" t="s">
        <v>1296</v>
      </c>
      <c r="W198" s="82">
        <v>43356.82509259259</v>
      </c>
      <c r="X198" s="85">
        <v>43356</v>
      </c>
      <c r="Y198" s="83" t="s">
        <v>1377</v>
      </c>
      <c r="Z198" s="80" t="s">
        <v>1589</v>
      </c>
      <c r="AA198" s="80"/>
      <c r="AB198" s="80"/>
      <c r="AC198" s="83" t="s">
        <v>1866</v>
      </c>
      <c r="AD198" s="80"/>
      <c r="AE198" s="80" t="b">
        <v>0</v>
      </c>
      <c r="AF198" s="80">
        <v>0</v>
      </c>
      <c r="AG198" s="83" t="s">
        <v>2147</v>
      </c>
      <c r="AH198" s="80" t="b">
        <v>0</v>
      </c>
      <c r="AI198" s="80" t="s">
        <v>2151</v>
      </c>
      <c r="AJ198" s="80"/>
      <c r="AK198" s="83" t="s">
        <v>2147</v>
      </c>
      <c r="AL198" s="80" t="b">
        <v>0</v>
      </c>
      <c r="AM198" s="80">
        <v>1</v>
      </c>
      <c r="AN198" s="83" t="s">
        <v>2159</v>
      </c>
      <c r="AO198" s="80" t="s">
        <v>2181</v>
      </c>
      <c r="AP198" s="80" t="b">
        <v>0</v>
      </c>
      <c r="AQ198" s="83" t="s">
        <v>2159</v>
      </c>
      <c r="AR198" s="80"/>
      <c r="AS198" s="80">
        <v>0</v>
      </c>
      <c r="AT198" s="80">
        <v>0</v>
      </c>
      <c r="AU198" s="80"/>
      <c r="AV198" s="80"/>
      <c r="AW198" s="80"/>
      <c r="AX198" s="80"/>
      <c r="AY198" s="80"/>
      <c r="AZ198" s="80"/>
      <c r="BA198" s="80"/>
      <c r="BB198" s="80"/>
      <c r="BC198">
        <v>1</v>
      </c>
      <c r="BD198" s="79" t="str">
        <f>REPLACE(INDEX(GroupVertices[Group],MATCH(Edges[[#This Row],[Vertex 1]],GroupVertices[Vertex],0)),1,1,"")</f>
        <v>2</v>
      </c>
      <c r="BE198" s="79" t="str">
        <f>REPLACE(INDEX(GroupVertices[Group],MATCH(Edges[[#This Row],[Vertex 2]],GroupVertices[Vertex],0)),1,1,"")</f>
        <v>2</v>
      </c>
      <c r="BF198" s="48">
        <v>0</v>
      </c>
      <c r="BG198" s="49">
        <v>0</v>
      </c>
      <c r="BH198" s="48">
        <v>0</v>
      </c>
      <c r="BI198" s="49">
        <v>0</v>
      </c>
      <c r="BJ198" s="48">
        <v>0</v>
      </c>
      <c r="BK198" s="49">
        <v>0</v>
      </c>
      <c r="BL198" s="48">
        <v>23</v>
      </c>
      <c r="BM198" s="49">
        <v>100</v>
      </c>
      <c r="BN198" s="48">
        <v>23</v>
      </c>
    </row>
    <row r="199" spans="1:66" ht="15">
      <c r="A199" s="65" t="s">
        <v>257</v>
      </c>
      <c r="B199" s="65" t="s">
        <v>257</v>
      </c>
      <c r="C199" s="66" t="s">
        <v>3370</v>
      </c>
      <c r="D199" s="67">
        <v>10</v>
      </c>
      <c r="E199" s="68" t="s">
        <v>136</v>
      </c>
      <c r="F199" s="69">
        <v>8</v>
      </c>
      <c r="G199" s="66"/>
      <c r="H199" s="70"/>
      <c r="I199" s="71"/>
      <c r="J199" s="71"/>
      <c r="K199" s="34" t="s">
        <v>65</v>
      </c>
      <c r="L199" s="78">
        <v>199</v>
      </c>
      <c r="M199" s="78"/>
      <c r="N199" s="73" t="s">
        <v>850</v>
      </c>
      <c r="O199" s="80" t="s">
        <v>198</v>
      </c>
      <c r="P199" s="82">
        <v>43377.61814814815</v>
      </c>
      <c r="Q199" s="80" t="s">
        <v>375</v>
      </c>
      <c r="R199" s="84" t="s">
        <v>628</v>
      </c>
      <c r="S199" s="80" t="s">
        <v>821</v>
      </c>
      <c r="T199" s="80" t="s">
        <v>973</v>
      </c>
      <c r="U199" s="80" t="s">
        <v>1165</v>
      </c>
      <c r="V199" s="80" t="s">
        <v>1165</v>
      </c>
      <c r="W199" s="82">
        <v>43377.61814814815</v>
      </c>
      <c r="X199" s="85">
        <v>43377</v>
      </c>
      <c r="Y199" s="83" t="s">
        <v>1403</v>
      </c>
      <c r="Z199" s="80" t="s">
        <v>1652</v>
      </c>
      <c r="AA199" s="80"/>
      <c r="AB199" s="80"/>
      <c r="AC199" s="83" t="s">
        <v>1932</v>
      </c>
      <c r="AD199" s="80"/>
      <c r="AE199" s="80" t="b">
        <v>0</v>
      </c>
      <c r="AF199" s="80">
        <v>2</v>
      </c>
      <c r="AG199" s="83" t="s">
        <v>2147</v>
      </c>
      <c r="AH199" s="80" t="b">
        <v>0</v>
      </c>
      <c r="AI199" s="80" t="s">
        <v>2151</v>
      </c>
      <c r="AJ199" s="80"/>
      <c r="AK199" s="83" t="s">
        <v>2147</v>
      </c>
      <c r="AL199" s="80" t="b">
        <v>0</v>
      </c>
      <c r="AM199" s="80">
        <v>3</v>
      </c>
      <c r="AN199" s="83" t="s">
        <v>2147</v>
      </c>
      <c r="AO199" s="80" t="s">
        <v>2174</v>
      </c>
      <c r="AP199" s="80" t="b">
        <v>0</v>
      </c>
      <c r="AQ199" s="83" t="s">
        <v>1932</v>
      </c>
      <c r="AR199" s="80"/>
      <c r="AS199" s="80">
        <v>0</v>
      </c>
      <c r="AT199" s="80">
        <v>0</v>
      </c>
      <c r="AU199" s="80"/>
      <c r="AV199" s="80"/>
      <c r="AW199" s="80"/>
      <c r="AX199" s="80"/>
      <c r="AY199" s="80"/>
      <c r="AZ199" s="80"/>
      <c r="BA199" s="80"/>
      <c r="BB199" s="80"/>
      <c r="BC199">
        <v>20</v>
      </c>
      <c r="BD199" s="79" t="str">
        <f>REPLACE(INDEX(GroupVertices[Group],MATCH(Edges[[#This Row],[Vertex 1]],GroupVertices[Vertex],0)),1,1,"")</f>
        <v>2</v>
      </c>
      <c r="BE199" s="79" t="str">
        <f>REPLACE(INDEX(GroupVertices[Group],MATCH(Edges[[#This Row],[Vertex 2]],GroupVertices[Vertex],0)),1,1,"")</f>
        <v>2</v>
      </c>
      <c r="BF199" s="48">
        <v>0</v>
      </c>
      <c r="BG199" s="49">
        <v>0</v>
      </c>
      <c r="BH199" s="48">
        <v>0</v>
      </c>
      <c r="BI199" s="49">
        <v>0</v>
      </c>
      <c r="BJ199" s="48">
        <v>0</v>
      </c>
      <c r="BK199" s="49">
        <v>0</v>
      </c>
      <c r="BL199" s="48">
        <v>26</v>
      </c>
      <c r="BM199" s="49">
        <v>100</v>
      </c>
      <c r="BN199" s="48">
        <v>26</v>
      </c>
    </row>
    <row r="200" spans="1:66" ht="15">
      <c r="A200" s="65" t="s">
        <v>242</v>
      </c>
      <c r="B200" s="65" t="s">
        <v>242</v>
      </c>
      <c r="C200" s="66" t="s">
        <v>3377</v>
      </c>
      <c r="D200" s="67">
        <v>5.333333333333334</v>
      </c>
      <c r="E200" s="68" t="s">
        <v>136</v>
      </c>
      <c r="F200" s="69">
        <v>19.333333333333332</v>
      </c>
      <c r="G200" s="66"/>
      <c r="H200" s="70"/>
      <c r="I200" s="71"/>
      <c r="J200" s="71"/>
      <c r="K200" s="34" t="s">
        <v>65</v>
      </c>
      <c r="L200" s="78">
        <v>200</v>
      </c>
      <c r="M200" s="78"/>
      <c r="N200" s="73" t="s">
        <v>888</v>
      </c>
      <c r="O200" s="80" t="s">
        <v>198</v>
      </c>
      <c r="P200" s="82">
        <v>43389.315787037034</v>
      </c>
      <c r="Q200" s="80" t="s">
        <v>323</v>
      </c>
      <c r="R200" s="84" t="s">
        <v>594</v>
      </c>
      <c r="S200" s="80" t="s">
        <v>800</v>
      </c>
      <c r="T200" s="80" t="s">
        <v>909</v>
      </c>
      <c r="U200" s="80" t="s">
        <v>1143</v>
      </c>
      <c r="V200" s="80" t="s">
        <v>1143</v>
      </c>
      <c r="W200" s="82">
        <v>43389.315787037034</v>
      </c>
      <c r="X200" s="85">
        <v>43389</v>
      </c>
      <c r="Y200" s="83" t="s">
        <v>1453</v>
      </c>
      <c r="Z200" s="80" t="s">
        <v>1600</v>
      </c>
      <c r="AA200" s="80"/>
      <c r="AB200" s="80"/>
      <c r="AC200" s="83" t="s">
        <v>1879</v>
      </c>
      <c r="AD200" s="80"/>
      <c r="AE200" s="80" t="b">
        <v>0</v>
      </c>
      <c r="AF200" s="80">
        <v>1</v>
      </c>
      <c r="AG200" s="83" t="s">
        <v>2147</v>
      </c>
      <c r="AH200" s="80" t="b">
        <v>0</v>
      </c>
      <c r="AI200" s="80" t="s">
        <v>2151</v>
      </c>
      <c r="AJ200" s="80"/>
      <c r="AK200" s="83" t="s">
        <v>2147</v>
      </c>
      <c r="AL200" s="80" t="b">
        <v>0</v>
      </c>
      <c r="AM200" s="80">
        <v>1</v>
      </c>
      <c r="AN200" s="83" t="s">
        <v>2147</v>
      </c>
      <c r="AO200" s="80" t="s">
        <v>2175</v>
      </c>
      <c r="AP200" s="80" t="b">
        <v>0</v>
      </c>
      <c r="AQ200" s="83" t="s">
        <v>1879</v>
      </c>
      <c r="AR200" s="80"/>
      <c r="AS200" s="80">
        <v>0</v>
      </c>
      <c r="AT200" s="80">
        <v>0</v>
      </c>
      <c r="AU200" s="80"/>
      <c r="AV200" s="80"/>
      <c r="AW200" s="80"/>
      <c r="AX200" s="80"/>
      <c r="AY200" s="80"/>
      <c r="AZ200" s="80"/>
      <c r="BA200" s="80"/>
      <c r="BB200" s="80"/>
      <c r="BC200">
        <v>8</v>
      </c>
      <c r="BD200" s="79" t="str">
        <f>REPLACE(INDEX(GroupVertices[Group],MATCH(Edges[[#This Row],[Vertex 1]],GroupVertices[Vertex],0)),1,1,"")</f>
        <v>2</v>
      </c>
      <c r="BE200" s="79" t="str">
        <f>REPLACE(INDEX(GroupVertices[Group],MATCH(Edges[[#This Row],[Vertex 2]],GroupVertices[Vertex],0)),1,1,"")</f>
        <v>2</v>
      </c>
      <c r="BF200" s="48">
        <v>0</v>
      </c>
      <c r="BG200" s="49">
        <v>0</v>
      </c>
      <c r="BH200" s="48">
        <v>0</v>
      </c>
      <c r="BI200" s="49">
        <v>0</v>
      </c>
      <c r="BJ200" s="48">
        <v>0</v>
      </c>
      <c r="BK200" s="49">
        <v>0</v>
      </c>
      <c r="BL200" s="48">
        <v>35</v>
      </c>
      <c r="BM200" s="49">
        <v>100</v>
      </c>
      <c r="BN200" s="48">
        <v>35</v>
      </c>
    </row>
    <row r="201" spans="1:66" ht="15">
      <c r="A201" s="65" t="s">
        <v>257</v>
      </c>
      <c r="B201" s="65" t="s">
        <v>257</v>
      </c>
      <c r="C201" s="66" t="s">
        <v>3370</v>
      </c>
      <c r="D201" s="67">
        <v>10</v>
      </c>
      <c r="E201" s="68" t="s">
        <v>136</v>
      </c>
      <c r="F201" s="69">
        <v>8</v>
      </c>
      <c r="G201" s="66"/>
      <c r="H201" s="70"/>
      <c r="I201" s="71"/>
      <c r="J201" s="71"/>
      <c r="K201" s="34" t="s">
        <v>65</v>
      </c>
      <c r="L201" s="78">
        <v>201</v>
      </c>
      <c r="M201" s="78"/>
      <c r="N201" s="73" t="s">
        <v>888</v>
      </c>
      <c r="O201" s="80" t="s">
        <v>198</v>
      </c>
      <c r="P201" s="82">
        <v>43402.67574074074</v>
      </c>
      <c r="Q201" s="80" t="s">
        <v>376</v>
      </c>
      <c r="R201" s="84" t="s">
        <v>629</v>
      </c>
      <c r="S201" s="80" t="s">
        <v>822</v>
      </c>
      <c r="T201" s="80"/>
      <c r="U201" s="80" t="s">
        <v>1166</v>
      </c>
      <c r="V201" s="80" t="s">
        <v>1166</v>
      </c>
      <c r="W201" s="82">
        <v>43402.67574074074</v>
      </c>
      <c r="X201" s="85">
        <v>43402</v>
      </c>
      <c r="Y201" s="83" t="s">
        <v>1339</v>
      </c>
      <c r="Z201" s="80" t="s">
        <v>1653</v>
      </c>
      <c r="AA201" s="80"/>
      <c r="AB201" s="80"/>
      <c r="AC201" s="83" t="s">
        <v>1933</v>
      </c>
      <c r="AD201" s="80"/>
      <c r="AE201" s="80" t="b">
        <v>0</v>
      </c>
      <c r="AF201" s="80">
        <v>1</v>
      </c>
      <c r="AG201" s="83" t="s">
        <v>2147</v>
      </c>
      <c r="AH201" s="80" t="b">
        <v>0</v>
      </c>
      <c r="AI201" s="80" t="s">
        <v>2150</v>
      </c>
      <c r="AJ201" s="80"/>
      <c r="AK201" s="83" t="s">
        <v>2147</v>
      </c>
      <c r="AL201" s="80" t="b">
        <v>0</v>
      </c>
      <c r="AM201" s="80">
        <v>0</v>
      </c>
      <c r="AN201" s="83" t="s">
        <v>2147</v>
      </c>
      <c r="AO201" s="80" t="s">
        <v>2174</v>
      </c>
      <c r="AP201" s="80" t="b">
        <v>0</v>
      </c>
      <c r="AQ201" s="83" t="s">
        <v>1933</v>
      </c>
      <c r="AR201" s="80"/>
      <c r="AS201" s="80">
        <v>0</v>
      </c>
      <c r="AT201" s="80">
        <v>0</v>
      </c>
      <c r="AU201" s="80"/>
      <c r="AV201" s="80"/>
      <c r="AW201" s="80"/>
      <c r="AX201" s="80"/>
      <c r="AY201" s="80"/>
      <c r="AZ201" s="80"/>
      <c r="BA201" s="80"/>
      <c r="BB201" s="80"/>
      <c r="BC201">
        <v>20</v>
      </c>
      <c r="BD201" s="79" t="str">
        <f>REPLACE(INDEX(GroupVertices[Group],MATCH(Edges[[#This Row],[Vertex 1]],GroupVertices[Vertex],0)),1,1,"")</f>
        <v>2</v>
      </c>
      <c r="BE201" s="79" t="str">
        <f>REPLACE(INDEX(GroupVertices[Group],MATCH(Edges[[#This Row],[Vertex 2]],GroupVertices[Vertex],0)),1,1,"")</f>
        <v>2</v>
      </c>
      <c r="BF201" s="48">
        <v>5</v>
      </c>
      <c r="BG201" s="49">
        <v>16.129032258064516</v>
      </c>
      <c r="BH201" s="48">
        <v>0</v>
      </c>
      <c r="BI201" s="49">
        <v>0</v>
      </c>
      <c r="BJ201" s="48">
        <v>0</v>
      </c>
      <c r="BK201" s="49">
        <v>0</v>
      </c>
      <c r="BL201" s="48">
        <v>26</v>
      </c>
      <c r="BM201" s="49">
        <v>83.87096774193549</v>
      </c>
      <c r="BN201" s="48">
        <v>31</v>
      </c>
    </row>
    <row r="202" spans="1:66" ht="15">
      <c r="A202" s="65" t="s">
        <v>257</v>
      </c>
      <c r="B202" s="65" t="s">
        <v>257</v>
      </c>
      <c r="C202" s="66" t="s">
        <v>3370</v>
      </c>
      <c r="D202" s="67">
        <v>10</v>
      </c>
      <c r="E202" s="68" t="s">
        <v>136</v>
      </c>
      <c r="F202" s="69">
        <v>8</v>
      </c>
      <c r="G202" s="66"/>
      <c r="H202" s="70"/>
      <c r="I202" s="71"/>
      <c r="J202" s="71"/>
      <c r="K202" s="34" t="s">
        <v>65</v>
      </c>
      <c r="L202" s="78">
        <v>202</v>
      </c>
      <c r="M202" s="78"/>
      <c r="N202" s="73" t="s">
        <v>850</v>
      </c>
      <c r="O202" s="80" t="s">
        <v>198</v>
      </c>
      <c r="P202" s="82">
        <v>43404.31471064815</v>
      </c>
      <c r="Q202" s="80" t="s">
        <v>377</v>
      </c>
      <c r="R202" s="84" t="s">
        <v>630</v>
      </c>
      <c r="S202" s="80" t="s">
        <v>823</v>
      </c>
      <c r="T202" s="80" t="s">
        <v>974</v>
      </c>
      <c r="U202" s="80" t="s">
        <v>1167</v>
      </c>
      <c r="V202" s="80" t="s">
        <v>1167</v>
      </c>
      <c r="W202" s="82">
        <v>43404.31471064815</v>
      </c>
      <c r="X202" s="85">
        <v>43404</v>
      </c>
      <c r="Y202" s="83" t="s">
        <v>1528</v>
      </c>
      <c r="Z202" s="80" t="s">
        <v>1654</v>
      </c>
      <c r="AA202" s="80"/>
      <c r="AB202" s="80"/>
      <c r="AC202" s="83" t="s">
        <v>1934</v>
      </c>
      <c r="AD202" s="80"/>
      <c r="AE202" s="80" t="b">
        <v>0</v>
      </c>
      <c r="AF202" s="80">
        <v>3</v>
      </c>
      <c r="AG202" s="83" t="s">
        <v>2147</v>
      </c>
      <c r="AH202" s="80" t="b">
        <v>0</v>
      </c>
      <c r="AI202" s="80" t="s">
        <v>2151</v>
      </c>
      <c r="AJ202" s="80"/>
      <c r="AK202" s="83" t="s">
        <v>2147</v>
      </c>
      <c r="AL202" s="80" t="b">
        <v>0</v>
      </c>
      <c r="AM202" s="80">
        <v>3</v>
      </c>
      <c r="AN202" s="83" t="s">
        <v>2147</v>
      </c>
      <c r="AO202" s="80" t="s">
        <v>2174</v>
      </c>
      <c r="AP202" s="80" t="b">
        <v>0</v>
      </c>
      <c r="AQ202" s="83" t="s">
        <v>1934</v>
      </c>
      <c r="AR202" s="80"/>
      <c r="AS202" s="80">
        <v>0</v>
      </c>
      <c r="AT202" s="80">
        <v>0</v>
      </c>
      <c r="AU202" s="80"/>
      <c r="AV202" s="80"/>
      <c r="AW202" s="80"/>
      <c r="AX202" s="80"/>
      <c r="AY202" s="80"/>
      <c r="AZ202" s="80"/>
      <c r="BA202" s="80"/>
      <c r="BB202" s="80"/>
      <c r="BC202">
        <v>20</v>
      </c>
      <c r="BD202" s="79" t="str">
        <f>REPLACE(INDEX(GroupVertices[Group],MATCH(Edges[[#This Row],[Vertex 1]],GroupVertices[Vertex],0)),1,1,"")</f>
        <v>2</v>
      </c>
      <c r="BE202" s="79" t="str">
        <f>REPLACE(INDEX(GroupVertices[Group],MATCH(Edges[[#This Row],[Vertex 2]],GroupVertices[Vertex],0)),1,1,"")</f>
        <v>2</v>
      </c>
      <c r="BF202" s="48">
        <v>0</v>
      </c>
      <c r="BG202" s="49">
        <v>0</v>
      </c>
      <c r="BH202" s="48">
        <v>0</v>
      </c>
      <c r="BI202" s="49">
        <v>0</v>
      </c>
      <c r="BJ202" s="48">
        <v>0</v>
      </c>
      <c r="BK202" s="49">
        <v>0</v>
      </c>
      <c r="BL202" s="48">
        <v>24</v>
      </c>
      <c r="BM202" s="49">
        <v>100</v>
      </c>
      <c r="BN202" s="48">
        <v>24</v>
      </c>
    </row>
    <row r="203" spans="1:66" ht="15">
      <c r="A203" s="65" t="s">
        <v>257</v>
      </c>
      <c r="B203" s="65" t="s">
        <v>257</v>
      </c>
      <c r="C203" s="66" t="s">
        <v>3370</v>
      </c>
      <c r="D203" s="67">
        <v>10</v>
      </c>
      <c r="E203" s="68" t="s">
        <v>136</v>
      </c>
      <c r="F203" s="69">
        <v>8</v>
      </c>
      <c r="G203" s="66"/>
      <c r="H203" s="70"/>
      <c r="I203" s="71"/>
      <c r="J203" s="71"/>
      <c r="K203" s="34" t="s">
        <v>65</v>
      </c>
      <c r="L203" s="78">
        <v>203</v>
      </c>
      <c r="M203" s="78"/>
      <c r="N203" s="73" t="s">
        <v>888</v>
      </c>
      <c r="O203" s="80" t="s">
        <v>198</v>
      </c>
      <c r="P203" s="82">
        <v>43404.45872685185</v>
      </c>
      <c r="Q203" s="80" t="s">
        <v>378</v>
      </c>
      <c r="R203" s="84" t="s">
        <v>631</v>
      </c>
      <c r="S203" s="80" t="s">
        <v>822</v>
      </c>
      <c r="T203" s="80"/>
      <c r="U203" s="80" t="s">
        <v>1168</v>
      </c>
      <c r="V203" s="80" t="s">
        <v>1168</v>
      </c>
      <c r="W203" s="82">
        <v>43404.45872685185</v>
      </c>
      <c r="X203" s="85">
        <v>43404</v>
      </c>
      <c r="Y203" s="83" t="s">
        <v>1529</v>
      </c>
      <c r="Z203" s="80" t="s">
        <v>1655</v>
      </c>
      <c r="AA203" s="80"/>
      <c r="AB203" s="80"/>
      <c r="AC203" s="83" t="s">
        <v>1935</v>
      </c>
      <c r="AD203" s="80"/>
      <c r="AE203" s="80" t="b">
        <v>0</v>
      </c>
      <c r="AF203" s="80">
        <v>0</v>
      </c>
      <c r="AG203" s="83" t="s">
        <v>2147</v>
      </c>
      <c r="AH203" s="80" t="b">
        <v>0</v>
      </c>
      <c r="AI203" s="80" t="s">
        <v>2150</v>
      </c>
      <c r="AJ203" s="80"/>
      <c r="AK203" s="83" t="s">
        <v>2147</v>
      </c>
      <c r="AL203" s="80" t="b">
        <v>0</v>
      </c>
      <c r="AM203" s="80">
        <v>5</v>
      </c>
      <c r="AN203" s="83" t="s">
        <v>2147</v>
      </c>
      <c r="AO203" s="80" t="s">
        <v>2174</v>
      </c>
      <c r="AP203" s="80" t="b">
        <v>0</v>
      </c>
      <c r="AQ203" s="83" t="s">
        <v>1935</v>
      </c>
      <c r="AR203" s="80"/>
      <c r="AS203" s="80">
        <v>0</v>
      </c>
      <c r="AT203" s="80">
        <v>0</v>
      </c>
      <c r="AU203" s="80"/>
      <c r="AV203" s="80"/>
      <c r="AW203" s="80"/>
      <c r="AX203" s="80"/>
      <c r="AY203" s="80"/>
      <c r="AZ203" s="80"/>
      <c r="BA203" s="80"/>
      <c r="BB203" s="80"/>
      <c r="BC203">
        <v>20</v>
      </c>
      <c r="BD203" s="79" t="str">
        <f>REPLACE(INDEX(GroupVertices[Group],MATCH(Edges[[#This Row],[Vertex 1]],GroupVertices[Vertex],0)),1,1,"")</f>
        <v>2</v>
      </c>
      <c r="BE203" s="79" t="str">
        <f>REPLACE(INDEX(GroupVertices[Group],MATCH(Edges[[#This Row],[Vertex 2]],GroupVertices[Vertex],0)),1,1,"")</f>
        <v>2</v>
      </c>
      <c r="BF203" s="48">
        <v>3</v>
      </c>
      <c r="BG203" s="49">
        <v>7.317073170731708</v>
      </c>
      <c r="BH203" s="48">
        <v>0</v>
      </c>
      <c r="BI203" s="49">
        <v>0</v>
      </c>
      <c r="BJ203" s="48">
        <v>0</v>
      </c>
      <c r="BK203" s="49">
        <v>0</v>
      </c>
      <c r="BL203" s="48">
        <v>38</v>
      </c>
      <c r="BM203" s="49">
        <v>92.6829268292683</v>
      </c>
      <c r="BN203" s="48">
        <v>41</v>
      </c>
    </row>
    <row r="204" spans="1:66" ht="15">
      <c r="A204" s="65" t="s">
        <v>257</v>
      </c>
      <c r="B204" s="65" t="s">
        <v>257</v>
      </c>
      <c r="C204" s="66" t="s">
        <v>3370</v>
      </c>
      <c r="D204" s="67">
        <v>10</v>
      </c>
      <c r="E204" s="68" t="s">
        <v>136</v>
      </c>
      <c r="F204" s="69">
        <v>8</v>
      </c>
      <c r="G204" s="66"/>
      <c r="H204" s="70"/>
      <c r="I204" s="71"/>
      <c r="J204" s="71"/>
      <c r="K204" s="34" t="s">
        <v>65</v>
      </c>
      <c r="L204" s="78">
        <v>204</v>
      </c>
      <c r="M204" s="78"/>
      <c r="N204" s="73" t="s">
        <v>850</v>
      </c>
      <c r="O204" s="80" t="s">
        <v>198</v>
      </c>
      <c r="P204" s="82">
        <v>43430.626921296294</v>
      </c>
      <c r="Q204" s="80" t="s">
        <v>379</v>
      </c>
      <c r="R204" s="80"/>
      <c r="S204" s="80"/>
      <c r="T204" s="80"/>
      <c r="U204" s="80"/>
      <c r="V204" s="80" t="s">
        <v>1316</v>
      </c>
      <c r="W204" s="82">
        <v>43430.626921296294</v>
      </c>
      <c r="X204" s="85">
        <v>43430</v>
      </c>
      <c r="Y204" s="83" t="s">
        <v>1530</v>
      </c>
      <c r="Z204" s="80" t="s">
        <v>1656</v>
      </c>
      <c r="AA204" s="80"/>
      <c r="AB204" s="80"/>
      <c r="AC204" s="83" t="s">
        <v>1936</v>
      </c>
      <c r="AD204" s="80"/>
      <c r="AE204" s="80" t="b">
        <v>0</v>
      </c>
      <c r="AF204" s="80">
        <v>0</v>
      </c>
      <c r="AG204" s="83" t="s">
        <v>2147</v>
      </c>
      <c r="AH204" s="80" t="b">
        <v>0</v>
      </c>
      <c r="AI204" s="80" t="s">
        <v>2151</v>
      </c>
      <c r="AJ204" s="80"/>
      <c r="AK204" s="83" t="s">
        <v>2147</v>
      </c>
      <c r="AL204" s="80" t="b">
        <v>0</v>
      </c>
      <c r="AM204" s="80">
        <v>4</v>
      </c>
      <c r="AN204" s="83" t="s">
        <v>2162</v>
      </c>
      <c r="AO204" s="80" t="s">
        <v>2175</v>
      </c>
      <c r="AP204" s="80" t="b">
        <v>0</v>
      </c>
      <c r="AQ204" s="83" t="s">
        <v>2162</v>
      </c>
      <c r="AR204" s="80"/>
      <c r="AS204" s="80">
        <v>0</v>
      </c>
      <c r="AT204" s="80">
        <v>0</v>
      </c>
      <c r="AU204" s="80"/>
      <c r="AV204" s="80"/>
      <c r="AW204" s="80"/>
      <c r="AX204" s="80"/>
      <c r="AY204" s="80"/>
      <c r="AZ204" s="80"/>
      <c r="BA204" s="80"/>
      <c r="BB204" s="80"/>
      <c r="BC204">
        <v>20</v>
      </c>
      <c r="BD204" s="79" t="str">
        <f>REPLACE(INDEX(GroupVertices[Group],MATCH(Edges[[#This Row],[Vertex 1]],GroupVertices[Vertex],0)),1,1,"")</f>
        <v>2</v>
      </c>
      <c r="BE204" s="79" t="str">
        <f>REPLACE(INDEX(GroupVertices[Group],MATCH(Edges[[#This Row],[Vertex 2]],GroupVertices[Vertex],0)),1,1,"")</f>
        <v>2</v>
      </c>
      <c r="BF204" s="48">
        <v>0</v>
      </c>
      <c r="BG204" s="49">
        <v>0</v>
      </c>
      <c r="BH204" s="48">
        <v>0</v>
      </c>
      <c r="BI204" s="49">
        <v>0</v>
      </c>
      <c r="BJ204" s="48">
        <v>0</v>
      </c>
      <c r="BK204" s="49">
        <v>0</v>
      </c>
      <c r="BL204" s="48">
        <v>32</v>
      </c>
      <c r="BM204" s="49">
        <v>100</v>
      </c>
      <c r="BN204" s="48">
        <v>32</v>
      </c>
    </row>
    <row r="205" spans="1:66" ht="15">
      <c r="A205" s="65" t="s">
        <v>257</v>
      </c>
      <c r="B205" s="65" t="s">
        <v>257</v>
      </c>
      <c r="C205" s="66" t="s">
        <v>3370</v>
      </c>
      <c r="D205" s="67">
        <v>10</v>
      </c>
      <c r="E205" s="68" t="s">
        <v>136</v>
      </c>
      <c r="F205" s="69">
        <v>8</v>
      </c>
      <c r="G205" s="66"/>
      <c r="H205" s="70"/>
      <c r="I205" s="71"/>
      <c r="J205" s="71"/>
      <c r="K205" s="34" t="s">
        <v>65</v>
      </c>
      <c r="L205" s="78">
        <v>205</v>
      </c>
      <c r="M205" s="78"/>
      <c r="N205" s="73" t="s">
        <v>888</v>
      </c>
      <c r="O205" s="80" t="s">
        <v>198</v>
      </c>
      <c r="P205" s="82">
        <v>43431.528819444444</v>
      </c>
      <c r="Q205" s="80" t="s">
        <v>380</v>
      </c>
      <c r="R205" s="84" t="s">
        <v>632</v>
      </c>
      <c r="S205" s="80" t="s">
        <v>788</v>
      </c>
      <c r="T205" s="80" t="s">
        <v>860</v>
      </c>
      <c r="U205" s="80" t="s">
        <v>1169</v>
      </c>
      <c r="V205" s="80" t="s">
        <v>1169</v>
      </c>
      <c r="W205" s="82">
        <v>43431.528819444444</v>
      </c>
      <c r="X205" s="85">
        <v>43431</v>
      </c>
      <c r="Y205" s="83" t="s">
        <v>1450</v>
      </c>
      <c r="Z205" s="80" t="s">
        <v>1657</v>
      </c>
      <c r="AA205" s="80"/>
      <c r="AB205" s="80"/>
      <c r="AC205" s="83" t="s">
        <v>1937</v>
      </c>
      <c r="AD205" s="80"/>
      <c r="AE205" s="80" t="b">
        <v>0</v>
      </c>
      <c r="AF205" s="80">
        <v>0</v>
      </c>
      <c r="AG205" s="83" t="s">
        <v>2147</v>
      </c>
      <c r="AH205" s="80" t="b">
        <v>0</v>
      </c>
      <c r="AI205" s="80" t="s">
        <v>2150</v>
      </c>
      <c r="AJ205" s="80"/>
      <c r="AK205" s="83" t="s">
        <v>2147</v>
      </c>
      <c r="AL205" s="80" t="b">
        <v>0</v>
      </c>
      <c r="AM205" s="80">
        <v>0</v>
      </c>
      <c r="AN205" s="83" t="s">
        <v>2147</v>
      </c>
      <c r="AO205" s="80" t="s">
        <v>2174</v>
      </c>
      <c r="AP205" s="80" t="b">
        <v>0</v>
      </c>
      <c r="AQ205" s="83" t="s">
        <v>1937</v>
      </c>
      <c r="AR205" s="80"/>
      <c r="AS205" s="80">
        <v>0</v>
      </c>
      <c r="AT205" s="80">
        <v>0</v>
      </c>
      <c r="AU205" s="80"/>
      <c r="AV205" s="80"/>
      <c r="AW205" s="80"/>
      <c r="AX205" s="80"/>
      <c r="AY205" s="80"/>
      <c r="AZ205" s="80"/>
      <c r="BA205" s="80"/>
      <c r="BB205" s="80"/>
      <c r="BC205">
        <v>20</v>
      </c>
      <c r="BD205" s="79" t="str">
        <f>REPLACE(INDEX(GroupVertices[Group],MATCH(Edges[[#This Row],[Vertex 1]],GroupVertices[Vertex],0)),1,1,"")</f>
        <v>2</v>
      </c>
      <c r="BE205" s="79" t="str">
        <f>REPLACE(INDEX(GroupVertices[Group],MATCH(Edges[[#This Row],[Vertex 2]],GroupVertices[Vertex],0)),1,1,"")</f>
        <v>2</v>
      </c>
      <c r="BF205" s="48">
        <v>1</v>
      </c>
      <c r="BG205" s="49">
        <v>2.5</v>
      </c>
      <c r="BH205" s="48">
        <v>0</v>
      </c>
      <c r="BI205" s="49">
        <v>0</v>
      </c>
      <c r="BJ205" s="48">
        <v>0</v>
      </c>
      <c r="BK205" s="49">
        <v>0</v>
      </c>
      <c r="BL205" s="48">
        <v>39</v>
      </c>
      <c r="BM205" s="49">
        <v>97.5</v>
      </c>
      <c r="BN205" s="48">
        <v>40</v>
      </c>
    </row>
    <row r="206" spans="1:66" ht="15">
      <c r="A206" s="65" t="s">
        <v>271</v>
      </c>
      <c r="B206" s="65" t="s">
        <v>271</v>
      </c>
      <c r="C206" s="66" t="s">
        <v>3370</v>
      </c>
      <c r="D206" s="67">
        <v>10</v>
      </c>
      <c r="E206" s="68" t="s">
        <v>136</v>
      </c>
      <c r="F206" s="69">
        <v>8</v>
      </c>
      <c r="G206" s="66"/>
      <c r="H206" s="70"/>
      <c r="I206" s="71"/>
      <c r="J206" s="71"/>
      <c r="K206" s="34" t="s">
        <v>65</v>
      </c>
      <c r="L206" s="78">
        <v>206</v>
      </c>
      <c r="M206" s="78"/>
      <c r="N206" s="73" t="s">
        <v>888</v>
      </c>
      <c r="O206" s="80" t="s">
        <v>198</v>
      </c>
      <c r="P206" s="82">
        <v>43440.414606481485</v>
      </c>
      <c r="Q206" s="80" t="s">
        <v>504</v>
      </c>
      <c r="R206" s="80" t="s">
        <v>728</v>
      </c>
      <c r="S206" s="80" t="s">
        <v>837</v>
      </c>
      <c r="T206" s="80" t="s">
        <v>1085</v>
      </c>
      <c r="U206" s="80"/>
      <c r="V206" s="80" t="s">
        <v>1330</v>
      </c>
      <c r="W206" s="82">
        <v>43440.414606481485</v>
      </c>
      <c r="X206" s="85">
        <v>43440</v>
      </c>
      <c r="Y206" s="83" t="s">
        <v>1502</v>
      </c>
      <c r="Z206" s="80" t="s">
        <v>1781</v>
      </c>
      <c r="AA206" s="80"/>
      <c r="AB206" s="80"/>
      <c r="AC206" s="83" t="s">
        <v>2061</v>
      </c>
      <c r="AD206" s="80"/>
      <c r="AE206" s="80" t="b">
        <v>0</v>
      </c>
      <c r="AF206" s="80">
        <v>0</v>
      </c>
      <c r="AG206" s="83" t="s">
        <v>2147</v>
      </c>
      <c r="AH206" s="80" t="b">
        <v>0</v>
      </c>
      <c r="AI206" s="80" t="s">
        <v>2151</v>
      </c>
      <c r="AJ206" s="80"/>
      <c r="AK206" s="83" t="s">
        <v>2147</v>
      </c>
      <c r="AL206" s="80" t="b">
        <v>0</v>
      </c>
      <c r="AM206" s="80">
        <v>0</v>
      </c>
      <c r="AN206" s="83" t="s">
        <v>2147</v>
      </c>
      <c r="AO206" s="80" t="s">
        <v>2175</v>
      </c>
      <c r="AP206" s="80" t="b">
        <v>0</v>
      </c>
      <c r="AQ206" s="83" t="s">
        <v>2061</v>
      </c>
      <c r="AR206" s="80"/>
      <c r="AS206" s="80">
        <v>0</v>
      </c>
      <c r="AT206" s="80">
        <v>0</v>
      </c>
      <c r="AU206" s="80"/>
      <c r="AV206" s="80"/>
      <c r="AW206" s="80"/>
      <c r="AX206" s="80"/>
      <c r="AY206" s="80"/>
      <c r="AZ206" s="80"/>
      <c r="BA206" s="80"/>
      <c r="BB206" s="80"/>
      <c r="BC206">
        <v>17</v>
      </c>
      <c r="BD206" s="79" t="str">
        <f>REPLACE(INDEX(GroupVertices[Group],MATCH(Edges[[#This Row],[Vertex 1]],GroupVertices[Vertex],0)),1,1,"")</f>
        <v>2</v>
      </c>
      <c r="BE206" s="79" t="str">
        <f>REPLACE(INDEX(GroupVertices[Group],MATCH(Edges[[#This Row],[Vertex 2]],GroupVertices[Vertex],0)),1,1,"")</f>
        <v>2</v>
      </c>
      <c r="BF206" s="48">
        <v>0</v>
      </c>
      <c r="BG206" s="49">
        <v>0</v>
      </c>
      <c r="BH206" s="48">
        <v>1</v>
      </c>
      <c r="BI206" s="49">
        <v>3.225806451612903</v>
      </c>
      <c r="BJ206" s="48">
        <v>0</v>
      </c>
      <c r="BK206" s="49">
        <v>0</v>
      </c>
      <c r="BL206" s="48">
        <v>30</v>
      </c>
      <c r="BM206" s="49">
        <v>96.7741935483871</v>
      </c>
      <c r="BN206" s="48">
        <v>31</v>
      </c>
    </row>
    <row r="207" spans="1:66" ht="15">
      <c r="A207" s="65" t="s">
        <v>271</v>
      </c>
      <c r="B207" s="65" t="s">
        <v>271</v>
      </c>
      <c r="C207" s="66" t="s">
        <v>3370</v>
      </c>
      <c r="D207" s="67">
        <v>10</v>
      </c>
      <c r="E207" s="68" t="s">
        <v>136</v>
      </c>
      <c r="F207" s="69">
        <v>8</v>
      </c>
      <c r="G207" s="66"/>
      <c r="H207" s="70"/>
      <c r="I207" s="71"/>
      <c r="J207" s="71"/>
      <c r="K207" s="34" t="s">
        <v>65</v>
      </c>
      <c r="L207" s="78">
        <v>207</v>
      </c>
      <c r="M207" s="78"/>
      <c r="N207" s="73" t="s">
        <v>850</v>
      </c>
      <c r="O207" s="80" t="s">
        <v>198</v>
      </c>
      <c r="P207" s="82">
        <v>43442.71359953703</v>
      </c>
      <c r="Q207" s="80" t="s">
        <v>505</v>
      </c>
      <c r="R207" s="80" t="s">
        <v>725</v>
      </c>
      <c r="S207" s="80" t="s">
        <v>837</v>
      </c>
      <c r="T207" s="80" t="s">
        <v>1086</v>
      </c>
      <c r="U207" s="80"/>
      <c r="V207" s="80" t="s">
        <v>1330</v>
      </c>
      <c r="W207" s="82">
        <v>43442.71359953703</v>
      </c>
      <c r="X207" s="85">
        <v>43442</v>
      </c>
      <c r="Y207" s="83" t="s">
        <v>1577</v>
      </c>
      <c r="Z207" s="80" t="s">
        <v>1782</v>
      </c>
      <c r="AA207" s="80"/>
      <c r="AB207" s="80"/>
      <c r="AC207" s="83" t="s">
        <v>2062</v>
      </c>
      <c r="AD207" s="80"/>
      <c r="AE207" s="80" t="b">
        <v>0</v>
      </c>
      <c r="AF207" s="80">
        <v>2</v>
      </c>
      <c r="AG207" s="83" t="s">
        <v>2147</v>
      </c>
      <c r="AH207" s="80" t="b">
        <v>0</v>
      </c>
      <c r="AI207" s="80" t="s">
        <v>2151</v>
      </c>
      <c r="AJ207" s="80"/>
      <c r="AK207" s="83" t="s">
        <v>2147</v>
      </c>
      <c r="AL207" s="80" t="b">
        <v>0</v>
      </c>
      <c r="AM207" s="80">
        <v>0</v>
      </c>
      <c r="AN207" s="83" t="s">
        <v>2147</v>
      </c>
      <c r="AO207" s="80" t="s">
        <v>2175</v>
      </c>
      <c r="AP207" s="80" t="b">
        <v>0</v>
      </c>
      <c r="AQ207" s="83" t="s">
        <v>2062</v>
      </c>
      <c r="AR207" s="80"/>
      <c r="AS207" s="80">
        <v>0</v>
      </c>
      <c r="AT207" s="80">
        <v>0</v>
      </c>
      <c r="AU207" s="80"/>
      <c r="AV207" s="80"/>
      <c r="AW207" s="80"/>
      <c r="AX207" s="80"/>
      <c r="AY207" s="80"/>
      <c r="AZ207" s="80"/>
      <c r="BA207" s="80"/>
      <c r="BB207" s="80"/>
      <c r="BC207">
        <v>17</v>
      </c>
      <c r="BD207" s="79" t="str">
        <f>REPLACE(INDEX(GroupVertices[Group],MATCH(Edges[[#This Row],[Vertex 1]],GroupVertices[Vertex],0)),1,1,"")</f>
        <v>2</v>
      </c>
      <c r="BE207" s="79" t="str">
        <f>REPLACE(INDEX(GroupVertices[Group],MATCH(Edges[[#This Row],[Vertex 2]],GroupVertices[Vertex],0)),1,1,"")</f>
        <v>2</v>
      </c>
      <c r="BF207" s="48">
        <v>0</v>
      </c>
      <c r="BG207" s="49">
        <v>0</v>
      </c>
      <c r="BH207" s="48">
        <v>0</v>
      </c>
      <c r="BI207" s="49">
        <v>0</v>
      </c>
      <c r="BJ207" s="48">
        <v>0</v>
      </c>
      <c r="BK207" s="49">
        <v>0</v>
      </c>
      <c r="BL207" s="48">
        <v>39</v>
      </c>
      <c r="BM207" s="49">
        <v>100</v>
      </c>
      <c r="BN207" s="48">
        <v>39</v>
      </c>
    </row>
    <row r="208" spans="1:66" ht="15">
      <c r="A208" s="65" t="s">
        <v>271</v>
      </c>
      <c r="B208" s="65" t="s">
        <v>271</v>
      </c>
      <c r="C208" s="66" t="s">
        <v>3370</v>
      </c>
      <c r="D208" s="67">
        <v>10</v>
      </c>
      <c r="E208" s="68" t="s">
        <v>136</v>
      </c>
      <c r="F208" s="69">
        <v>8</v>
      </c>
      <c r="G208" s="66"/>
      <c r="H208" s="70"/>
      <c r="I208" s="71"/>
      <c r="J208" s="71"/>
      <c r="K208" s="34" t="s">
        <v>65</v>
      </c>
      <c r="L208" s="78">
        <v>208</v>
      </c>
      <c r="M208" s="78"/>
      <c r="N208" s="73" t="s">
        <v>850</v>
      </c>
      <c r="O208" s="80" t="s">
        <v>198</v>
      </c>
      <c r="P208" s="82">
        <v>43444.41631944444</v>
      </c>
      <c r="Q208" s="80" t="s">
        <v>506</v>
      </c>
      <c r="R208" s="80" t="s">
        <v>729</v>
      </c>
      <c r="S208" s="80" t="s">
        <v>837</v>
      </c>
      <c r="T208" s="80" t="s">
        <v>972</v>
      </c>
      <c r="U208" s="80"/>
      <c r="V208" s="80" t="s">
        <v>1330</v>
      </c>
      <c r="W208" s="82">
        <v>43444.41631944444</v>
      </c>
      <c r="X208" s="85">
        <v>43444</v>
      </c>
      <c r="Y208" s="83" t="s">
        <v>1535</v>
      </c>
      <c r="Z208" s="80" t="s">
        <v>1783</v>
      </c>
      <c r="AA208" s="80"/>
      <c r="AB208" s="80"/>
      <c r="AC208" s="83" t="s">
        <v>2063</v>
      </c>
      <c r="AD208" s="80"/>
      <c r="AE208" s="80" t="b">
        <v>0</v>
      </c>
      <c r="AF208" s="80">
        <v>0</v>
      </c>
      <c r="AG208" s="83" t="s">
        <v>2147</v>
      </c>
      <c r="AH208" s="80" t="b">
        <v>0</v>
      </c>
      <c r="AI208" s="80" t="s">
        <v>2151</v>
      </c>
      <c r="AJ208" s="80"/>
      <c r="AK208" s="83" t="s">
        <v>2147</v>
      </c>
      <c r="AL208" s="80" t="b">
        <v>0</v>
      </c>
      <c r="AM208" s="80">
        <v>0</v>
      </c>
      <c r="AN208" s="83" t="s">
        <v>2147</v>
      </c>
      <c r="AO208" s="80" t="s">
        <v>2175</v>
      </c>
      <c r="AP208" s="80" t="b">
        <v>0</v>
      </c>
      <c r="AQ208" s="83" t="s">
        <v>2063</v>
      </c>
      <c r="AR208" s="80"/>
      <c r="AS208" s="80">
        <v>0</v>
      </c>
      <c r="AT208" s="80">
        <v>0</v>
      </c>
      <c r="AU208" s="80"/>
      <c r="AV208" s="80"/>
      <c r="AW208" s="80"/>
      <c r="AX208" s="80"/>
      <c r="AY208" s="80"/>
      <c r="AZ208" s="80"/>
      <c r="BA208" s="80"/>
      <c r="BB208" s="80"/>
      <c r="BC208">
        <v>17</v>
      </c>
      <c r="BD208" s="79" t="str">
        <f>REPLACE(INDEX(GroupVertices[Group],MATCH(Edges[[#This Row],[Vertex 1]],GroupVertices[Vertex],0)),1,1,"")</f>
        <v>2</v>
      </c>
      <c r="BE208" s="79" t="str">
        <f>REPLACE(INDEX(GroupVertices[Group],MATCH(Edges[[#This Row],[Vertex 2]],GroupVertices[Vertex],0)),1,1,"")</f>
        <v>2</v>
      </c>
      <c r="BF208" s="48">
        <v>0</v>
      </c>
      <c r="BG208" s="49">
        <v>0</v>
      </c>
      <c r="BH208" s="48">
        <v>1</v>
      </c>
      <c r="BI208" s="49">
        <v>3.5714285714285716</v>
      </c>
      <c r="BJ208" s="48">
        <v>0</v>
      </c>
      <c r="BK208" s="49">
        <v>0</v>
      </c>
      <c r="BL208" s="48">
        <v>27</v>
      </c>
      <c r="BM208" s="49">
        <v>96.42857142857143</v>
      </c>
      <c r="BN208" s="48">
        <v>28</v>
      </c>
    </row>
    <row r="209" spans="1:66" ht="15">
      <c r="A209" s="65" t="s">
        <v>271</v>
      </c>
      <c r="B209" s="65" t="s">
        <v>271</v>
      </c>
      <c r="C209" s="66" t="s">
        <v>3370</v>
      </c>
      <c r="D209" s="67">
        <v>10</v>
      </c>
      <c r="E209" s="68" t="s">
        <v>136</v>
      </c>
      <c r="F209" s="69">
        <v>8</v>
      </c>
      <c r="G209" s="66"/>
      <c r="H209" s="70"/>
      <c r="I209" s="71"/>
      <c r="J209" s="71"/>
      <c r="K209" s="34" t="s">
        <v>65</v>
      </c>
      <c r="L209" s="78">
        <v>209</v>
      </c>
      <c r="M209" s="78"/>
      <c r="N209" s="73" t="s">
        <v>888</v>
      </c>
      <c r="O209" s="80" t="s">
        <v>198</v>
      </c>
      <c r="P209" s="82">
        <v>43446.4303125</v>
      </c>
      <c r="Q209" s="80" t="s">
        <v>507</v>
      </c>
      <c r="R209" s="80" t="s">
        <v>728</v>
      </c>
      <c r="S209" s="80" t="s">
        <v>837</v>
      </c>
      <c r="T209" s="80" t="s">
        <v>1087</v>
      </c>
      <c r="U209" s="80"/>
      <c r="V209" s="80" t="s">
        <v>1330</v>
      </c>
      <c r="W209" s="82">
        <v>43446.4303125</v>
      </c>
      <c r="X209" s="85">
        <v>43446</v>
      </c>
      <c r="Y209" s="83" t="s">
        <v>1411</v>
      </c>
      <c r="Z209" s="80" t="s">
        <v>1784</v>
      </c>
      <c r="AA209" s="80"/>
      <c r="AB209" s="80"/>
      <c r="AC209" s="83" t="s">
        <v>2064</v>
      </c>
      <c r="AD209" s="80"/>
      <c r="AE209" s="80" t="b">
        <v>0</v>
      </c>
      <c r="AF209" s="80">
        <v>0</v>
      </c>
      <c r="AG209" s="83" t="s">
        <v>2147</v>
      </c>
      <c r="AH209" s="80" t="b">
        <v>0</v>
      </c>
      <c r="AI209" s="80" t="s">
        <v>2151</v>
      </c>
      <c r="AJ209" s="80"/>
      <c r="AK209" s="83" t="s">
        <v>2147</v>
      </c>
      <c r="AL209" s="80" t="b">
        <v>0</v>
      </c>
      <c r="AM209" s="80">
        <v>0</v>
      </c>
      <c r="AN209" s="83" t="s">
        <v>2147</v>
      </c>
      <c r="AO209" s="80" t="s">
        <v>2175</v>
      </c>
      <c r="AP209" s="80" t="b">
        <v>0</v>
      </c>
      <c r="AQ209" s="83" t="s">
        <v>2064</v>
      </c>
      <c r="AR209" s="80"/>
      <c r="AS209" s="80">
        <v>0</v>
      </c>
      <c r="AT209" s="80">
        <v>0</v>
      </c>
      <c r="AU209" s="80"/>
      <c r="AV209" s="80"/>
      <c r="AW209" s="80"/>
      <c r="AX209" s="80"/>
      <c r="AY209" s="80"/>
      <c r="AZ209" s="80"/>
      <c r="BA209" s="80"/>
      <c r="BB209" s="80"/>
      <c r="BC209">
        <v>17</v>
      </c>
      <c r="BD209" s="79" t="str">
        <f>REPLACE(INDEX(GroupVertices[Group],MATCH(Edges[[#This Row],[Vertex 1]],GroupVertices[Vertex],0)),1,1,"")</f>
        <v>2</v>
      </c>
      <c r="BE209" s="79" t="str">
        <f>REPLACE(INDEX(GroupVertices[Group],MATCH(Edges[[#This Row],[Vertex 2]],GroupVertices[Vertex],0)),1,1,"")</f>
        <v>2</v>
      </c>
      <c r="BF209" s="48">
        <v>0</v>
      </c>
      <c r="BG209" s="49">
        <v>0</v>
      </c>
      <c r="BH209" s="48">
        <v>0</v>
      </c>
      <c r="BI209" s="49">
        <v>0</v>
      </c>
      <c r="BJ209" s="48">
        <v>0</v>
      </c>
      <c r="BK209" s="49">
        <v>0</v>
      </c>
      <c r="BL209" s="48">
        <v>22</v>
      </c>
      <c r="BM209" s="49">
        <v>100</v>
      </c>
      <c r="BN209" s="48">
        <v>22</v>
      </c>
    </row>
    <row r="210" spans="1:66" ht="15">
      <c r="A210" s="65" t="s">
        <v>257</v>
      </c>
      <c r="B210" s="65" t="s">
        <v>257</v>
      </c>
      <c r="C210" s="66" t="s">
        <v>3370</v>
      </c>
      <c r="D210" s="67">
        <v>10</v>
      </c>
      <c r="E210" s="68" t="s">
        <v>136</v>
      </c>
      <c r="F210" s="69">
        <v>8</v>
      </c>
      <c r="G210" s="66"/>
      <c r="H210" s="70"/>
      <c r="I210" s="71"/>
      <c r="J210" s="71"/>
      <c r="K210" s="34" t="s">
        <v>65</v>
      </c>
      <c r="L210" s="78">
        <v>210</v>
      </c>
      <c r="M210" s="78"/>
      <c r="N210" s="73" t="s">
        <v>850</v>
      </c>
      <c r="O210" s="80" t="s">
        <v>198</v>
      </c>
      <c r="P210" s="82">
        <v>43450.384722222225</v>
      </c>
      <c r="Q210" s="80" t="s">
        <v>381</v>
      </c>
      <c r="R210" s="84" t="s">
        <v>627</v>
      </c>
      <c r="S210" s="80" t="s">
        <v>823</v>
      </c>
      <c r="T210" s="80" t="s">
        <v>975</v>
      </c>
      <c r="U210" s="80"/>
      <c r="V210" s="80" t="s">
        <v>1316</v>
      </c>
      <c r="W210" s="82">
        <v>43450.384722222225</v>
      </c>
      <c r="X210" s="85">
        <v>43450</v>
      </c>
      <c r="Y210" s="83" t="s">
        <v>1440</v>
      </c>
      <c r="Z210" s="80" t="s">
        <v>1658</v>
      </c>
      <c r="AA210" s="80"/>
      <c r="AB210" s="80"/>
      <c r="AC210" s="83" t="s">
        <v>1938</v>
      </c>
      <c r="AD210" s="80"/>
      <c r="AE210" s="80" t="b">
        <v>0</v>
      </c>
      <c r="AF210" s="80">
        <v>1</v>
      </c>
      <c r="AG210" s="83" t="s">
        <v>2147</v>
      </c>
      <c r="AH210" s="80" t="b">
        <v>0</v>
      </c>
      <c r="AI210" s="80" t="s">
        <v>2151</v>
      </c>
      <c r="AJ210" s="80"/>
      <c r="AK210" s="83" t="s">
        <v>2147</v>
      </c>
      <c r="AL210" s="80" t="b">
        <v>0</v>
      </c>
      <c r="AM210" s="80">
        <v>2</v>
      </c>
      <c r="AN210" s="83" t="s">
        <v>2147</v>
      </c>
      <c r="AO210" s="80" t="s">
        <v>2174</v>
      </c>
      <c r="AP210" s="80" t="b">
        <v>0</v>
      </c>
      <c r="AQ210" s="83" t="s">
        <v>1938</v>
      </c>
      <c r="AR210" s="80"/>
      <c r="AS210" s="80">
        <v>0</v>
      </c>
      <c r="AT210" s="80">
        <v>0</v>
      </c>
      <c r="AU210" s="80"/>
      <c r="AV210" s="80"/>
      <c r="AW210" s="80"/>
      <c r="AX210" s="80"/>
      <c r="AY210" s="80"/>
      <c r="AZ210" s="80"/>
      <c r="BA210" s="80"/>
      <c r="BB210" s="80"/>
      <c r="BC210">
        <v>20</v>
      </c>
      <c r="BD210" s="79" t="str">
        <f>REPLACE(INDEX(GroupVertices[Group],MATCH(Edges[[#This Row],[Vertex 1]],GroupVertices[Vertex],0)),1,1,"")</f>
        <v>2</v>
      </c>
      <c r="BE210" s="79" t="str">
        <f>REPLACE(INDEX(GroupVertices[Group],MATCH(Edges[[#This Row],[Vertex 2]],GroupVertices[Vertex],0)),1,1,"")</f>
        <v>2</v>
      </c>
      <c r="BF210" s="48">
        <v>0</v>
      </c>
      <c r="BG210" s="49">
        <v>0</v>
      </c>
      <c r="BH210" s="48">
        <v>1</v>
      </c>
      <c r="BI210" s="49">
        <v>5</v>
      </c>
      <c r="BJ210" s="48">
        <v>0</v>
      </c>
      <c r="BK210" s="49">
        <v>0</v>
      </c>
      <c r="BL210" s="48">
        <v>19</v>
      </c>
      <c r="BM210" s="49">
        <v>95</v>
      </c>
      <c r="BN210" s="48">
        <v>20</v>
      </c>
    </row>
    <row r="211" spans="1:66" ht="15">
      <c r="A211" s="65" t="s">
        <v>237</v>
      </c>
      <c r="B211" s="65" t="s">
        <v>237</v>
      </c>
      <c r="C211" s="66" t="s">
        <v>3369</v>
      </c>
      <c r="D211" s="67">
        <v>3</v>
      </c>
      <c r="E211" s="68" t="s">
        <v>132</v>
      </c>
      <c r="F211" s="69">
        <v>25</v>
      </c>
      <c r="G211" s="66"/>
      <c r="H211" s="70"/>
      <c r="I211" s="71"/>
      <c r="J211" s="71"/>
      <c r="K211" s="34" t="s">
        <v>65</v>
      </c>
      <c r="L211" s="78">
        <v>211</v>
      </c>
      <c r="M211" s="78"/>
      <c r="N211" s="73" t="s">
        <v>850</v>
      </c>
      <c r="O211" s="80" t="s">
        <v>198</v>
      </c>
      <c r="P211" s="82">
        <v>43454.31711805556</v>
      </c>
      <c r="Q211" s="80" t="s">
        <v>349</v>
      </c>
      <c r="R211" s="84" t="s">
        <v>609</v>
      </c>
      <c r="S211" s="80" t="s">
        <v>795</v>
      </c>
      <c r="T211" s="80" t="s">
        <v>950</v>
      </c>
      <c r="U211" s="80" t="s">
        <v>1156</v>
      </c>
      <c r="V211" s="80" t="s">
        <v>1156</v>
      </c>
      <c r="W211" s="82">
        <v>43454.31711805556</v>
      </c>
      <c r="X211" s="85">
        <v>43454</v>
      </c>
      <c r="Y211" s="83" t="s">
        <v>1494</v>
      </c>
      <c r="Z211" s="80" t="s">
        <v>1626</v>
      </c>
      <c r="AA211" s="80"/>
      <c r="AB211" s="80"/>
      <c r="AC211" s="83" t="s">
        <v>1905</v>
      </c>
      <c r="AD211" s="80"/>
      <c r="AE211" s="80" t="b">
        <v>0</v>
      </c>
      <c r="AF211" s="80">
        <v>4</v>
      </c>
      <c r="AG211" s="83" t="s">
        <v>2147</v>
      </c>
      <c r="AH211" s="80" t="b">
        <v>0</v>
      </c>
      <c r="AI211" s="80" t="s">
        <v>2151</v>
      </c>
      <c r="AJ211" s="80"/>
      <c r="AK211" s="83" t="s">
        <v>2147</v>
      </c>
      <c r="AL211" s="80" t="b">
        <v>0</v>
      </c>
      <c r="AM211" s="80">
        <v>3</v>
      </c>
      <c r="AN211" s="83" t="s">
        <v>2147</v>
      </c>
      <c r="AO211" s="80" t="s">
        <v>2175</v>
      </c>
      <c r="AP211" s="80" t="b">
        <v>0</v>
      </c>
      <c r="AQ211" s="83" t="s">
        <v>1905</v>
      </c>
      <c r="AR211" s="80"/>
      <c r="AS211" s="80">
        <v>0</v>
      </c>
      <c r="AT211" s="80">
        <v>0</v>
      </c>
      <c r="AU211" s="80"/>
      <c r="AV211" s="80"/>
      <c r="AW211" s="80"/>
      <c r="AX211" s="80"/>
      <c r="AY211" s="80"/>
      <c r="AZ211" s="80"/>
      <c r="BA211" s="80"/>
      <c r="BB211" s="80"/>
      <c r="BC211">
        <v>4</v>
      </c>
      <c r="BD211" s="79" t="str">
        <f>REPLACE(INDEX(GroupVertices[Group],MATCH(Edges[[#This Row],[Vertex 1]],GroupVertices[Vertex],0)),1,1,"")</f>
        <v>2</v>
      </c>
      <c r="BE211" s="79" t="str">
        <f>REPLACE(INDEX(GroupVertices[Group],MATCH(Edges[[#This Row],[Vertex 2]],GroupVertices[Vertex],0)),1,1,"")</f>
        <v>2</v>
      </c>
      <c r="BF211" s="48">
        <v>0</v>
      </c>
      <c r="BG211" s="49">
        <v>0</v>
      </c>
      <c r="BH211" s="48">
        <v>0</v>
      </c>
      <c r="BI211" s="49">
        <v>0</v>
      </c>
      <c r="BJ211" s="48">
        <v>0</v>
      </c>
      <c r="BK211" s="49">
        <v>0</v>
      </c>
      <c r="BL211" s="48">
        <v>29</v>
      </c>
      <c r="BM211" s="49">
        <v>100</v>
      </c>
      <c r="BN211" s="48">
        <v>29</v>
      </c>
    </row>
    <row r="212" spans="1:66" ht="15">
      <c r="A212" s="65" t="s">
        <v>271</v>
      </c>
      <c r="B212" s="65" t="s">
        <v>271</v>
      </c>
      <c r="C212" s="66" t="s">
        <v>3370</v>
      </c>
      <c r="D212" s="67">
        <v>10</v>
      </c>
      <c r="E212" s="68" t="s">
        <v>136</v>
      </c>
      <c r="F212" s="69">
        <v>8</v>
      </c>
      <c r="G212" s="66"/>
      <c r="H212" s="70"/>
      <c r="I212" s="71"/>
      <c r="J212" s="71"/>
      <c r="K212" s="34" t="s">
        <v>65</v>
      </c>
      <c r="L212" s="78">
        <v>212</v>
      </c>
      <c r="M212" s="78"/>
      <c r="N212" s="73" t="s">
        <v>850</v>
      </c>
      <c r="O212" s="80" t="s">
        <v>198</v>
      </c>
      <c r="P212" s="82">
        <v>43454.3334375</v>
      </c>
      <c r="Q212" s="80" t="s">
        <v>508</v>
      </c>
      <c r="R212" s="80" t="s">
        <v>730</v>
      </c>
      <c r="S212" s="80" t="s">
        <v>837</v>
      </c>
      <c r="T212" s="80" t="s">
        <v>1088</v>
      </c>
      <c r="U212" s="80"/>
      <c r="V212" s="80" t="s">
        <v>1330</v>
      </c>
      <c r="W212" s="82">
        <v>43454.3334375</v>
      </c>
      <c r="X212" s="85">
        <v>43454</v>
      </c>
      <c r="Y212" s="83" t="s">
        <v>1397</v>
      </c>
      <c r="Z212" s="80" t="s">
        <v>1785</v>
      </c>
      <c r="AA212" s="80"/>
      <c r="AB212" s="80"/>
      <c r="AC212" s="83" t="s">
        <v>2065</v>
      </c>
      <c r="AD212" s="80"/>
      <c r="AE212" s="80" t="b">
        <v>0</v>
      </c>
      <c r="AF212" s="80">
        <v>0</v>
      </c>
      <c r="AG212" s="83" t="s">
        <v>2147</v>
      </c>
      <c r="AH212" s="80" t="b">
        <v>0</v>
      </c>
      <c r="AI212" s="80" t="s">
        <v>2151</v>
      </c>
      <c r="AJ212" s="80"/>
      <c r="AK212" s="83" t="s">
        <v>2147</v>
      </c>
      <c r="AL212" s="80" t="b">
        <v>0</v>
      </c>
      <c r="AM212" s="80">
        <v>0</v>
      </c>
      <c r="AN212" s="83" t="s">
        <v>2147</v>
      </c>
      <c r="AO212" s="80" t="s">
        <v>2187</v>
      </c>
      <c r="AP212" s="80" t="b">
        <v>0</v>
      </c>
      <c r="AQ212" s="83" t="s">
        <v>2065</v>
      </c>
      <c r="AR212" s="80"/>
      <c r="AS212" s="80">
        <v>0</v>
      </c>
      <c r="AT212" s="80">
        <v>0</v>
      </c>
      <c r="AU212" s="80"/>
      <c r="AV212" s="80"/>
      <c r="AW212" s="80"/>
      <c r="AX212" s="80"/>
      <c r="AY212" s="80"/>
      <c r="AZ212" s="80"/>
      <c r="BA212" s="80"/>
      <c r="BB212" s="80"/>
      <c r="BC212">
        <v>17</v>
      </c>
      <c r="BD212" s="79" t="str">
        <f>REPLACE(INDEX(GroupVertices[Group],MATCH(Edges[[#This Row],[Vertex 1]],GroupVertices[Vertex],0)),1,1,"")</f>
        <v>2</v>
      </c>
      <c r="BE212" s="79" t="str">
        <f>REPLACE(INDEX(GroupVertices[Group],MATCH(Edges[[#This Row],[Vertex 2]],GroupVertices[Vertex],0)),1,1,"")</f>
        <v>2</v>
      </c>
      <c r="BF212" s="48">
        <v>0</v>
      </c>
      <c r="BG212" s="49">
        <v>0</v>
      </c>
      <c r="BH212" s="48">
        <v>0</v>
      </c>
      <c r="BI212" s="49">
        <v>0</v>
      </c>
      <c r="BJ212" s="48">
        <v>0</v>
      </c>
      <c r="BK212" s="49">
        <v>0</v>
      </c>
      <c r="BL212" s="48">
        <v>32</v>
      </c>
      <c r="BM212" s="49">
        <v>100</v>
      </c>
      <c r="BN212" s="48">
        <v>32</v>
      </c>
    </row>
    <row r="213" spans="1:66" ht="15">
      <c r="A213" s="65" t="s">
        <v>257</v>
      </c>
      <c r="B213" s="65" t="s">
        <v>257</v>
      </c>
      <c r="C213" s="66" t="s">
        <v>3370</v>
      </c>
      <c r="D213" s="67">
        <v>10</v>
      </c>
      <c r="E213" s="68" t="s">
        <v>136</v>
      </c>
      <c r="F213" s="69">
        <v>8</v>
      </c>
      <c r="G213" s="66"/>
      <c r="H213" s="70"/>
      <c r="I213" s="71"/>
      <c r="J213" s="71"/>
      <c r="K213" s="34" t="s">
        <v>65</v>
      </c>
      <c r="L213" s="78">
        <v>213</v>
      </c>
      <c r="M213" s="78"/>
      <c r="N213" s="73" t="s">
        <v>850</v>
      </c>
      <c r="O213" s="80" t="s">
        <v>198</v>
      </c>
      <c r="P213" s="82">
        <v>43458.334027777775</v>
      </c>
      <c r="Q213" s="80" t="s">
        <v>382</v>
      </c>
      <c r="R213" s="84" t="s">
        <v>633</v>
      </c>
      <c r="S213" s="80" t="s">
        <v>823</v>
      </c>
      <c r="T213" s="80" t="s">
        <v>976</v>
      </c>
      <c r="U213" s="80"/>
      <c r="V213" s="80" t="s">
        <v>1316</v>
      </c>
      <c r="W213" s="82">
        <v>43458.334027777775</v>
      </c>
      <c r="X213" s="85">
        <v>43458</v>
      </c>
      <c r="Y213" s="83" t="s">
        <v>1420</v>
      </c>
      <c r="Z213" s="80" t="s">
        <v>1659</v>
      </c>
      <c r="AA213" s="80"/>
      <c r="AB213" s="80"/>
      <c r="AC213" s="83" t="s">
        <v>1939</v>
      </c>
      <c r="AD213" s="80"/>
      <c r="AE213" s="80" t="b">
        <v>0</v>
      </c>
      <c r="AF213" s="80">
        <v>1</v>
      </c>
      <c r="AG213" s="83" t="s">
        <v>2147</v>
      </c>
      <c r="AH213" s="80" t="b">
        <v>0</v>
      </c>
      <c r="AI213" s="80" t="s">
        <v>2151</v>
      </c>
      <c r="AJ213" s="80"/>
      <c r="AK213" s="83" t="s">
        <v>2147</v>
      </c>
      <c r="AL213" s="80" t="b">
        <v>0</v>
      </c>
      <c r="AM213" s="80">
        <v>3</v>
      </c>
      <c r="AN213" s="83" t="s">
        <v>2147</v>
      </c>
      <c r="AO213" s="80" t="s">
        <v>2174</v>
      </c>
      <c r="AP213" s="80" t="b">
        <v>0</v>
      </c>
      <c r="AQ213" s="83" t="s">
        <v>1939</v>
      </c>
      <c r="AR213" s="80"/>
      <c r="AS213" s="80">
        <v>0</v>
      </c>
      <c r="AT213" s="80">
        <v>0</v>
      </c>
      <c r="AU213" s="80"/>
      <c r="AV213" s="80"/>
      <c r="AW213" s="80"/>
      <c r="AX213" s="80"/>
      <c r="AY213" s="80"/>
      <c r="AZ213" s="80"/>
      <c r="BA213" s="80"/>
      <c r="BB213" s="80"/>
      <c r="BC213">
        <v>20</v>
      </c>
      <c r="BD213" s="79" t="str">
        <f>REPLACE(INDEX(GroupVertices[Group],MATCH(Edges[[#This Row],[Vertex 1]],GroupVertices[Vertex],0)),1,1,"")</f>
        <v>2</v>
      </c>
      <c r="BE213" s="79" t="str">
        <f>REPLACE(INDEX(GroupVertices[Group],MATCH(Edges[[#This Row],[Vertex 2]],GroupVertices[Vertex],0)),1,1,"")</f>
        <v>2</v>
      </c>
      <c r="BF213" s="48">
        <v>0</v>
      </c>
      <c r="BG213" s="49">
        <v>0</v>
      </c>
      <c r="BH213" s="48">
        <v>0</v>
      </c>
      <c r="BI213" s="49">
        <v>0</v>
      </c>
      <c r="BJ213" s="48">
        <v>0</v>
      </c>
      <c r="BK213" s="49">
        <v>0</v>
      </c>
      <c r="BL213" s="48">
        <v>23</v>
      </c>
      <c r="BM213" s="49">
        <v>100</v>
      </c>
      <c r="BN213" s="48">
        <v>23</v>
      </c>
    </row>
    <row r="214" spans="1:66" ht="15">
      <c r="A214" s="65" t="s">
        <v>257</v>
      </c>
      <c r="B214" s="65" t="s">
        <v>257</v>
      </c>
      <c r="C214" s="66" t="s">
        <v>3370</v>
      </c>
      <c r="D214" s="67">
        <v>10</v>
      </c>
      <c r="E214" s="68" t="s">
        <v>136</v>
      </c>
      <c r="F214" s="69">
        <v>8</v>
      </c>
      <c r="G214" s="66"/>
      <c r="H214" s="70"/>
      <c r="I214" s="71"/>
      <c r="J214" s="71"/>
      <c r="K214" s="34" t="s">
        <v>65</v>
      </c>
      <c r="L214" s="78">
        <v>214</v>
      </c>
      <c r="M214" s="78"/>
      <c r="N214" s="73" t="s">
        <v>850</v>
      </c>
      <c r="O214" s="80" t="s">
        <v>198</v>
      </c>
      <c r="P214" s="82">
        <v>43462.62501157408</v>
      </c>
      <c r="Q214" s="80" t="s">
        <v>383</v>
      </c>
      <c r="R214" s="84" t="s">
        <v>634</v>
      </c>
      <c r="S214" s="80" t="s">
        <v>823</v>
      </c>
      <c r="T214" s="80" t="s">
        <v>977</v>
      </c>
      <c r="U214" s="80" t="s">
        <v>1170</v>
      </c>
      <c r="V214" s="80" t="s">
        <v>1170</v>
      </c>
      <c r="W214" s="82">
        <v>43462.62501157408</v>
      </c>
      <c r="X214" s="85">
        <v>43462</v>
      </c>
      <c r="Y214" s="83" t="s">
        <v>1348</v>
      </c>
      <c r="Z214" s="80" t="s">
        <v>1660</v>
      </c>
      <c r="AA214" s="80"/>
      <c r="AB214" s="80"/>
      <c r="AC214" s="83" t="s">
        <v>1940</v>
      </c>
      <c r="AD214" s="80"/>
      <c r="AE214" s="80" t="b">
        <v>0</v>
      </c>
      <c r="AF214" s="80">
        <v>3</v>
      </c>
      <c r="AG214" s="83" t="s">
        <v>2147</v>
      </c>
      <c r="AH214" s="80" t="b">
        <v>0</v>
      </c>
      <c r="AI214" s="80" t="s">
        <v>2151</v>
      </c>
      <c r="AJ214" s="80"/>
      <c r="AK214" s="83" t="s">
        <v>2147</v>
      </c>
      <c r="AL214" s="80" t="b">
        <v>0</v>
      </c>
      <c r="AM214" s="80">
        <v>1</v>
      </c>
      <c r="AN214" s="83" t="s">
        <v>2147</v>
      </c>
      <c r="AO214" s="80" t="s">
        <v>2174</v>
      </c>
      <c r="AP214" s="80" t="b">
        <v>0</v>
      </c>
      <c r="AQ214" s="83" t="s">
        <v>1940</v>
      </c>
      <c r="AR214" s="80"/>
      <c r="AS214" s="80">
        <v>0</v>
      </c>
      <c r="AT214" s="80">
        <v>0</v>
      </c>
      <c r="AU214" s="80"/>
      <c r="AV214" s="80"/>
      <c r="AW214" s="80"/>
      <c r="AX214" s="80"/>
      <c r="AY214" s="80"/>
      <c r="AZ214" s="80"/>
      <c r="BA214" s="80"/>
      <c r="BB214" s="80"/>
      <c r="BC214">
        <v>20</v>
      </c>
      <c r="BD214" s="79" t="str">
        <f>REPLACE(INDEX(GroupVertices[Group],MATCH(Edges[[#This Row],[Vertex 1]],GroupVertices[Vertex],0)),1,1,"")</f>
        <v>2</v>
      </c>
      <c r="BE214" s="79" t="str">
        <f>REPLACE(INDEX(GroupVertices[Group],MATCH(Edges[[#This Row],[Vertex 2]],GroupVertices[Vertex],0)),1,1,"")</f>
        <v>2</v>
      </c>
      <c r="BF214" s="48">
        <v>0</v>
      </c>
      <c r="BG214" s="49">
        <v>0</v>
      </c>
      <c r="BH214" s="48">
        <v>0</v>
      </c>
      <c r="BI214" s="49">
        <v>0</v>
      </c>
      <c r="BJ214" s="48">
        <v>0</v>
      </c>
      <c r="BK214" s="49">
        <v>0</v>
      </c>
      <c r="BL214" s="48">
        <v>26</v>
      </c>
      <c r="BM214" s="49">
        <v>100</v>
      </c>
      <c r="BN214" s="48">
        <v>26</v>
      </c>
    </row>
    <row r="215" spans="1:66" ht="15">
      <c r="A215" s="65" t="s">
        <v>271</v>
      </c>
      <c r="B215" s="65" t="s">
        <v>271</v>
      </c>
      <c r="C215" s="66" t="s">
        <v>3370</v>
      </c>
      <c r="D215" s="67">
        <v>10</v>
      </c>
      <c r="E215" s="68" t="s">
        <v>136</v>
      </c>
      <c r="F215" s="69">
        <v>8</v>
      </c>
      <c r="G215" s="66"/>
      <c r="H215" s="70"/>
      <c r="I215" s="71"/>
      <c r="J215" s="71"/>
      <c r="K215" s="34" t="s">
        <v>65</v>
      </c>
      <c r="L215" s="78">
        <v>215</v>
      </c>
      <c r="M215" s="78"/>
      <c r="N215" s="73" t="s">
        <v>888</v>
      </c>
      <c r="O215" s="80" t="s">
        <v>198</v>
      </c>
      <c r="P215" s="82">
        <v>43469.79170138889</v>
      </c>
      <c r="Q215" s="80" t="s">
        <v>509</v>
      </c>
      <c r="R215" s="80" t="s">
        <v>728</v>
      </c>
      <c r="S215" s="80" t="s">
        <v>837</v>
      </c>
      <c r="T215" s="80" t="s">
        <v>888</v>
      </c>
      <c r="U215" s="80"/>
      <c r="V215" s="80" t="s">
        <v>1330</v>
      </c>
      <c r="W215" s="82">
        <v>43469.79170138889</v>
      </c>
      <c r="X215" s="85">
        <v>43469</v>
      </c>
      <c r="Y215" s="83" t="s">
        <v>1550</v>
      </c>
      <c r="Z215" s="80" t="s">
        <v>1786</v>
      </c>
      <c r="AA215" s="80"/>
      <c r="AB215" s="80"/>
      <c r="AC215" s="83" t="s">
        <v>2066</v>
      </c>
      <c r="AD215" s="80"/>
      <c r="AE215" s="80" t="b">
        <v>0</v>
      </c>
      <c r="AF215" s="80">
        <v>2</v>
      </c>
      <c r="AG215" s="83" t="s">
        <v>2147</v>
      </c>
      <c r="AH215" s="80" t="b">
        <v>0</v>
      </c>
      <c r="AI215" s="80" t="s">
        <v>2151</v>
      </c>
      <c r="AJ215" s="80"/>
      <c r="AK215" s="83" t="s">
        <v>2147</v>
      </c>
      <c r="AL215" s="80" t="b">
        <v>0</v>
      </c>
      <c r="AM215" s="80">
        <v>1</v>
      </c>
      <c r="AN215" s="83" t="s">
        <v>2147</v>
      </c>
      <c r="AO215" s="80" t="s">
        <v>2187</v>
      </c>
      <c r="AP215" s="80" t="b">
        <v>0</v>
      </c>
      <c r="AQ215" s="83" t="s">
        <v>2066</v>
      </c>
      <c r="AR215" s="80"/>
      <c r="AS215" s="80">
        <v>0</v>
      </c>
      <c r="AT215" s="80">
        <v>0</v>
      </c>
      <c r="AU215" s="80"/>
      <c r="AV215" s="80"/>
      <c r="AW215" s="80"/>
      <c r="AX215" s="80"/>
      <c r="AY215" s="80"/>
      <c r="AZ215" s="80"/>
      <c r="BA215" s="80"/>
      <c r="BB215" s="80"/>
      <c r="BC215">
        <v>17</v>
      </c>
      <c r="BD215" s="79" t="str">
        <f>REPLACE(INDEX(GroupVertices[Group],MATCH(Edges[[#This Row],[Vertex 1]],GroupVertices[Vertex],0)),1,1,"")</f>
        <v>2</v>
      </c>
      <c r="BE215" s="79" t="str">
        <f>REPLACE(INDEX(GroupVertices[Group],MATCH(Edges[[#This Row],[Vertex 2]],GroupVertices[Vertex],0)),1,1,"")</f>
        <v>2</v>
      </c>
      <c r="BF215" s="48">
        <v>0</v>
      </c>
      <c r="BG215" s="49">
        <v>0</v>
      </c>
      <c r="BH215" s="48">
        <v>0</v>
      </c>
      <c r="BI215" s="49">
        <v>0</v>
      </c>
      <c r="BJ215" s="48">
        <v>0</v>
      </c>
      <c r="BK215" s="49">
        <v>0</v>
      </c>
      <c r="BL215" s="48">
        <v>22</v>
      </c>
      <c r="BM215" s="49">
        <v>100</v>
      </c>
      <c r="BN215" s="48">
        <v>22</v>
      </c>
    </row>
    <row r="216" spans="1:66" ht="15">
      <c r="A216" s="65" t="s">
        <v>257</v>
      </c>
      <c r="B216" s="65" t="s">
        <v>257</v>
      </c>
      <c r="C216" s="66" t="s">
        <v>3370</v>
      </c>
      <c r="D216" s="67">
        <v>10</v>
      </c>
      <c r="E216" s="68" t="s">
        <v>136</v>
      </c>
      <c r="F216" s="69">
        <v>8</v>
      </c>
      <c r="G216" s="66"/>
      <c r="H216" s="70"/>
      <c r="I216" s="71"/>
      <c r="J216" s="71"/>
      <c r="K216" s="34" t="s">
        <v>65</v>
      </c>
      <c r="L216" s="78">
        <v>216</v>
      </c>
      <c r="M216" s="78"/>
      <c r="N216" s="73" t="s">
        <v>850</v>
      </c>
      <c r="O216" s="80" t="s">
        <v>198</v>
      </c>
      <c r="P216" s="82">
        <v>43486.66459490741</v>
      </c>
      <c r="Q216" s="80" t="s">
        <v>384</v>
      </c>
      <c r="R216" s="84" t="s">
        <v>636</v>
      </c>
      <c r="S216" s="80" t="s">
        <v>823</v>
      </c>
      <c r="T216" s="80" t="s">
        <v>978</v>
      </c>
      <c r="U216" s="80" t="s">
        <v>1171</v>
      </c>
      <c r="V216" s="80" t="s">
        <v>1171</v>
      </c>
      <c r="W216" s="82">
        <v>43486.66459490741</v>
      </c>
      <c r="X216" s="85">
        <v>43486</v>
      </c>
      <c r="Y216" s="83" t="s">
        <v>1400</v>
      </c>
      <c r="Z216" s="80" t="s">
        <v>1661</v>
      </c>
      <c r="AA216" s="80"/>
      <c r="AB216" s="80"/>
      <c r="AC216" s="83" t="s">
        <v>1941</v>
      </c>
      <c r="AD216" s="80"/>
      <c r="AE216" s="80" t="b">
        <v>0</v>
      </c>
      <c r="AF216" s="80">
        <v>0</v>
      </c>
      <c r="AG216" s="83" t="s">
        <v>2147</v>
      </c>
      <c r="AH216" s="80" t="b">
        <v>0</v>
      </c>
      <c r="AI216" s="80" t="s">
        <v>2151</v>
      </c>
      <c r="AJ216" s="80"/>
      <c r="AK216" s="83" t="s">
        <v>2147</v>
      </c>
      <c r="AL216" s="80" t="b">
        <v>0</v>
      </c>
      <c r="AM216" s="80">
        <v>1</v>
      </c>
      <c r="AN216" s="83" t="s">
        <v>2147</v>
      </c>
      <c r="AO216" s="80" t="s">
        <v>2174</v>
      </c>
      <c r="AP216" s="80" t="b">
        <v>0</v>
      </c>
      <c r="AQ216" s="83" t="s">
        <v>1941</v>
      </c>
      <c r="AR216" s="80"/>
      <c r="AS216" s="80">
        <v>0</v>
      </c>
      <c r="AT216" s="80">
        <v>0</v>
      </c>
      <c r="AU216" s="80"/>
      <c r="AV216" s="80"/>
      <c r="AW216" s="80"/>
      <c r="AX216" s="80"/>
      <c r="AY216" s="80"/>
      <c r="AZ216" s="80"/>
      <c r="BA216" s="80"/>
      <c r="BB216" s="80"/>
      <c r="BC216">
        <v>20</v>
      </c>
      <c r="BD216" s="79" t="str">
        <f>REPLACE(INDEX(GroupVertices[Group],MATCH(Edges[[#This Row],[Vertex 1]],GroupVertices[Vertex],0)),1,1,"")</f>
        <v>2</v>
      </c>
      <c r="BE216" s="79" t="str">
        <f>REPLACE(INDEX(GroupVertices[Group],MATCH(Edges[[#This Row],[Vertex 2]],GroupVertices[Vertex],0)),1,1,"")</f>
        <v>2</v>
      </c>
      <c r="BF216" s="48">
        <v>0</v>
      </c>
      <c r="BG216" s="49">
        <v>0</v>
      </c>
      <c r="BH216" s="48">
        <v>1</v>
      </c>
      <c r="BI216" s="49">
        <v>5.555555555555555</v>
      </c>
      <c r="BJ216" s="48">
        <v>0</v>
      </c>
      <c r="BK216" s="49">
        <v>0</v>
      </c>
      <c r="BL216" s="48">
        <v>17</v>
      </c>
      <c r="BM216" s="49">
        <v>94.44444444444444</v>
      </c>
      <c r="BN216" s="48">
        <v>18</v>
      </c>
    </row>
    <row r="217" spans="1:66" ht="15">
      <c r="A217" s="65" t="s">
        <v>242</v>
      </c>
      <c r="B217" s="65" t="s">
        <v>242</v>
      </c>
      <c r="C217" s="66" t="s">
        <v>3377</v>
      </c>
      <c r="D217" s="67">
        <v>5.333333333333334</v>
      </c>
      <c r="E217" s="68" t="s">
        <v>136</v>
      </c>
      <c r="F217" s="69">
        <v>19.333333333333332</v>
      </c>
      <c r="G217" s="66"/>
      <c r="H217" s="70"/>
      <c r="I217" s="71"/>
      <c r="J217" s="71"/>
      <c r="K217" s="34" t="s">
        <v>65</v>
      </c>
      <c r="L217" s="78">
        <v>217</v>
      </c>
      <c r="M217" s="78"/>
      <c r="N217" s="73" t="s">
        <v>888</v>
      </c>
      <c r="O217" s="80" t="s">
        <v>198</v>
      </c>
      <c r="P217" s="82">
        <v>43493.33118055556</v>
      </c>
      <c r="Q217" s="80" t="s">
        <v>324</v>
      </c>
      <c r="R217" s="80"/>
      <c r="S217" s="80"/>
      <c r="T217" s="80" t="s">
        <v>910</v>
      </c>
      <c r="U217" s="80"/>
      <c r="V217" s="80" t="s">
        <v>1301</v>
      </c>
      <c r="W217" s="82">
        <v>43493.33118055556</v>
      </c>
      <c r="X217" s="85">
        <v>43493</v>
      </c>
      <c r="Y217" s="83" t="s">
        <v>1454</v>
      </c>
      <c r="Z217" s="80" t="s">
        <v>1601</v>
      </c>
      <c r="AA217" s="80"/>
      <c r="AB217" s="80"/>
      <c r="AC217" s="83" t="s">
        <v>1880</v>
      </c>
      <c r="AD217" s="80"/>
      <c r="AE217" s="80" t="b">
        <v>0</v>
      </c>
      <c r="AF217" s="80">
        <v>1</v>
      </c>
      <c r="AG217" s="83" t="s">
        <v>2147</v>
      </c>
      <c r="AH217" s="80" t="b">
        <v>0</v>
      </c>
      <c r="AI217" s="80" t="s">
        <v>2151</v>
      </c>
      <c r="AJ217" s="80"/>
      <c r="AK217" s="83" t="s">
        <v>2147</v>
      </c>
      <c r="AL217" s="80" t="b">
        <v>0</v>
      </c>
      <c r="AM217" s="80">
        <v>0</v>
      </c>
      <c r="AN217" s="83" t="s">
        <v>2147</v>
      </c>
      <c r="AO217" s="80" t="s">
        <v>2186</v>
      </c>
      <c r="AP217" s="80" t="b">
        <v>0</v>
      </c>
      <c r="AQ217" s="83" t="s">
        <v>1880</v>
      </c>
      <c r="AR217" s="80"/>
      <c r="AS217" s="80">
        <v>0</v>
      </c>
      <c r="AT217" s="80">
        <v>0</v>
      </c>
      <c r="AU217" s="80"/>
      <c r="AV217" s="80"/>
      <c r="AW217" s="80"/>
      <c r="AX217" s="80"/>
      <c r="AY217" s="80"/>
      <c r="AZ217" s="80"/>
      <c r="BA217" s="80"/>
      <c r="BB217" s="80"/>
      <c r="BC217">
        <v>8</v>
      </c>
      <c r="BD217" s="79" t="str">
        <f>REPLACE(INDEX(GroupVertices[Group],MATCH(Edges[[#This Row],[Vertex 1]],GroupVertices[Vertex],0)),1,1,"")</f>
        <v>2</v>
      </c>
      <c r="BE217" s="79" t="str">
        <f>REPLACE(INDEX(GroupVertices[Group],MATCH(Edges[[#This Row],[Vertex 2]],GroupVertices[Vertex],0)),1,1,"")</f>
        <v>2</v>
      </c>
      <c r="BF217" s="48">
        <v>0</v>
      </c>
      <c r="BG217" s="49">
        <v>0</v>
      </c>
      <c r="BH217" s="48">
        <v>0</v>
      </c>
      <c r="BI217" s="49">
        <v>0</v>
      </c>
      <c r="BJ217" s="48">
        <v>0</v>
      </c>
      <c r="BK217" s="49">
        <v>0</v>
      </c>
      <c r="BL217" s="48">
        <v>43</v>
      </c>
      <c r="BM217" s="49">
        <v>100</v>
      </c>
      <c r="BN217" s="48">
        <v>43</v>
      </c>
    </row>
    <row r="218" spans="1:66" ht="15">
      <c r="A218" s="65" t="s">
        <v>257</v>
      </c>
      <c r="B218" s="65" t="s">
        <v>257</v>
      </c>
      <c r="C218" s="66" t="s">
        <v>3370</v>
      </c>
      <c r="D218" s="67">
        <v>10</v>
      </c>
      <c r="E218" s="68" t="s">
        <v>136</v>
      </c>
      <c r="F218" s="69">
        <v>8</v>
      </c>
      <c r="G218" s="66"/>
      <c r="H218" s="70"/>
      <c r="I218" s="71"/>
      <c r="J218" s="71"/>
      <c r="K218" s="34" t="s">
        <v>65</v>
      </c>
      <c r="L218" s="78">
        <v>218</v>
      </c>
      <c r="M218" s="78"/>
      <c r="N218" s="73" t="s">
        <v>850</v>
      </c>
      <c r="O218" s="80" t="s">
        <v>198</v>
      </c>
      <c r="P218" s="82">
        <v>43494.30070601852</v>
      </c>
      <c r="Q218" s="80" t="s">
        <v>385</v>
      </c>
      <c r="R218" s="84" t="s">
        <v>637</v>
      </c>
      <c r="S218" s="80" t="s">
        <v>823</v>
      </c>
      <c r="T218" s="80" t="s">
        <v>979</v>
      </c>
      <c r="U218" s="80" t="s">
        <v>1172</v>
      </c>
      <c r="V218" s="80" t="s">
        <v>1172</v>
      </c>
      <c r="W218" s="82">
        <v>43494.30070601852</v>
      </c>
      <c r="X218" s="85">
        <v>43494</v>
      </c>
      <c r="Y218" s="83" t="s">
        <v>1491</v>
      </c>
      <c r="Z218" s="80" t="s">
        <v>1662</v>
      </c>
      <c r="AA218" s="80"/>
      <c r="AB218" s="80"/>
      <c r="AC218" s="83" t="s">
        <v>1942</v>
      </c>
      <c r="AD218" s="80"/>
      <c r="AE218" s="80" t="b">
        <v>0</v>
      </c>
      <c r="AF218" s="80">
        <v>2</v>
      </c>
      <c r="AG218" s="83" t="s">
        <v>2147</v>
      </c>
      <c r="AH218" s="80" t="b">
        <v>0</v>
      </c>
      <c r="AI218" s="80" t="s">
        <v>2151</v>
      </c>
      <c r="AJ218" s="80"/>
      <c r="AK218" s="83" t="s">
        <v>2147</v>
      </c>
      <c r="AL218" s="80" t="b">
        <v>0</v>
      </c>
      <c r="AM218" s="80">
        <v>1</v>
      </c>
      <c r="AN218" s="83" t="s">
        <v>2147</v>
      </c>
      <c r="AO218" s="80" t="s">
        <v>2174</v>
      </c>
      <c r="AP218" s="80" t="b">
        <v>0</v>
      </c>
      <c r="AQ218" s="83" t="s">
        <v>1942</v>
      </c>
      <c r="AR218" s="80"/>
      <c r="AS218" s="80">
        <v>0</v>
      </c>
      <c r="AT218" s="80">
        <v>0</v>
      </c>
      <c r="AU218" s="80"/>
      <c r="AV218" s="80"/>
      <c r="AW218" s="80"/>
      <c r="AX218" s="80"/>
      <c r="AY218" s="80"/>
      <c r="AZ218" s="80"/>
      <c r="BA218" s="80"/>
      <c r="BB218" s="80"/>
      <c r="BC218">
        <v>20</v>
      </c>
      <c r="BD218" s="79" t="str">
        <f>REPLACE(INDEX(GroupVertices[Group],MATCH(Edges[[#This Row],[Vertex 1]],GroupVertices[Vertex],0)),1,1,"")</f>
        <v>2</v>
      </c>
      <c r="BE218" s="79" t="str">
        <f>REPLACE(INDEX(GroupVertices[Group],MATCH(Edges[[#This Row],[Vertex 2]],GroupVertices[Vertex],0)),1,1,"")</f>
        <v>2</v>
      </c>
      <c r="BF218" s="48">
        <v>0</v>
      </c>
      <c r="BG218" s="49">
        <v>0</v>
      </c>
      <c r="BH218" s="48">
        <v>0</v>
      </c>
      <c r="BI218" s="49">
        <v>0</v>
      </c>
      <c r="BJ218" s="48">
        <v>0</v>
      </c>
      <c r="BK218" s="49">
        <v>0</v>
      </c>
      <c r="BL218" s="48">
        <v>21</v>
      </c>
      <c r="BM218" s="49">
        <v>100</v>
      </c>
      <c r="BN218" s="48">
        <v>21</v>
      </c>
    </row>
    <row r="219" spans="1:66" ht="15">
      <c r="A219" s="65" t="s">
        <v>257</v>
      </c>
      <c r="B219" s="65" t="s">
        <v>257</v>
      </c>
      <c r="C219" s="66" t="s">
        <v>3370</v>
      </c>
      <c r="D219" s="67">
        <v>10</v>
      </c>
      <c r="E219" s="68" t="s">
        <v>136</v>
      </c>
      <c r="F219" s="69">
        <v>8</v>
      </c>
      <c r="G219" s="66"/>
      <c r="H219" s="70"/>
      <c r="I219" s="71"/>
      <c r="J219" s="71"/>
      <c r="K219" s="34" t="s">
        <v>65</v>
      </c>
      <c r="L219" s="78">
        <v>219</v>
      </c>
      <c r="M219" s="78"/>
      <c r="N219" s="73" t="s">
        <v>850</v>
      </c>
      <c r="O219" s="80" t="s">
        <v>198</v>
      </c>
      <c r="P219" s="82">
        <v>43502.69027777778</v>
      </c>
      <c r="Q219" s="80" t="s">
        <v>386</v>
      </c>
      <c r="R219" s="84" t="s">
        <v>638</v>
      </c>
      <c r="S219" s="80" t="s">
        <v>821</v>
      </c>
      <c r="T219" s="80" t="s">
        <v>980</v>
      </c>
      <c r="U219" s="80"/>
      <c r="V219" s="80" t="s">
        <v>1316</v>
      </c>
      <c r="W219" s="82">
        <v>43502.69027777778</v>
      </c>
      <c r="X219" s="85">
        <v>43502</v>
      </c>
      <c r="Y219" s="83" t="s">
        <v>1527</v>
      </c>
      <c r="Z219" s="80" t="s">
        <v>1663</v>
      </c>
      <c r="AA219" s="80"/>
      <c r="AB219" s="80"/>
      <c r="AC219" s="83" t="s">
        <v>1943</v>
      </c>
      <c r="AD219" s="80"/>
      <c r="AE219" s="80" t="b">
        <v>0</v>
      </c>
      <c r="AF219" s="80">
        <v>0</v>
      </c>
      <c r="AG219" s="83" t="s">
        <v>2147</v>
      </c>
      <c r="AH219" s="80" t="b">
        <v>0</v>
      </c>
      <c r="AI219" s="80" t="s">
        <v>2150</v>
      </c>
      <c r="AJ219" s="80"/>
      <c r="AK219" s="83" t="s">
        <v>2147</v>
      </c>
      <c r="AL219" s="80" t="b">
        <v>0</v>
      </c>
      <c r="AM219" s="80">
        <v>0</v>
      </c>
      <c r="AN219" s="83" t="s">
        <v>2147</v>
      </c>
      <c r="AO219" s="80" t="s">
        <v>2174</v>
      </c>
      <c r="AP219" s="80" t="b">
        <v>0</v>
      </c>
      <c r="AQ219" s="83" t="s">
        <v>1943</v>
      </c>
      <c r="AR219" s="80"/>
      <c r="AS219" s="80">
        <v>0</v>
      </c>
      <c r="AT219" s="80">
        <v>0</v>
      </c>
      <c r="AU219" s="80"/>
      <c r="AV219" s="80"/>
      <c r="AW219" s="80"/>
      <c r="AX219" s="80"/>
      <c r="AY219" s="80"/>
      <c r="AZ219" s="80"/>
      <c r="BA219" s="80"/>
      <c r="BB219" s="80"/>
      <c r="BC219">
        <v>20</v>
      </c>
      <c r="BD219" s="79" t="str">
        <f>REPLACE(INDEX(GroupVertices[Group],MATCH(Edges[[#This Row],[Vertex 1]],GroupVertices[Vertex],0)),1,1,"")</f>
        <v>2</v>
      </c>
      <c r="BE219" s="79" t="str">
        <f>REPLACE(INDEX(GroupVertices[Group],MATCH(Edges[[#This Row],[Vertex 2]],GroupVertices[Vertex],0)),1,1,"")</f>
        <v>2</v>
      </c>
      <c r="BF219" s="48">
        <v>0</v>
      </c>
      <c r="BG219" s="49">
        <v>0</v>
      </c>
      <c r="BH219" s="48">
        <v>1</v>
      </c>
      <c r="BI219" s="49">
        <v>3.7037037037037037</v>
      </c>
      <c r="BJ219" s="48">
        <v>0</v>
      </c>
      <c r="BK219" s="49">
        <v>0</v>
      </c>
      <c r="BL219" s="48">
        <v>26</v>
      </c>
      <c r="BM219" s="49">
        <v>96.29629629629629</v>
      </c>
      <c r="BN219" s="48">
        <v>27</v>
      </c>
    </row>
    <row r="220" spans="1:66" ht="15">
      <c r="A220" s="65" t="s">
        <v>257</v>
      </c>
      <c r="B220" s="65" t="s">
        <v>257</v>
      </c>
      <c r="C220" s="66" t="s">
        <v>3370</v>
      </c>
      <c r="D220" s="67">
        <v>10</v>
      </c>
      <c r="E220" s="68" t="s">
        <v>136</v>
      </c>
      <c r="F220" s="69">
        <v>8</v>
      </c>
      <c r="G220" s="66"/>
      <c r="H220" s="70"/>
      <c r="I220" s="71"/>
      <c r="J220" s="71"/>
      <c r="K220" s="34" t="s">
        <v>65</v>
      </c>
      <c r="L220" s="78">
        <v>220</v>
      </c>
      <c r="M220" s="78"/>
      <c r="N220" s="73" t="s">
        <v>850</v>
      </c>
      <c r="O220" s="80" t="s">
        <v>198</v>
      </c>
      <c r="P220" s="82">
        <v>43507.656956018516</v>
      </c>
      <c r="Q220" s="80" t="s">
        <v>387</v>
      </c>
      <c r="R220" s="84" t="s">
        <v>635</v>
      </c>
      <c r="S220" s="80" t="s">
        <v>821</v>
      </c>
      <c r="T220" s="80"/>
      <c r="U220" s="80" t="s">
        <v>1173</v>
      </c>
      <c r="V220" s="80" t="s">
        <v>1173</v>
      </c>
      <c r="W220" s="82">
        <v>43507.656956018516</v>
      </c>
      <c r="X220" s="85">
        <v>43507</v>
      </c>
      <c r="Y220" s="83" t="s">
        <v>1432</v>
      </c>
      <c r="Z220" s="80" t="s">
        <v>1664</v>
      </c>
      <c r="AA220" s="80"/>
      <c r="AB220" s="80"/>
      <c r="AC220" s="83" t="s">
        <v>1944</v>
      </c>
      <c r="AD220" s="80"/>
      <c r="AE220" s="80" t="b">
        <v>0</v>
      </c>
      <c r="AF220" s="80">
        <v>0</v>
      </c>
      <c r="AG220" s="83" t="s">
        <v>2147</v>
      </c>
      <c r="AH220" s="80" t="b">
        <v>0</v>
      </c>
      <c r="AI220" s="80" t="s">
        <v>2150</v>
      </c>
      <c r="AJ220" s="80"/>
      <c r="AK220" s="83" t="s">
        <v>2147</v>
      </c>
      <c r="AL220" s="80" t="b">
        <v>0</v>
      </c>
      <c r="AM220" s="80">
        <v>0</v>
      </c>
      <c r="AN220" s="83" t="s">
        <v>2147</v>
      </c>
      <c r="AO220" s="80" t="s">
        <v>2174</v>
      </c>
      <c r="AP220" s="80" t="b">
        <v>0</v>
      </c>
      <c r="AQ220" s="83" t="s">
        <v>1944</v>
      </c>
      <c r="AR220" s="80"/>
      <c r="AS220" s="80">
        <v>0</v>
      </c>
      <c r="AT220" s="80">
        <v>0</v>
      </c>
      <c r="AU220" s="80"/>
      <c r="AV220" s="80"/>
      <c r="AW220" s="80"/>
      <c r="AX220" s="80"/>
      <c r="AY220" s="80"/>
      <c r="AZ220" s="80"/>
      <c r="BA220" s="80"/>
      <c r="BB220" s="80"/>
      <c r="BC220">
        <v>20</v>
      </c>
      <c r="BD220" s="79" t="str">
        <f>REPLACE(INDEX(GroupVertices[Group],MATCH(Edges[[#This Row],[Vertex 1]],GroupVertices[Vertex],0)),1,1,"")</f>
        <v>2</v>
      </c>
      <c r="BE220" s="79" t="str">
        <f>REPLACE(INDEX(GroupVertices[Group],MATCH(Edges[[#This Row],[Vertex 2]],GroupVertices[Vertex],0)),1,1,"")</f>
        <v>2</v>
      </c>
      <c r="BF220" s="48">
        <v>0</v>
      </c>
      <c r="BG220" s="49">
        <v>0</v>
      </c>
      <c r="BH220" s="48">
        <v>2</v>
      </c>
      <c r="BI220" s="49">
        <v>11.764705882352942</v>
      </c>
      <c r="BJ220" s="48">
        <v>0</v>
      </c>
      <c r="BK220" s="49">
        <v>0</v>
      </c>
      <c r="BL220" s="48">
        <v>15</v>
      </c>
      <c r="BM220" s="49">
        <v>88.23529411764706</v>
      </c>
      <c r="BN220" s="48">
        <v>17</v>
      </c>
    </row>
    <row r="221" spans="1:66" ht="15">
      <c r="A221" s="65" t="s">
        <v>242</v>
      </c>
      <c r="B221" s="65" t="s">
        <v>242</v>
      </c>
      <c r="C221" s="66" t="s">
        <v>3377</v>
      </c>
      <c r="D221" s="67">
        <v>5.333333333333334</v>
      </c>
      <c r="E221" s="68" t="s">
        <v>136</v>
      </c>
      <c r="F221" s="69">
        <v>19.333333333333332</v>
      </c>
      <c r="G221" s="66"/>
      <c r="H221" s="70"/>
      <c r="I221" s="71"/>
      <c r="J221" s="71"/>
      <c r="K221" s="34" t="s">
        <v>65</v>
      </c>
      <c r="L221" s="78">
        <v>221</v>
      </c>
      <c r="M221" s="78"/>
      <c r="N221" s="73" t="s">
        <v>888</v>
      </c>
      <c r="O221" s="80" t="s">
        <v>198</v>
      </c>
      <c r="P221" s="82">
        <v>43509.33746527778</v>
      </c>
      <c r="Q221" s="80" t="s">
        <v>325</v>
      </c>
      <c r="R221" s="80"/>
      <c r="S221" s="80"/>
      <c r="T221" s="80" t="s">
        <v>911</v>
      </c>
      <c r="U221" s="80"/>
      <c r="V221" s="80" t="s">
        <v>1301</v>
      </c>
      <c r="W221" s="82">
        <v>43509.33746527778</v>
      </c>
      <c r="X221" s="85">
        <v>43509</v>
      </c>
      <c r="Y221" s="83" t="s">
        <v>1455</v>
      </c>
      <c r="Z221" s="80" t="s">
        <v>1602</v>
      </c>
      <c r="AA221" s="80"/>
      <c r="AB221" s="80"/>
      <c r="AC221" s="83" t="s">
        <v>1881</v>
      </c>
      <c r="AD221" s="80"/>
      <c r="AE221" s="80" t="b">
        <v>0</v>
      </c>
      <c r="AF221" s="80">
        <v>0</v>
      </c>
      <c r="AG221" s="83" t="s">
        <v>2147</v>
      </c>
      <c r="AH221" s="80" t="b">
        <v>0</v>
      </c>
      <c r="AI221" s="80" t="s">
        <v>2151</v>
      </c>
      <c r="AJ221" s="80"/>
      <c r="AK221" s="83" t="s">
        <v>2147</v>
      </c>
      <c r="AL221" s="80" t="b">
        <v>0</v>
      </c>
      <c r="AM221" s="80">
        <v>1</v>
      </c>
      <c r="AN221" s="83" t="s">
        <v>2147</v>
      </c>
      <c r="AO221" s="80" t="s">
        <v>2186</v>
      </c>
      <c r="AP221" s="80" t="b">
        <v>0</v>
      </c>
      <c r="AQ221" s="83" t="s">
        <v>1881</v>
      </c>
      <c r="AR221" s="80"/>
      <c r="AS221" s="80">
        <v>0</v>
      </c>
      <c r="AT221" s="80">
        <v>0</v>
      </c>
      <c r="AU221" s="80"/>
      <c r="AV221" s="80"/>
      <c r="AW221" s="80"/>
      <c r="AX221" s="80"/>
      <c r="AY221" s="80"/>
      <c r="AZ221" s="80"/>
      <c r="BA221" s="80"/>
      <c r="BB221" s="80"/>
      <c r="BC221">
        <v>8</v>
      </c>
      <c r="BD221" s="79" t="str">
        <f>REPLACE(INDEX(GroupVertices[Group],MATCH(Edges[[#This Row],[Vertex 1]],GroupVertices[Vertex],0)),1,1,"")</f>
        <v>2</v>
      </c>
      <c r="BE221" s="79" t="str">
        <f>REPLACE(INDEX(GroupVertices[Group],MATCH(Edges[[#This Row],[Vertex 2]],GroupVertices[Vertex],0)),1,1,"")</f>
        <v>2</v>
      </c>
      <c r="BF221" s="48">
        <v>0</v>
      </c>
      <c r="BG221" s="49">
        <v>0</v>
      </c>
      <c r="BH221" s="48">
        <v>0</v>
      </c>
      <c r="BI221" s="49">
        <v>0</v>
      </c>
      <c r="BJ221" s="48">
        <v>0</v>
      </c>
      <c r="BK221" s="49">
        <v>0</v>
      </c>
      <c r="BL221" s="48">
        <v>38</v>
      </c>
      <c r="BM221" s="49">
        <v>100</v>
      </c>
      <c r="BN221" s="48">
        <v>38</v>
      </c>
    </row>
    <row r="222" spans="1:66" ht="15">
      <c r="A222" s="65" t="s">
        <v>257</v>
      </c>
      <c r="B222" s="65" t="s">
        <v>257</v>
      </c>
      <c r="C222" s="66" t="s">
        <v>3370</v>
      </c>
      <c r="D222" s="67">
        <v>10</v>
      </c>
      <c r="E222" s="68" t="s">
        <v>136</v>
      </c>
      <c r="F222" s="69">
        <v>8</v>
      </c>
      <c r="G222" s="66"/>
      <c r="H222" s="70"/>
      <c r="I222" s="71"/>
      <c r="J222" s="71"/>
      <c r="K222" s="34" t="s">
        <v>65</v>
      </c>
      <c r="L222" s="78">
        <v>222</v>
      </c>
      <c r="M222" s="78"/>
      <c r="N222" s="73" t="s">
        <v>850</v>
      </c>
      <c r="O222" s="80" t="s">
        <v>198</v>
      </c>
      <c r="P222" s="82">
        <v>43509.455555555556</v>
      </c>
      <c r="Q222" s="80" t="s">
        <v>388</v>
      </c>
      <c r="R222" s="84" t="s">
        <v>639</v>
      </c>
      <c r="S222" s="80" t="s">
        <v>821</v>
      </c>
      <c r="T222" s="80" t="s">
        <v>981</v>
      </c>
      <c r="U222" s="80"/>
      <c r="V222" s="80" t="s">
        <v>1316</v>
      </c>
      <c r="W222" s="82">
        <v>43509.455555555556</v>
      </c>
      <c r="X222" s="85">
        <v>43509</v>
      </c>
      <c r="Y222" s="83" t="s">
        <v>1471</v>
      </c>
      <c r="Z222" s="80" t="s">
        <v>1665</v>
      </c>
      <c r="AA222" s="80"/>
      <c r="AB222" s="80"/>
      <c r="AC222" s="83" t="s">
        <v>1945</v>
      </c>
      <c r="AD222" s="80"/>
      <c r="AE222" s="80" t="b">
        <v>0</v>
      </c>
      <c r="AF222" s="80">
        <v>1</v>
      </c>
      <c r="AG222" s="83" t="s">
        <v>2147</v>
      </c>
      <c r="AH222" s="80" t="b">
        <v>0</v>
      </c>
      <c r="AI222" s="80" t="s">
        <v>2150</v>
      </c>
      <c r="AJ222" s="80"/>
      <c r="AK222" s="83" t="s">
        <v>2147</v>
      </c>
      <c r="AL222" s="80" t="b">
        <v>0</v>
      </c>
      <c r="AM222" s="80">
        <v>0</v>
      </c>
      <c r="AN222" s="83" t="s">
        <v>2147</v>
      </c>
      <c r="AO222" s="80" t="s">
        <v>2174</v>
      </c>
      <c r="AP222" s="80" t="b">
        <v>0</v>
      </c>
      <c r="AQ222" s="83" t="s">
        <v>1945</v>
      </c>
      <c r="AR222" s="80"/>
      <c r="AS222" s="80">
        <v>0</v>
      </c>
      <c r="AT222" s="80">
        <v>0</v>
      </c>
      <c r="AU222" s="80"/>
      <c r="AV222" s="80"/>
      <c r="AW222" s="80"/>
      <c r="AX222" s="80"/>
      <c r="AY222" s="80"/>
      <c r="AZ222" s="80"/>
      <c r="BA222" s="80"/>
      <c r="BB222" s="80"/>
      <c r="BC222">
        <v>20</v>
      </c>
      <c r="BD222" s="79" t="str">
        <f>REPLACE(INDEX(GroupVertices[Group],MATCH(Edges[[#This Row],[Vertex 1]],GroupVertices[Vertex],0)),1,1,"")</f>
        <v>2</v>
      </c>
      <c r="BE222" s="79" t="str">
        <f>REPLACE(INDEX(GroupVertices[Group],MATCH(Edges[[#This Row],[Vertex 2]],GroupVertices[Vertex],0)),1,1,"")</f>
        <v>2</v>
      </c>
      <c r="BF222" s="48">
        <v>2</v>
      </c>
      <c r="BG222" s="49">
        <v>9.523809523809524</v>
      </c>
      <c r="BH222" s="48">
        <v>1</v>
      </c>
      <c r="BI222" s="49">
        <v>4.761904761904762</v>
      </c>
      <c r="BJ222" s="48">
        <v>0</v>
      </c>
      <c r="BK222" s="49">
        <v>0</v>
      </c>
      <c r="BL222" s="48">
        <v>18</v>
      </c>
      <c r="BM222" s="49">
        <v>85.71428571428571</v>
      </c>
      <c r="BN222" s="48">
        <v>21</v>
      </c>
    </row>
    <row r="223" spans="1:66" ht="15">
      <c r="A223" s="65" t="s">
        <v>257</v>
      </c>
      <c r="B223" s="65" t="s">
        <v>257</v>
      </c>
      <c r="C223" s="66" t="s">
        <v>3370</v>
      </c>
      <c r="D223" s="67">
        <v>10</v>
      </c>
      <c r="E223" s="68" t="s">
        <v>136</v>
      </c>
      <c r="F223" s="69">
        <v>8</v>
      </c>
      <c r="G223" s="66"/>
      <c r="H223" s="70"/>
      <c r="I223" s="71"/>
      <c r="J223" s="71"/>
      <c r="K223" s="34" t="s">
        <v>65</v>
      </c>
      <c r="L223" s="78">
        <v>223</v>
      </c>
      <c r="M223" s="78"/>
      <c r="N223" s="73" t="s">
        <v>850</v>
      </c>
      <c r="O223" s="80" t="s">
        <v>198</v>
      </c>
      <c r="P223" s="82">
        <v>43510.62501157408</v>
      </c>
      <c r="Q223" s="80" t="s">
        <v>389</v>
      </c>
      <c r="R223" s="84" t="s">
        <v>635</v>
      </c>
      <c r="S223" s="80" t="s">
        <v>821</v>
      </c>
      <c r="T223" s="80" t="s">
        <v>982</v>
      </c>
      <c r="U223" s="80" t="s">
        <v>1174</v>
      </c>
      <c r="V223" s="80" t="s">
        <v>1174</v>
      </c>
      <c r="W223" s="82">
        <v>43510.62501157408</v>
      </c>
      <c r="X223" s="85">
        <v>43510</v>
      </c>
      <c r="Y223" s="83" t="s">
        <v>1348</v>
      </c>
      <c r="Z223" s="80" t="s">
        <v>1666</v>
      </c>
      <c r="AA223" s="80"/>
      <c r="AB223" s="80"/>
      <c r="AC223" s="83" t="s">
        <v>1946</v>
      </c>
      <c r="AD223" s="80"/>
      <c r="AE223" s="80" t="b">
        <v>0</v>
      </c>
      <c r="AF223" s="80">
        <v>0</v>
      </c>
      <c r="AG223" s="83" t="s">
        <v>2147</v>
      </c>
      <c r="AH223" s="80" t="b">
        <v>0</v>
      </c>
      <c r="AI223" s="80" t="s">
        <v>2150</v>
      </c>
      <c r="AJ223" s="80"/>
      <c r="AK223" s="83" t="s">
        <v>2147</v>
      </c>
      <c r="AL223" s="80" t="b">
        <v>0</v>
      </c>
      <c r="AM223" s="80">
        <v>0</v>
      </c>
      <c r="AN223" s="83" t="s">
        <v>2147</v>
      </c>
      <c r="AO223" s="80" t="s">
        <v>2174</v>
      </c>
      <c r="AP223" s="80" t="b">
        <v>0</v>
      </c>
      <c r="AQ223" s="83" t="s">
        <v>1946</v>
      </c>
      <c r="AR223" s="80"/>
      <c r="AS223" s="80">
        <v>0</v>
      </c>
      <c r="AT223" s="80">
        <v>0</v>
      </c>
      <c r="AU223" s="80"/>
      <c r="AV223" s="80"/>
      <c r="AW223" s="80"/>
      <c r="AX223" s="80"/>
      <c r="AY223" s="80"/>
      <c r="AZ223" s="80"/>
      <c r="BA223" s="80"/>
      <c r="BB223" s="80"/>
      <c r="BC223">
        <v>20</v>
      </c>
      <c r="BD223" s="79" t="str">
        <f>REPLACE(INDEX(GroupVertices[Group],MATCH(Edges[[#This Row],[Vertex 1]],GroupVertices[Vertex],0)),1,1,"")</f>
        <v>2</v>
      </c>
      <c r="BE223" s="79" t="str">
        <f>REPLACE(INDEX(GroupVertices[Group],MATCH(Edges[[#This Row],[Vertex 2]],GroupVertices[Vertex],0)),1,1,"")</f>
        <v>2</v>
      </c>
      <c r="BF223" s="48">
        <v>1</v>
      </c>
      <c r="BG223" s="49">
        <v>5</v>
      </c>
      <c r="BH223" s="48">
        <v>0</v>
      </c>
      <c r="BI223" s="49">
        <v>0</v>
      </c>
      <c r="BJ223" s="48">
        <v>0</v>
      </c>
      <c r="BK223" s="49">
        <v>0</v>
      </c>
      <c r="BL223" s="48">
        <v>19</v>
      </c>
      <c r="BM223" s="49">
        <v>95</v>
      </c>
      <c r="BN223" s="48">
        <v>20</v>
      </c>
    </row>
    <row r="224" spans="1:66" ht="15">
      <c r="A224" s="65" t="s">
        <v>271</v>
      </c>
      <c r="B224" s="65" t="s">
        <v>271</v>
      </c>
      <c r="C224" s="66" t="s">
        <v>3370</v>
      </c>
      <c r="D224" s="67">
        <v>10</v>
      </c>
      <c r="E224" s="68" t="s">
        <v>136</v>
      </c>
      <c r="F224" s="69">
        <v>8</v>
      </c>
      <c r="G224" s="66"/>
      <c r="H224" s="70"/>
      <c r="I224" s="71"/>
      <c r="J224" s="71"/>
      <c r="K224" s="34" t="s">
        <v>65</v>
      </c>
      <c r="L224" s="78">
        <v>224</v>
      </c>
      <c r="M224" s="78"/>
      <c r="N224" s="73" t="s">
        <v>888</v>
      </c>
      <c r="O224" s="80" t="s">
        <v>198</v>
      </c>
      <c r="P224" s="82">
        <v>43510.65091435185</v>
      </c>
      <c r="Q224" s="80" t="s">
        <v>510</v>
      </c>
      <c r="R224" s="80" t="s">
        <v>731</v>
      </c>
      <c r="S224" s="80" t="s">
        <v>808</v>
      </c>
      <c r="T224" s="80" t="s">
        <v>1089</v>
      </c>
      <c r="U224" s="80"/>
      <c r="V224" s="80" t="s">
        <v>1330</v>
      </c>
      <c r="W224" s="82">
        <v>43510.65091435185</v>
      </c>
      <c r="X224" s="85">
        <v>43510</v>
      </c>
      <c r="Y224" s="83" t="s">
        <v>1570</v>
      </c>
      <c r="Z224" s="80" t="s">
        <v>1787</v>
      </c>
      <c r="AA224" s="80"/>
      <c r="AB224" s="80"/>
      <c r="AC224" s="83" t="s">
        <v>2067</v>
      </c>
      <c r="AD224" s="80"/>
      <c r="AE224" s="80" t="b">
        <v>0</v>
      </c>
      <c r="AF224" s="80">
        <v>1</v>
      </c>
      <c r="AG224" s="83" t="s">
        <v>2147</v>
      </c>
      <c r="AH224" s="80" t="b">
        <v>0</v>
      </c>
      <c r="AI224" s="80" t="s">
        <v>2151</v>
      </c>
      <c r="AJ224" s="80"/>
      <c r="AK224" s="83" t="s">
        <v>2147</v>
      </c>
      <c r="AL224" s="80" t="b">
        <v>0</v>
      </c>
      <c r="AM224" s="80">
        <v>0</v>
      </c>
      <c r="AN224" s="83" t="s">
        <v>2147</v>
      </c>
      <c r="AO224" s="80" t="s">
        <v>2175</v>
      </c>
      <c r="AP224" s="80" t="b">
        <v>0</v>
      </c>
      <c r="AQ224" s="83" t="s">
        <v>2067</v>
      </c>
      <c r="AR224" s="80"/>
      <c r="AS224" s="80">
        <v>0</v>
      </c>
      <c r="AT224" s="80">
        <v>0</v>
      </c>
      <c r="AU224" s="80"/>
      <c r="AV224" s="80"/>
      <c r="AW224" s="80"/>
      <c r="AX224" s="80"/>
      <c r="AY224" s="80"/>
      <c r="AZ224" s="80"/>
      <c r="BA224" s="80"/>
      <c r="BB224" s="80"/>
      <c r="BC224">
        <v>17</v>
      </c>
      <c r="BD224" s="79" t="str">
        <f>REPLACE(INDEX(GroupVertices[Group],MATCH(Edges[[#This Row],[Vertex 1]],GroupVertices[Vertex],0)),1,1,"")</f>
        <v>2</v>
      </c>
      <c r="BE224" s="79" t="str">
        <f>REPLACE(INDEX(GroupVertices[Group],MATCH(Edges[[#This Row],[Vertex 2]],GroupVertices[Vertex],0)),1,1,"")</f>
        <v>2</v>
      </c>
      <c r="BF224" s="48">
        <v>0</v>
      </c>
      <c r="BG224" s="49">
        <v>0</v>
      </c>
      <c r="BH224" s="48">
        <v>0</v>
      </c>
      <c r="BI224" s="49">
        <v>0</v>
      </c>
      <c r="BJ224" s="48">
        <v>0</v>
      </c>
      <c r="BK224" s="49">
        <v>0</v>
      </c>
      <c r="BL224" s="48">
        <v>36</v>
      </c>
      <c r="BM224" s="49">
        <v>100</v>
      </c>
      <c r="BN224" s="48">
        <v>36</v>
      </c>
    </row>
    <row r="225" spans="1:66" ht="15">
      <c r="A225" s="65" t="s">
        <v>271</v>
      </c>
      <c r="B225" s="65" t="s">
        <v>271</v>
      </c>
      <c r="C225" s="66" t="s">
        <v>3370</v>
      </c>
      <c r="D225" s="67">
        <v>10</v>
      </c>
      <c r="E225" s="68" t="s">
        <v>136</v>
      </c>
      <c r="F225" s="69">
        <v>8</v>
      </c>
      <c r="G225" s="66"/>
      <c r="H225" s="70"/>
      <c r="I225" s="71"/>
      <c r="J225" s="71"/>
      <c r="K225" s="34" t="s">
        <v>65</v>
      </c>
      <c r="L225" s="78">
        <v>225</v>
      </c>
      <c r="M225" s="78"/>
      <c r="N225" s="73" t="s">
        <v>850</v>
      </c>
      <c r="O225" s="80" t="s">
        <v>198</v>
      </c>
      <c r="P225" s="82">
        <v>43512.953738425924</v>
      </c>
      <c r="Q225" s="80" t="s">
        <v>511</v>
      </c>
      <c r="R225" s="80" t="s">
        <v>732</v>
      </c>
      <c r="S225" s="80" t="s">
        <v>837</v>
      </c>
      <c r="T225" s="80" t="s">
        <v>850</v>
      </c>
      <c r="U225" s="80"/>
      <c r="V225" s="80" t="s">
        <v>1330</v>
      </c>
      <c r="W225" s="82">
        <v>43512.953738425924</v>
      </c>
      <c r="X225" s="85">
        <v>43512</v>
      </c>
      <c r="Y225" s="83" t="s">
        <v>1578</v>
      </c>
      <c r="Z225" s="80" t="s">
        <v>1788</v>
      </c>
      <c r="AA225" s="80"/>
      <c r="AB225" s="80"/>
      <c r="AC225" s="83" t="s">
        <v>2068</v>
      </c>
      <c r="AD225" s="80"/>
      <c r="AE225" s="80" t="b">
        <v>0</v>
      </c>
      <c r="AF225" s="80">
        <v>0</v>
      </c>
      <c r="AG225" s="83" t="s">
        <v>2147</v>
      </c>
      <c r="AH225" s="80" t="b">
        <v>0</v>
      </c>
      <c r="AI225" s="80" t="s">
        <v>2151</v>
      </c>
      <c r="AJ225" s="80"/>
      <c r="AK225" s="83" t="s">
        <v>2147</v>
      </c>
      <c r="AL225" s="80" t="b">
        <v>0</v>
      </c>
      <c r="AM225" s="80">
        <v>0</v>
      </c>
      <c r="AN225" s="83" t="s">
        <v>2147</v>
      </c>
      <c r="AO225" s="80" t="s">
        <v>2175</v>
      </c>
      <c r="AP225" s="80" t="b">
        <v>0</v>
      </c>
      <c r="AQ225" s="83" t="s">
        <v>2068</v>
      </c>
      <c r="AR225" s="80"/>
      <c r="AS225" s="80">
        <v>0</v>
      </c>
      <c r="AT225" s="80">
        <v>0</v>
      </c>
      <c r="AU225" s="80"/>
      <c r="AV225" s="80"/>
      <c r="AW225" s="80"/>
      <c r="AX225" s="80"/>
      <c r="AY225" s="80"/>
      <c r="AZ225" s="80"/>
      <c r="BA225" s="80"/>
      <c r="BB225" s="80"/>
      <c r="BC225">
        <v>17</v>
      </c>
      <c r="BD225" s="79" t="str">
        <f>REPLACE(INDEX(GroupVertices[Group],MATCH(Edges[[#This Row],[Vertex 1]],GroupVertices[Vertex],0)),1,1,"")</f>
        <v>2</v>
      </c>
      <c r="BE225" s="79" t="str">
        <f>REPLACE(INDEX(GroupVertices[Group],MATCH(Edges[[#This Row],[Vertex 2]],GroupVertices[Vertex],0)),1,1,"")</f>
        <v>2</v>
      </c>
      <c r="BF225" s="48">
        <v>0</v>
      </c>
      <c r="BG225" s="49">
        <v>0</v>
      </c>
      <c r="BH225" s="48">
        <v>0</v>
      </c>
      <c r="BI225" s="49">
        <v>0</v>
      </c>
      <c r="BJ225" s="48">
        <v>0</v>
      </c>
      <c r="BK225" s="49">
        <v>0</v>
      </c>
      <c r="BL225" s="48">
        <v>12</v>
      </c>
      <c r="BM225" s="49">
        <v>100</v>
      </c>
      <c r="BN225" s="48">
        <v>12</v>
      </c>
    </row>
    <row r="226" spans="1:66" ht="15">
      <c r="A226" s="65" t="s">
        <v>237</v>
      </c>
      <c r="B226" s="65" t="s">
        <v>237</v>
      </c>
      <c r="C226" s="66" t="s">
        <v>3369</v>
      </c>
      <c r="D226" s="67">
        <v>3</v>
      </c>
      <c r="E226" s="68" t="s">
        <v>132</v>
      </c>
      <c r="F226" s="69">
        <v>25</v>
      </c>
      <c r="G226" s="66"/>
      <c r="H226" s="70"/>
      <c r="I226" s="71"/>
      <c r="J226" s="71"/>
      <c r="K226" s="34" t="s">
        <v>65</v>
      </c>
      <c r="L226" s="78">
        <v>226</v>
      </c>
      <c r="M226" s="78"/>
      <c r="N226" s="73" t="s">
        <v>850</v>
      </c>
      <c r="O226" s="80" t="s">
        <v>198</v>
      </c>
      <c r="P226" s="82">
        <v>43514.3496875</v>
      </c>
      <c r="Q226" s="80" t="s">
        <v>350</v>
      </c>
      <c r="R226" s="80"/>
      <c r="S226" s="80"/>
      <c r="T226" s="80" t="s">
        <v>951</v>
      </c>
      <c r="U226" s="80" t="s">
        <v>1157</v>
      </c>
      <c r="V226" s="80" t="s">
        <v>1157</v>
      </c>
      <c r="W226" s="82">
        <v>43514.3496875</v>
      </c>
      <c r="X226" s="85">
        <v>43514</v>
      </c>
      <c r="Y226" s="83" t="s">
        <v>1495</v>
      </c>
      <c r="Z226" s="80" t="s">
        <v>1627</v>
      </c>
      <c r="AA226" s="80"/>
      <c r="AB226" s="80"/>
      <c r="AC226" s="83" t="s">
        <v>1906</v>
      </c>
      <c r="AD226" s="80"/>
      <c r="AE226" s="80" t="b">
        <v>0</v>
      </c>
      <c r="AF226" s="80">
        <v>3</v>
      </c>
      <c r="AG226" s="83" t="s">
        <v>2147</v>
      </c>
      <c r="AH226" s="80" t="b">
        <v>0</v>
      </c>
      <c r="AI226" s="80" t="s">
        <v>2151</v>
      </c>
      <c r="AJ226" s="80"/>
      <c r="AK226" s="83" t="s">
        <v>2147</v>
      </c>
      <c r="AL226" s="80" t="b">
        <v>0</v>
      </c>
      <c r="AM226" s="80">
        <v>1</v>
      </c>
      <c r="AN226" s="83" t="s">
        <v>2147</v>
      </c>
      <c r="AO226" s="80" t="s">
        <v>2174</v>
      </c>
      <c r="AP226" s="80" t="b">
        <v>0</v>
      </c>
      <c r="AQ226" s="83" t="s">
        <v>1906</v>
      </c>
      <c r="AR226" s="80"/>
      <c r="AS226" s="80">
        <v>0</v>
      </c>
      <c r="AT226" s="80">
        <v>0</v>
      </c>
      <c r="AU226" s="80"/>
      <c r="AV226" s="80"/>
      <c r="AW226" s="80"/>
      <c r="AX226" s="80"/>
      <c r="AY226" s="80"/>
      <c r="AZ226" s="80"/>
      <c r="BA226" s="80"/>
      <c r="BB226" s="80"/>
      <c r="BC226">
        <v>4</v>
      </c>
      <c r="BD226" s="79" t="str">
        <f>REPLACE(INDEX(GroupVertices[Group],MATCH(Edges[[#This Row],[Vertex 1]],GroupVertices[Vertex],0)),1,1,"")</f>
        <v>2</v>
      </c>
      <c r="BE226" s="79" t="str">
        <f>REPLACE(INDEX(GroupVertices[Group],MATCH(Edges[[#This Row],[Vertex 2]],GroupVertices[Vertex],0)),1,1,"")</f>
        <v>2</v>
      </c>
      <c r="BF226" s="48">
        <v>0</v>
      </c>
      <c r="BG226" s="49">
        <v>0</v>
      </c>
      <c r="BH226" s="48">
        <v>1</v>
      </c>
      <c r="BI226" s="49">
        <v>2.380952380952381</v>
      </c>
      <c r="BJ226" s="48">
        <v>0</v>
      </c>
      <c r="BK226" s="49">
        <v>0</v>
      </c>
      <c r="BL226" s="48">
        <v>41</v>
      </c>
      <c r="BM226" s="49">
        <v>97.61904761904762</v>
      </c>
      <c r="BN226" s="48">
        <v>42</v>
      </c>
    </row>
    <row r="227" spans="1:66" ht="15">
      <c r="A227" s="65" t="s">
        <v>257</v>
      </c>
      <c r="B227" s="65" t="s">
        <v>257</v>
      </c>
      <c r="C227" s="66" t="s">
        <v>3370</v>
      </c>
      <c r="D227" s="67">
        <v>10</v>
      </c>
      <c r="E227" s="68" t="s">
        <v>136</v>
      </c>
      <c r="F227" s="69">
        <v>8</v>
      </c>
      <c r="G227" s="66"/>
      <c r="H227" s="70"/>
      <c r="I227" s="71"/>
      <c r="J227" s="71"/>
      <c r="K227" s="34" t="s">
        <v>65</v>
      </c>
      <c r="L227" s="78">
        <v>227</v>
      </c>
      <c r="M227" s="78"/>
      <c r="N227" s="73" t="s">
        <v>850</v>
      </c>
      <c r="O227" s="80" t="s">
        <v>198</v>
      </c>
      <c r="P227" s="82">
        <v>43515.67569444444</v>
      </c>
      <c r="Q227" s="80" t="s">
        <v>390</v>
      </c>
      <c r="R227" s="84" t="s">
        <v>640</v>
      </c>
      <c r="S227" s="80" t="s">
        <v>823</v>
      </c>
      <c r="T227" s="80" t="s">
        <v>983</v>
      </c>
      <c r="U227" s="80"/>
      <c r="V227" s="80" t="s">
        <v>1316</v>
      </c>
      <c r="W227" s="82">
        <v>43515.67569444444</v>
      </c>
      <c r="X227" s="85">
        <v>43515</v>
      </c>
      <c r="Y227" s="83" t="s">
        <v>1531</v>
      </c>
      <c r="Z227" s="80" t="s">
        <v>1667</v>
      </c>
      <c r="AA227" s="80"/>
      <c r="AB227" s="80"/>
      <c r="AC227" s="83" t="s">
        <v>1947</v>
      </c>
      <c r="AD227" s="80"/>
      <c r="AE227" s="80" t="b">
        <v>0</v>
      </c>
      <c r="AF227" s="80">
        <v>0</v>
      </c>
      <c r="AG227" s="83" t="s">
        <v>2147</v>
      </c>
      <c r="AH227" s="80" t="b">
        <v>0</v>
      </c>
      <c r="AI227" s="80" t="s">
        <v>2151</v>
      </c>
      <c r="AJ227" s="80"/>
      <c r="AK227" s="83" t="s">
        <v>2147</v>
      </c>
      <c r="AL227" s="80" t="b">
        <v>0</v>
      </c>
      <c r="AM227" s="80">
        <v>2</v>
      </c>
      <c r="AN227" s="83" t="s">
        <v>2147</v>
      </c>
      <c r="AO227" s="80" t="s">
        <v>2174</v>
      </c>
      <c r="AP227" s="80" t="b">
        <v>0</v>
      </c>
      <c r="AQ227" s="83" t="s">
        <v>1947</v>
      </c>
      <c r="AR227" s="80"/>
      <c r="AS227" s="80">
        <v>0</v>
      </c>
      <c r="AT227" s="80">
        <v>0</v>
      </c>
      <c r="AU227" s="80"/>
      <c r="AV227" s="80"/>
      <c r="AW227" s="80"/>
      <c r="AX227" s="80"/>
      <c r="AY227" s="80"/>
      <c r="AZ227" s="80"/>
      <c r="BA227" s="80"/>
      <c r="BB227" s="80"/>
      <c r="BC227">
        <v>20</v>
      </c>
      <c r="BD227" s="79" t="str">
        <f>REPLACE(INDEX(GroupVertices[Group],MATCH(Edges[[#This Row],[Vertex 1]],GroupVertices[Vertex],0)),1,1,"")</f>
        <v>2</v>
      </c>
      <c r="BE227" s="79" t="str">
        <f>REPLACE(INDEX(GroupVertices[Group],MATCH(Edges[[#This Row],[Vertex 2]],GroupVertices[Vertex],0)),1,1,"")</f>
        <v>2</v>
      </c>
      <c r="BF227" s="48">
        <v>0</v>
      </c>
      <c r="BG227" s="49">
        <v>0</v>
      </c>
      <c r="BH227" s="48">
        <v>0</v>
      </c>
      <c r="BI227" s="49">
        <v>0</v>
      </c>
      <c r="BJ227" s="48">
        <v>0</v>
      </c>
      <c r="BK227" s="49">
        <v>0</v>
      </c>
      <c r="BL227" s="48">
        <v>24</v>
      </c>
      <c r="BM227" s="49">
        <v>100</v>
      </c>
      <c r="BN227" s="48">
        <v>24</v>
      </c>
    </row>
    <row r="228" spans="1:66" ht="15">
      <c r="A228" s="65" t="s">
        <v>257</v>
      </c>
      <c r="B228" s="65" t="s">
        <v>257</v>
      </c>
      <c r="C228" s="66" t="s">
        <v>3370</v>
      </c>
      <c r="D228" s="67">
        <v>10</v>
      </c>
      <c r="E228" s="68" t="s">
        <v>136</v>
      </c>
      <c r="F228" s="69">
        <v>8</v>
      </c>
      <c r="G228" s="66"/>
      <c r="H228" s="70"/>
      <c r="I228" s="71"/>
      <c r="J228" s="71"/>
      <c r="K228" s="34" t="s">
        <v>65</v>
      </c>
      <c r="L228" s="78">
        <v>228</v>
      </c>
      <c r="M228" s="78"/>
      <c r="N228" s="73" t="s">
        <v>850</v>
      </c>
      <c r="O228" s="80" t="s">
        <v>198</v>
      </c>
      <c r="P228" s="82">
        <v>43516.675</v>
      </c>
      <c r="Q228" s="80" t="s">
        <v>391</v>
      </c>
      <c r="R228" s="84" t="s">
        <v>641</v>
      </c>
      <c r="S228" s="80" t="s">
        <v>821</v>
      </c>
      <c r="T228" s="80" t="s">
        <v>850</v>
      </c>
      <c r="U228" s="80"/>
      <c r="V228" s="80" t="s">
        <v>1316</v>
      </c>
      <c r="W228" s="82">
        <v>43516.675</v>
      </c>
      <c r="X228" s="85">
        <v>43516</v>
      </c>
      <c r="Y228" s="83" t="s">
        <v>1532</v>
      </c>
      <c r="Z228" s="80" t="s">
        <v>1668</v>
      </c>
      <c r="AA228" s="80"/>
      <c r="AB228" s="80"/>
      <c r="AC228" s="83" t="s">
        <v>1948</v>
      </c>
      <c r="AD228" s="80"/>
      <c r="AE228" s="80" t="b">
        <v>0</v>
      </c>
      <c r="AF228" s="80">
        <v>0</v>
      </c>
      <c r="AG228" s="83" t="s">
        <v>2147</v>
      </c>
      <c r="AH228" s="80" t="b">
        <v>0</v>
      </c>
      <c r="AI228" s="80" t="s">
        <v>2150</v>
      </c>
      <c r="AJ228" s="80"/>
      <c r="AK228" s="83" t="s">
        <v>2147</v>
      </c>
      <c r="AL228" s="80" t="b">
        <v>0</v>
      </c>
      <c r="AM228" s="80">
        <v>0</v>
      </c>
      <c r="AN228" s="83" t="s">
        <v>2147</v>
      </c>
      <c r="AO228" s="80" t="s">
        <v>2174</v>
      </c>
      <c r="AP228" s="80" t="b">
        <v>0</v>
      </c>
      <c r="AQ228" s="83" t="s">
        <v>1948</v>
      </c>
      <c r="AR228" s="80"/>
      <c r="AS228" s="80">
        <v>0</v>
      </c>
      <c r="AT228" s="80">
        <v>0</v>
      </c>
      <c r="AU228" s="80"/>
      <c r="AV228" s="80"/>
      <c r="AW228" s="80"/>
      <c r="AX228" s="80"/>
      <c r="AY228" s="80"/>
      <c r="AZ228" s="80"/>
      <c r="BA228" s="80"/>
      <c r="BB228" s="80"/>
      <c r="BC228">
        <v>20</v>
      </c>
      <c r="BD228" s="79" t="str">
        <f>REPLACE(INDEX(GroupVertices[Group],MATCH(Edges[[#This Row],[Vertex 1]],GroupVertices[Vertex],0)),1,1,"")</f>
        <v>2</v>
      </c>
      <c r="BE228" s="79" t="str">
        <f>REPLACE(INDEX(GroupVertices[Group],MATCH(Edges[[#This Row],[Vertex 2]],GroupVertices[Vertex],0)),1,1,"")</f>
        <v>2</v>
      </c>
      <c r="BF228" s="48">
        <v>0</v>
      </c>
      <c r="BG228" s="49">
        <v>0</v>
      </c>
      <c r="BH228" s="48">
        <v>0</v>
      </c>
      <c r="BI228" s="49">
        <v>0</v>
      </c>
      <c r="BJ228" s="48">
        <v>0</v>
      </c>
      <c r="BK228" s="49">
        <v>0</v>
      </c>
      <c r="BL228" s="48">
        <v>21</v>
      </c>
      <c r="BM228" s="49">
        <v>100</v>
      </c>
      <c r="BN228" s="48">
        <v>21</v>
      </c>
    </row>
    <row r="229" spans="1:66" ht="15">
      <c r="A229" s="65" t="s">
        <v>271</v>
      </c>
      <c r="B229" s="65" t="s">
        <v>271</v>
      </c>
      <c r="C229" s="66" t="s">
        <v>3370</v>
      </c>
      <c r="D229" s="67">
        <v>10</v>
      </c>
      <c r="E229" s="68" t="s">
        <v>136</v>
      </c>
      <c r="F229" s="69">
        <v>8</v>
      </c>
      <c r="G229" s="66"/>
      <c r="H229" s="70"/>
      <c r="I229" s="71"/>
      <c r="J229" s="71"/>
      <c r="K229" s="34" t="s">
        <v>65</v>
      </c>
      <c r="L229" s="78">
        <v>229</v>
      </c>
      <c r="M229" s="78"/>
      <c r="N229" s="73" t="s">
        <v>850</v>
      </c>
      <c r="O229" s="80" t="s">
        <v>198</v>
      </c>
      <c r="P229" s="82">
        <v>43517.62436342592</v>
      </c>
      <c r="Q229" s="80" t="s">
        <v>512</v>
      </c>
      <c r="R229" s="80" t="s">
        <v>732</v>
      </c>
      <c r="S229" s="80" t="s">
        <v>837</v>
      </c>
      <c r="T229" s="80" t="s">
        <v>850</v>
      </c>
      <c r="U229" s="80"/>
      <c r="V229" s="80" t="s">
        <v>1330</v>
      </c>
      <c r="W229" s="82">
        <v>43517.62436342592</v>
      </c>
      <c r="X229" s="85">
        <v>43517</v>
      </c>
      <c r="Y229" s="83" t="s">
        <v>1395</v>
      </c>
      <c r="Z229" s="80" t="s">
        <v>1789</v>
      </c>
      <c r="AA229" s="80"/>
      <c r="AB229" s="80"/>
      <c r="AC229" s="83" t="s">
        <v>2069</v>
      </c>
      <c r="AD229" s="80"/>
      <c r="AE229" s="80" t="b">
        <v>0</v>
      </c>
      <c r="AF229" s="80">
        <v>1</v>
      </c>
      <c r="AG229" s="83" t="s">
        <v>2147</v>
      </c>
      <c r="AH229" s="80" t="b">
        <v>0</v>
      </c>
      <c r="AI229" s="80" t="s">
        <v>2151</v>
      </c>
      <c r="AJ229" s="80"/>
      <c r="AK229" s="83" t="s">
        <v>2147</v>
      </c>
      <c r="AL229" s="80" t="b">
        <v>0</v>
      </c>
      <c r="AM229" s="80">
        <v>0</v>
      </c>
      <c r="AN229" s="83" t="s">
        <v>2147</v>
      </c>
      <c r="AO229" s="80" t="s">
        <v>2175</v>
      </c>
      <c r="AP229" s="80" t="b">
        <v>0</v>
      </c>
      <c r="AQ229" s="83" t="s">
        <v>2069</v>
      </c>
      <c r="AR229" s="80"/>
      <c r="AS229" s="80">
        <v>0</v>
      </c>
      <c r="AT229" s="80">
        <v>0</v>
      </c>
      <c r="AU229" s="80"/>
      <c r="AV229" s="80"/>
      <c r="AW229" s="80"/>
      <c r="AX229" s="80"/>
      <c r="AY229" s="80"/>
      <c r="AZ229" s="80"/>
      <c r="BA229" s="80"/>
      <c r="BB229" s="80"/>
      <c r="BC229">
        <v>17</v>
      </c>
      <c r="BD229" s="79" t="str">
        <f>REPLACE(INDEX(GroupVertices[Group],MATCH(Edges[[#This Row],[Vertex 1]],GroupVertices[Vertex],0)),1,1,"")</f>
        <v>2</v>
      </c>
      <c r="BE229" s="79" t="str">
        <f>REPLACE(INDEX(GroupVertices[Group],MATCH(Edges[[#This Row],[Vertex 2]],GroupVertices[Vertex],0)),1,1,"")</f>
        <v>2</v>
      </c>
      <c r="BF229" s="48">
        <v>0</v>
      </c>
      <c r="BG229" s="49">
        <v>0</v>
      </c>
      <c r="BH229" s="48">
        <v>1</v>
      </c>
      <c r="BI229" s="49">
        <v>7.6923076923076925</v>
      </c>
      <c r="BJ229" s="48">
        <v>0</v>
      </c>
      <c r="BK229" s="49">
        <v>0</v>
      </c>
      <c r="BL229" s="48">
        <v>12</v>
      </c>
      <c r="BM229" s="49">
        <v>92.3076923076923</v>
      </c>
      <c r="BN229" s="48">
        <v>13</v>
      </c>
    </row>
    <row r="230" spans="1:66" ht="15">
      <c r="A230" s="65" t="s">
        <v>257</v>
      </c>
      <c r="B230" s="65" t="s">
        <v>257</v>
      </c>
      <c r="C230" s="66" t="s">
        <v>3370</v>
      </c>
      <c r="D230" s="67">
        <v>10</v>
      </c>
      <c r="E230" s="68" t="s">
        <v>136</v>
      </c>
      <c r="F230" s="69">
        <v>8</v>
      </c>
      <c r="G230" s="66"/>
      <c r="H230" s="70"/>
      <c r="I230" s="71"/>
      <c r="J230" s="71"/>
      <c r="K230" s="34" t="s">
        <v>65</v>
      </c>
      <c r="L230" s="78">
        <v>230</v>
      </c>
      <c r="M230" s="78"/>
      <c r="N230" s="73" t="s">
        <v>850</v>
      </c>
      <c r="O230" s="80" t="s">
        <v>198</v>
      </c>
      <c r="P230" s="82">
        <v>43531.461805555555</v>
      </c>
      <c r="Q230" s="80" t="s">
        <v>392</v>
      </c>
      <c r="R230" s="84" t="s">
        <v>642</v>
      </c>
      <c r="S230" s="80" t="s">
        <v>823</v>
      </c>
      <c r="T230" s="80" t="s">
        <v>984</v>
      </c>
      <c r="U230" s="80"/>
      <c r="V230" s="80" t="s">
        <v>1316</v>
      </c>
      <c r="W230" s="82">
        <v>43531.461805555555</v>
      </c>
      <c r="X230" s="85">
        <v>43531</v>
      </c>
      <c r="Y230" s="83" t="s">
        <v>1347</v>
      </c>
      <c r="Z230" s="80" t="s">
        <v>1669</v>
      </c>
      <c r="AA230" s="80"/>
      <c r="AB230" s="80"/>
      <c r="AC230" s="83" t="s">
        <v>1949</v>
      </c>
      <c r="AD230" s="80"/>
      <c r="AE230" s="80" t="b">
        <v>0</v>
      </c>
      <c r="AF230" s="80">
        <v>1</v>
      </c>
      <c r="AG230" s="83" t="s">
        <v>2147</v>
      </c>
      <c r="AH230" s="80" t="b">
        <v>0</v>
      </c>
      <c r="AI230" s="80" t="s">
        <v>2151</v>
      </c>
      <c r="AJ230" s="80"/>
      <c r="AK230" s="83" t="s">
        <v>2147</v>
      </c>
      <c r="AL230" s="80" t="b">
        <v>0</v>
      </c>
      <c r="AM230" s="80">
        <v>0</v>
      </c>
      <c r="AN230" s="83" t="s">
        <v>2147</v>
      </c>
      <c r="AO230" s="80" t="s">
        <v>2174</v>
      </c>
      <c r="AP230" s="80" t="b">
        <v>0</v>
      </c>
      <c r="AQ230" s="83" t="s">
        <v>1949</v>
      </c>
      <c r="AR230" s="80"/>
      <c r="AS230" s="80">
        <v>0</v>
      </c>
      <c r="AT230" s="80">
        <v>0</v>
      </c>
      <c r="AU230" s="80"/>
      <c r="AV230" s="80"/>
      <c r="AW230" s="80"/>
      <c r="AX230" s="80"/>
      <c r="AY230" s="80"/>
      <c r="AZ230" s="80"/>
      <c r="BA230" s="80"/>
      <c r="BB230" s="80"/>
      <c r="BC230">
        <v>20</v>
      </c>
      <c r="BD230" s="79" t="str">
        <f>REPLACE(INDEX(GroupVertices[Group],MATCH(Edges[[#This Row],[Vertex 1]],GroupVertices[Vertex],0)),1,1,"")</f>
        <v>2</v>
      </c>
      <c r="BE230" s="79" t="str">
        <f>REPLACE(INDEX(GroupVertices[Group],MATCH(Edges[[#This Row],[Vertex 2]],GroupVertices[Vertex],0)),1,1,"")</f>
        <v>2</v>
      </c>
      <c r="BF230" s="48">
        <v>0</v>
      </c>
      <c r="BG230" s="49">
        <v>0</v>
      </c>
      <c r="BH230" s="48">
        <v>0</v>
      </c>
      <c r="BI230" s="49">
        <v>0</v>
      </c>
      <c r="BJ230" s="48">
        <v>0</v>
      </c>
      <c r="BK230" s="49">
        <v>0</v>
      </c>
      <c r="BL230" s="48">
        <v>22</v>
      </c>
      <c r="BM230" s="49">
        <v>100</v>
      </c>
      <c r="BN230" s="48">
        <v>22</v>
      </c>
    </row>
    <row r="231" spans="1:66" ht="15">
      <c r="A231" s="65" t="s">
        <v>271</v>
      </c>
      <c r="B231" s="65" t="s">
        <v>271</v>
      </c>
      <c r="C231" s="66" t="s">
        <v>3370</v>
      </c>
      <c r="D231" s="67">
        <v>10</v>
      </c>
      <c r="E231" s="68" t="s">
        <v>136</v>
      </c>
      <c r="F231" s="69">
        <v>8</v>
      </c>
      <c r="G231" s="66"/>
      <c r="H231" s="70"/>
      <c r="I231" s="71"/>
      <c r="J231" s="71"/>
      <c r="K231" s="34" t="s">
        <v>65</v>
      </c>
      <c r="L231" s="78">
        <v>231</v>
      </c>
      <c r="M231" s="78"/>
      <c r="N231" s="73" t="s">
        <v>850</v>
      </c>
      <c r="O231" s="80" t="s">
        <v>198</v>
      </c>
      <c r="P231" s="82">
        <v>43535.61116898148</v>
      </c>
      <c r="Q231" s="80" t="s">
        <v>513</v>
      </c>
      <c r="R231" s="80" t="s">
        <v>733</v>
      </c>
      <c r="S231" s="80" t="s">
        <v>796</v>
      </c>
      <c r="T231" s="80" t="s">
        <v>1082</v>
      </c>
      <c r="U231" s="80" t="s">
        <v>1241</v>
      </c>
      <c r="V231" s="80" t="s">
        <v>1241</v>
      </c>
      <c r="W231" s="82">
        <v>43535.61116898148</v>
      </c>
      <c r="X231" s="85">
        <v>43535</v>
      </c>
      <c r="Y231" s="83" t="s">
        <v>1379</v>
      </c>
      <c r="Z231" s="80" t="s">
        <v>1790</v>
      </c>
      <c r="AA231" s="80"/>
      <c r="AB231" s="80"/>
      <c r="AC231" s="83" t="s">
        <v>2070</v>
      </c>
      <c r="AD231" s="80"/>
      <c r="AE231" s="80" t="b">
        <v>0</v>
      </c>
      <c r="AF231" s="80">
        <v>0</v>
      </c>
      <c r="AG231" s="83" t="s">
        <v>2147</v>
      </c>
      <c r="AH231" s="80" t="b">
        <v>0</v>
      </c>
      <c r="AI231" s="80" t="s">
        <v>2151</v>
      </c>
      <c r="AJ231" s="80"/>
      <c r="AK231" s="83" t="s">
        <v>2147</v>
      </c>
      <c r="AL231" s="80" t="b">
        <v>0</v>
      </c>
      <c r="AM231" s="80">
        <v>2</v>
      </c>
      <c r="AN231" s="83" t="s">
        <v>2147</v>
      </c>
      <c r="AO231" s="80" t="s">
        <v>2187</v>
      </c>
      <c r="AP231" s="80" t="b">
        <v>0</v>
      </c>
      <c r="AQ231" s="83" t="s">
        <v>2070</v>
      </c>
      <c r="AR231" s="80"/>
      <c r="AS231" s="80">
        <v>0</v>
      </c>
      <c r="AT231" s="80">
        <v>0</v>
      </c>
      <c r="AU231" s="80"/>
      <c r="AV231" s="80"/>
      <c r="AW231" s="80"/>
      <c r="AX231" s="80"/>
      <c r="AY231" s="80"/>
      <c r="AZ231" s="80"/>
      <c r="BA231" s="80"/>
      <c r="BB231" s="80"/>
      <c r="BC231">
        <v>17</v>
      </c>
      <c r="BD231" s="79" t="str">
        <f>REPLACE(INDEX(GroupVertices[Group],MATCH(Edges[[#This Row],[Vertex 1]],GroupVertices[Vertex],0)),1,1,"")</f>
        <v>2</v>
      </c>
      <c r="BE231" s="79" t="str">
        <f>REPLACE(INDEX(GroupVertices[Group],MATCH(Edges[[#This Row],[Vertex 2]],GroupVertices[Vertex],0)),1,1,"")</f>
        <v>2</v>
      </c>
      <c r="BF231" s="48">
        <v>0</v>
      </c>
      <c r="BG231" s="49">
        <v>0</v>
      </c>
      <c r="BH231" s="48">
        <v>0</v>
      </c>
      <c r="BI231" s="49">
        <v>0</v>
      </c>
      <c r="BJ231" s="48">
        <v>0</v>
      </c>
      <c r="BK231" s="49">
        <v>0</v>
      </c>
      <c r="BL231" s="48">
        <v>19</v>
      </c>
      <c r="BM231" s="49">
        <v>100</v>
      </c>
      <c r="BN231" s="48">
        <v>19</v>
      </c>
    </row>
    <row r="232" spans="1:66" ht="15">
      <c r="A232" s="65" t="s">
        <v>271</v>
      </c>
      <c r="B232" s="65" t="s">
        <v>271</v>
      </c>
      <c r="C232" s="66" t="s">
        <v>3370</v>
      </c>
      <c r="D232" s="67">
        <v>10</v>
      </c>
      <c r="E232" s="68" t="s">
        <v>136</v>
      </c>
      <c r="F232" s="69">
        <v>8</v>
      </c>
      <c r="G232" s="66"/>
      <c r="H232" s="70"/>
      <c r="I232" s="71"/>
      <c r="J232" s="71"/>
      <c r="K232" s="34" t="s">
        <v>65</v>
      </c>
      <c r="L232" s="78">
        <v>232</v>
      </c>
      <c r="M232" s="78"/>
      <c r="N232" s="73" t="s">
        <v>888</v>
      </c>
      <c r="O232" s="80" t="s">
        <v>198</v>
      </c>
      <c r="P232" s="82">
        <v>43536.50009259259</v>
      </c>
      <c r="Q232" s="80" t="s">
        <v>514</v>
      </c>
      <c r="R232" s="80" t="s">
        <v>734</v>
      </c>
      <c r="S232" s="80" t="s">
        <v>837</v>
      </c>
      <c r="T232" s="80" t="s">
        <v>1083</v>
      </c>
      <c r="U232" s="80"/>
      <c r="V232" s="80" t="s">
        <v>1330</v>
      </c>
      <c r="W232" s="82">
        <v>43536.50009259259</v>
      </c>
      <c r="X232" s="85">
        <v>43536</v>
      </c>
      <c r="Y232" s="83" t="s">
        <v>1359</v>
      </c>
      <c r="Z232" s="80" t="s">
        <v>1791</v>
      </c>
      <c r="AA232" s="80"/>
      <c r="AB232" s="80"/>
      <c r="AC232" s="83" t="s">
        <v>2071</v>
      </c>
      <c r="AD232" s="80"/>
      <c r="AE232" s="80" t="b">
        <v>0</v>
      </c>
      <c r="AF232" s="80">
        <v>0</v>
      </c>
      <c r="AG232" s="83" t="s">
        <v>2147</v>
      </c>
      <c r="AH232" s="80" t="b">
        <v>0</v>
      </c>
      <c r="AI232" s="80" t="s">
        <v>2151</v>
      </c>
      <c r="AJ232" s="80"/>
      <c r="AK232" s="83" t="s">
        <v>2147</v>
      </c>
      <c r="AL232" s="80" t="b">
        <v>0</v>
      </c>
      <c r="AM232" s="80">
        <v>0</v>
      </c>
      <c r="AN232" s="83" t="s">
        <v>2147</v>
      </c>
      <c r="AO232" s="80" t="s">
        <v>2187</v>
      </c>
      <c r="AP232" s="80" t="b">
        <v>0</v>
      </c>
      <c r="AQ232" s="83" t="s">
        <v>2071</v>
      </c>
      <c r="AR232" s="80"/>
      <c r="AS232" s="80">
        <v>0</v>
      </c>
      <c r="AT232" s="80">
        <v>0</v>
      </c>
      <c r="AU232" s="80"/>
      <c r="AV232" s="80"/>
      <c r="AW232" s="80"/>
      <c r="AX232" s="80"/>
      <c r="AY232" s="80"/>
      <c r="AZ232" s="80"/>
      <c r="BA232" s="80"/>
      <c r="BB232" s="80"/>
      <c r="BC232">
        <v>17</v>
      </c>
      <c r="BD232" s="79" t="str">
        <f>REPLACE(INDEX(GroupVertices[Group],MATCH(Edges[[#This Row],[Vertex 1]],GroupVertices[Vertex],0)),1,1,"")</f>
        <v>2</v>
      </c>
      <c r="BE232" s="79" t="str">
        <f>REPLACE(INDEX(GroupVertices[Group],MATCH(Edges[[#This Row],[Vertex 2]],GroupVertices[Vertex],0)),1,1,"")</f>
        <v>2</v>
      </c>
      <c r="BF232" s="48">
        <v>0</v>
      </c>
      <c r="BG232" s="49">
        <v>0</v>
      </c>
      <c r="BH232" s="48">
        <v>0</v>
      </c>
      <c r="BI232" s="49">
        <v>0</v>
      </c>
      <c r="BJ232" s="48">
        <v>0</v>
      </c>
      <c r="BK232" s="49">
        <v>0</v>
      </c>
      <c r="BL232" s="48">
        <v>29</v>
      </c>
      <c r="BM232" s="49">
        <v>100</v>
      </c>
      <c r="BN232" s="48">
        <v>29</v>
      </c>
    </row>
    <row r="233" spans="1:66" ht="15">
      <c r="A233" s="65" t="s">
        <v>257</v>
      </c>
      <c r="B233" s="65" t="s">
        <v>257</v>
      </c>
      <c r="C233" s="66" t="s">
        <v>3370</v>
      </c>
      <c r="D233" s="67">
        <v>10</v>
      </c>
      <c r="E233" s="68" t="s">
        <v>136</v>
      </c>
      <c r="F233" s="69">
        <v>8</v>
      </c>
      <c r="G233" s="66"/>
      <c r="H233" s="70"/>
      <c r="I233" s="71"/>
      <c r="J233" s="71"/>
      <c r="K233" s="34" t="s">
        <v>65</v>
      </c>
      <c r="L233" s="78">
        <v>233</v>
      </c>
      <c r="M233" s="78"/>
      <c r="N233" s="73" t="s">
        <v>850</v>
      </c>
      <c r="O233" s="80" t="s">
        <v>198</v>
      </c>
      <c r="P233" s="82">
        <v>43537.68740740741</v>
      </c>
      <c r="Q233" s="80" t="s">
        <v>393</v>
      </c>
      <c r="R233" s="80"/>
      <c r="S233" s="80"/>
      <c r="T233" s="80" t="s">
        <v>985</v>
      </c>
      <c r="U233" s="80"/>
      <c r="V233" s="80" t="s">
        <v>1316</v>
      </c>
      <c r="W233" s="82">
        <v>43537.68740740741</v>
      </c>
      <c r="X233" s="85">
        <v>43537</v>
      </c>
      <c r="Y233" s="83" t="s">
        <v>1533</v>
      </c>
      <c r="Z233" s="80" t="s">
        <v>1670</v>
      </c>
      <c r="AA233" s="80"/>
      <c r="AB233" s="80"/>
      <c r="AC233" s="83" t="s">
        <v>1950</v>
      </c>
      <c r="AD233" s="80"/>
      <c r="AE233" s="80" t="b">
        <v>0</v>
      </c>
      <c r="AF233" s="80">
        <v>4</v>
      </c>
      <c r="AG233" s="83" t="s">
        <v>2147</v>
      </c>
      <c r="AH233" s="80" t="b">
        <v>0</v>
      </c>
      <c r="AI233" s="80" t="s">
        <v>2151</v>
      </c>
      <c r="AJ233" s="80"/>
      <c r="AK233" s="83" t="s">
        <v>2147</v>
      </c>
      <c r="AL233" s="80" t="b">
        <v>0</v>
      </c>
      <c r="AM233" s="80">
        <v>0</v>
      </c>
      <c r="AN233" s="83" t="s">
        <v>2147</v>
      </c>
      <c r="AO233" s="80" t="s">
        <v>2175</v>
      </c>
      <c r="AP233" s="80" t="b">
        <v>0</v>
      </c>
      <c r="AQ233" s="83" t="s">
        <v>1950</v>
      </c>
      <c r="AR233" s="80"/>
      <c r="AS233" s="80">
        <v>0</v>
      </c>
      <c r="AT233" s="80">
        <v>0</v>
      </c>
      <c r="AU233" s="80"/>
      <c r="AV233" s="80"/>
      <c r="AW233" s="80"/>
      <c r="AX233" s="80"/>
      <c r="AY233" s="80"/>
      <c r="AZ233" s="80"/>
      <c r="BA233" s="80"/>
      <c r="BB233" s="80"/>
      <c r="BC233">
        <v>20</v>
      </c>
      <c r="BD233" s="79" t="str">
        <f>REPLACE(INDEX(GroupVertices[Group],MATCH(Edges[[#This Row],[Vertex 1]],GroupVertices[Vertex],0)),1,1,"")</f>
        <v>2</v>
      </c>
      <c r="BE233" s="79" t="str">
        <f>REPLACE(INDEX(GroupVertices[Group],MATCH(Edges[[#This Row],[Vertex 2]],GroupVertices[Vertex],0)),1,1,"")</f>
        <v>2</v>
      </c>
      <c r="BF233" s="48">
        <v>1</v>
      </c>
      <c r="BG233" s="49">
        <v>3.5714285714285716</v>
      </c>
      <c r="BH233" s="48">
        <v>0</v>
      </c>
      <c r="BI233" s="49">
        <v>0</v>
      </c>
      <c r="BJ233" s="48">
        <v>0</v>
      </c>
      <c r="BK233" s="49">
        <v>0</v>
      </c>
      <c r="BL233" s="48">
        <v>27</v>
      </c>
      <c r="BM233" s="49">
        <v>96.42857142857143</v>
      </c>
      <c r="BN233" s="48">
        <v>28</v>
      </c>
    </row>
    <row r="234" spans="1:66" ht="15">
      <c r="A234" s="65" t="s">
        <v>271</v>
      </c>
      <c r="B234" s="65" t="s">
        <v>271</v>
      </c>
      <c r="C234" s="66" t="s">
        <v>3370</v>
      </c>
      <c r="D234" s="67">
        <v>10</v>
      </c>
      <c r="E234" s="68" t="s">
        <v>136</v>
      </c>
      <c r="F234" s="69">
        <v>8</v>
      </c>
      <c r="G234" s="66"/>
      <c r="H234" s="70"/>
      <c r="I234" s="71"/>
      <c r="J234" s="71"/>
      <c r="K234" s="34" t="s">
        <v>65</v>
      </c>
      <c r="L234" s="78">
        <v>234</v>
      </c>
      <c r="M234" s="78"/>
      <c r="N234" s="73" t="s">
        <v>850</v>
      </c>
      <c r="O234" s="80" t="s">
        <v>198</v>
      </c>
      <c r="P234" s="82">
        <v>43552.592256944445</v>
      </c>
      <c r="Q234" s="80" t="s">
        <v>515</v>
      </c>
      <c r="R234" s="80" t="s">
        <v>735</v>
      </c>
      <c r="S234" s="80" t="s">
        <v>796</v>
      </c>
      <c r="T234" s="80" t="s">
        <v>1090</v>
      </c>
      <c r="U234" s="80"/>
      <c r="V234" s="80" t="s">
        <v>1330</v>
      </c>
      <c r="W234" s="82">
        <v>43552.592256944445</v>
      </c>
      <c r="X234" s="85">
        <v>43552</v>
      </c>
      <c r="Y234" s="83" t="s">
        <v>1524</v>
      </c>
      <c r="Z234" s="80" t="s">
        <v>1792</v>
      </c>
      <c r="AA234" s="80"/>
      <c r="AB234" s="80"/>
      <c r="AC234" s="83" t="s">
        <v>2072</v>
      </c>
      <c r="AD234" s="80"/>
      <c r="AE234" s="80" t="b">
        <v>0</v>
      </c>
      <c r="AF234" s="80">
        <v>2</v>
      </c>
      <c r="AG234" s="83" t="s">
        <v>2147</v>
      </c>
      <c r="AH234" s="80" t="b">
        <v>0</v>
      </c>
      <c r="AI234" s="80" t="s">
        <v>2151</v>
      </c>
      <c r="AJ234" s="80"/>
      <c r="AK234" s="83" t="s">
        <v>2147</v>
      </c>
      <c r="AL234" s="80" t="b">
        <v>0</v>
      </c>
      <c r="AM234" s="80">
        <v>0</v>
      </c>
      <c r="AN234" s="83" t="s">
        <v>2147</v>
      </c>
      <c r="AO234" s="80" t="s">
        <v>2175</v>
      </c>
      <c r="AP234" s="80" t="b">
        <v>0</v>
      </c>
      <c r="AQ234" s="83" t="s">
        <v>2072</v>
      </c>
      <c r="AR234" s="80"/>
      <c r="AS234" s="80">
        <v>0</v>
      </c>
      <c r="AT234" s="80">
        <v>0</v>
      </c>
      <c r="AU234" s="80"/>
      <c r="AV234" s="80"/>
      <c r="AW234" s="80"/>
      <c r="AX234" s="80"/>
      <c r="AY234" s="80"/>
      <c r="AZ234" s="80"/>
      <c r="BA234" s="80"/>
      <c r="BB234" s="80"/>
      <c r="BC234">
        <v>17</v>
      </c>
      <c r="BD234" s="79" t="str">
        <f>REPLACE(INDEX(GroupVertices[Group],MATCH(Edges[[#This Row],[Vertex 1]],GroupVertices[Vertex],0)),1,1,"")</f>
        <v>2</v>
      </c>
      <c r="BE234" s="79" t="str">
        <f>REPLACE(INDEX(GroupVertices[Group],MATCH(Edges[[#This Row],[Vertex 2]],GroupVertices[Vertex],0)),1,1,"")</f>
        <v>2</v>
      </c>
      <c r="BF234" s="48">
        <v>0</v>
      </c>
      <c r="BG234" s="49">
        <v>0</v>
      </c>
      <c r="BH234" s="48">
        <v>0</v>
      </c>
      <c r="BI234" s="49">
        <v>0</v>
      </c>
      <c r="BJ234" s="48">
        <v>0</v>
      </c>
      <c r="BK234" s="49">
        <v>0</v>
      </c>
      <c r="BL234" s="48">
        <v>18</v>
      </c>
      <c r="BM234" s="49">
        <v>100</v>
      </c>
      <c r="BN234" s="48">
        <v>18</v>
      </c>
    </row>
    <row r="235" spans="1:66" ht="15">
      <c r="A235" s="65" t="s">
        <v>242</v>
      </c>
      <c r="B235" s="65" t="s">
        <v>242</v>
      </c>
      <c r="C235" s="66" t="s">
        <v>3377</v>
      </c>
      <c r="D235" s="67">
        <v>5.333333333333334</v>
      </c>
      <c r="E235" s="68" t="s">
        <v>136</v>
      </c>
      <c r="F235" s="69">
        <v>19.333333333333332</v>
      </c>
      <c r="G235" s="66"/>
      <c r="H235" s="70"/>
      <c r="I235" s="71"/>
      <c r="J235" s="71"/>
      <c r="K235" s="34" t="s">
        <v>65</v>
      </c>
      <c r="L235" s="78">
        <v>235</v>
      </c>
      <c r="M235" s="78"/>
      <c r="N235" s="73" t="s">
        <v>888</v>
      </c>
      <c r="O235" s="80" t="s">
        <v>198</v>
      </c>
      <c r="P235" s="82">
        <v>43557.54740740741</v>
      </c>
      <c r="Q235" s="80" t="s">
        <v>326</v>
      </c>
      <c r="R235" s="80"/>
      <c r="S235" s="80"/>
      <c r="T235" s="80" t="s">
        <v>912</v>
      </c>
      <c r="U235" s="80"/>
      <c r="V235" s="80" t="s">
        <v>1301</v>
      </c>
      <c r="W235" s="82">
        <v>43557.54740740741</v>
      </c>
      <c r="X235" s="85">
        <v>43557</v>
      </c>
      <c r="Y235" s="83" t="s">
        <v>1456</v>
      </c>
      <c r="Z235" s="80" t="s">
        <v>1603</v>
      </c>
      <c r="AA235" s="80"/>
      <c r="AB235" s="80"/>
      <c r="AC235" s="83" t="s">
        <v>1882</v>
      </c>
      <c r="AD235" s="80"/>
      <c r="AE235" s="80" t="b">
        <v>0</v>
      </c>
      <c r="AF235" s="80">
        <v>1</v>
      </c>
      <c r="AG235" s="83" t="s">
        <v>2147</v>
      </c>
      <c r="AH235" s="80" t="b">
        <v>0</v>
      </c>
      <c r="AI235" s="80" t="s">
        <v>2151</v>
      </c>
      <c r="AJ235" s="80"/>
      <c r="AK235" s="83" t="s">
        <v>2147</v>
      </c>
      <c r="AL235" s="80" t="b">
        <v>0</v>
      </c>
      <c r="AM235" s="80">
        <v>1</v>
      </c>
      <c r="AN235" s="83" t="s">
        <v>2147</v>
      </c>
      <c r="AO235" s="80" t="s">
        <v>2186</v>
      </c>
      <c r="AP235" s="80" t="b">
        <v>0</v>
      </c>
      <c r="AQ235" s="83" t="s">
        <v>1882</v>
      </c>
      <c r="AR235" s="80"/>
      <c r="AS235" s="80">
        <v>0</v>
      </c>
      <c r="AT235" s="80">
        <v>0</v>
      </c>
      <c r="AU235" s="80"/>
      <c r="AV235" s="80"/>
      <c r="AW235" s="80"/>
      <c r="AX235" s="80"/>
      <c r="AY235" s="80"/>
      <c r="AZ235" s="80"/>
      <c r="BA235" s="80"/>
      <c r="BB235" s="80"/>
      <c r="BC235">
        <v>8</v>
      </c>
      <c r="BD235" s="79" t="str">
        <f>REPLACE(INDEX(GroupVertices[Group],MATCH(Edges[[#This Row],[Vertex 1]],GroupVertices[Vertex],0)),1,1,"")</f>
        <v>2</v>
      </c>
      <c r="BE235" s="79" t="str">
        <f>REPLACE(INDEX(GroupVertices[Group],MATCH(Edges[[#This Row],[Vertex 2]],GroupVertices[Vertex],0)),1,1,"")</f>
        <v>2</v>
      </c>
      <c r="BF235" s="48">
        <v>0</v>
      </c>
      <c r="BG235" s="49">
        <v>0</v>
      </c>
      <c r="BH235" s="48">
        <v>0</v>
      </c>
      <c r="BI235" s="49">
        <v>0</v>
      </c>
      <c r="BJ235" s="48">
        <v>0</v>
      </c>
      <c r="BK235" s="49">
        <v>0</v>
      </c>
      <c r="BL235" s="48">
        <v>23</v>
      </c>
      <c r="BM235" s="49">
        <v>100</v>
      </c>
      <c r="BN235" s="48">
        <v>23</v>
      </c>
    </row>
    <row r="236" spans="1:66" ht="15">
      <c r="A236" s="65" t="s">
        <v>271</v>
      </c>
      <c r="B236" s="65" t="s">
        <v>271</v>
      </c>
      <c r="C236" s="66" t="s">
        <v>3370</v>
      </c>
      <c r="D236" s="67">
        <v>10</v>
      </c>
      <c r="E236" s="68" t="s">
        <v>136</v>
      </c>
      <c r="F236" s="69">
        <v>8</v>
      </c>
      <c r="G236" s="66"/>
      <c r="H236" s="70"/>
      <c r="I236" s="71"/>
      <c r="J236" s="71"/>
      <c r="K236" s="34" t="s">
        <v>65</v>
      </c>
      <c r="L236" s="78">
        <v>236</v>
      </c>
      <c r="M236" s="78"/>
      <c r="N236" s="73" t="s">
        <v>888</v>
      </c>
      <c r="O236" s="80" t="s">
        <v>198</v>
      </c>
      <c r="P236" s="82">
        <v>43569.47550925926</v>
      </c>
      <c r="Q236" s="80" t="s">
        <v>516</v>
      </c>
      <c r="R236" s="80" t="s">
        <v>736</v>
      </c>
      <c r="S236" s="80" t="s">
        <v>807</v>
      </c>
      <c r="T236" s="80" t="s">
        <v>858</v>
      </c>
      <c r="U236" s="80"/>
      <c r="V236" s="80" t="s">
        <v>1330</v>
      </c>
      <c r="W236" s="82">
        <v>43569.47550925926</v>
      </c>
      <c r="X236" s="85">
        <v>43569</v>
      </c>
      <c r="Y236" s="83" t="s">
        <v>1579</v>
      </c>
      <c r="Z236" s="80" t="s">
        <v>1793</v>
      </c>
      <c r="AA236" s="80"/>
      <c r="AB236" s="80"/>
      <c r="AC236" s="83" t="s">
        <v>2073</v>
      </c>
      <c r="AD236" s="80"/>
      <c r="AE236" s="80" t="b">
        <v>0</v>
      </c>
      <c r="AF236" s="80">
        <v>2</v>
      </c>
      <c r="AG236" s="83" t="s">
        <v>2147</v>
      </c>
      <c r="AH236" s="80" t="b">
        <v>0</v>
      </c>
      <c r="AI236" s="80" t="s">
        <v>2151</v>
      </c>
      <c r="AJ236" s="80"/>
      <c r="AK236" s="83" t="s">
        <v>2147</v>
      </c>
      <c r="AL236" s="80" t="b">
        <v>0</v>
      </c>
      <c r="AM236" s="80">
        <v>1</v>
      </c>
      <c r="AN236" s="83" t="s">
        <v>2147</v>
      </c>
      <c r="AO236" s="80" t="s">
        <v>2177</v>
      </c>
      <c r="AP236" s="80" t="b">
        <v>0</v>
      </c>
      <c r="AQ236" s="83" t="s">
        <v>2073</v>
      </c>
      <c r="AR236" s="80"/>
      <c r="AS236" s="80">
        <v>0</v>
      </c>
      <c r="AT236" s="80">
        <v>0</v>
      </c>
      <c r="AU236" s="80"/>
      <c r="AV236" s="80"/>
      <c r="AW236" s="80"/>
      <c r="AX236" s="80"/>
      <c r="AY236" s="80"/>
      <c r="AZ236" s="80"/>
      <c r="BA236" s="80"/>
      <c r="BB236" s="80"/>
      <c r="BC236">
        <v>17</v>
      </c>
      <c r="BD236" s="79" t="str">
        <f>REPLACE(INDEX(GroupVertices[Group],MATCH(Edges[[#This Row],[Vertex 1]],GroupVertices[Vertex],0)),1,1,"")</f>
        <v>2</v>
      </c>
      <c r="BE236" s="79" t="str">
        <f>REPLACE(INDEX(GroupVertices[Group],MATCH(Edges[[#This Row],[Vertex 2]],GroupVertices[Vertex],0)),1,1,"")</f>
        <v>2</v>
      </c>
      <c r="BF236" s="48">
        <v>0</v>
      </c>
      <c r="BG236" s="49">
        <v>0</v>
      </c>
      <c r="BH236" s="48">
        <v>0</v>
      </c>
      <c r="BI236" s="49">
        <v>0</v>
      </c>
      <c r="BJ236" s="48">
        <v>0</v>
      </c>
      <c r="BK236" s="49">
        <v>0</v>
      </c>
      <c r="BL236" s="48">
        <v>29</v>
      </c>
      <c r="BM236" s="49">
        <v>100</v>
      </c>
      <c r="BN236" s="48">
        <v>29</v>
      </c>
    </row>
    <row r="237" spans="1:66" ht="15">
      <c r="A237" s="65" t="s">
        <v>242</v>
      </c>
      <c r="B237" s="65" t="s">
        <v>242</v>
      </c>
      <c r="C237" s="66" t="s">
        <v>3377</v>
      </c>
      <c r="D237" s="67">
        <v>5.333333333333334</v>
      </c>
      <c r="E237" s="68" t="s">
        <v>136</v>
      </c>
      <c r="F237" s="69">
        <v>19.333333333333332</v>
      </c>
      <c r="G237" s="66"/>
      <c r="H237" s="70"/>
      <c r="I237" s="71"/>
      <c r="J237" s="71"/>
      <c r="K237" s="34" t="s">
        <v>65</v>
      </c>
      <c r="L237" s="78">
        <v>237</v>
      </c>
      <c r="M237" s="78"/>
      <c r="N237" s="73" t="s">
        <v>888</v>
      </c>
      <c r="O237" s="80" t="s">
        <v>198</v>
      </c>
      <c r="P237" s="82">
        <v>43571.46053240741</v>
      </c>
      <c r="Q237" s="80" t="s">
        <v>327</v>
      </c>
      <c r="R237" s="80"/>
      <c r="S237" s="80"/>
      <c r="T237" s="80" t="s">
        <v>913</v>
      </c>
      <c r="U237" s="80"/>
      <c r="V237" s="80" t="s">
        <v>1301</v>
      </c>
      <c r="W237" s="82">
        <v>43571.46053240741</v>
      </c>
      <c r="X237" s="85">
        <v>43571</v>
      </c>
      <c r="Y237" s="83" t="s">
        <v>1457</v>
      </c>
      <c r="Z237" s="80" t="s">
        <v>1604</v>
      </c>
      <c r="AA237" s="80"/>
      <c r="AB237" s="80"/>
      <c r="AC237" s="83" t="s">
        <v>1883</v>
      </c>
      <c r="AD237" s="80"/>
      <c r="AE237" s="80" t="b">
        <v>0</v>
      </c>
      <c r="AF237" s="80">
        <v>0</v>
      </c>
      <c r="AG237" s="83" t="s">
        <v>2147</v>
      </c>
      <c r="AH237" s="80" t="b">
        <v>0</v>
      </c>
      <c r="AI237" s="80" t="s">
        <v>2151</v>
      </c>
      <c r="AJ237" s="80"/>
      <c r="AK237" s="83" t="s">
        <v>2147</v>
      </c>
      <c r="AL237" s="80" t="b">
        <v>0</v>
      </c>
      <c r="AM237" s="80">
        <v>0</v>
      </c>
      <c r="AN237" s="83" t="s">
        <v>2147</v>
      </c>
      <c r="AO237" s="80" t="s">
        <v>2186</v>
      </c>
      <c r="AP237" s="80" t="b">
        <v>0</v>
      </c>
      <c r="AQ237" s="83" t="s">
        <v>1883</v>
      </c>
      <c r="AR237" s="80"/>
      <c r="AS237" s="80">
        <v>0</v>
      </c>
      <c r="AT237" s="80">
        <v>0</v>
      </c>
      <c r="AU237" s="80"/>
      <c r="AV237" s="80"/>
      <c r="AW237" s="80"/>
      <c r="AX237" s="80"/>
      <c r="AY237" s="80"/>
      <c r="AZ237" s="80"/>
      <c r="BA237" s="80"/>
      <c r="BB237" s="80"/>
      <c r="BC237">
        <v>8</v>
      </c>
      <c r="BD237" s="79" t="str">
        <f>REPLACE(INDEX(GroupVertices[Group],MATCH(Edges[[#This Row],[Vertex 1]],GroupVertices[Vertex],0)),1,1,"")</f>
        <v>2</v>
      </c>
      <c r="BE237" s="79" t="str">
        <f>REPLACE(INDEX(GroupVertices[Group],MATCH(Edges[[#This Row],[Vertex 2]],GroupVertices[Vertex],0)),1,1,"")</f>
        <v>2</v>
      </c>
      <c r="BF237" s="48">
        <v>0</v>
      </c>
      <c r="BG237" s="49">
        <v>0</v>
      </c>
      <c r="BH237" s="48">
        <v>0</v>
      </c>
      <c r="BI237" s="49">
        <v>0</v>
      </c>
      <c r="BJ237" s="48">
        <v>0</v>
      </c>
      <c r="BK237" s="49">
        <v>0</v>
      </c>
      <c r="BL237" s="48">
        <v>29</v>
      </c>
      <c r="BM237" s="49">
        <v>100</v>
      </c>
      <c r="BN237" s="48">
        <v>29</v>
      </c>
    </row>
    <row r="238" spans="1:66" ht="15">
      <c r="A238" s="65" t="s">
        <v>271</v>
      </c>
      <c r="B238" s="65" t="s">
        <v>271</v>
      </c>
      <c r="C238" s="66" t="s">
        <v>3370</v>
      </c>
      <c r="D238" s="67">
        <v>10</v>
      </c>
      <c r="E238" s="68" t="s">
        <v>136</v>
      </c>
      <c r="F238" s="69">
        <v>8</v>
      </c>
      <c r="G238" s="66"/>
      <c r="H238" s="70"/>
      <c r="I238" s="71"/>
      <c r="J238" s="71"/>
      <c r="K238" s="34" t="s">
        <v>65</v>
      </c>
      <c r="L238" s="78">
        <v>238</v>
      </c>
      <c r="M238" s="78"/>
      <c r="N238" s="73" t="s">
        <v>850</v>
      </c>
      <c r="O238" s="80" t="s">
        <v>198</v>
      </c>
      <c r="P238" s="82">
        <v>43579.33342592593</v>
      </c>
      <c r="Q238" s="80" t="s">
        <v>517</v>
      </c>
      <c r="R238" s="80" t="s">
        <v>726</v>
      </c>
      <c r="S238" s="80" t="s">
        <v>837</v>
      </c>
      <c r="T238" s="80" t="s">
        <v>1091</v>
      </c>
      <c r="U238" s="80"/>
      <c r="V238" s="80" t="s">
        <v>1330</v>
      </c>
      <c r="W238" s="82">
        <v>43579.33342592593</v>
      </c>
      <c r="X238" s="85">
        <v>43579</v>
      </c>
      <c r="Y238" s="83" t="s">
        <v>1345</v>
      </c>
      <c r="Z238" s="80" t="s">
        <v>1794</v>
      </c>
      <c r="AA238" s="80"/>
      <c r="AB238" s="80"/>
      <c r="AC238" s="83" t="s">
        <v>2074</v>
      </c>
      <c r="AD238" s="80"/>
      <c r="AE238" s="80" t="b">
        <v>0</v>
      </c>
      <c r="AF238" s="80">
        <v>1</v>
      </c>
      <c r="AG238" s="83" t="s">
        <v>2147</v>
      </c>
      <c r="AH238" s="80" t="b">
        <v>0</v>
      </c>
      <c r="AI238" s="80" t="s">
        <v>2151</v>
      </c>
      <c r="AJ238" s="80"/>
      <c r="AK238" s="83" t="s">
        <v>2147</v>
      </c>
      <c r="AL238" s="80" t="b">
        <v>0</v>
      </c>
      <c r="AM238" s="80">
        <v>0</v>
      </c>
      <c r="AN238" s="83" t="s">
        <v>2147</v>
      </c>
      <c r="AO238" s="80" t="s">
        <v>2187</v>
      </c>
      <c r="AP238" s="80" t="b">
        <v>0</v>
      </c>
      <c r="AQ238" s="83" t="s">
        <v>2074</v>
      </c>
      <c r="AR238" s="80"/>
      <c r="AS238" s="80">
        <v>0</v>
      </c>
      <c r="AT238" s="80">
        <v>0</v>
      </c>
      <c r="AU238" s="80"/>
      <c r="AV238" s="80"/>
      <c r="AW238" s="80"/>
      <c r="AX238" s="80"/>
      <c r="AY238" s="80"/>
      <c r="AZ238" s="80"/>
      <c r="BA238" s="80"/>
      <c r="BB238" s="80"/>
      <c r="BC238">
        <v>17</v>
      </c>
      <c r="BD238" s="79" t="str">
        <f>REPLACE(INDEX(GroupVertices[Group],MATCH(Edges[[#This Row],[Vertex 1]],GroupVertices[Vertex],0)),1,1,"")</f>
        <v>2</v>
      </c>
      <c r="BE238" s="79" t="str">
        <f>REPLACE(INDEX(GroupVertices[Group],MATCH(Edges[[#This Row],[Vertex 2]],GroupVertices[Vertex],0)),1,1,"")</f>
        <v>2</v>
      </c>
      <c r="BF238" s="48">
        <v>0</v>
      </c>
      <c r="BG238" s="49">
        <v>0</v>
      </c>
      <c r="BH238" s="48">
        <v>0</v>
      </c>
      <c r="BI238" s="49">
        <v>0</v>
      </c>
      <c r="BJ238" s="48">
        <v>0</v>
      </c>
      <c r="BK238" s="49">
        <v>0</v>
      </c>
      <c r="BL238" s="48">
        <v>21</v>
      </c>
      <c r="BM238" s="49">
        <v>100</v>
      </c>
      <c r="BN238" s="48">
        <v>21</v>
      </c>
    </row>
    <row r="239" spans="1:66" ht="15">
      <c r="A239" s="65" t="s">
        <v>242</v>
      </c>
      <c r="B239" s="65" t="s">
        <v>242</v>
      </c>
      <c r="C239" s="66" t="s">
        <v>3377</v>
      </c>
      <c r="D239" s="67">
        <v>5.333333333333334</v>
      </c>
      <c r="E239" s="68" t="s">
        <v>136</v>
      </c>
      <c r="F239" s="69">
        <v>19.333333333333332</v>
      </c>
      <c r="G239" s="66"/>
      <c r="H239" s="70"/>
      <c r="I239" s="71"/>
      <c r="J239" s="71"/>
      <c r="K239" s="34" t="s">
        <v>65</v>
      </c>
      <c r="L239" s="78">
        <v>239</v>
      </c>
      <c r="M239" s="78"/>
      <c r="N239" s="73" t="s">
        <v>850</v>
      </c>
      <c r="O239" s="80" t="s">
        <v>198</v>
      </c>
      <c r="P239" s="82">
        <v>43585.346921296295</v>
      </c>
      <c r="Q239" s="80" t="s">
        <v>328</v>
      </c>
      <c r="R239" s="80"/>
      <c r="S239" s="80"/>
      <c r="T239" s="80" t="s">
        <v>914</v>
      </c>
      <c r="U239" s="80"/>
      <c r="V239" s="80" t="s">
        <v>1301</v>
      </c>
      <c r="W239" s="82">
        <v>43585.346921296295</v>
      </c>
      <c r="X239" s="85">
        <v>43585</v>
      </c>
      <c r="Y239" s="83" t="s">
        <v>1444</v>
      </c>
      <c r="Z239" s="80" t="s">
        <v>1605</v>
      </c>
      <c r="AA239" s="80"/>
      <c r="AB239" s="80"/>
      <c r="AC239" s="83" t="s">
        <v>1884</v>
      </c>
      <c r="AD239" s="80"/>
      <c r="AE239" s="80" t="b">
        <v>0</v>
      </c>
      <c r="AF239" s="80">
        <v>0</v>
      </c>
      <c r="AG239" s="83" t="s">
        <v>2147</v>
      </c>
      <c r="AH239" s="80" t="b">
        <v>0</v>
      </c>
      <c r="AI239" s="80" t="s">
        <v>2151</v>
      </c>
      <c r="AJ239" s="80"/>
      <c r="AK239" s="83" t="s">
        <v>2147</v>
      </c>
      <c r="AL239" s="80" t="b">
        <v>0</v>
      </c>
      <c r="AM239" s="80">
        <v>0</v>
      </c>
      <c r="AN239" s="83" t="s">
        <v>2147</v>
      </c>
      <c r="AO239" s="80" t="s">
        <v>2186</v>
      </c>
      <c r="AP239" s="80" t="b">
        <v>0</v>
      </c>
      <c r="AQ239" s="83" t="s">
        <v>1884</v>
      </c>
      <c r="AR239" s="80"/>
      <c r="AS239" s="80">
        <v>0</v>
      </c>
      <c r="AT239" s="80">
        <v>0</v>
      </c>
      <c r="AU239" s="80"/>
      <c r="AV239" s="80"/>
      <c r="AW239" s="80"/>
      <c r="AX239" s="80"/>
      <c r="AY239" s="80"/>
      <c r="AZ239" s="80"/>
      <c r="BA239" s="80"/>
      <c r="BB239" s="80"/>
      <c r="BC239">
        <v>8</v>
      </c>
      <c r="BD239" s="79" t="str">
        <f>REPLACE(INDEX(GroupVertices[Group],MATCH(Edges[[#This Row],[Vertex 1]],GroupVertices[Vertex],0)),1,1,"")</f>
        <v>2</v>
      </c>
      <c r="BE239" s="79" t="str">
        <f>REPLACE(INDEX(GroupVertices[Group],MATCH(Edges[[#This Row],[Vertex 2]],GroupVertices[Vertex],0)),1,1,"")</f>
        <v>2</v>
      </c>
      <c r="BF239" s="48">
        <v>0</v>
      </c>
      <c r="BG239" s="49">
        <v>0</v>
      </c>
      <c r="BH239" s="48">
        <v>0</v>
      </c>
      <c r="BI239" s="49">
        <v>0</v>
      </c>
      <c r="BJ239" s="48">
        <v>0</v>
      </c>
      <c r="BK239" s="49">
        <v>0</v>
      </c>
      <c r="BL239" s="48">
        <v>26</v>
      </c>
      <c r="BM239" s="49">
        <v>100</v>
      </c>
      <c r="BN239" s="48">
        <v>26</v>
      </c>
    </row>
    <row r="240" spans="1:66" ht="15">
      <c r="A240" s="65" t="s">
        <v>257</v>
      </c>
      <c r="B240" s="65" t="s">
        <v>257</v>
      </c>
      <c r="C240" s="66" t="s">
        <v>3370</v>
      </c>
      <c r="D240" s="67">
        <v>10</v>
      </c>
      <c r="E240" s="68" t="s">
        <v>136</v>
      </c>
      <c r="F240" s="69">
        <v>8</v>
      </c>
      <c r="G240" s="66"/>
      <c r="H240" s="70"/>
      <c r="I240" s="71"/>
      <c r="J240" s="71"/>
      <c r="K240" s="34" t="s">
        <v>65</v>
      </c>
      <c r="L240" s="78">
        <v>240</v>
      </c>
      <c r="M240" s="78"/>
      <c r="N240" s="73" t="s">
        <v>850</v>
      </c>
      <c r="O240" s="80" t="s">
        <v>198</v>
      </c>
      <c r="P240" s="82">
        <v>43586.208344907405</v>
      </c>
      <c r="Q240" s="80" t="s">
        <v>394</v>
      </c>
      <c r="R240" s="84" t="s">
        <v>643</v>
      </c>
      <c r="S240" s="80" t="s">
        <v>823</v>
      </c>
      <c r="T240" s="80" t="s">
        <v>850</v>
      </c>
      <c r="U240" s="80" t="s">
        <v>1175</v>
      </c>
      <c r="V240" s="80" t="s">
        <v>1175</v>
      </c>
      <c r="W240" s="82">
        <v>43586.208344907405</v>
      </c>
      <c r="X240" s="85">
        <v>43586</v>
      </c>
      <c r="Y240" s="83" t="s">
        <v>1378</v>
      </c>
      <c r="Z240" s="80" t="s">
        <v>1671</v>
      </c>
      <c r="AA240" s="80"/>
      <c r="AB240" s="80"/>
      <c r="AC240" s="83" t="s">
        <v>1951</v>
      </c>
      <c r="AD240" s="80"/>
      <c r="AE240" s="80" t="b">
        <v>0</v>
      </c>
      <c r="AF240" s="80">
        <v>0</v>
      </c>
      <c r="AG240" s="83" t="s">
        <v>2147</v>
      </c>
      <c r="AH240" s="80" t="b">
        <v>0</v>
      </c>
      <c r="AI240" s="80" t="s">
        <v>2151</v>
      </c>
      <c r="AJ240" s="80"/>
      <c r="AK240" s="83" t="s">
        <v>2147</v>
      </c>
      <c r="AL240" s="80" t="b">
        <v>0</v>
      </c>
      <c r="AM240" s="80">
        <v>0</v>
      </c>
      <c r="AN240" s="83" t="s">
        <v>2147</v>
      </c>
      <c r="AO240" s="80" t="s">
        <v>2174</v>
      </c>
      <c r="AP240" s="80" t="b">
        <v>0</v>
      </c>
      <c r="AQ240" s="83" t="s">
        <v>1951</v>
      </c>
      <c r="AR240" s="80"/>
      <c r="AS240" s="80">
        <v>0</v>
      </c>
      <c r="AT240" s="80">
        <v>0</v>
      </c>
      <c r="AU240" s="80"/>
      <c r="AV240" s="80"/>
      <c r="AW240" s="80"/>
      <c r="AX240" s="80"/>
      <c r="AY240" s="80"/>
      <c r="AZ240" s="80"/>
      <c r="BA240" s="80"/>
      <c r="BB240" s="80"/>
      <c r="BC240">
        <v>20</v>
      </c>
      <c r="BD240" s="79" t="str">
        <f>REPLACE(INDEX(GroupVertices[Group],MATCH(Edges[[#This Row],[Vertex 1]],GroupVertices[Vertex],0)),1,1,"")</f>
        <v>2</v>
      </c>
      <c r="BE240" s="79" t="str">
        <f>REPLACE(INDEX(GroupVertices[Group],MATCH(Edges[[#This Row],[Vertex 2]],GroupVertices[Vertex],0)),1,1,"")</f>
        <v>2</v>
      </c>
      <c r="BF240" s="48">
        <v>0</v>
      </c>
      <c r="BG240" s="49">
        <v>0</v>
      </c>
      <c r="BH240" s="48">
        <v>0</v>
      </c>
      <c r="BI240" s="49">
        <v>0</v>
      </c>
      <c r="BJ240" s="48">
        <v>0</v>
      </c>
      <c r="BK240" s="49">
        <v>0</v>
      </c>
      <c r="BL240" s="48">
        <v>21</v>
      </c>
      <c r="BM240" s="49">
        <v>100</v>
      </c>
      <c r="BN240" s="48">
        <v>21</v>
      </c>
    </row>
    <row r="241" spans="1:66" ht="15">
      <c r="A241" s="65" t="s">
        <v>271</v>
      </c>
      <c r="B241" s="65" t="s">
        <v>271</v>
      </c>
      <c r="C241" s="66" t="s">
        <v>3370</v>
      </c>
      <c r="D241" s="67">
        <v>10</v>
      </c>
      <c r="E241" s="68" t="s">
        <v>136</v>
      </c>
      <c r="F241" s="69">
        <v>8</v>
      </c>
      <c r="G241" s="66"/>
      <c r="H241" s="70"/>
      <c r="I241" s="71"/>
      <c r="J241" s="71"/>
      <c r="K241" s="34" t="s">
        <v>65</v>
      </c>
      <c r="L241" s="78">
        <v>241</v>
      </c>
      <c r="M241" s="78"/>
      <c r="N241" s="73" t="s">
        <v>888</v>
      </c>
      <c r="O241" s="80" t="s">
        <v>198</v>
      </c>
      <c r="P241" s="82">
        <v>43594.49638888889</v>
      </c>
      <c r="Q241" s="80" t="s">
        <v>518</v>
      </c>
      <c r="R241" s="80"/>
      <c r="S241" s="80"/>
      <c r="T241" s="80" t="s">
        <v>1092</v>
      </c>
      <c r="U241" s="80" t="s">
        <v>1242</v>
      </c>
      <c r="V241" s="80" t="s">
        <v>1242</v>
      </c>
      <c r="W241" s="82">
        <v>43594.49638888889</v>
      </c>
      <c r="X241" s="85">
        <v>43594</v>
      </c>
      <c r="Y241" s="83" t="s">
        <v>1511</v>
      </c>
      <c r="Z241" s="80" t="s">
        <v>1795</v>
      </c>
      <c r="AA241" s="80"/>
      <c r="AB241" s="80"/>
      <c r="AC241" s="83" t="s">
        <v>2075</v>
      </c>
      <c r="AD241" s="80"/>
      <c r="AE241" s="80" t="b">
        <v>0</v>
      </c>
      <c r="AF241" s="80">
        <v>4</v>
      </c>
      <c r="AG241" s="83" t="s">
        <v>2147</v>
      </c>
      <c r="AH241" s="80" t="b">
        <v>0</v>
      </c>
      <c r="AI241" s="80" t="s">
        <v>2151</v>
      </c>
      <c r="AJ241" s="80"/>
      <c r="AK241" s="83" t="s">
        <v>2147</v>
      </c>
      <c r="AL241" s="80" t="b">
        <v>0</v>
      </c>
      <c r="AM241" s="80">
        <v>1</v>
      </c>
      <c r="AN241" s="83" t="s">
        <v>2147</v>
      </c>
      <c r="AO241" s="80" t="s">
        <v>2177</v>
      </c>
      <c r="AP241" s="80" t="b">
        <v>0</v>
      </c>
      <c r="AQ241" s="83" t="s">
        <v>2075</v>
      </c>
      <c r="AR241" s="80"/>
      <c r="AS241" s="80">
        <v>0</v>
      </c>
      <c r="AT241" s="80">
        <v>0</v>
      </c>
      <c r="AU241" s="80"/>
      <c r="AV241" s="80"/>
      <c r="AW241" s="80"/>
      <c r="AX241" s="80"/>
      <c r="AY241" s="80"/>
      <c r="AZ241" s="80"/>
      <c r="BA241" s="80"/>
      <c r="BB241" s="80"/>
      <c r="BC241">
        <v>17</v>
      </c>
      <c r="BD241" s="79" t="str">
        <f>REPLACE(INDEX(GroupVertices[Group],MATCH(Edges[[#This Row],[Vertex 1]],GroupVertices[Vertex],0)),1,1,"")</f>
        <v>2</v>
      </c>
      <c r="BE241" s="79" t="str">
        <f>REPLACE(INDEX(GroupVertices[Group],MATCH(Edges[[#This Row],[Vertex 2]],GroupVertices[Vertex],0)),1,1,"")</f>
        <v>2</v>
      </c>
      <c r="BF241" s="48">
        <v>0</v>
      </c>
      <c r="BG241" s="49">
        <v>0</v>
      </c>
      <c r="BH241" s="48">
        <v>0</v>
      </c>
      <c r="BI241" s="49">
        <v>0</v>
      </c>
      <c r="BJ241" s="48">
        <v>0</v>
      </c>
      <c r="BK241" s="49">
        <v>0</v>
      </c>
      <c r="BL241" s="48">
        <v>45</v>
      </c>
      <c r="BM241" s="49">
        <v>100</v>
      </c>
      <c r="BN241" s="48">
        <v>45</v>
      </c>
    </row>
    <row r="242" spans="1:66" ht="15">
      <c r="A242" s="65" t="s">
        <v>242</v>
      </c>
      <c r="B242" s="65" t="s">
        <v>242</v>
      </c>
      <c r="C242" s="66" t="s">
        <v>3377</v>
      </c>
      <c r="D242" s="67">
        <v>5.333333333333334</v>
      </c>
      <c r="E242" s="68" t="s">
        <v>136</v>
      </c>
      <c r="F242" s="69">
        <v>19.333333333333332</v>
      </c>
      <c r="G242" s="66"/>
      <c r="H242" s="70"/>
      <c r="I242" s="71"/>
      <c r="J242" s="71"/>
      <c r="K242" s="34" t="s">
        <v>65</v>
      </c>
      <c r="L242" s="78">
        <v>242</v>
      </c>
      <c r="M242" s="78"/>
      <c r="N242" s="73" t="s">
        <v>888</v>
      </c>
      <c r="O242" s="80" t="s">
        <v>198</v>
      </c>
      <c r="P242" s="82">
        <v>43600.439375</v>
      </c>
      <c r="Q242" s="80" t="s">
        <v>329</v>
      </c>
      <c r="R242" s="80"/>
      <c r="S242" s="80"/>
      <c r="T242" s="80" t="s">
        <v>915</v>
      </c>
      <c r="U242" s="80"/>
      <c r="V242" s="80" t="s">
        <v>1301</v>
      </c>
      <c r="W242" s="82">
        <v>43600.439375</v>
      </c>
      <c r="X242" s="85">
        <v>43600</v>
      </c>
      <c r="Y242" s="83" t="s">
        <v>1458</v>
      </c>
      <c r="Z242" s="80" t="s">
        <v>1606</v>
      </c>
      <c r="AA242" s="80"/>
      <c r="AB242" s="80"/>
      <c r="AC242" s="83" t="s">
        <v>1885</v>
      </c>
      <c r="AD242" s="80"/>
      <c r="AE242" s="80" t="b">
        <v>0</v>
      </c>
      <c r="AF242" s="80">
        <v>0</v>
      </c>
      <c r="AG242" s="83" t="s">
        <v>2147</v>
      </c>
      <c r="AH242" s="80" t="b">
        <v>0</v>
      </c>
      <c r="AI242" s="80" t="s">
        <v>2151</v>
      </c>
      <c r="AJ242" s="80"/>
      <c r="AK242" s="83" t="s">
        <v>2147</v>
      </c>
      <c r="AL242" s="80" t="b">
        <v>0</v>
      </c>
      <c r="AM242" s="80">
        <v>0</v>
      </c>
      <c r="AN242" s="83" t="s">
        <v>2147</v>
      </c>
      <c r="AO242" s="80" t="s">
        <v>2186</v>
      </c>
      <c r="AP242" s="80" t="b">
        <v>0</v>
      </c>
      <c r="AQ242" s="83" t="s">
        <v>1885</v>
      </c>
      <c r="AR242" s="80"/>
      <c r="AS242" s="80">
        <v>0</v>
      </c>
      <c r="AT242" s="80">
        <v>0</v>
      </c>
      <c r="AU242" s="80"/>
      <c r="AV242" s="80"/>
      <c r="AW242" s="80"/>
      <c r="AX242" s="80"/>
      <c r="AY242" s="80"/>
      <c r="AZ242" s="80"/>
      <c r="BA242" s="80"/>
      <c r="BB242" s="80"/>
      <c r="BC242">
        <v>8</v>
      </c>
      <c r="BD242" s="79" t="str">
        <f>REPLACE(INDEX(GroupVertices[Group],MATCH(Edges[[#This Row],[Vertex 1]],GroupVertices[Vertex],0)),1,1,"")</f>
        <v>2</v>
      </c>
      <c r="BE242" s="79" t="str">
        <f>REPLACE(INDEX(GroupVertices[Group],MATCH(Edges[[#This Row],[Vertex 2]],GroupVertices[Vertex],0)),1,1,"")</f>
        <v>2</v>
      </c>
      <c r="BF242" s="48">
        <v>0</v>
      </c>
      <c r="BG242" s="49">
        <v>0</v>
      </c>
      <c r="BH242" s="48">
        <v>0</v>
      </c>
      <c r="BI242" s="49">
        <v>0</v>
      </c>
      <c r="BJ242" s="48">
        <v>0</v>
      </c>
      <c r="BK242" s="49">
        <v>0</v>
      </c>
      <c r="BL242" s="48">
        <v>35</v>
      </c>
      <c r="BM242" s="49">
        <v>100</v>
      </c>
      <c r="BN242" s="48">
        <v>35</v>
      </c>
    </row>
    <row r="243" spans="1:66" ht="15">
      <c r="A243" s="65" t="s">
        <v>271</v>
      </c>
      <c r="B243" s="65" t="s">
        <v>271</v>
      </c>
      <c r="C243" s="66" t="s">
        <v>3370</v>
      </c>
      <c r="D243" s="67">
        <v>10</v>
      </c>
      <c r="E243" s="68" t="s">
        <v>136</v>
      </c>
      <c r="F243" s="69">
        <v>8</v>
      </c>
      <c r="G243" s="66"/>
      <c r="H243" s="70"/>
      <c r="I243" s="71"/>
      <c r="J243" s="71"/>
      <c r="K243" s="34" t="s">
        <v>65</v>
      </c>
      <c r="L243" s="78">
        <v>243</v>
      </c>
      <c r="M243" s="78"/>
      <c r="N243" s="73" t="s">
        <v>850</v>
      </c>
      <c r="O243" s="80" t="s">
        <v>198</v>
      </c>
      <c r="P243" s="82">
        <v>43619.832094907404</v>
      </c>
      <c r="Q243" s="80" t="s">
        <v>519</v>
      </c>
      <c r="R243" s="80" t="s">
        <v>737</v>
      </c>
      <c r="S243" s="80" t="s">
        <v>837</v>
      </c>
      <c r="T243" s="80" t="s">
        <v>1093</v>
      </c>
      <c r="U243" s="80"/>
      <c r="V243" s="80" t="s">
        <v>1330</v>
      </c>
      <c r="W243" s="82">
        <v>43619.832094907404</v>
      </c>
      <c r="X243" s="85">
        <v>43619</v>
      </c>
      <c r="Y243" s="83" t="s">
        <v>1526</v>
      </c>
      <c r="Z243" s="80" t="s">
        <v>1796</v>
      </c>
      <c r="AA243" s="80"/>
      <c r="AB243" s="80"/>
      <c r="AC243" s="83" t="s">
        <v>2076</v>
      </c>
      <c r="AD243" s="80"/>
      <c r="AE243" s="80" t="b">
        <v>0</v>
      </c>
      <c r="AF243" s="80">
        <v>0</v>
      </c>
      <c r="AG243" s="83" t="s">
        <v>2147</v>
      </c>
      <c r="AH243" s="80" t="b">
        <v>0</v>
      </c>
      <c r="AI243" s="80" t="s">
        <v>2151</v>
      </c>
      <c r="AJ243" s="80"/>
      <c r="AK243" s="83" t="s">
        <v>2147</v>
      </c>
      <c r="AL243" s="80" t="b">
        <v>0</v>
      </c>
      <c r="AM243" s="80">
        <v>0</v>
      </c>
      <c r="AN243" s="83" t="s">
        <v>2147</v>
      </c>
      <c r="AO243" s="80" t="s">
        <v>2175</v>
      </c>
      <c r="AP243" s="80" t="b">
        <v>0</v>
      </c>
      <c r="AQ243" s="83" t="s">
        <v>2076</v>
      </c>
      <c r="AR243" s="80"/>
      <c r="AS243" s="80">
        <v>0</v>
      </c>
      <c r="AT243" s="80">
        <v>0</v>
      </c>
      <c r="AU243" s="80"/>
      <c r="AV243" s="80"/>
      <c r="AW243" s="80"/>
      <c r="AX243" s="80"/>
      <c r="AY243" s="80"/>
      <c r="AZ243" s="80"/>
      <c r="BA243" s="80"/>
      <c r="BB243" s="80"/>
      <c r="BC243">
        <v>17</v>
      </c>
      <c r="BD243" s="79" t="str">
        <f>REPLACE(INDEX(GroupVertices[Group],MATCH(Edges[[#This Row],[Vertex 1]],GroupVertices[Vertex],0)),1,1,"")</f>
        <v>2</v>
      </c>
      <c r="BE243" s="79" t="str">
        <f>REPLACE(INDEX(GroupVertices[Group],MATCH(Edges[[#This Row],[Vertex 2]],GroupVertices[Vertex],0)),1,1,"")</f>
        <v>2</v>
      </c>
      <c r="BF243" s="48">
        <v>0</v>
      </c>
      <c r="BG243" s="49">
        <v>0</v>
      </c>
      <c r="BH243" s="48">
        <v>0</v>
      </c>
      <c r="BI243" s="49">
        <v>0</v>
      </c>
      <c r="BJ243" s="48">
        <v>0</v>
      </c>
      <c r="BK243" s="49">
        <v>0</v>
      </c>
      <c r="BL243" s="48">
        <v>33</v>
      </c>
      <c r="BM243" s="49">
        <v>100</v>
      </c>
      <c r="BN243" s="48">
        <v>33</v>
      </c>
    </row>
    <row r="244" spans="1:66" ht="15">
      <c r="A244" s="65" t="s">
        <v>242</v>
      </c>
      <c r="B244" s="65" t="s">
        <v>242</v>
      </c>
      <c r="C244" s="66" t="s">
        <v>3377</v>
      </c>
      <c r="D244" s="67">
        <v>5.333333333333334</v>
      </c>
      <c r="E244" s="68" t="s">
        <v>136</v>
      </c>
      <c r="F244" s="69">
        <v>19.333333333333332</v>
      </c>
      <c r="G244" s="66"/>
      <c r="H244" s="70"/>
      <c r="I244" s="71"/>
      <c r="J244" s="71"/>
      <c r="K244" s="34" t="s">
        <v>65</v>
      </c>
      <c r="L244" s="78">
        <v>244</v>
      </c>
      <c r="M244" s="78"/>
      <c r="N244" s="73" t="s">
        <v>888</v>
      </c>
      <c r="O244" s="80" t="s">
        <v>198</v>
      </c>
      <c r="P244" s="82">
        <v>43655.527708333335</v>
      </c>
      <c r="Q244" s="80" t="s">
        <v>330</v>
      </c>
      <c r="R244" s="80"/>
      <c r="S244" s="80"/>
      <c r="T244" s="80" t="s">
        <v>916</v>
      </c>
      <c r="U244" s="80"/>
      <c r="V244" s="80" t="s">
        <v>1301</v>
      </c>
      <c r="W244" s="82">
        <v>43655.527708333335</v>
      </c>
      <c r="X244" s="85">
        <v>43655</v>
      </c>
      <c r="Y244" s="83" t="s">
        <v>1459</v>
      </c>
      <c r="Z244" s="80" t="s">
        <v>1607</v>
      </c>
      <c r="AA244" s="80"/>
      <c r="AB244" s="80"/>
      <c r="AC244" s="83" t="s">
        <v>1886</v>
      </c>
      <c r="AD244" s="80"/>
      <c r="AE244" s="80" t="b">
        <v>0</v>
      </c>
      <c r="AF244" s="80">
        <v>0</v>
      </c>
      <c r="AG244" s="83" t="s">
        <v>2147</v>
      </c>
      <c r="AH244" s="80" t="b">
        <v>0</v>
      </c>
      <c r="AI244" s="80" t="s">
        <v>2151</v>
      </c>
      <c r="AJ244" s="80"/>
      <c r="AK244" s="83" t="s">
        <v>2147</v>
      </c>
      <c r="AL244" s="80" t="b">
        <v>0</v>
      </c>
      <c r="AM244" s="80">
        <v>1</v>
      </c>
      <c r="AN244" s="83" t="s">
        <v>2147</v>
      </c>
      <c r="AO244" s="80" t="s">
        <v>2186</v>
      </c>
      <c r="AP244" s="80" t="b">
        <v>0</v>
      </c>
      <c r="AQ244" s="83" t="s">
        <v>1886</v>
      </c>
      <c r="AR244" s="80"/>
      <c r="AS244" s="80">
        <v>0</v>
      </c>
      <c r="AT244" s="80">
        <v>0</v>
      </c>
      <c r="AU244" s="80"/>
      <c r="AV244" s="80"/>
      <c r="AW244" s="80"/>
      <c r="AX244" s="80"/>
      <c r="AY244" s="80"/>
      <c r="AZ244" s="80"/>
      <c r="BA244" s="80"/>
      <c r="BB244" s="80"/>
      <c r="BC244">
        <v>8</v>
      </c>
      <c r="BD244" s="79" t="str">
        <f>REPLACE(INDEX(GroupVertices[Group],MATCH(Edges[[#This Row],[Vertex 1]],GroupVertices[Vertex],0)),1,1,"")</f>
        <v>2</v>
      </c>
      <c r="BE244" s="79" t="str">
        <f>REPLACE(INDEX(GroupVertices[Group],MATCH(Edges[[#This Row],[Vertex 2]],GroupVertices[Vertex],0)),1,1,"")</f>
        <v>2</v>
      </c>
      <c r="BF244" s="48">
        <v>0</v>
      </c>
      <c r="BG244" s="49">
        <v>0</v>
      </c>
      <c r="BH244" s="48">
        <v>1</v>
      </c>
      <c r="BI244" s="49">
        <v>2.9411764705882355</v>
      </c>
      <c r="BJ244" s="48">
        <v>0</v>
      </c>
      <c r="BK244" s="49">
        <v>0</v>
      </c>
      <c r="BL244" s="48">
        <v>33</v>
      </c>
      <c r="BM244" s="49">
        <v>97.05882352941177</v>
      </c>
      <c r="BN244" s="48">
        <v>34</v>
      </c>
    </row>
    <row r="245" spans="1:66" ht="15">
      <c r="A245" s="65" t="s">
        <v>240</v>
      </c>
      <c r="B245" s="65" t="s">
        <v>240</v>
      </c>
      <c r="C245" s="66" t="s">
        <v>3370</v>
      </c>
      <c r="D245" s="67">
        <v>10</v>
      </c>
      <c r="E245" s="68" t="s">
        <v>136</v>
      </c>
      <c r="F245" s="69">
        <v>8</v>
      </c>
      <c r="G245" s="66"/>
      <c r="H245" s="70"/>
      <c r="I245" s="71"/>
      <c r="J245" s="71"/>
      <c r="K245" s="34" t="s">
        <v>65</v>
      </c>
      <c r="L245" s="78">
        <v>245</v>
      </c>
      <c r="M245" s="78"/>
      <c r="N245" s="73" t="s">
        <v>850</v>
      </c>
      <c r="O245" s="80" t="s">
        <v>198</v>
      </c>
      <c r="P245" s="82">
        <v>43350.50064814815</v>
      </c>
      <c r="Q245" s="80" t="s">
        <v>430</v>
      </c>
      <c r="R245" s="84" t="s">
        <v>677</v>
      </c>
      <c r="S245" s="80" t="s">
        <v>800</v>
      </c>
      <c r="T245" s="80" t="s">
        <v>1025</v>
      </c>
      <c r="U245" s="80" t="s">
        <v>1194</v>
      </c>
      <c r="V245" s="80" t="s">
        <v>1194</v>
      </c>
      <c r="W245" s="82">
        <v>43350.50064814815</v>
      </c>
      <c r="X245" s="85">
        <v>43350</v>
      </c>
      <c r="Y245" s="83" t="s">
        <v>1552</v>
      </c>
      <c r="Z245" s="80" t="s">
        <v>1707</v>
      </c>
      <c r="AA245" s="80"/>
      <c r="AB245" s="80"/>
      <c r="AC245" s="83" t="s">
        <v>1987</v>
      </c>
      <c r="AD245" s="80"/>
      <c r="AE245" s="80" t="b">
        <v>0</v>
      </c>
      <c r="AF245" s="80">
        <v>0</v>
      </c>
      <c r="AG245" s="83" t="s">
        <v>2147</v>
      </c>
      <c r="AH245" s="80" t="b">
        <v>0</v>
      </c>
      <c r="AI245" s="80" t="s">
        <v>2150</v>
      </c>
      <c r="AJ245" s="80"/>
      <c r="AK245" s="83" t="s">
        <v>2147</v>
      </c>
      <c r="AL245" s="80" t="b">
        <v>0</v>
      </c>
      <c r="AM245" s="80">
        <v>2</v>
      </c>
      <c r="AN245" s="83" t="s">
        <v>2147</v>
      </c>
      <c r="AO245" s="80" t="s">
        <v>2185</v>
      </c>
      <c r="AP245" s="80" t="b">
        <v>0</v>
      </c>
      <c r="AQ245" s="83" t="s">
        <v>1987</v>
      </c>
      <c r="AR245" s="80"/>
      <c r="AS245" s="80">
        <v>0</v>
      </c>
      <c r="AT245" s="80">
        <v>0</v>
      </c>
      <c r="AU245" s="80"/>
      <c r="AV245" s="80"/>
      <c r="AW245" s="80"/>
      <c r="AX245" s="80"/>
      <c r="AY245" s="80"/>
      <c r="AZ245" s="80"/>
      <c r="BA245" s="80"/>
      <c r="BB245" s="80"/>
      <c r="BC245">
        <v>14</v>
      </c>
      <c r="BD245" s="79" t="str">
        <f>REPLACE(INDEX(GroupVertices[Group],MATCH(Edges[[#This Row],[Vertex 1]],GroupVertices[Vertex],0)),1,1,"")</f>
        <v>3</v>
      </c>
      <c r="BE245" s="79" t="str">
        <f>REPLACE(INDEX(GroupVertices[Group],MATCH(Edges[[#This Row],[Vertex 2]],GroupVertices[Vertex],0)),1,1,"")</f>
        <v>3</v>
      </c>
      <c r="BF245" s="48">
        <v>1</v>
      </c>
      <c r="BG245" s="49">
        <v>2.5641025641025643</v>
      </c>
      <c r="BH245" s="48">
        <v>1</v>
      </c>
      <c r="BI245" s="49">
        <v>2.5641025641025643</v>
      </c>
      <c r="BJ245" s="48">
        <v>0</v>
      </c>
      <c r="BK245" s="49">
        <v>0</v>
      </c>
      <c r="BL245" s="48">
        <v>37</v>
      </c>
      <c r="BM245" s="49">
        <v>94.87179487179488</v>
      </c>
      <c r="BN245" s="48">
        <v>39</v>
      </c>
    </row>
    <row r="246" spans="1:66" ht="15">
      <c r="A246" s="65" t="s">
        <v>240</v>
      </c>
      <c r="B246" s="65" t="s">
        <v>240</v>
      </c>
      <c r="C246" s="66" t="s">
        <v>3370</v>
      </c>
      <c r="D246" s="67">
        <v>10</v>
      </c>
      <c r="E246" s="68" t="s">
        <v>136</v>
      </c>
      <c r="F246" s="69">
        <v>8</v>
      </c>
      <c r="G246" s="66"/>
      <c r="H246" s="70"/>
      <c r="I246" s="71"/>
      <c r="J246" s="71"/>
      <c r="K246" s="34" t="s">
        <v>65</v>
      </c>
      <c r="L246" s="78">
        <v>246</v>
      </c>
      <c r="M246" s="78"/>
      <c r="N246" s="73" t="s">
        <v>888</v>
      </c>
      <c r="O246" s="80" t="s">
        <v>198</v>
      </c>
      <c r="P246" s="82">
        <v>43354.292083333334</v>
      </c>
      <c r="Q246" s="80" t="s">
        <v>431</v>
      </c>
      <c r="R246" s="84" t="s">
        <v>678</v>
      </c>
      <c r="S246" s="80" t="s">
        <v>786</v>
      </c>
      <c r="T246" s="80" t="s">
        <v>1026</v>
      </c>
      <c r="U246" s="80" t="s">
        <v>1195</v>
      </c>
      <c r="V246" s="80" t="s">
        <v>1195</v>
      </c>
      <c r="W246" s="82">
        <v>43354.292083333334</v>
      </c>
      <c r="X246" s="85">
        <v>43354</v>
      </c>
      <c r="Y246" s="83" t="s">
        <v>1551</v>
      </c>
      <c r="Z246" s="80" t="s">
        <v>1708</v>
      </c>
      <c r="AA246" s="80"/>
      <c r="AB246" s="80"/>
      <c r="AC246" s="83" t="s">
        <v>1988</v>
      </c>
      <c r="AD246" s="80"/>
      <c r="AE246" s="80" t="b">
        <v>0</v>
      </c>
      <c r="AF246" s="80">
        <v>2</v>
      </c>
      <c r="AG246" s="83" t="s">
        <v>2147</v>
      </c>
      <c r="AH246" s="80" t="b">
        <v>0</v>
      </c>
      <c r="AI246" s="80" t="s">
        <v>2150</v>
      </c>
      <c r="AJ246" s="80"/>
      <c r="AK246" s="83" t="s">
        <v>2147</v>
      </c>
      <c r="AL246" s="80" t="b">
        <v>0</v>
      </c>
      <c r="AM246" s="80">
        <v>2</v>
      </c>
      <c r="AN246" s="83" t="s">
        <v>2147</v>
      </c>
      <c r="AO246" s="80" t="s">
        <v>2185</v>
      </c>
      <c r="AP246" s="80" t="b">
        <v>0</v>
      </c>
      <c r="AQ246" s="83" t="s">
        <v>1988</v>
      </c>
      <c r="AR246" s="80"/>
      <c r="AS246" s="80">
        <v>0</v>
      </c>
      <c r="AT246" s="80">
        <v>0</v>
      </c>
      <c r="AU246" s="80"/>
      <c r="AV246" s="80"/>
      <c r="AW246" s="80"/>
      <c r="AX246" s="80"/>
      <c r="AY246" s="80"/>
      <c r="AZ246" s="80"/>
      <c r="BA246" s="80"/>
      <c r="BB246" s="80"/>
      <c r="BC246">
        <v>14</v>
      </c>
      <c r="BD246" s="79" t="str">
        <f>REPLACE(INDEX(GroupVertices[Group],MATCH(Edges[[#This Row],[Vertex 1]],GroupVertices[Vertex],0)),1,1,"")</f>
        <v>3</v>
      </c>
      <c r="BE246" s="79" t="str">
        <f>REPLACE(INDEX(GroupVertices[Group],MATCH(Edges[[#This Row],[Vertex 2]],GroupVertices[Vertex],0)),1,1,"")</f>
        <v>3</v>
      </c>
      <c r="BF246" s="48">
        <v>2</v>
      </c>
      <c r="BG246" s="49">
        <v>5.555555555555555</v>
      </c>
      <c r="BH246" s="48">
        <v>0</v>
      </c>
      <c r="BI246" s="49">
        <v>0</v>
      </c>
      <c r="BJ246" s="48">
        <v>0</v>
      </c>
      <c r="BK246" s="49">
        <v>0</v>
      </c>
      <c r="BL246" s="48">
        <v>34</v>
      </c>
      <c r="BM246" s="49">
        <v>94.44444444444444</v>
      </c>
      <c r="BN246" s="48">
        <v>36</v>
      </c>
    </row>
    <row r="247" spans="1:66" ht="15">
      <c r="A247" s="65" t="s">
        <v>240</v>
      </c>
      <c r="B247" s="65" t="s">
        <v>240</v>
      </c>
      <c r="C247" s="66" t="s">
        <v>3370</v>
      </c>
      <c r="D247" s="67">
        <v>10</v>
      </c>
      <c r="E247" s="68" t="s">
        <v>136</v>
      </c>
      <c r="F247" s="69">
        <v>8</v>
      </c>
      <c r="G247" s="66"/>
      <c r="H247" s="70"/>
      <c r="I247" s="71"/>
      <c r="J247" s="71"/>
      <c r="K247" s="34" t="s">
        <v>65</v>
      </c>
      <c r="L247" s="78">
        <v>247</v>
      </c>
      <c r="M247" s="78"/>
      <c r="N247" s="73" t="s">
        <v>888</v>
      </c>
      <c r="O247" s="80" t="s">
        <v>198</v>
      </c>
      <c r="P247" s="82">
        <v>43370.549467592595</v>
      </c>
      <c r="Q247" s="80" t="s">
        <v>432</v>
      </c>
      <c r="R247" s="84" t="s">
        <v>679</v>
      </c>
      <c r="S247" s="80" t="s">
        <v>827</v>
      </c>
      <c r="T247" s="80" t="s">
        <v>1027</v>
      </c>
      <c r="U247" s="80" t="s">
        <v>1196</v>
      </c>
      <c r="V247" s="80" t="s">
        <v>1196</v>
      </c>
      <c r="W247" s="82">
        <v>43370.549467592595</v>
      </c>
      <c r="X247" s="85">
        <v>43370</v>
      </c>
      <c r="Y247" s="83" t="s">
        <v>1462</v>
      </c>
      <c r="Z247" s="80" t="s">
        <v>1709</v>
      </c>
      <c r="AA247" s="80"/>
      <c r="AB247" s="80"/>
      <c r="AC247" s="83" t="s">
        <v>1989</v>
      </c>
      <c r="AD247" s="80"/>
      <c r="AE247" s="80" t="b">
        <v>0</v>
      </c>
      <c r="AF247" s="80">
        <v>5</v>
      </c>
      <c r="AG247" s="83" t="s">
        <v>2147</v>
      </c>
      <c r="AH247" s="80" t="b">
        <v>0</v>
      </c>
      <c r="AI247" s="80" t="s">
        <v>2150</v>
      </c>
      <c r="AJ247" s="80"/>
      <c r="AK247" s="83" t="s">
        <v>2147</v>
      </c>
      <c r="AL247" s="80" t="b">
        <v>0</v>
      </c>
      <c r="AM247" s="80">
        <v>2</v>
      </c>
      <c r="AN247" s="83" t="s">
        <v>2147</v>
      </c>
      <c r="AO247" s="80" t="s">
        <v>2175</v>
      </c>
      <c r="AP247" s="80" t="b">
        <v>0</v>
      </c>
      <c r="AQ247" s="83" t="s">
        <v>1989</v>
      </c>
      <c r="AR247" s="80"/>
      <c r="AS247" s="80">
        <v>0</v>
      </c>
      <c r="AT247" s="80">
        <v>0</v>
      </c>
      <c r="AU247" s="80"/>
      <c r="AV247" s="80"/>
      <c r="AW247" s="80"/>
      <c r="AX247" s="80"/>
      <c r="AY247" s="80"/>
      <c r="AZ247" s="80"/>
      <c r="BA247" s="80"/>
      <c r="BB247" s="80"/>
      <c r="BC247">
        <v>14</v>
      </c>
      <c r="BD247" s="79" t="str">
        <f>REPLACE(INDEX(GroupVertices[Group],MATCH(Edges[[#This Row],[Vertex 1]],GroupVertices[Vertex],0)),1,1,"")</f>
        <v>3</v>
      </c>
      <c r="BE247" s="79" t="str">
        <f>REPLACE(INDEX(GroupVertices[Group],MATCH(Edges[[#This Row],[Vertex 2]],GroupVertices[Vertex],0)),1,1,"")</f>
        <v>3</v>
      </c>
      <c r="BF247" s="48">
        <v>0</v>
      </c>
      <c r="BG247" s="49">
        <v>0</v>
      </c>
      <c r="BH247" s="48">
        <v>1</v>
      </c>
      <c r="BI247" s="49">
        <v>4</v>
      </c>
      <c r="BJ247" s="48">
        <v>0</v>
      </c>
      <c r="BK247" s="49">
        <v>0</v>
      </c>
      <c r="BL247" s="48">
        <v>24</v>
      </c>
      <c r="BM247" s="49">
        <v>96</v>
      </c>
      <c r="BN247" s="48">
        <v>25</v>
      </c>
    </row>
    <row r="248" spans="1:66" ht="15">
      <c r="A248" s="65" t="s">
        <v>240</v>
      </c>
      <c r="B248" s="65" t="s">
        <v>240</v>
      </c>
      <c r="C248" s="66" t="s">
        <v>3370</v>
      </c>
      <c r="D248" s="67">
        <v>10</v>
      </c>
      <c r="E248" s="68" t="s">
        <v>136</v>
      </c>
      <c r="F248" s="69">
        <v>8</v>
      </c>
      <c r="G248" s="66"/>
      <c r="H248" s="70"/>
      <c r="I248" s="71"/>
      <c r="J248" s="71"/>
      <c r="K248" s="34" t="s">
        <v>65</v>
      </c>
      <c r="L248" s="78">
        <v>248</v>
      </c>
      <c r="M248" s="78"/>
      <c r="N248" s="73" t="s">
        <v>888</v>
      </c>
      <c r="O248" s="80" t="s">
        <v>198</v>
      </c>
      <c r="P248" s="82">
        <v>43411.56805555556</v>
      </c>
      <c r="Q248" s="80" t="s">
        <v>433</v>
      </c>
      <c r="R248" s="84" t="s">
        <v>680</v>
      </c>
      <c r="S248" s="80" t="s">
        <v>800</v>
      </c>
      <c r="T248" s="80"/>
      <c r="U248" s="80" t="s">
        <v>1197</v>
      </c>
      <c r="V248" s="80" t="s">
        <v>1197</v>
      </c>
      <c r="W248" s="82">
        <v>43411.56805555556</v>
      </c>
      <c r="X248" s="85">
        <v>43411</v>
      </c>
      <c r="Y248" s="83" t="s">
        <v>1470</v>
      </c>
      <c r="Z248" s="80" t="s">
        <v>1710</v>
      </c>
      <c r="AA248" s="80"/>
      <c r="AB248" s="80"/>
      <c r="AC248" s="83" t="s">
        <v>1990</v>
      </c>
      <c r="AD248" s="80"/>
      <c r="AE248" s="80" t="b">
        <v>0</v>
      </c>
      <c r="AF248" s="80">
        <v>7</v>
      </c>
      <c r="AG248" s="83" t="s">
        <v>2147</v>
      </c>
      <c r="AH248" s="80" t="b">
        <v>0</v>
      </c>
      <c r="AI248" s="80" t="s">
        <v>2150</v>
      </c>
      <c r="AJ248" s="80"/>
      <c r="AK248" s="83" t="s">
        <v>2147</v>
      </c>
      <c r="AL248" s="80" t="b">
        <v>0</v>
      </c>
      <c r="AM248" s="80">
        <v>6</v>
      </c>
      <c r="AN248" s="83" t="s">
        <v>2147</v>
      </c>
      <c r="AO248" s="80" t="s">
        <v>2182</v>
      </c>
      <c r="AP248" s="80" t="b">
        <v>0</v>
      </c>
      <c r="AQ248" s="83" t="s">
        <v>1990</v>
      </c>
      <c r="AR248" s="80"/>
      <c r="AS248" s="80">
        <v>0</v>
      </c>
      <c r="AT248" s="80">
        <v>0</v>
      </c>
      <c r="AU248" s="80"/>
      <c r="AV248" s="80"/>
      <c r="AW248" s="80"/>
      <c r="AX248" s="80"/>
      <c r="AY248" s="80"/>
      <c r="AZ248" s="80"/>
      <c r="BA248" s="80"/>
      <c r="BB248" s="80"/>
      <c r="BC248">
        <v>14</v>
      </c>
      <c r="BD248" s="79" t="str">
        <f>REPLACE(INDEX(GroupVertices[Group],MATCH(Edges[[#This Row],[Vertex 1]],GroupVertices[Vertex],0)),1,1,"")</f>
        <v>3</v>
      </c>
      <c r="BE248" s="79" t="str">
        <f>REPLACE(INDEX(GroupVertices[Group],MATCH(Edges[[#This Row],[Vertex 2]],GroupVertices[Vertex],0)),1,1,"")</f>
        <v>3</v>
      </c>
      <c r="BF248" s="48">
        <v>1</v>
      </c>
      <c r="BG248" s="49">
        <v>3.8461538461538463</v>
      </c>
      <c r="BH248" s="48">
        <v>0</v>
      </c>
      <c r="BI248" s="49">
        <v>0</v>
      </c>
      <c r="BJ248" s="48">
        <v>0</v>
      </c>
      <c r="BK248" s="49">
        <v>0</v>
      </c>
      <c r="BL248" s="48">
        <v>25</v>
      </c>
      <c r="BM248" s="49">
        <v>96.15384615384616</v>
      </c>
      <c r="BN248" s="48">
        <v>26</v>
      </c>
    </row>
    <row r="249" spans="1:66" ht="15">
      <c r="A249" s="65" t="s">
        <v>260</v>
      </c>
      <c r="B249" s="65" t="s">
        <v>241</v>
      </c>
      <c r="C249" s="66" t="s">
        <v>3369</v>
      </c>
      <c r="D249" s="67">
        <v>3</v>
      </c>
      <c r="E249" s="68" t="s">
        <v>132</v>
      </c>
      <c r="F249" s="69">
        <v>25</v>
      </c>
      <c r="G249" s="66"/>
      <c r="H249" s="70"/>
      <c r="I249" s="71"/>
      <c r="J249" s="71"/>
      <c r="K249" s="34" t="s">
        <v>65</v>
      </c>
      <c r="L249" s="78">
        <v>249</v>
      </c>
      <c r="M249" s="78"/>
      <c r="N249" s="73" t="s">
        <v>850</v>
      </c>
      <c r="O249" s="80" t="s">
        <v>310</v>
      </c>
      <c r="P249" s="82">
        <v>43417.36813657408</v>
      </c>
      <c r="Q249" s="80" t="s">
        <v>397</v>
      </c>
      <c r="R249" s="80"/>
      <c r="S249" s="80"/>
      <c r="T249" s="80" t="s">
        <v>992</v>
      </c>
      <c r="U249" s="80"/>
      <c r="V249" s="80" t="s">
        <v>1319</v>
      </c>
      <c r="W249" s="82">
        <v>43417.36813657408</v>
      </c>
      <c r="X249" s="85">
        <v>43417</v>
      </c>
      <c r="Y249" s="83" t="s">
        <v>1463</v>
      </c>
      <c r="Z249" s="80" t="s">
        <v>1674</v>
      </c>
      <c r="AA249" s="80"/>
      <c r="AB249" s="80"/>
      <c r="AC249" s="83" t="s">
        <v>1954</v>
      </c>
      <c r="AD249" s="80"/>
      <c r="AE249" s="80" t="b">
        <v>0</v>
      </c>
      <c r="AF249" s="80">
        <v>0</v>
      </c>
      <c r="AG249" s="83" t="s">
        <v>2147</v>
      </c>
      <c r="AH249" s="80" t="b">
        <v>0</v>
      </c>
      <c r="AI249" s="80" t="s">
        <v>2150</v>
      </c>
      <c r="AJ249" s="80"/>
      <c r="AK249" s="83" t="s">
        <v>2147</v>
      </c>
      <c r="AL249" s="80" t="b">
        <v>0</v>
      </c>
      <c r="AM249" s="80">
        <v>1</v>
      </c>
      <c r="AN249" s="83" t="s">
        <v>2164</v>
      </c>
      <c r="AO249" s="80" t="s">
        <v>2175</v>
      </c>
      <c r="AP249" s="80" t="b">
        <v>0</v>
      </c>
      <c r="AQ249" s="83" t="s">
        <v>2164</v>
      </c>
      <c r="AR249" s="80"/>
      <c r="AS249" s="80">
        <v>0</v>
      </c>
      <c r="AT249" s="80">
        <v>0</v>
      </c>
      <c r="AU249" s="80"/>
      <c r="AV249" s="80"/>
      <c r="AW249" s="80"/>
      <c r="AX249" s="80"/>
      <c r="AY249" s="80"/>
      <c r="AZ249" s="80"/>
      <c r="BA249" s="80"/>
      <c r="BB249" s="80"/>
      <c r="BC249">
        <v>1</v>
      </c>
      <c r="BD249" s="79" t="str">
        <f>REPLACE(INDEX(GroupVertices[Group],MATCH(Edges[[#This Row],[Vertex 1]],GroupVertices[Vertex],0)),1,1,"")</f>
        <v>3</v>
      </c>
      <c r="BE249" s="79" t="str">
        <f>REPLACE(INDEX(GroupVertices[Group],MATCH(Edges[[#This Row],[Vertex 2]],GroupVertices[Vertex],0)),1,1,"")</f>
        <v>3</v>
      </c>
      <c r="BF249" s="48">
        <v>0</v>
      </c>
      <c r="BG249" s="49">
        <v>0</v>
      </c>
      <c r="BH249" s="48">
        <v>1</v>
      </c>
      <c r="BI249" s="49">
        <v>7.6923076923076925</v>
      </c>
      <c r="BJ249" s="48">
        <v>0</v>
      </c>
      <c r="BK249" s="49">
        <v>0</v>
      </c>
      <c r="BL249" s="48">
        <v>12</v>
      </c>
      <c r="BM249" s="49">
        <v>92.3076923076923</v>
      </c>
      <c r="BN249" s="48">
        <v>13</v>
      </c>
    </row>
    <row r="250" spans="1:66" ht="15">
      <c r="A250" s="65" t="s">
        <v>241</v>
      </c>
      <c r="B250" s="65" t="s">
        <v>240</v>
      </c>
      <c r="C250" s="66" t="s">
        <v>3369</v>
      </c>
      <c r="D250" s="67">
        <v>3</v>
      </c>
      <c r="E250" s="68" t="s">
        <v>132</v>
      </c>
      <c r="F250" s="69">
        <v>25</v>
      </c>
      <c r="G250" s="66"/>
      <c r="H250" s="70"/>
      <c r="I250" s="71"/>
      <c r="J250" s="71"/>
      <c r="K250" s="34" t="s">
        <v>65</v>
      </c>
      <c r="L250" s="78">
        <v>250</v>
      </c>
      <c r="M250" s="78"/>
      <c r="N250" s="73" t="s">
        <v>850</v>
      </c>
      <c r="O250" s="80" t="s">
        <v>310</v>
      </c>
      <c r="P250" s="82">
        <v>43417.418599537035</v>
      </c>
      <c r="Q250" s="80" t="s">
        <v>322</v>
      </c>
      <c r="R250" s="80"/>
      <c r="S250" s="80"/>
      <c r="T250" s="80" t="s">
        <v>889</v>
      </c>
      <c r="U250" s="80"/>
      <c r="V250" s="80" t="s">
        <v>1300</v>
      </c>
      <c r="W250" s="82">
        <v>43417.418599537035</v>
      </c>
      <c r="X250" s="85">
        <v>43417</v>
      </c>
      <c r="Y250" s="83" t="s">
        <v>1373</v>
      </c>
      <c r="Z250" s="80" t="s">
        <v>1599</v>
      </c>
      <c r="AA250" s="80"/>
      <c r="AB250" s="80"/>
      <c r="AC250" s="83" t="s">
        <v>1878</v>
      </c>
      <c r="AD250" s="80"/>
      <c r="AE250" s="80" t="b">
        <v>0</v>
      </c>
      <c r="AF250" s="80">
        <v>0</v>
      </c>
      <c r="AG250" s="83" t="s">
        <v>2147</v>
      </c>
      <c r="AH250" s="80" t="b">
        <v>0</v>
      </c>
      <c r="AI250" s="80" t="s">
        <v>2150</v>
      </c>
      <c r="AJ250" s="80"/>
      <c r="AK250" s="83" t="s">
        <v>2147</v>
      </c>
      <c r="AL250" s="80" t="b">
        <v>0</v>
      </c>
      <c r="AM250" s="80">
        <v>1</v>
      </c>
      <c r="AN250" s="83" t="s">
        <v>2160</v>
      </c>
      <c r="AO250" s="80" t="s">
        <v>2177</v>
      </c>
      <c r="AP250" s="80" t="b">
        <v>0</v>
      </c>
      <c r="AQ250" s="83" t="s">
        <v>2160</v>
      </c>
      <c r="AR250" s="80"/>
      <c r="AS250" s="80">
        <v>0</v>
      </c>
      <c r="AT250" s="80">
        <v>0</v>
      </c>
      <c r="AU250" s="80"/>
      <c r="AV250" s="80"/>
      <c r="AW250" s="80"/>
      <c r="AX250" s="80"/>
      <c r="AY250" s="80"/>
      <c r="AZ250" s="80"/>
      <c r="BA250" s="80"/>
      <c r="BB250" s="80"/>
      <c r="BC250">
        <v>1</v>
      </c>
      <c r="BD250" s="79" t="str">
        <f>REPLACE(INDEX(GroupVertices[Group],MATCH(Edges[[#This Row],[Vertex 1]],GroupVertices[Vertex],0)),1,1,"")</f>
        <v>3</v>
      </c>
      <c r="BE250" s="79" t="str">
        <f>REPLACE(INDEX(GroupVertices[Group],MATCH(Edges[[#This Row],[Vertex 2]],GroupVertices[Vertex],0)),1,1,"")</f>
        <v>3</v>
      </c>
      <c r="BF250" s="48">
        <v>0</v>
      </c>
      <c r="BG250" s="49">
        <v>0</v>
      </c>
      <c r="BH250" s="48">
        <v>0</v>
      </c>
      <c r="BI250" s="49">
        <v>0</v>
      </c>
      <c r="BJ250" s="48">
        <v>0</v>
      </c>
      <c r="BK250" s="49">
        <v>0</v>
      </c>
      <c r="BL250" s="48">
        <v>16</v>
      </c>
      <c r="BM250" s="49">
        <v>100</v>
      </c>
      <c r="BN250" s="48">
        <v>16</v>
      </c>
    </row>
    <row r="251" spans="1:66" ht="15">
      <c r="A251" s="65" t="s">
        <v>241</v>
      </c>
      <c r="B251" s="65" t="s">
        <v>241</v>
      </c>
      <c r="C251" s="66" t="s">
        <v>3369</v>
      </c>
      <c r="D251" s="67">
        <v>3</v>
      </c>
      <c r="E251" s="68" t="s">
        <v>132</v>
      </c>
      <c r="F251" s="69">
        <v>25</v>
      </c>
      <c r="G251" s="66"/>
      <c r="H251" s="70"/>
      <c r="I251" s="71"/>
      <c r="J251" s="71"/>
      <c r="K251" s="34" t="s">
        <v>65</v>
      </c>
      <c r="L251" s="78">
        <v>251</v>
      </c>
      <c r="M251" s="78"/>
      <c r="N251" s="73" t="s">
        <v>850</v>
      </c>
      <c r="O251" s="80" t="s">
        <v>198</v>
      </c>
      <c r="P251" s="82">
        <v>43417.76546296296</v>
      </c>
      <c r="Q251" s="80" t="s">
        <v>492</v>
      </c>
      <c r="R251" s="80"/>
      <c r="S251" s="80"/>
      <c r="T251" s="80" t="s">
        <v>1073</v>
      </c>
      <c r="U251" s="80"/>
      <c r="V251" s="80" t="s">
        <v>1300</v>
      </c>
      <c r="W251" s="82">
        <v>43417.76546296296</v>
      </c>
      <c r="X251" s="85">
        <v>43417</v>
      </c>
      <c r="Y251" s="83" t="s">
        <v>1572</v>
      </c>
      <c r="Z251" s="80" t="s">
        <v>1769</v>
      </c>
      <c r="AA251" s="80"/>
      <c r="AB251" s="80"/>
      <c r="AC251" s="83" t="s">
        <v>2049</v>
      </c>
      <c r="AD251" s="80"/>
      <c r="AE251" s="80" t="b">
        <v>0</v>
      </c>
      <c r="AF251" s="80">
        <v>0</v>
      </c>
      <c r="AG251" s="83" t="s">
        <v>2147</v>
      </c>
      <c r="AH251" s="80" t="b">
        <v>0</v>
      </c>
      <c r="AI251" s="80" t="s">
        <v>2150</v>
      </c>
      <c r="AJ251" s="80"/>
      <c r="AK251" s="83" t="s">
        <v>2147</v>
      </c>
      <c r="AL251" s="80" t="b">
        <v>0</v>
      </c>
      <c r="AM251" s="80">
        <v>1</v>
      </c>
      <c r="AN251" s="83" t="s">
        <v>2169</v>
      </c>
      <c r="AO251" s="80" t="s">
        <v>2177</v>
      </c>
      <c r="AP251" s="80" t="b">
        <v>0</v>
      </c>
      <c r="AQ251" s="83" t="s">
        <v>2169</v>
      </c>
      <c r="AR251" s="80"/>
      <c r="AS251" s="80">
        <v>0</v>
      </c>
      <c r="AT251" s="80">
        <v>0</v>
      </c>
      <c r="AU251" s="80"/>
      <c r="AV251" s="80"/>
      <c r="AW251" s="80"/>
      <c r="AX251" s="80"/>
      <c r="AY251" s="80"/>
      <c r="AZ251" s="80"/>
      <c r="BA251" s="80"/>
      <c r="BB251" s="80"/>
      <c r="BC251">
        <v>3</v>
      </c>
      <c r="BD251" s="79" t="str">
        <f>REPLACE(INDEX(GroupVertices[Group],MATCH(Edges[[#This Row],[Vertex 1]],GroupVertices[Vertex],0)),1,1,"")</f>
        <v>3</v>
      </c>
      <c r="BE251" s="79" t="str">
        <f>REPLACE(INDEX(GroupVertices[Group],MATCH(Edges[[#This Row],[Vertex 2]],GroupVertices[Vertex],0)),1,1,"")</f>
        <v>3</v>
      </c>
      <c r="BF251" s="48">
        <v>0</v>
      </c>
      <c r="BG251" s="49">
        <v>0</v>
      </c>
      <c r="BH251" s="48">
        <v>0</v>
      </c>
      <c r="BI251" s="49">
        <v>0</v>
      </c>
      <c r="BJ251" s="48">
        <v>0</v>
      </c>
      <c r="BK251" s="49">
        <v>0</v>
      </c>
      <c r="BL251" s="48">
        <v>19</v>
      </c>
      <c r="BM251" s="49">
        <v>100</v>
      </c>
      <c r="BN251" s="48">
        <v>19</v>
      </c>
    </row>
    <row r="252" spans="1:66" ht="15">
      <c r="A252" s="65" t="s">
        <v>260</v>
      </c>
      <c r="B252" s="65" t="s">
        <v>260</v>
      </c>
      <c r="C252" s="66" t="s">
        <v>3369</v>
      </c>
      <c r="D252" s="67">
        <v>3</v>
      </c>
      <c r="E252" s="68" t="s">
        <v>132</v>
      </c>
      <c r="F252" s="69">
        <v>25</v>
      </c>
      <c r="G252" s="66"/>
      <c r="H252" s="70"/>
      <c r="I252" s="71"/>
      <c r="J252" s="71"/>
      <c r="K252" s="34" t="s">
        <v>65</v>
      </c>
      <c r="L252" s="78">
        <v>252</v>
      </c>
      <c r="M252" s="78"/>
      <c r="N252" s="73" t="s">
        <v>850</v>
      </c>
      <c r="O252" s="80" t="s">
        <v>198</v>
      </c>
      <c r="P252" s="82">
        <v>43432.36584490741</v>
      </c>
      <c r="Q252" s="80" t="s">
        <v>495</v>
      </c>
      <c r="R252" s="80" t="s">
        <v>719</v>
      </c>
      <c r="S252" s="80" t="s">
        <v>835</v>
      </c>
      <c r="T252" s="80" t="s">
        <v>1075</v>
      </c>
      <c r="U252" s="80" t="s">
        <v>1234</v>
      </c>
      <c r="V252" s="80" t="s">
        <v>1234</v>
      </c>
      <c r="W252" s="82">
        <v>43432.36584490741</v>
      </c>
      <c r="X252" s="85">
        <v>43432</v>
      </c>
      <c r="Y252" s="83" t="s">
        <v>1431</v>
      </c>
      <c r="Z252" s="80" t="s">
        <v>1772</v>
      </c>
      <c r="AA252" s="80"/>
      <c r="AB252" s="80"/>
      <c r="AC252" s="83" t="s">
        <v>2052</v>
      </c>
      <c r="AD252" s="80"/>
      <c r="AE252" s="80" t="b">
        <v>0</v>
      </c>
      <c r="AF252" s="80">
        <v>0</v>
      </c>
      <c r="AG252" s="83" t="s">
        <v>2147</v>
      </c>
      <c r="AH252" s="80" t="b">
        <v>0</v>
      </c>
      <c r="AI252" s="80" t="s">
        <v>2150</v>
      </c>
      <c r="AJ252" s="80"/>
      <c r="AK252" s="83" t="s">
        <v>2147</v>
      </c>
      <c r="AL252" s="80" t="b">
        <v>0</v>
      </c>
      <c r="AM252" s="80">
        <v>0</v>
      </c>
      <c r="AN252" s="83" t="s">
        <v>2147</v>
      </c>
      <c r="AO252" s="80" t="s">
        <v>2176</v>
      </c>
      <c r="AP252" s="80" t="b">
        <v>0</v>
      </c>
      <c r="AQ252" s="83" t="s">
        <v>2052</v>
      </c>
      <c r="AR252" s="80"/>
      <c r="AS252" s="80">
        <v>0</v>
      </c>
      <c r="AT252" s="80">
        <v>0</v>
      </c>
      <c r="AU252" s="80"/>
      <c r="AV252" s="80"/>
      <c r="AW252" s="80"/>
      <c r="AX252" s="80"/>
      <c r="AY252" s="80"/>
      <c r="AZ252" s="80"/>
      <c r="BA252" s="80"/>
      <c r="BB252" s="80"/>
      <c r="BC252">
        <v>1</v>
      </c>
      <c r="BD252" s="79" t="str">
        <f>REPLACE(INDEX(GroupVertices[Group],MATCH(Edges[[#This Row],[Vertex 1]],GroupVertices[Vertex],0)),1,1,"")</f>
        <v>3</v>
      </c>
      <c r="BE252" s="79" t="str">
        <f>REPLACE(INDEX(GroupVertices[Group],MATCH(Edges[[#This Row],[Vertex 2]],GroupVertices[Vertex],0)),1,1,"")</f>
        <v>3</v>
      </c>
      <c r="BF252" s="48">
        <v>1</v>
      </c>
      <c r="BG252" s="49">
        <v>4</v>
      </c>
      <c r="BH252" s="48">
        <v>0</v>
      </c>
      <c r="BI252" s="49">
        <v>0</v>
      </c>
      <c r="BJ252" s="48">
        <v>0</v>
      </c>
      <c r="BK252" s="49">
        <v>0</v>
      </c>
      <c r="BL252" s="48">
        <v>24</v>
      </c>
      <c r="BM252" s="49">
        <v>96</v>
      </c>
      <c r="BN252" s="48">
        <v>25</v>
      </c>
    </row>
    <row r="253" spans="1:66" ht="15">
      <c r="A253" s="65" t="s">
        <v>240</v>
      </c>
      <c r="B253" s="65" t="s">
        <v>240</v>
      </c>
      <c r="C253" s="66" t="s">
        <v>3370</v>
      </c>
      <c r="D253" s="67">
        <v>10</v>
      </c>
      <c r="E253" s="68" t="s">
        <v>136</v>
      </c>
      <c r="F253" s="69">
        <v>8</v>
      </c>
      <c r="G253" s="66"/>
      <c r="H253" s="70"/>
      <c r="I253" s="71"/>
      <c r="J253" s="71"/>
      <c r="K253" s="34" t="s">
        <v>65</v>
      </c>
      <c r="L253" s="78">
        <v>253</v>
      </c>
      <c r="M253" s="78"/>
      <c r="N253" s="73" t="s">
        <v>888</v>
      </c>
      <c r="O253" s="80" t="s">
        <v>198</v>
      </c>
      <c r="P253" s="82">
        <v>43479.29519675926</v>
      </c>
      <c r="Q253" s="80" t="s">
        <v>434</v>
      </c>
      <c r="R253" s="84" t="s">
        <v>681</v>
      </c>
      <c r="S253" s="80" t="s">
        <v>802</v>
      </c>
      <c r="T253" s="80" t="s">
        <v>1028</v>
      </c>
      <c r="U253" s="80" t="s">
        <v>1198</v>
      </c>
      <c r="V253" s="80" t="s">
        <v>1198</v>
      </c>
      <c r="W253" s="82">
        <v>43479.29519675926</v>
      </c>
      <c r="X253" s="85">
        <v>43479</v>
      </c>
      <c r="Y253" s="83" t="s">
        <v>1391</v>
      </c>
      <c r="Z253" s="80" t="s">
        <v>1711</v>
      </c>
      <c r="AA253" s="80"/>
      <c r="AB253" s="80"/>
      <c r="AC253" s="83" t="s">
        <v>1991</v>
      </c>
      <c r="AD253" s="80"/>
      <c r="AE253" s="80" t="b">
        <v>0</v>
      </c>
      <c r="AF253" s="80">
        <v>3</v>
      </c>
      <c r="AG253" s="83" t="s">
        <v>2147</v>
      </c>
      <c r="AH253" s="80" t="b">
        <v>0</v>
      </c>
      <c r="AI253" s="80" t="s">
        <v>2150</v>
      </c>
      <c r="AJ253" s="80"/>
      <c r="AK253" s="83" t="s">
        <v>2147</v>
      </c>
      <c r="AL253" s="80" t="b">
        <v>0</v>
      </c>
      <c r="AM253" s="80">
        <v>4</v>
      </c>
      <c r="AN253" s="83" t="s">
        <v>2147</v>
      </c>
      <c r="AO253" s="80" t="s">
        <v>2185</v>
      </c>
      <c r="AP253" s="80" t="b">
        <v>0</v>
      </c>
      <c r="AQ253" s="83" t="s">
        <v>1991</v>
      </c>
      <c r="AR253" s="80"/>
      <c r="AS253" s="80">
        <v>0</v>
      </c>
      <c r="AT253" s="80">
        <v>0</v>
      </c>
      <c r="AU253" s="80"/>
      <c r="AV253" s="80"/>
      <c r="AW253" s="80"/>
      <c r="AX253" s="80"/>
      <c r="AY253" s="80"/>
      <c r="AZ253" s="80"/>
      <c r="BA253" s="80"/>
      <c r="BB253" s="80"/>
      <c r="BC253">
        <v>14</v>
      </c>
      <c r="BD253" s="79" t="str">
        <f>REPLACE(INDEX(GroupVertices[Group],MATCH(Edges[[#This Row],[Vertex 1]],GroupVertices[Vertex],0)),1,1,"")</f>
        <v>3</v>
      </c>
      <c r="BE253" s="79" t="str">
        <f>REPLACE(INDEX(GroupVertices[Group],MATCH(Edges[[#This Row],[Vertex 2]],GroupVertices[Vertex],0)),1,1,"")</f>
        <v>3</v>
      </c>
      <c r="BF253" s="48">
        <v>2</v>
      </c>
      <c r="BG253" s="49">
        <v>8.333333333333334</v>
      </c>
      <c r="BH253" s="48">
        <v>0</v>
      </c>
      <c r="BI253" s="49">
        <v>0</v>
      </c>
      <c r="BJ253" s="48">
        <v>0</v>
      </c>
      <c r="BK253" s="49">
        <v>0</v>
      </c>
      <c r="BL253" s="48">
        <v>22</v>
      </c>
      <c r="BM253" s="49">
        <v>91.66666666666667</v>
      </c>
      <c r="BN253" s="48">
        <v>24</v>
      </c>
    </row>
    <row r="254" spans="1:66" ht="15">
      <c r="A254" s="65" t="s">
        <v>240</v>
      </c>
      <c r="B254" s="65" t="s">
        <v>240</v>
      </c>
      <c r="C254" s="66" t="s">
        <v>3370</v>
      </c>
      <c r="D254" s="67">
        <v>10</v>
      </c>
      <c r="E254" s="68" t="s">
        <v>136</v>
      </c>
      <c r="F254" s="69">
        <v>8</v>
      </c>
      <c r="G254" s="66"/>
      <c r="H254" s="70"/>
      <c r="I254" s="71"/>
      <c r="J254" s="71"/>
      <c r="K254" s="34" t="s">
        <v>65</v>
      </c>
      <c r="L254" s="78">
        <v>254</v>
      </c>
      <c r="M254" s="78"/>
      <c r="N254" s="73" t="s">
        <v>850</v>
      </c>
      <c r="O254" s="80" t="s">
        <v>198</v>
      </c>
      <c r="P254" s="82">
        <v>43487.45055555556</v>
      </c>
      <c r="Q254" s="80" t="s">
        <v>435</v>
      </c>
      <c r="R254" s="84" t="s">
        <v>682</v>
      </c>
      <c r="S254" s="80" t="s">
        <v>801</v>
      </c>
      <c r="T254" s="80" t="s">
        <v>1029</v>
      </c>
      <c r="U254" s="80" t="s">
        <v>1199</v>
      </c>
      <c r="V254" s="80" t="s">
        <v>1199</v>
      </c>
      <c r="W254" s="82">
        <v>43487.45055555556</v>
      </c>
      <c r="X254" s="85">
        <v>43487</v>
      </c>
      <c r="Y254" s="83" t="s">
        <v>1518</v>
      </c>
      <c r="Z254" s="80" t="s">
        <v>1712</v>
      </c>
      <c r="AA254" s="80"/>
      <c r="AB254" s="80"/>
      <c r="AC254" s="83" t="s">
        <v>1992</v>
      </c>
      <c r="AD254" s="80"/>
      <c r="AE254" s="80" t="b">
        <v>0</v>
      </c>
      <c r="AF254" s="80">
        <v>3</v>
      </c>
      <c r="AG254" s="83" t="s">
        <v>2147</v>
      </c>
      <c r="AH254" s="80" t="b">
        <v>0</v>
      </c>
      <c r="AI254" s="80" t="s">
        <v>2150</v>
      </c>
      <c r="AJ254" s="80"/>
      <c r="AK254" s="83" t="s">
        <v>2147</v>
      </c>
      <c r="AL254" s="80" t="b">
        <v>0</v>
      </c>
      <c r="AM254" s="80">
        <v>6</v>
      </c>
      <c r="AN254" s="83" t="s">
        <v>2147</v>
      </c>
      <c r="AO254" s="80" t="s">
        <v>2185</v>
      </c>
      <c r="AP254" s="80" t="b">
        <v>0</v>
      </c>
      <c r="AQ254" s="83" t="s">
        <v>1992</v>
      </c>
      <c r="AR254" s="80"/>
      <c r="AS254" s="80">
        <v>0</v>
      </c>
      <c r="AT254" s="80">
        <v>0</v>
      </c>
      <c r="AU254" s="80"/>
      <c r="AV254" s="80"/>
      <c r="AW254" s="80"/>
      <c r="AX254" s="80"/>
      <c r="AY254" s="80"/>
      <c r="AZ254" s="80"/>
      <c r="BA254" s="80"/>
      <c r="BB254" s="80"/>
      <c r="BC254">
        <v>14</v>
      </c>
      <c r="BD254" s="79" t="str">
        <f>REPLACE(INDEX(GroupVertices[Group],MATCH(Edges[[#This Row],[Vertex 1]],GroupVertices[Vertex],0)),1,1,"")</f>
        <v>3</v>
      </c>
      <c r="BE254" s="79" t="str">
        <f>REPLACE(INDEX(GroupVertices[Group],MATCH(Edges[[#This Row],[Vertex 2]],GroupVertices[Vertex],0)),1,1,"")</f>
        <v>3</v>
      </c>
      <c r="BF254" s="48">
        <v>0</v>
      </c>
      <c r="BG254" s="49">
        <v>0</v>
      </c>
      <c r="BH254" s="48">
        <v>0</v>
      </c>
      <c r="BI254" s="49">
        <v>0</v>
      </c>
      <c r="BJ254" s="48">
        <v>0</v>
      </c>
      <c r="BK254" s="49">
        <v>0</v>
      </c>
      <c r="BL254" s="48">
        <v>21</v>
      </c>
      <c r="BM254" s="49">
        <v>100</v>
      </c>
      <c r="BN254" s="48">
        <v>21</v>
      </c>
    </row>
    <row r="255" spans="1:66" ht="15">
      <c r="A255" s="65" t="s">
        <v>240</v>
      </c>
      <c r="B255" s="65" t="s">
        <v>240</v>
      </c>
      <c r="C255" s="66" t="s">
        <v>3370</v>
      </c>
      <c r="D255" s="67">
        <v>10</v>
      </c>
      <c r="E255" s="68" t="s">
        <v>136</v>
      </c>
      <c r="F255" s="69">
        <v>8</v>
      </c>
      <c r="G255" s="66"/>
      <c r="H255" s="70"/>
      <c r="I255" s="71"/>
      <c r="J255" s="71"/>
      <c r="K255" s="34" t="s">
        <v>65</v>
      </c>
      <c r="L255" s="78">
        <v>255</v>
      </c>
      <c r="M255" s="78"/>
      <c r="N255" s="73" t="s">
        <v>850</v>
      </c>
      <c r="O255" s="80" t="s">
        <v>198</v>
      </c>
      <c r="P255" s="82">
        <v>43487.646145833336</v>
      </c>
      <c r="Q255" s="80" t="s">
        <v>436</v>
      </c>
      <c r="R255" s="84" t="s">
        <v>683</v>
      </c>
      <c r="S255" s="80" t="s">
        <v>802</v>
      </c>
      <c r="T255" s="80" t="s">
        <v>1030</v>
      </c>
      <c r="U255" s="80" t="s">
        <v>1200</v>
      </c>
      <c r="V255" s="80" t="s">
        <v>1200</v>
      </c>
      <c r="W255" s="82">
        <v>43487.646145833336</v>
      </c>
      <c r="X255" s="85">
        <v>43487</v>
      </c>
      <c r="Y255" s="83" t="s">
        <v>1446</v>
      </c>
      <c r="Z255" s="80" t="s">
        <v>1713</v>
      </c>
      <c r="AA255" s="80"/>
      <c r="AB255" s="80"/>
      <c r="AC255" s="83" t="s">
        <v>1993</v>
      </c>
      <c r="AD255" s="80"/>
      <c r="AE255" s="80" t="b">
        <v>0</v>
      </c>
      <c r="AF255" s="80">
        <v>5</v>
      </c>
      <c r="AG255" s="83" t="s">
        <v>2147</v>
      </c>
      <c r="AH255" s="80" t="b">
        <v>0</v>
      </c>
      <c r="AI255" s="80" t="s">
        <v>2150</v>
      </c>
      <c r="AJ255" s="80"/>
      <c r="AK255" s="83" t="s">
        <v>2147</v>
      </c>
      <c r="AL255" s="80" t="b">
        <v>0</v>
      </c>
      <c r="AM255" s="80">
        <v>3</v>
      </c>
      <c r="AN255" s="83" t="s">
        <v>2147</v>
      </c>
      <c r="AO255" s="80" t="s">
        <v>2185</v>
      </c>
      <c r="AP255" s="80" t="b">
        <v>0</v>
      </c>
      <c r="AQ255" s="83" t="s">
        <v>1993</v>
      </c>
      <c r="AR255" s="80"/>
      <c r="AS255" s="80">
        <v>0</v>
      </c>
      <c r="AT255" s="80">
        <v>0</v>
      </c>
      <c r="AU255" s="80"/>
      <c r="AV255" s="80"/>
      <c r="AW255" s="80"/>
      <c r="AX255" s="80"/>
      <c r="AY255" s="80"/>
      <c r="AZ255" s="80"/>
      <c r="BA255" s="80"/>
      <c r="BB255" s="80"/>
      <c r="BC255">
        <v>14</v>
      </c>
      <c r="BD255" s="79" t="str">
        <f>REPLACE(INDEX(GroupVertices[Group],MATCH(Edges[[#This Row],[Vertex 1]],GroupVertices[Vertex],0)),1,1,"")</f>
        <v>3</v>
      </c>
      <c r="BE255" s="79" t="str">
        <f>REPLACE(INDEX(GroupVertices[Group],MATCH(Edges[[#This Row],[Vertex 2]],GroupVertices[Vertex],0)),1,1,"")</f>
        <v>3</v>
      </c>
      <c r="BF255" s="48">
        <v>1</v>
      </c>
      <c r="BG255" s="49">
        <v>4.166666666666667</v>
      </c>
      <c r="BH255" s="48">
        <v>0</v>
      </c>
      <c r="BI255" s="49">
        <v>0</v>
      </c>
      <c r="BJ255" s="48">
        <v>0</v>
      </c>
      <c r="BK255" s="49">
        <v>0</v>
      </c>
      <c r="BL255" s="48">
        <v>23</v>
      </c>
      <c r="BM255" s="49">
        <v>95.83333333333333</v>
      </c>
      <c r="BN255" s="48">
        <v>24</v>
      </c>
    </row>
    <row r="256" spans="1:66" ht="15">
      <c r="A256" s="65" t="s">
        <v>240</v>
      </c>
      <c r="B256" s="65" t="s">
        <v>240</v>
      </c>
      <c r="C256" s="66" t="s">
        <v>3370</v>
      </c>
      <c r="D256" s="67">
        <v>10</v>
      </c>
      <c r="E256" s="68" t="s">
        <v>136</v>
      </c>
      <c r="F256" s="69">
        <v>8</v>
      </c>
      <c r="G256" s="66"/>
      <c r="H256" s="70"/>
      <c r="I256" s="71"/>
      <c r="J256" s="71"/>
      <c r="K256" s="34" t="s">
        <v>65</v>
      </c>
      <c r="L256" s="78">
        <v>256</v>
      </c>
      <c r="M256" s="78"/>
      <c r="N256" s="73" t="s">
        <v>850</v>
      </c>
      <c r="O256" s="80" t="s">
        <v>198</v>
      </c>
      <c r="P256" s="82">
        <v>43530.56486111111</v>
      </c>
      <c r="Q256" s="80" t="s">
        <v>437</v>
      </c>
      <c r="R256" s="80" t="s">
        <v>684</v>
      </c>
      <c r="S256" s="80" t="s">
        <v>828</v>
      </c>
      <c r="T256" s="80" t="s">
        <v>850</v>
      </c>
      <c r="U256" s="80"/>
      <c r="V256" s="80" t="s">
        <v>1299</v>
      </c>
      <c r="W256" s="82">
        <v>43530.56486111111</v>
      </c>
      <c r="X256" s="85">
        <v>43530</v>
      </c>
      <c r="Y256" s="83" t="s">
        <v>1516</v>
      </c>
      <c r="Z256" s="80" t="s">
        <v>1714</v>
      </c>
      <c r="AA256" s="80"/>
      <c r="AB256" s="80"/>
      <c r="AC256" s="83" t="s">
        <v>1994</v>
      </c>
      <c r="AD256" s="80"/>
      <c r="AE256" s="80" t="b">
        <v>0</v>
      </c>
      <c r="AF256" s="80">
        <v>4</v>
      </c>
      <c r="AG256" s="83" t="s">
        <v>2147</v>
      </c>
      <c r="AH256" s="80" t="b">
        <v>0</v>
      </c>
      <c r="AI256" s="80" t="s">
        <v>2150</v>
      </c>
      <c r="AJ256" s="80"/>
      <c r="AK256" s="83" t="s">
        <v>2147</v>
      </c>
      <c r="AL256" s="80" t="b">
        <v>0</v>
      </c>
      <c r="AM256" s="80">
        <v>4</v>
      </c>
      <c r="AN256" s="83" t="s">
        <v>2147</v>
      </c>
      <c r="AO256" s="80" t="s">
        <v>2185</v>
      </c>
      <c r="AP256" s="80" t="b">
        <v>0</v>
      </c>
      <c r="AQ256" s="83" t="s">
        <v>1994</v>
      </c>
      <c r="AR256" s="80"/>
      <c r="AS256" s="80">
        <v>0</v>
      </c>
      <c r="AT256" s="80">
        <v>0</v>
      </c>
      <c r="AU256" s="80"/>
      <c r="AV256" s="80"/>
      <c r="AW256" s="80"/>
      <c r="AX256" s="80"/>
      <c r="AY256" s="80"/>
      <c r="AZ256" s="80"/>
      <c r="BA256" s="80"/>
      <c r="BB256" s="80"/>
      <c r="BC256">
        <v>14</v>
      </c>
      <c r="BD256" s="79" t="str">
        <f>REPLACE(INDEX(GroupVertices[Group],MATCH(Edges[[#This Row],[Vertex 1]],GroupVertices[Vertex],0)),1,1,"")</f>
        <v>3</v>
      </c>
      <c r="BE256" s="79" t="str">
        <f>REPLACE(INDEX(GroupVertices[Group],MATCH(Edges[[#This Row],[Vertex 2]],GroupVertices[Vertex],0)),1,1,"")</f>
        <v>3</v>
      </c>
      <c r="BF256" s="48">
        <v>0</v>
      </c>
      <c r="BG256" s="49">
        <v>0</v>
      </c>
      <c r="BH256" s="48">
        <v>0</v>
      </c>
      <c r="BI256" s="49">
        <v>0</v>
      </c>
      <c r="BJ256" s="48">
        <v>0</v>
      </c>
      <c r="BK256" s="49">
        <v>0</v>
      </c>
      <c r="BL256" s="48">
        <v>31</v>
      </c>
      <c r="BM256" s="49">
        <v>100</v>
      </c>
      <c r="BN256" s="48">
        <v>31</v>
      </c>
    </row>
    <row r="257" spans="1:66" ht="15">
      <c r="A257" s="65" t="s">
        <v>240</v>
      </c>
      <c r="B257" s="65" t="s">
        <v>240</v>
      </c>
      <c r="C257" s="66" t="s">
        <v>3370</v>
      </c>
      <c r="D257" s="67">
        <v>10</v>
      </c>
      <c r="E257" s="68" t="s">
        <v>136</v>
      </c>
      <c r="F257" s="69">
        <v>8</v>
      </c>
      <c r="G257" s="66"/>
      <c r="H257" s="70"/>
      <c r="I257" s="71"/>
      <c r="J257" s="71"/>
      <c r="K257" s="34" t="s">
        <v>65</v>
      </c>
      <c r="L257" s="78">
        <v>257</v>
      </c>
      <c r="M257" s="78"/>
      <c r="N257" s="73" t="s">
        <v>888</v>
      </c>
      <c r="O257" s="80" t="s">
        <v>198</v>
      </c>
      <c r="P257" s="82">
        <v>43640.35084490741</v>
      </c>
      <c r="Q257" s="80" t="s">
        <v>438</v>
      </c>
      <c r="R257" s="84" t="s">
        <v>626</v>
      </c>
      <c r="S257" s="80" t="s">
        <v>802</v>
      </c>
      <c r="T257" s="80"/>
      <c r="U257" s="80" t="s">
        <v>1201</v>
      </c>
      <c r="V257" s="80" t="s">
        <v>1201</v>
      </c>
      <c r="W257" s="82">
        <v>43640.35084490741</v>
      </c>
      <c r="X257" s="85">
        <v>43640</v>
      </c>
      <c r="Y257" s="83" t="s">
        <v>1553</v>
      </c>
      <c r="Z257" s="80" t="s">
        <v>1715</v>
      </c>
      <c r="AA257" s="80"/>
      <c r="AB257" s="80"/>
      <c r="AC257" s="83" t="s">
        <v>1995</v>
      </c>
      <c r="AD257" s="80"/>
      <c r="AE257" s="80" t="b">
        <v>0</v>
      </c>
      <c r="AF257" s="80">
        <v>8</v>
      </c>
      <c r="AG257" s="83" t="s">
        <v>2147</v>
      </c>
      <c r="AH257" s="80" t="b">
        <v>0</v>
      </c>
      <c r="AI257" s="80" t="s">
        <v>2150</v>
      </c>
      <c r="AJ257" s="80"/>
      <c r="AK257" s="83" t="s">
        <v>2147</v>
      </c>
      <c r="AL257" s="80" t="b">
        <v>0</v>
      </c>
      <c r="AM257" s="80">
        <v>5</v>
      </c>
      <c r="AN257" s="83" t="s">
        <v>2147</v>
      </c>
      <c r="AO257" s="80" t="s">
        <v>2185</v>
      </c>
      <c r="AP257" s="80" t="b">
        <v>0</v>
      </c>
      <c r="AQ257" s="83" t="s">
        <v>1995</v>
      </c>
      <c r="AR257" s="80"/>
      <c r="AS257" s="80">
        <v>0</v>
      </c>
      <c r="AT257" s="80">
        <v>0</v>
      </c>
      <c r="AU257" s="80"/>
      <c r="AV257" s="80"/>
      <c r="AW257" s="80"/>
      <c r="AX257" s="80"/>
      <c r="AY257" s="80"/>
      <c r="AZ257" s="80"/>
      <c r="BA257" s="80"/>
      <c r="BB257" s="80"/>
      <c r="BC257">
        <v>14</v>
      </c>
      <c r="BD257" s="79" t="str">
        <f>REPLACE(INDEX(GroupVertices[Group],MATCH(Edges[[#This Row],[Vertex 1]],GroupVertices[Vertex],0)),1,1,"")</f>
        <v>3</v>
      </c>
      <c r="BE257" s="79" t="str">
        <f>REPLACE(INDEX(GroupVertices[Group],MATCH(Edges[[#This Row],[Vertex 2]],GroupVertices[Vertex],0)),1,1,"")</f>
        <v>3</v>
      </c>
      <c r="BF257" s="48">
        <v>1</v>
      </c>
      <c r="BG257" s="49">
        <v>4</v>
      </c>
      <c r="BH257" s="48">
        <v>0</v>
      </c>
      <c r="BI257" s="49">
        <v>0</v>
      </c>
      <c r="BJ257" s="48">
        <v>0</v>
      </c>
      <c r="BK257" s="49">
        <v>0</v>
      </c>
      <c r="BL257" s="48">
        <v>24</v>
      </c>
      <c r="BM257" s="49">
        <v>96</v>
      </c>
      <c r="BN257" s="48">
        <v>25</v>
      </c>
    </row>
    <row r="258" spans="1:66" ht="15">
      <c r="A258" s="65" t="s">
        <v>241</v>
      </c>
      <c r="B258" s="65" t="s">
        <v>241</v>
      </c>
      <c r="C258" s="66" t="s">
        <v>3369</v>
      </c>
      <c r="D258" s="67">
        <v>3</v>
      </c>
      <c r="E258" s="68" t="s">
        <v>132</v>
      </c>
      <c r="F258" s="69">
        <v>25</v>
      </c>
      <c r="G258" s="66"/>
      <c r="H258" s="70"/>
      <c r="I258" s="71"/>
      <c r="J258" s="71"/>
      <c r="K258" s="34" t="s">
        <v>65</v>
      </c>
      <c r="L258" s="78">
        <v>258</v>
      </c>
      <c r="M258" s="78"/>
      <c r="N258" s="73" t="s">
        <v>850</v>
      </c>
      <c r="O258" s="80" t="s">
        <v>198</v>
      </c>
      <c r="P258" s="82">
        <v>43668.27784722222</v>
      </c>
      <c r="Q258" s="80" t="s">
        <v>493</v>
      </c>
      <c r="R258" s="80" t="s">
        <v>718</v>
      </c>
      <c r="S258" s="80" t="s">
        <v>803</v>
      </c>
      <c r="T258" s="80" t="s">
        <v>1074</v>
      </c>
      <c r="U258" s="80" t="s">
        <v>1232</v>
      </c>
      <c r="V258" s="80" t="s">
        <v>1232</v>
      </c>
      <c r="W258" s="82">
        <v>43668.27784722222</v>
      </c>
      <c r="X258" s="85">
        <v>43668</v>
      </c>
      <c r="Y258" s="83" t="s">
        <v>1389</v>
      </c>
      <c r="Z258" s="80" t="s">
        <v>1770</v>
      </c>
      <c r="AA258" s="80"/>
      <c r="AB258" s="80"/>
      <c r="AC258" s="83" t="s">
        <v>2050</v>
      </c>
      <c r="AD258" s="80"/>
      <c r="AE258" s="80" t="b">
        <v>0</v>
      </c>
      <c r="AF258" s="80">
        <v>3</v>
      </c>
      <c r="AG258" s="83" t="s">
        <v>2147</v>
      </c>
      <c r="AH258" s="80" t="b">
        <v>0</v>
      </c>
      <c r="AI258" s="80" t="s">
        <v>2155</v>
      </c>
      <c r="AJ258" s="80"/>
      <c r="AK258" s="83" t="s">
        <v>2147</v>
      </c>
      <c r="AL258" s="80" t="b">
        <v>0</v>
      </c>
      <c r="AM258" s="80">
        <v>0</v>
      </c>
      <c r="AN258" s="83" t="s">
        <v>2147</v>
      </c>
      <c r="AO258" s="80" t="s">
        <v>2185</v>
      </c>
      <c r="AP258" s="80" t="b">
        <v>0</v>
      </c>
      <c r="AQ258" s="83" t="s">
        <v>2050</v>
      </c>
      <c r="AR258" s="80"/>
      <c r="AS258" s="80">
        <v>0</v>
      </c>
      <c r="AT258" s="80">
        <v>0</v>
      </c>
      <c r="AU258" s="80"/>
      <c r="AV258" s="80"/>
      <c r="AW258" s="80"/>
      <c r="AX258" s="80"/>
      <c r="AY258" s="80"/>
      <c r="AZ258" s="80"/>
      <c r="BA258" s="80"/>
      <c r="BB258" s="80"/>
      <c r="BC258">
        <v>3</v>
      </c>
      <c r="BD258" s="79" t="str">
        <f>REPLACE(INDEX(GroupVertices[Group],MATCH(Edges[[#This Row],[Vertex 1]],GroupVertices[Vertex],0)),1,1,"")</f>
        <v>3</v>
      </c>
      <c r="BE258" s="79" t="str">
        <f>REPLACE(INDEX(GroupVertices[Group],MATCH(Edges[[#This Row],[Vertex 2]],GroupVertices[Vertex],0)),1,1,"")</f>
        <v>3</v>
      </c>
      <c r="BF258" s="48">
        <v>0</v>
      </c>
      <c r="BG258" s="49">
        <v>0</v>
      </c>
      <c r="BH258" s="48">
        <v>0</v>
      </c>
      <c r="BI258" s="49">
        <v>0</v>
      </c>
      <c r="BJ258" s="48">
        <v>0</v>
      </c>
      <c r="BK258" s="49">
        <v>0</v>
      </c>
      <c r="BL258" s="48">
        <v>26</v>
      </c>
      <c r="BM258" s="49">
        <v>100</v>
      </c>
      <c r="BN258" s="48">
        <v>26</v>
      </c>
    </row>
    <row r="259" spans="1:66" ht="15">
      <c r="A259" s="65" t="s">
        <v>240</v>
      </c>
      <c r="B259" s="65" t="s">
        <v>240</v>
      </c>
      <c r="C259" s="66" t="s">
        <v>3370</v>
      </c>
      <c r="D259" s="67">
        <v>10</v>
      </c>
      <c r="E259" s="68" t="s">
        <v>136</v>
      </c>
      <c r="F259" s="69">
        <v>8</v>
      </c>
      <c r="G259" s="66"/>
      <c r="H259" s="70"/>
      <c r="I259" s="71"/>
      <c r="J259" s="71"/>
      <c r="K259" s="34" t="s">
        <v>65</v>
      </c>
      <c r="L259" s="78">
        <v>259</v>
      </c>
      <c r="M259" s="78"/>
      <c r="N259" s="73" t="s">
        <v>888</v>
      </c>
      <c r="O259" s="80" t="s">
        <v>198</v>
      </c>
      <c r="P259" s="82">
        <v>43668.48268518518</v>
      </c>
      <c r="Q259" s="80" t="s">
        <v>439</v>
      </c>
      <c r="R259" s="84" t="s">
        <v>685</v>
      </c>
      <c r="S259" s="80" t="s">
        <v>788</v>
      </c>
      <c r="T259" s="80"/>
      <c r="U259" s="80" t="s">
        <v>1202</v>
      </c>
      <c r="V259" s="80" t="s">
        <v>1202</v>
      </c>
      <c r="W259" s="82">
        <v>43668.48268518518</v>
      </c>
      <c r="X259" s="85">
        <v>43668</v>
      </c>
      <c r="Y259" s="83" t="s">
        <v>1398</v>
      </c>
      <c r="Z259" s="80" t="s">
        <v>1716</v>
      </c>
      <c r="AA259" s="80"/>
      <c r="AB259" s="80"/>
      <c r="AC259" s="83" t="s">
        <v>1996</v>
      </c>
      <c r="AD259" s="80"/>
      <c r="AE259" s="80" t="b">
        <v>0</v>
      </c>
      <c r="AF259" s="80">
        <v>3</v>
      </c>
      <c r="AG259" s="83" t="s">
        <v>2147</v>
      </c>
      <c r="AH259" s="80" t="b">
        <v>0</v>
      </c>
      <c r="AI259" s="80" t="s">
        <v>2150</v>
      </c>
      <c r="AJ259" s="80"/>
      <c r="AK259" s="83" t="s">
        <v>2147</v>
      </c>
      <c r="AL259" s="80" t="b">
        <v>0</v>
      </c>
      <c r="AM259" s="80">
        <v>1</v>
      </c>
      <c r="AN259" s="83" t="s">
        <v>2147</v>
      </c>
      <c r="AO259" s="80" t="s">
        <v>2185</v>
      </c>
      <c r="AP259" s="80" t="b">
        <v>0</v>
      </c>
      <c r="AQ259" s="83" t="s">
        <v>1996</v>
      </c>
      <c r="AR259" s="80"/>
      <c r="AS259" s="80">
        <v>0</v>
      </c>
      <c r="AT259" s="80">
        <v>0</v>
      </c>
      <c r="AU259" s="80"/>
      <c r="AV259" s="80"/>
      <c r="AW259" s="80"/>
      <c r="AX259" s="80"/>
      <c r="AY259" s="80"/>
      <c r="AZ259" s="80"/>
      <c r="BA259" s="80"/>
      <c r="BB259" s="80"/>
      <c r="BC259">
        <v>14</v>
      </c>
      <c r="BD259" s="79" t="str">
        <f>REPLACE(INDEX(GroupVertices[Group],MATCH(Edges[[#This Row],[Vertex 1]],GroupVertices[Vertex],0)),1,1,"")</f>
        <v>3</v>
      </c>
      <c r="BE259" s="79" t="str">
        <f>REPLACE(INDEX(GroupVertices[Group],MATCH(Edges[[#This Row],[Vertex 2]],GroupVertices[Vertex],0)),1,1,"")</f>
        <v>3</v>
      </c>
      <c r="BF259" s="48">
        <v>1</v>
      </c>
      <c r="BG259" s="49">
        <v>2.5641025641025643</v>
      </c>
      <c r="BH259" s="48">
        <v>0</v>
      </c>
      <c r="BI259" s="49">
        <v>0</v>
      </c>
      <c r="BJ259" s="48">
        <v>0</v>
      </c>
      <c r="BK259" s="49">
        <v>0</v>
      </c>
      <c r="BL259" s="48">
        <v>38</v>
      </c>
      <c r="BM259" s="49">
        <v>97.43589743589743</v>
      </c>
      <c r="BN259" s="48">
        <v>39</v>
      </c>
    </row>
    <row r="260" spans="1:66" ht="15">
      <c r="A260" s="65" t="s">
        <v>240</v>
      </c>
      <c r="B260" s="65" t="s">
        <v>240</v>
      </c>
      <c r="C260" s="66" t="s">
        <v>3370</v>
      </c>
      <c r="D260" s="67">
        <v>10</v>
      </c>
      <c r="E260" s="68" t="s">
        <v>136</v>
      </c>
      <c r="F260" s="69">
        <v>8</v>
      </c>
      <c r="G260" s="66"/>
      <c r="H260" s="70"/>
      <c r="I260" s="71"/>
      <c r="J260" s="71"/>
      <c r="K260" s="34" t="s">
        <v>65</v>
      </c>
      <c r="L260" s="78">
        <v>260</v>
      </c>
      <c r="M260" s="78"/>
      <c r="N260" s="73" t="s">
        <v>888</v>
      </c>
      <c r="O260" s="80" t="s">
        <v>198</v>
      </c>
      <c r="P260" s="82">
        <v>43671.302141203705</v>
      </c>
      <c r="Q260" s="80" t="s">
        <v>440</v>
      </c>
      <c r="R260" s="84" t="s">
        <v>685</v>
      </c>
      <c r="S260" s="80" t="s">
        <v>788</v>
      </c>
      <c r="T260" s="80" t="s">
        <v>888</v>
      </c>
      <c r="U260" s="80" t="s">
        <v>1203</v>
      </c>
      <c r="V260" s="80" t="s">
        <v>1203</v>
      </c>
      <c r="W260" s="82">
        <v>43671.302141203705</v>
      </c>
      <c r="X260" s="85">
        <v>43671</v>
      </c>
      <c r="Y260" s="83" t="s">
        <v>1374</v>
      </c>
      <c r="Z260" s="80" t="s">
        <v>1717</v>
      </c>
      <c r="AA260" s="80"/>
      <c r="AB260" s="80"/>
      <c r="AC260" s="83" t="s">
        <v>1997</v>
      </c>
      <c r="AD260" s="80"/>
      <c r="AE260" s="80" t="b">
        <v>0</v>
      </c>
      <c r="AF260" s="80">
        <v>1</v>
      </c>
      <c r="AG260" s="83" t="s">
        <v>2147</v>
      </c>
      <c r="AH260" s="80" t="b">
        <v>0</v>
      </c>
      <c r="AI260" s="80" t="s">
        <v>2150</v>
      </c>
      <c r="AJ260" s="80"/>
      <c r="AK260" s="83" t="s">
        <v>2147</v>
      </c>
      <c r="AL260" s="80" t="b">
        <v>0</v>
      </c>
      <c r="AM260" s="80">
        <v>1</v>
      </c>
      <c r="AN260" s="83" t="s">
        <v>2147</v>
      </c>
      <c r="AO260" s="80" t="s">
        <v>2185</v>
      </c>
      <c r="AP260" s="80" t="b">
        <v>0</v>
      </c>
      <c r="AQ260" s="83" t="s">
        <v>1997</v>
      </c>
      <c r="AR260" s="80"/>
      <c r="AS260" s="80">
        <v>0</v>
      </c>
      <c r="AT260" s="80">
        <v>0</v>
      </c>
      <c r="AU260" s="80"/>
      <c r="AV260" s="80"/>
      <c r="AW260" s="80"/>
      <c r="AX260" s="80"/>
      <c r="AY260" s="80"/>
      <c r="AZ260" s="80"/>
      <c r="BA260" s="80"/>
      <c r="BB260" s="80"/>
      <c r="BC260">
        <v>14</v>
      </c>
      <c r="BD260" s="79" t="str">
        <f>REPLACE(INDEX(GroupVertices[Group],MATCH(Edges[[#This Row],[Vertex 1]],GroupVertices[Vertex],0)),1,1,"")</f>
        <v>3</v>
      </c>
      <c r="BE260" s="79" t="str">
        <f>REPLACE(INDEX(GroupVertices[Group],MATCH(Edges[[#This Row],[Vertex 2]],GroupVertices[Vertex],0)),1,1,"")</f>
        <v>3</v>
      </c>
      <c r="BF260" s="48">
        <v>1</v>
      </c>
      <c r="BG260" s="49">
        <v>3.3333333333333335</v>
      </c>
      <c r="BH260" s="48">
        <v>0</v>
      </c>
      <c r="BI260" s="49">
        <v>0</v>
      </c>
      <c r="BJ260" s="48">
        <v>0</v>
      </c>
      <c r="BK260" s="49">
        <v>0</v>
      </c>
      <c r="BL260" s="48">
        <v>29</v>
      </c>
      <c r="BM260" s="49">
        <v>96.66666666666667</v>
      </c>
      <c r="BN260" s="48">
        <v>30</v>
      </c>
    </row>
    <row r="261" spans="1:66" ht="15">
      <c r="A261" s="65" t="s">
        <v>240</v>
      </c>
      <c r="B261" s="65" t="s">
        <v>240</v>
      </c>
      <c r="C261" s="66" t="s">
        <v>3370</v>
      </c>
      <c r="D261" s="67">
        <v>10</v>
      </c>
      <c r="E261" s="68" t="s">
        <v>136</v>
      </c>
      <c r="F261" s="69">
        <v>8</v>
      </c>
      <c r="G261" s="66"/>
      <c r="H261" s="70"/>
      <c r="I261" s="71"/>
      <c r="J261" s="71"/>
      <c r="K261" s="34" t="s">
        <v>65</v>
      </c>
      <c r="L261" s="78">
        <v>261</v>
      </c>
      <c r="M261" s="78"/>
      <c r="N261" s="73" t="s">
        <v>888</v>
      </c>
      <c r="O261" s="80" t="s">
        <v>198</v>
      </c>
      <c r="P261" s="82">
        <v>43675.493101851855</v>
      </c>
      <c r="Q261" s="80" t="s">
        <v>441</v>
      </c>
      <c r="R261" s="84" t="s">
        <v>685</v>
      </c>
      <c r="S261" s="80" t="s">
        <v>788</v>
      </c>
      <c r="T261" s="80"/>
      <c r="U261" s="80" t="s">
        <v>1204</v>
      </c>
      <c r="V261" s="80" t="s">
        <v>1204</v>
      </c>
      <c r="W261" s="82">
        <v>43675.493101851855</v>
      </c>
      <c r="X261" s="85">
        <v>43675</v>
      </c>
      <c r="Y261" s="83" t="s">
        <v>1461</v>
      </c>
      <c r="Z261" s="80" t="s">
        <v>1718</v>
      </c>
      <c r="AA261" s="80"/>
      <c r="AB261" s="80"/>
      <c r="AC261" s="83" t="s">
        <v>1998</v>
      </c>
      <c r="AD261" s="80"/>
      <c r="AE261" s="80" t="b">
        <v>0</v>
      </c>
      <c r="AF261" s="80">
        <v>1</v>
      </c>
      <c r="AG261" s="83" t="s">
        <v>2147</v>
      </c>
      <c r="AH261" s="80" t="b">
        <v>0</v>
      </c>
      <c r="AI261" s="80" t="s">
        <v>2150</v>
      </c>
      <c r="AJ261" s="80"/>
      <c r="AK261" s="83" t="s">
        <v>2147</v>
      </c>
      <c r="AL261" s="80" t="b">
        <v>0</v>
      </c>
      <c r="AM261" s="80">
        <v>2</v>
      </c>
      <c r="AN261" s="83" t="s">
        <v>2147</v>
      </c>
      <c r="AO261" s="80" t="s">
        <v>2185</v>
      </c>
      <c r="AP261" s="80" t="b">
        <v>0</v>
      </c>
      <c r="AQ261" s="83" t="s">
        <v>1998</v>
      </c>
      <c r="AR261" s="80"/>
      <c r="AS261" s="80">
        <v>0</v>
      </c>
      <c r="AT261" s="80">
        <v>0</v>
      </c>
      <c r="AU261" s="80"/>
      <c r="AV261" s="80"/>
      <c r="AW261" s="80"/>
      <c r="AX261" s="80"/>
      <c r="AY261" s="80"/>
      <c r="AZ261" s="80"/>
      <c r="BA261" s="80"/>
      <c r="BB261" s="80"/>
      <c r="BC261">
        <v>14</v>
      </c>
      <c r="BD261" s="79" t="str">
        <f>REPLACE(INDEX(GroupVertices[Group],MATCH(Edges[[#This Row],[Vertex 1]],GroupVertices[Vertex],0)),1,1,"")</f>
        <v>3</v>
      </c>
      <c r="BE261" s="79" t="str">
        <f>REPLACE(INDEX(GroupVertices[Group],MATCH(Edges[[#This Row],[Vertex 2]],GroupVertices[Vertex],0)),1,1,"")</f>
        <v>3</v>
      </c>
      <c r="BF261" s="48">
        <v>1</v>
      </c>
      <c r="BG261" s="49">
        <v>2.7777777777777777</v>
      </c>
      <c r="BH261" s="48">
        <v>0</v>
      </c>
      <c r="BI261" s="49">
        <v>0</v>
      </c>
      <c r="BJ261" s="48">
        <v>0</v>
      </c>
      <c r="BK261" s="49">
        <v>0</v>
      </c>
      <c r="BL261" s="48">
        <v>35</v>
      </c>
      <c r="BM261" s="49">
        <v>97.22222222222223</v>
      </c>
      <c r="BN261" s="48">
        <v>36</v>
      </c>
    </row>
    <row r="262" spans="1:66" ht="15">
      <c r="A262" s="65" t="s">
        <v>240</v>
      </c>
      <c r="B262" s="65" t="s">
        <v>240</v>
      </c>
      <c r="C262" s="66" t="s">
        <v>3370</v>
      </c>
      <c r="D262" s="67">
        <v>10</v>
      </c>
      <c r="E262" s="68" t="s">
        <v>136</v>
      </c>
      <c r="F262" s="69">
        <v>8</v>
      </c>
      <c r="G262" s="66"/>
      <c r="H262" s="70"/>
      <c r="I262" s="71"/>
      <c r="J262" s="71"/>
      <c r="K262" s="34" t="s">
        <v>65</v>
      </c>
      <c r="L262" s="78">
        <v>262</v>
      </c>
      <c r="M262" s="78"/>
      <c r="N262" s="73" t="s">
        <v>888</v>
      </c>
      <c r="O262" s="80" t="s">
        <v>198</v>
      </c>
      <c r="P262" s="82">
        <v>43678.628530092596</v>
      </c>
      <c r="Q262" s="80" t="s">
        <v>442</v>
      </c>
      <c r="R262" s="84" t="s">
        <v>685</v>
      </c>
      <c r="S262" s="80" t="s">
        <v>788</v>
      </c>
      <c r="T262" s="80"/>
      <c r="U262" s="80" t="s">
        <v>1205</v>
      </c>
      <c r="V262" s="80" t="s">
        <v>1205</v>
      </c>
      <c r="W262" s="82">
        <v>43678.628530092596</v>
      </c>
      <c r="X262" s="85">
        <v>43678</v>
      </c>
      <c r="Y262" s="83" t="s">
        <v>1534</v>
      </c>
      <c r="Z262" s="80" t="s">
        <v>1719</v>
      </c>
      <c r="AA262" s="80"/>
      <c r="AB262" s="80"/>
      <c r="AC262" s="83" t="s">
        <v>1999</v>
      </c>
      <c r="AD262" s="80"/>
      <c r="AE262" s="80" t="b">
        <v>0</v>
      </c>
      <c r="AF262" s="80">
        <v>1</v>
      </c>
      <c r="AG262" s="83" t="s">
        <v>2147</v>
      </c>
      <c r="AH262" s="80" t="b">
        <v>0</v>
      </c>
      <c r="AI262" s="80" t="s">
        <v>2150</v>
      </c>
      <c r="AJ262" s="80"/>
      <c r="AK262" s="83" t="s">
        <v>2147</v>
      </c>
      <c r="AL262" s="80" t="b">
        <v>0</v>
      </c>
      <c r="AM262" s="80">
        <v>0</v>
      </c>
      <c r="AN262" s="83" t="s">
        <v>2147</v>
      </c>
      <c r="AO262" s="80" t="s">
        <v>2185</v>
      </c>
      <c r="AP262" s="80" t="b">
        <v>0</v>
      </c>
      <c r="AQ262" s="83" t="s">
        <v>1999</v>
      </c>
      <c r="AR262" s="80"/>
      <c r="AS262" s="80">
        <v>0</v>
      </c>
      <c r="AT262" s="80">
        <v>0</v>
      </c>
      <c r="AU262" s="80"/>
      <c r="AV262" s="80"/>
      <c r="AW262" s="80"/>
      <c r="AX262" s="80"/>
      <c r="AY262" s="80"/>
      <c r="AZ262" s="80"/>
      <c r="BA262" s="80"/>
      <c r="BB262" s="80"/>
      <c r="BC262">
        <v>14</v>
      </c>
      <c r="BD262" s="79" t="str">
        <f>REPLACE(INDEX(GroupVertices[Group],MATCH(Edges[[#This Row],[Vertex 1]],GroupVertices[Vertex],0)),1,1,"")</f>
        <v>3</v>
      </c>
      <c r="BE262" s="79" t="str">
        <f>REPLACE(INDEX(GroupVertices[Group],MATCH(Edges[[#This Row],[Vertex 2]],GroupVertices[Vertex],0)),1,1,"")</f>
        <v>3</v>
      </c>
      <c r="BF262" s="48">
        <v>0</v>
      </c>
      <c r="BG262" s="49">
        <v>0</v>
      </c>
      <c r="BH262" s="48">
        <v>0</v>
      </c>
      <c r="BI262" s="49">
        <v>0</v>
      </c>
      <c r="BJ262" s="48">
        <v>0</v>
      </c>
      <c r="BK262" s="49">
        <v>0</v>
      </c>
      <c r="BL262" s="48">
        <v>19</v>
      </c>
      <c r="BM262" s="49">
        <v>100</v>
      </c>
      <c r="BN262" s="48">
        <v>19</v>
      </c>
    </row>
    <row r="263" spans="1:66" ht="15">
      <c r="A263" s="65" t="s">
        <v>241</v>
      </c>
      <c r="B263" s="65" t="s">
        <v>241</v>
      </c>
      <c r="C263" s="66" t="s">
        <v>3369</v>
      </c>
      <c r="D263" s="67">
        <v>3</v>
      </c>
      <c r="E263" s="68" t="s">
        <v>132</v>
      </c>
      <c r="F263" s="69">
        <v>25</v>
      </c>
      <c r="G263" s="66"/>
      <c r="H263" s="70"/>
      <c r="I263" s="71"/>
      <c r="J263" s="71"/>
      <c r="K263" s="34" t="s">
        <v>65</v>
      </c>
      <c r="L263" s="78">
        <v>263</v>
      </c>
      <c r="M263" s="78"/>
      <c r="N263" s="73" t="s">
        <v>850</v>
      </c>
      <c r="O263" s="80" t="s">
        <v>198</v>
      </c>
      <c r="P263" s="82">
        <v>43682.27784722222</v>
      </c>
      <c r="Q263" s="80" t="s">
        <v>494</v>
      </c>
      <c r="R263" s="80" t="s">
        <v>718</v>
      </c>
      <c r="S263" s="80" t="s">
        <v>803</v>
      </c>
      <c r="T263" s="80" t="s">
        <v>1074</v>
      </c>
      <c r="U263" s="80" t="s">
        <v>1233</v>
      </c>
      <c r="V263" s="80" t="s">
        <v>1233</v>
      </c>
      <c r="W263" s="82">
        <v>43682.27784722222</v>
      </c>
      <c r="X263" s="85">
        <v>43682</v>
      </c>
      <c r="Y263" s="83" t="s">
        <v>1389</v>
      </c>
      <c r="Z263" s="80" t="s">
        <v>1771</v>
      </c>
      <c r="AA263" s="80"/>
      <c r="AB263" s="80"/>
      <c r="AC263" s="83" t="s">
        <v>2051</v>
      </c>
      <c r="AD263" s="80"/>
      <c r="AE263" s="80" t="b">
        <v>0</v>
      </c>
      <c r="AF263" s="80">
        <v>3</v>
      </c>
      <c r="AG263" s="83" t="s">
        <v>2147</v>
      </c>
      <c r="AH263" s="80" t="b">
        <v>0</v>
      </c>
      <c r="AI263" s="80" t="s">
        <v>2155</v>
      </c>
      <c r="AJ263" s="80"/>
      <c r="AK263" s="83" t="s">
        <v>2147</v>
      </c>
      <c r="AL263" s="80" t="b">
        <v>0</v>
      </c>
      <c r="AM263" s="80">
        <v>0</v>
      </c>
      <c r="AN263" s="83" t="s">
        <v>2147</v>
      </c>
      <c r="AO263" s="80" t="s">
        <v>2185</v>
      </c>
      <c r="AP263" s="80" t="b">
        <v>0</v>
      </c>
      <c r="AQ263" s="83" t="s">
        <v>2051</v>
      </c>
      <c r="AR263" s="80"/>
      <c r="AS263" s="80">
        <v>0</v>
      </c>
      <c r="AT263" s="80">
        <v>0</v>
      </c>
      <c r="AU263" s="80"/>
      <c r="AV263" s="80"/>
      <c r="AW263" s="80"/>
      <c r="AX263" s="80"/>
      <c r="AY263" s="80"/>
      <c r="AZ263" s="80"/>
      <c r="BA263" s="80"/>
      <c r="BB263" s="80"/>
      <c r="BC263">
        <v>3</v>
      </c>
      <c r="BD263" s="79" t="str">
        <f>REPLACE(INDEX(GroupVertices[Group],MATCH(Edges[[#This Row],[Vertex 1]],GroupVertices[Vertex],0)),1,1,"")</f>
        <v>3</v>
      </c>
      <c r="BE263" s="79" t="str">
        <f>REPLACE(INDEX(GroupVertices[Group],MATCH(Edges[[#This Row],[Vertex 2]],GroupVertices[Vertex],0)),1,1,"")</f>
        <v>3</v>
      </c>
      <c r="BF263" s="48">
        <v>0</v>
      </c>
      <c r="BG263" s="49">
        <v>0</v>
      </c>
      <c r="BH263" s="48">
        <v>0</v>
      </c>
      <c r="BI263" s="49">
        <v>0</v>
      </c>
      <c r="BJ263" s="48">
        <v>0</v>
      </c>
      <c r="BK263" s="49">
        <v>0</v>
      </c>
      <c r="BL263" s="48">
        <v>26</v>
      </c>
      <c r="BM263" s="49">
        <v>100</v>
      </c>
      <c r="BN263" s="48">
        <v>26</v>
      </c>
    </row>
    <row r="264" spans="1:66" ht="15">
      <c r="A264" s="65" t="s">
        <v>240</v>
      </c>
      <c r="B264" s="65" t="s">
        <v>240</v>
      </c>
      <c r="C264" s="66" t="s">
        <v>3370</v>
      </c>
      <c r="D264" s="67">
        <v>10</v>
      </c>
      <c r="E264" s="68" t="s">
        <v>136</v>
      </c>
      <c r="F264" s="69">
        <v>8</v>
      </c>
      <c r="G264" s="66"/>
      <c r="H264" s="70"/>
      <c r="I264" s="71"/>
      <c r="J264" s="71"/>
      <c r="K264" s="34" t="s">
        <v>65</v>
      </c>
      <c r="L264" s="78">
        <v>264</v>
      </c>
      <c r="M264" s="78"/>
      <c r="N264" s="73" t="s">
        <v>888</v>
      </c>
      <c r="O264" s="80" t="s">
        <v>198</v>
      </c>
      <c r="P264" s="82">
        <v>43683.350752314815</v>
      </c>
      <c r="Q264" s="80" t="s">
        <v>443</v>
      </c>
      <c r="R264" s="84" t="s">
        <v>685</v>
      </c>
      <c r="S264" s="80" t="s">
        <v>788</v>
      </c>
      <c r="T264" s="80" t="s">
        <v>888</v>
      </c>
      <c r="U264" s="80" t="s">
        <v>1206</v>
      </c>
      <c r="V264" s="80" t="s">
        <v>1206</v>
      </c>
      <c r="W264" s="82">
        <v>43683.350752314815</v>
      </c>
      <c r="X264" s="85">
        <v>43683</v>
      </c>
      <c r="Y264" s="83" t="s">
        <v>1390</v>
      </c>
      <c r="Z264" s="80" t="s">
        <v>1720</v>
      </c>
      <c r="AA264" s="80"/>
      <c r="AB264" s="80"/>
      <c r="AC264" s="83" t="s">
        <v>2000</v>
      </c>
      <c r="AD264" s="80"/>
      <c r="AE264" s="80" t="b">
        <v>0</v>
      </c>
      <c r="AF264" s="80">
        <v>0</v>
      </c>
      <c r="AG264" s="83" t="s">
        <v>2147</v>
      </c>
      <c r="AH264" s="80" t="b">
        <v>0</v>
      </c>
      <c r="AI264" s="80" t="s">
        <v>2150</v>
      </c>
      <c r="AJ264" s="80"/>
      <c r="AK264" s="83" t="s">
        <v>2147</v>
      </c>
      <c r="AL264" s="80" t="b">
        <v>0</v>
      </c>
      <c r="AM264" s="80">
        <v>2</v>
      </c>
      <c r="AN264" s="83" t="s">
        <v>2147</v>
      </c>
      <c r="AO264" s="80" t="s">
        <v>2185</v>
      </c>
      <c r="AP264" s="80" t="b">
        <v>0</v>
      </c>
      <c r="AQ264" s="83" t="s">
        <v>2000</v>
      </c>
      <c r="AR264" s="80"/>
      <c r="AS264" s="80">
        <v>0</v>
      </c>
      <c r="AT264" s="80">
        <v>0</v>
      </c>
      <c r="AU264" s="80"/>
      <c r="AV264" s="80"/>
      <c r="AW264" s="80"/>
      <c r="AX264" s="80"/>
      <c r="AY264" s="80"/>
      <c r="AZ264" s="80"/>
      <c r="BA264" s="80"/>
      <c r="BB264" s="80"/>
      <c r="BC264">
        <v>14</v>
      </c>
      <c r="BD264" s="79" t="str">
        <f>REPLACE(INDEX(GroupVertices[Group],MATCH(Edges[[#This Row],[Vertex 1]],GroupVertices[Vertex],0)),1,1,"")</f>
        <v>3</v>
      </c>
      <c r="BE264" s="79" t="str">
        <f>REPLACE(INDEX(GroupVertices[Group],MATCH(Edges[[#This Row],[Vertex 2]],GroupVertices[Vertex],0)),1,1,"")</f>
        <v>3</v>
      </c>
      <c r="BF264" s="48">
        <v>2</v>
      </c>
      <c r="BG264" s="49">
        <v>6.25</v>
      </c>
      <c r="BH264" s="48">
        <v>0</v>
      </c>
      <c r="BI264" s="49">
        <v>0</v>
      </c>
      <c r="BJ264" s="48">
        <v>0</v>
      </c>
      <c r="BK264" s="49">
        <v>0</v>
      </c>
      <c r="BL264" s="48">
        <v>30</v>
      </c>
      <c r="BM264" s="49">
        <v>93.75</v>
      </c>
      <c r="BN264" s="48">
        <v>32</v>
      </c>
    </row>
    <row r="265" spans="1:66" ht="15">
      <c r="A265" s="65" t="s">
        <v>265</v>
      </c>
      <c r="B265" s="65" t="s">
        <v>265</v>
      </c>
      <c r="C265" s="66" t="s">
        <v>3369</v>
      </c>
      <c r="D265" s="67">
        <v>3</v>
      </c>
      <c r="E265" s="68" t="s">
        <v>132</v>
      </c>
      <c r="F265" s="69">
        <v>25</v>
      </c>
      <c r="G265" s="66"/>
      <c r="H265" s="70"/>
      <c r="I265" s="71"/>
      <c r="J265" s="71"/>
      <c r="K265" s="34" t="s">
        <v>65</v>
      </c>
      <c r="L265" s="78">
        <v>265</v>
      </c>
      <c r="M265" s="78"/>
      <c r="N265" s="73" t="s">
        <v>850</v>
      </c>
      <c r="O265" s="80" t="s">
        <v>198</v>
      </c>
      <c r="P265" s="82">
        <v>43360.67017361111</v>
      </c>
      <c r="Q265" s="80" t="s">
        <v>469</v>
      </c>
      <c r="R265" s="80"/>
      <c r="S265" s="80"/>
      <c r="T265" s="80" t="s">
        <v>896</v>
      </c>
      <c r="U265" s="80"/>
      <c r="V265" s="80" t="s">
        <v>1324</v>
      </c>
      <c r="W265" s="82">
        <v>43360.67017361111</v>
      </c>
      <c r="X265" s="85">
        <v>43360</v>
      </c>
      <c r="Y265" s="83" t="s">
        <v>1559</v>
      </c>
      <c r="Z265" s="80" t="s">
        <v>1746</v>
      </c>
      <c r="AA265" s="80"/>
      <c r="AB265" s="80"/>
      <c r="AC265" s="83" t="s">
        <v>2026</v>
      </c>
      <c r="AD265" s="80"/>
      <c r="AE265" s="80" t="b">
        <v>0</v>
      </c>
      <c r="AF265" s="80">
        <v>0</v>
      </c>
      <c r="AG265" s="83" t="s">
        <v>2147</v>
      </c>
      <c r="AH265" s="80" t="b">
        <v>0</v>
      </c>
      <c r="AI265" s="80" t="s">
        <v>2152</v>
      </c>
      <c r="AJ265" s="80"/>
      <c r="AK265" s="83" t="s">
        <v>2147</v>
      </c>
      <c r="AL265" s="80" t="b">
        <v>0</v>
      </c>
      <c r="AM265" s="80">
        <v>12</v>
      </c>
      <c r="AN265" s="83" t="s">
        <v>2167</v>
      </c>
      <c r="AO265" s="80" t="s">
        <v>2175</v>
      </c>
      <c r="AP265" s="80" t="b">
        <v>0</v>
      </c>
      <c r="AQ265" s="83" t="s">
        <v>2167</v>
      </c>
      <c r="AR265" s="80"/>
      <c r="AS265" s="80">
        <v>0</v>
      </c>
      <c r="AT265" s="80">
        <v>0</v>
      </c>
      <c r="AU265" s="80"/>
      <c r="AV265" s="80"/>
      <c r="AW265" s="80"/>
      <c r="AX265" s="80"/>
      <c r="AY265" s="80"/>
      <c r="AZ265" s="80"/>
      <c r="BA265" s="80"/>
      <c r="BB265" s="80"/>
      <c r="BC265">
        <v>2</v>
      </c>
      <c r="BD265" s="79" t="str">
        <f>REPLACE(INDEX(GroupVertices[Group],MATCH(Edges[[#This Row],[Vertex 1]],GroupVertices[Vertex],0)),1,1,"")</f>
        <v>5</v>
      </c>
      <c r="BE265" s="79" t="str">
        <f>REPLACE(INDEX(GroupVertices[Group],MATCH(Edges[[#This Row],[Vertex 2]],GroupVertices[Vertex],0)),1,1,"")</f>
        <v>5</v>
      </c>
      <c r="BF265" s="48">
        <v>1</v>
      </c>
      <c r="BG265" s="49">
        <v>5</v>
      </c>
      <c r="BH265" s="48">
        <v>0</v>
      </c>
      <c r="BI265" s="49">
        <v>0</v>
      </c>
      <c r="BJ265" s="48">
        <v>0</v>
      </c>
      <c r="BK265" s="49">
        <v>0</v>
      </c>
      <c r="BL265" s="48">
        <v>19</v>
      </c>
      <c r="BM265" s="49">
        <v>95</v>
      </c>
      <c r="BN265" s="48">
        <v>20</v>
      </c>
    </row>
    <row r="266" spans="1:66" ht="15">
      <c r="A266" s="65" t="s">
        <v>265</v>
      </c>
      <c r="B266" s="65" t="s">
        <v>265</v>
      </c>
      <c r="C266" s="66" t="s">
        <v>3369</v>
      </c>
      <c r="D266" s="67">
        <v>3</v>
      </c>
      <c r="E266" s="68" t="s">
        <v>132</v>
      </c>
      <c r="F266" s="69">
        <v>25</v>
      </c>
      <c r="G266" s="66"/>
      <c r="H266" s="70"/>
      <c r="I266" s="71"/>
      <c r="J266" s="71"/>
      <c r="K266" s="34" t="s">
        <v>65</v>
      </c>
      <c r="L266" s="78">
        <v>266</v>
      </c>
      <c r="M266" s="78"/>
      <c r="N266" s="73" t="s">
        <v>850</v>
      </c>
      <c r="O266" s="80" t="s">
        <v>198</v>
      </c>
      <c r="P266" s="82">
        <v>43369.41774305556</v>
      </c>
      <c r="Q266" s="80" t="s">
        <v>470</v>
      </c>
      <c r="R266" s="80"/>
      <c r="S266" s="80"/>
      <c r="T266" s="80" t="s">
        <v>896</v>
      </c>
      <c r="U266" s="80"/>
      <c r="V266" s="80" t="s">
        <v>1324</v>
      </c>
      <c r="W266" s="82">
        <v>43369.41774305556</v>
      </c>
      <c r="X266" s="85">
        <v>43369</v>
      </c>
      <c r="Y266" s="83" t="s">
        <v>1382</v>
      </c>
      <c r="Z266" s="80" t="s">
        <v>1747</v>
      </c>
      <c r="AA266" s="80"/>
      <c r="AB266" s="80"/>
      <c r="AC266" s="83" t="s">
        <v>2027</v>
      </c>
      <c r="AD266" s="80"/>
      <c r="AE266" s="80" t="b">
        <v>0</v>
      </c>
      <c r="AF266" s="80">
        <v>0</v>
      </c>
      <c r="AG266" s="83" t="s">
        <v>2147</v>
      </c>
      <c r="AH266" s="80" t="b">
        <v>0</v>
      </c>
      <c r="AI266" s="80" t="s">
        <v>2152</v>
      </c>
      <c r="AJ266" s="80"/>
      <c r="AK266" s="83" t="s">
        <v>2147</v>
      </c>
      <c r="AL266" s="80" t="b">
        <v>0</v>
      </c>
      <c r="AM266" s="80">
        <v>3</v>
      </c>
      <c r="AN266" s="83" t="s">
        <v>2168</v>
      </c>
      <c r="AO266" s="80" t="s">
        <v>2175</v>
      </c>
      <c r="AP266" s="80" t="b">
        <v>0</v>
      </c>
      <c r="AQ266" s="83" t="s">
        <v>2168</v>
      </c>
      <c r="AR266" s="80"/>
      <c r="AS266" s="80">
        <v>0</v>
      </c>
      <c r="AT266" s="80">
        <v>0</v>
      </c>
      <c r="AU266" s="80"/>
      <c r="AV266" s="80"/>
      <c r="AW266" s="80"/>
      <c r="AX266" s="80"/>
      <c r="AY266" s="80"/>
      <c r="AZ266" s="80"/>
      <c r="BA266" s="80"/>
      <c r="BB266" s="80"/>
      <c r="BC266">
        <v>2</v>
      </c>
      <c r="BD266" s="79" t="str">
        <f>REPLACE(INDEX(GroupVertices[Group],MATCH(Edges[[#This Row],[Vertex 1]],GroupVertices[Vertex],0)),1,1,"")</f>
        <v>5</v>
      </c>
      <c r="BE266" s="79" t="str">
        <f>REPLACE(INDEX(GroupVertices[Group],MATCH(Edges[[#This Row],[Vertex 2]],GroupVertices[Vertex],0)),1,1,"")</f>
        <v>5</v>
      </c>
      <c r="BF266" s="48">
        <v>0</v>
      </c>
      <c r="BG266" s="49">
        <v>0</v>
      </c>
      <c r="BH266" s="48">
        <v>0</v>
      </c>
      <c r="BI266" s="49">
        <v>0</v>
      </c>
      <c r="BJ266" s="48">
        <v>0</v>
      </c>
      <c r="BK266" s="49">
        <v>0</v>
      </c>
      <c r="BL266" s="48">
        <v>29</v>
      </c>
      <c r="BM266" s="49">
        <v>100</v>
      </c>
      <c r="BN266" s="48">
        <v>29</v>
      </c>
    </row>
    <row r="267" spans="1:66" ht="15">
      <c r="A267" s="65" t="s">
        <v>265</v>
      </c>
      <c r="B267" s="65" t="s">
        <v>249</v>
      </c>
      <c r="C267" s="66" t="s">
        <v>3369</v>
      </c>
      <c r="D267" s="67">
        <v>3</v>
      </c>
      <c r="E267" s="68" t="s">
        <v>132</v>
      </c>
      <c r="F267" s="69">
        <v>25</v>
      </c>
      <c r="G267" s="66"/>
      <c r="H267" s="70"/>
      <c r="I267" s="71"/>
      <c r="J267" s="71"/>
      <c r="K267" s="34" t="s">
        <v>65</v>
      </c>
      <c r="L267" s="78">
        <v>267</v>
      </c>
      <c r="M267" s="78"/>
      <c r="N267" s="73" t="s">
        <v>850</v>
      </c>
      <c r="O267" s="80" t="s">
        <v>310</v>
      </c>
      <c r="P267" s="82">
        <v>43370.512407407405</v>
      </c>
      <c r="Q267" s="80" t="s">
        <v>461</v>
      </c>
      <c r="R267" s="80"/>
      <c r="S267" s="80"/>
      <c r="T267" s="80" t="s">
        <v>1042</v>
      </c>
      <c r="U267" s="80"/>
      <c r="V267" s="80" t="s">
        <v>1324</v>
      </c>
      <c r="W267" s="82">
        <v>43370.512407407405</v>
      </c>
      <c r="X267" s="85">
        <v>43370</v>
      </c>
      <c r="Y267" s="83" t="s">
        <v>1388</v>
      </c>
      <c r="Z267" s="80" t="s">
        <v>1738</v>
      </c>
      <c r="AA267" s="80"/>
      <c r="AB267" s="80"/>
      <c r="AC267" s="83" t="s">
        <v>2018</v>
      </c>
      <c r="AD267" s="80"/>
      <c r="AE267" s="80" t="b">
        <v>0</v>
      </c>
      <c r="AF267" s="80">
        <v>0</v>
      </c>
      <c r="AG267" s="83" t="s">
        <v>2147</v>
      </c>
      <c r="AH267" s="80" t="b">
        <v>0</v>
      </c>
      <c r="AI267" s="80" t="s">
        <v>2152</v>
      </c>
      <c r="AJ267" s="80"/>
      <c r="AK267" s="83" t="s">
        <v>2147</v>
      </c>
      <c r="AL267" s="80" t="b">
        <v>0</v>
      </c>
      <c r="AM267" s="80">
        <v>4</v>
      </c>
      <c r="AN267" s="83" t="s">
        <v>2166</v>
      </c>
      <c r="AO267" s="80" t="s">
        <v>2175</v>
      </c>
      <c r="AP267" s="80" t="b">
        <v>0</v>
      </c>
      <c r="AQ267" s="83" t="s">
        <v>2166</v>
      </c>
      <c r="AR267" s="80"/>
      <c r="AS267" s="80">
        <v>0</v>
      </c>
      <c r="AT267" s="80">
        <v>0</v>
      </c>
      <c r="AU267" s="80"/>
      <c r="AV267" s="80"/>
      <c r="AW267" s="80"/>
      <c r="AX267" s="80"/>
      <c r="AY267" s="80"/>
      <c r="AZ267" s="80"/>
      <c r="BA267" s="80"/>
      <c r="BB267" s="80"/>
      <c r="BC267">
        <v>1</v>
      </c>
      <c r="BD267" s="79" t="str">
        <f>REPLACE(INDEX(GroupVertices[Group],MATCH(Edges[[#This Row],[Vertex 1]],GroupVertices[Vertex],0)),1,1,"")</f>
        <v>5</v>
      </c>
      <c r="BE267" s="79" t="str">
        <f>REPLACE(INDEX(GroupVertices[Group],MATCH(Edges[[#This Row],[Vertex 2]],GroupVertices[Vertex],0)),1,1,"")</f>
        <v>5</v>
      </c>
      <c r="BF267" s="48">
        <v>1</v>
      </c>
      <c r="BG267" s="49">
        <v>3.3333333333333335</v>
      </c>
      <c r="BH267" s="48">
        <v>0</v>
      </c>
      <c r="BI267" s="49">
        <v>0</v>
      </c>
      <c r="BJ267" s="48">
        <v>0</v>
      </c>
      <c r="BK267" s="49">
        <v>0</v>
      </c>
      <c r="BL267" s="48">
        <v>29</v>
      </c>
      <c r="BM267" s="49">
        <v>96.66666666666667</v>
      </c>
      <c r="BN267" s="48">
        <v>30</v>
      </c>
    </row>
    <row r="268" spans="1:66" ht="15">
      <c r="A268" s="65" t="s">
        <v>253</v>
      </c>
      <c r="B268" s="65" t="s">
        <v>253</v>
      </c>
      <c r="C268" s="66" t="s">
        <v>3820</v>
      </c>
      <c r="D268" s="67">
        <v>6.888888888888889</v>
      </c>
      <c r="E268" s="68" t="s">
        <v>136</v>
      </c>
      <c r="F268" s="69">
        <v>15.555555555555555</v>
      </c>
      <c r="G268" s="66"/>
      <c r="H268" s="70"/>
      <c r="I268" s="71"/>
      <c r="J268" s="71"/>
      <c r="K268" s="34" t="s">
        <v>65</v>
      </c>
      <c r="L268" s="78">
        <v>268</v>
      </c>
      <c r="M268" s="78"/>
      <c r="N268" s="73" t="s">
        <v>850</v>
      </c>
      <c r="O268" s="80" t="s">
        <v>198</v>
      </c>
      <c r="P268" s="82">
        <v>43353.63542824074</v>
      </c>
      <c r="Q268" s="80" t="s">
        <v>563</v>
      </c>
      <c r="R268" s="80" t="s">
        <v>764</v>
      </c>
      <c r="S268" s="80" t="s">
        <v>784</v>
      </c>
      <c r="T268" s="80" t="s">
        <v>945</v>
      </c>
      <c r="U268" s="80" t="s">
        <v>1274</v>
      </c>
      <c r="V268" s="80" t="s">
        <v>1274</v>
      </c>
      <c r="W268" s="82">
        <v>43353.63542824074</v>
      </c>
      <c r="X268" s="85">
        <v>43353</v>
      </c>
      <c r="Y268" s="83" t="s">
        <v>1365</v>
      </c>
      <c r="Z268" s="80" t="s">
        <v>1840</v>
      </c>
      <c r="AA268" s="80"/>
      <c r="AB268" s="80"/>
      <c r="AC268" s="83" t="s">
        <v>2121</v>
      </c>
      <c r="AD268" s="80"/>
      <c r="AE268" s="80" t="b">
        <v>0</v>
      </c>
      <c r="AF268" s="80">
        <v>1</v>
      </c>
      <c r="AG268" s="83" t="s">
        <v>2147</v>
      </c>
      <c r="AH268" s="80" t="b">
        <v>0</v>
      </c>
      <c r="AI268" s="80" t="s">
        <v>2153</v>
      </c>
      <c r="AJ268" s="80"/>
      <c r="AK268" s="83" t="s">
        <v>2147</v>
      </c>
      <c r="AL268" s="80" t="b">
        <v>0</v>
      </c>
      <c r="AM268" s="80">
        <v>2</v>
      </c>
      <c r="AN268" s="83" t="s">
        <v>2147</v>
      </c>
      <c r="AO268" s="80" t="s">
        <v>2174</v>
      </c>
      <c r="AP268" s="80" t="b">
        <v>0</v>
      </c>
      <c r="AQ268" s="83" t="s">
        <v>2121</v>
      </c>
      <c r="AR268" s="80"/>
      <c r="AS268" s="80">
        <v>0</v>
      </c>
      <c r="AT268" s="80">
        <v>0</v>
      </c>
      <c r="AU268" s="80"/>
      <c r="AV268" s="80"/>
      <c r="AW268" s="80"/>
      <c r="AX268" s="80"/>
      <c r="AY268" s="80"/>
      <c r="AZ268" s="80"/>
      <c r="BA268" s="80"/>
      <c r="BB268" s="80"/>
      <c r="BC268">
        <v>10</v>
      </c>
      <c r="BD268" s="79" t="str">
        <f>REPLACE(INDEX(GroupVertices[Group],MATCH(Edges[[#This Row],[Vertex 1]],GroupVertices[Vertex],0)),1,1,"")</f>
        <v>4</v>
      </c>
      <c r="BE268" s="79" t="str">
        <f>REPLACE(INDEX(GroupVertices[Group],MATCH(Edges[[#This Row],[Vertex 2]],GroupVertices[Vertex],0)),1,1,"")</f>
        <v>4</v>
      </c>
      <c r="BF268" s="48">
        <v>0</v>
      </c>
      <c r="BG268" s="49">
        <v>0</v>
      </c>
      <c r="BH268" s="48">
        <v>0</v>
      </c>
      <c r="BI268" s="49">
        <v>0</v>
      </c>
      <c r="BJ268" s="48">
        <v>0</v>
      </c>
      <c r="BK268" s="49">
        <v>0</v>
      </c>
      <c r="BL268" s="48">
        <v>18</v>
      </c>
      <c r="BM268" s="49">
        <v>100</v>
      </c>
      <c r="BN268" s="48">
        <v>18</v>
      </c>
    </row>
    <row r="269" spans="1:66" ht="15">
      <c r="A269" s="65" t="s">
        <v>250</v>
      </c>
      <c r="B269" s="65" t="s">
        <v>250</v>
      </c>
      <c r="C269" s="66" t="s">
        <v>3369</v>
      </c>
      <c r="D269" s="67">
        <v>3</v>
      </c>
      <c r="E269" s="68" t="s">
        <v>132</v>
      </c>
      <c r="F269" s="69">
        <v>25</v>
      </c>
      <c r="G269" s="66"/>
      <c r="H269" s="70"/>
      <c r="I269" s="71"/>
      <c r="J269" s="71"/>
      <c r="K269" s="34" t="s">
        <v>65</v>
      </c>
      <c r="L269" s="78">
        <v>269</v>
      </c>
      <c r="M269" s="78"/>
      <c r="N269" s="73" t="s">
        <v>850</v>
      </c>
      <c r="O269" s="80" t="s">
        <v>198</v>
      </c>
      <c r="P269" s="82">
        <v>43355.564305555556</v>
      </c>
      <c r="Q269" s="80" t="s">
        <v>409</v>
      </c>
      <c r="R269" s="84" t="s">
        <v>657</v>
      </c>
      <c r="S269" s="80" t="s">
        <v>824</v>
      </c>
      <c r="T269" s="80" t="s">
        <v>1004</v>
      </c>
      <c r="U269" s="80" t="s">
        <v>1181</v>
      </c>
      <c r="V269" s="80" t="s">
        <v>1181</v>
      </c>
      <c r="W269" s="82">
        <v>43355.564305555556</v>
      </c>
      <c r="X269" s="85">
        <v>43355</v>
      </c>
      <c r="Y269" s="83" t="s">
        <v>1358</v>
      </c>
      <c r="Z269" s="80" t="s">
        <v>1686</v>
      </c>
      <c r="AA269" s="80"/>
      <c r="AB269" s="80"/>
      <c r="AC269" s="83" t="s">
        <v>1966</v>
      </c>
      <c r="AD269" s="80"/>
      <c r="AE269" s="80" t="b">
        <v>0</v>
      </c>
      <c r="AF269" s="80">
        <v>0</v>
      </c>
      <c r="AG269" s="83" t="s">
        <v>2147</v>
      </c>
      <c r="AH269" s="80" t="b">
        <v>0</v>
      </c>
      <c r="AI269" s="80" t="s">
        <v>2150</v>
      </c>
      <c r="AJ269" s="80"/>
      <c r="AK269" s="83" t="s">
        <v>2147</v>
      </c>
      <c r="AL269" s="80" t="b">
        <v>0</v>
      </c>
      <c r="AM269" s="80">
        <v>0</v>
      </c>
      <c r="AN269" s="83" t="s">
        <v>2147</v>
      </c>
      <c r="AO269" s="80" t="s">
        <v>2174</v>
      </c>
      <c r="AP269" s="80" t="b">
        <v>0</v>
      </c>
      <c r="AQ269" s="83" t="s">
        <v>1966</v>
      </c>
      <c r="AR269" s="80"/>
      <c r="AS269" s="80">
        <v>0</v>
      </c>
      <c r="AT269" s="80">
        <v>0</v>
      </c>
      <c r="AU269" s="80"/>
      <c r="AV269" s="80"/>
      <c r="AW269" s="80"/>
      <c r="AX269" s="80"/>
      <c r="AY269" s="80"/>
      <c r="AZ269" s="80"/>
      <c r="BA269" s="80"/>
      <c r="BB269" s="80"/>
      <c r="BC269">
        <v>3</v>
      </c>
      <c r="BD269" s="79" t="str">
        <f>REPLACE(INDEX(GroupVertices[Group],MATCH(Edges[[#This Row],[Vertex 1]],GroupVertices[Vertex],0)),1,1,"")</f>
        <v>4</v>
      </c>
      <c r="BE269" s="79" t="str">
        <f>REPLACE(INDEX(GroupVertices[Group],MATCH(Edges[[#This Row],[Vertex 2]],GroupVertices[Vertex],0)),1,1,"")</f>
        <v>4</v>
      </c>
      <c r="BF269" s="48">
        <v>1</v>
      </c>
      <c r="BG269" s="49">
        <v>3.7037037037037037</v>
      </c>
      <c r="BH269" s="48">
        <v>0</v>
      </c>
      <c r="BI269" s="49">
        <v>0</v>
      </c>
      <c r="BJ269" s="48">
        <v>0</v>
      </c>
      <c r="BK269" s="49">
        <v>0</v>
      </c>
      <c r="BL269" s="48">
        <v>26</v>
      </c>
      <c r="BM269" s="49">
        <v>96.29629629629629</v>
      </c>
      <c r="BN269" s="48">
        <v>27</v>
      </c>
    </row>
    <row r="270" spans="1:66" ht="15">
      <c r="A270" s="65" t="s">
        <v>253</v>
      </c>
      <c r="B270" s="65" t="s">
        <v>253</v>
      </c>
      <c r="C270" s="66" t="s">
        <v>3820</v>
      </c>
      <c r="D270" s="67">
        <v>6.888888888888889</v>
      </c>
      <c r="E270" s="68" t="s">
        <v>136</v>
      </c>
      <c r="F270" s="69">
        <v>15.555555555555555</v>
      </c>
      <c r="G270" s="66"/>
      <c r="H270" s="70"/>
      <c r="I270" s="71"/>
      <c r="J270" s="71"/>
      <c r="K270" s="34" t="s">
        <v>65</v>
      </c>
      <c r="L270" s="78">
        <v>270</v>
      </c>
      <c r="M270" s="78"/>
      <c r="N270" s="73" t="s">
        <v>850</v>
      </c>
      <c r="O270" s="80" t="s">
        <v>198</v>
      </c>
      <c r="P270" s="82">
        <v>43362.42251157408</v>
      </c>
      <c r="Q270" s="80" t="s">
        <v>564</v>
      </c>
      <c r="R270" s="80" t="s">
        <v>765</v>
      </c>
      <c r="S270" s="80" t="s">
        <v>842</v>
      </c>
      <c r="T270" s="80" t="s">
        <v>1122</v>
      </c>
      <c r="U270" s="80" t="s">
        <v>1275</v>
      </c>
      <c r="V270" s="80" t="s">
        <v>1275</v>
      </c>
      <c r="W270" s="82">
        <v>43362.42251157408</v>
      </c>
      <c r="X270" s="85">
        <v>43362</v>
      </c>
      <c r="Y270" s="83" t="s">
        <v>1566</v>
      </c>
      <c r="Z270" s="80" t="s">
        <v>1841</v>
      </c>
      <c r="AA270" s="80"/>
      <c r="AB270" s="80"/>
      <c r="AC270" s="83" t="s">
        <v>2122</v>
      </c>
      <c r="AD270" s="80"/>
      <c r="AE270" s="80" t="b">
        <v>0</v>
      </c>
      <c r="AF270" s="80">
        <v>0</v>
      </c>
      <c r="AG270" s="83" t="s">
        <v>2147</v>
      </c>
      <c r="AH270" s="80" t="b">
        <v>0</v>
      </c>
      <c r="AI270" s="80" t="s">
        <v>2153</v>
      </c>
      <c r="AJ270" s="80"/>
      <c r="AK270" s="83" t="s">
        <v>2147</v>
      </c>
      <c r="AL270" s="80" t="b">
        <v>0</v>
      </c>
      <c r="AM270" s="80">
        <v>0</v>
      </c>
      <c r="AN270" s="83" t="s">
        <v>2147</v>
      </c>
      <c r="AO270" s="80" t="s">
        <v>2174</v>
      </c>
      <c r="AP270" s="80" t="b">
        <v>0</v>
      </c>
      <c r="AQ270" s="83" t="s">
        <v>2122</v>
      </c>
      <c r="AR270" s="80"/>
      <c r="AS270" s="80">
        <v>0</v>
      </c>
      <c r="AT270" s="80">
        <v>0</v>
      </c>
      <c r="AU270" s="80"/>
      <c r="AV270" s="80"/>
      <c r="AW270" s="80"/>
      <c r="AX270" s="80"/>
      <c r="AY270" s="80"/>
      <c r="AZ270" s="80"/>
      <c r="BA270" s="80"/>
      <c r="BB270" s="80"/>
      <c r="BC270">
        <v>10</v>
      </c>
      <c r="BD270" s="79" t="str">
        <f>REPLACE(INDEX(GroupVertices[Group],MATCH(Edges[[#This Row],[Vertex 1]],GroupVertices[Vertex],0)),1,1,"")</f>
        <v>4</v>
      </c>
      <c r="BE270" s="79" t="str">
        <f>REPLACE(INDEX(GroupVertices[Group],MATCH(Edges[[#This Row],[Vertex 2]],GroupVertices[Vertex],0)),1,1,"")</f>
        <v>4</v>
      </c>
      <c r="BF270" s="48">
        <v>0</v>
      </c>
      <c r="BG270" s="49">
        <v>0</v>
      </c>
      <c r="BH270" s="48">
        <v>1</v>
      </c>
      <c r="BI270" s="49">
        <v>3.8461538461538463</v>
      </c>
      <c r="BJ270" s="48">
        <v>0</v>
      </c>
      <c r="BK270" s="49">
        <v>0</v>
      </c>
      <c r="BL270" s="48">
        <v>25</v>
      </c>
      <c r="BM270" s="49">
        <v>96.15384615384616</v>
      </c>
      <c r="BN270" s="48">
        <v>26</v>
      </c>
    </row>
    <row r="271" spans="1:66" ht="15">
      <c r="A271" s="65" t="s">
        <v>253</v>
      </c>
      <c r="B271" s="65" t="s">
        <v>253</v>
      </c>
      <c r="C271" s="66" t="s">
        <v>3820</v>
      </c>
      <c r="D271" s="67">
        <v>6.888888888888889</v>
      </c>
      <c r="E271" s="68" t="s">
        <v>136</v>
      </c>
      <c r="F271" s="69">
        <v>15.555555555555555</v>
      </c>
      <c r="G271" s="66"/>
      <c r="H271" s="70"/>
      <c r="I271" s="71"/>
      <c r="J271" s="71"/>
      <c r="K271" s="34" t="s">
        <v>65</v>
      </c>
      <c r="L271" s="78">
        <v>271</v>
      </c>
      <c r="M271" s="78"/>
      <c r="N271" s="73" t="s">
        <v>850</v>
      </c>
      <c r="O271" s="80" t="s">
        <v>198</v>
      </c>
      <c r="P271" s="82">
        <v>43363.29827546296</v>
      </c>
      <c r="Q271" s="80" t="s">
        <v>565</v>
      </c>
      <c r="R271" s="80" t="s">
        <v>766</v>
      </c>
      <c r="S271" s="80" t="s">
        <v>843</v>
      </c>
      <c r="T271" s="80" t="s">
        <v>1123</v>
      </c>
      <c r="U271" s="80" t="s">
        <v>1276</v>
      </c>
      <c r="V271" s="80" t="s">
        <v>1276</v>
      </c>
      <c r="W271" s="82">
        <v>43363.29827546296</v>
      </c>
      <c r="X271" s="85">
        <v>43363</v>
      </c>
      <c r="Y271" s="83" t="s">
        <v>1574</v>
      </c>
      <c r="Z271" s="80" t="s">
        <v>1842</v>
      </c>
      <c r="AA271" s="80"/>
      <c r="AB271" s="80"/>
      <c r="AC271" s="83" t="s">
        <v>2123</v>
      </c>
      <c r="AD271" s="80"/>
      <c r="AE271" s="80" t="b">
        <v>0</v>
      </c>
      <c r="AF271" s="80">
        <v>3</v>
      </c>
      <c r="AG271" s="83" t="s">
        <v>2147</v>
      </c>
      <c r="AH271" s="80" t="b">
        <v>0</v>
      </c>
      <c r="AI271" s="80" t="s">
        <v>2150</v>
      </c>
      <c r="AJ271" s="80"/>
      <c r="AK271" s="83" t="s">
        <v>2147</v>
      </c>
      <c r="AL271" s="80" t="b">
        <v>0</v>
      </c>
      <c r="AM271" s="80">
        <v>1</v>
      </c>
      <c r="AN271" s="83" t="s">
        <v>2147</v>
      </c>
      <c r="AO271" s="80" t="s">
        <v>2174</v>
      </c>
      <c r="AP271" s="80" t="b">
        <v>0</v>
      </c>
      <c r="AQ271" s="83" t="s">
        <v>2123</v>
      </c>
      <c r="AR271" s="80"/>
      <c r="AS271" s="80">
        <v>0</v>
      </c>
      <c r="AT271" s="80">
        <v>0</v>
      </c>
      <c r="AU271" s="80"/>
      <c r="AV271" s="80"/>
      <c r="AW271" s="80"/>
      <c r="AX271" s="80"/>
      <c r="AY271" s="80"/>
      <c r="AZ271" s="80"/>
      <c r="BA271" s="80"/>
      <c r="BB271" s="80"/>
      <c r="BC271">
        <v>10</v>
      </c>
      <c r="BD271" s="79" t="str">
        <f>REPLACE(INDEX(GroupVertices[Group],MATCH(Edges[[#This Row],[Vertex 1]],GroupVertices[Vertex],0)),1,1,"")</f>
        <v>4</v>
      </c>
      <c r="BE271" s="79" t="str">
        <f>REPLACE(INDEX(GroupVertices[Group],MATCH(Edges[[#This Row],[Vertex 2]],GroupVertices[Vertex],0)),1,1,"")</f>
        <v>4</v>
      </c>
      <c r="BF271" s="48">
        <v>1</v>
      </c>
      <c r="BG271" s="49">
        <v>2.7777777777777777</v>
      </c>
      <c r="BH271" s="48">
        <v>1</v>
      </c>
      <c r="BI271" s="49">
        <v>2.7777777777777777</v>
      </c>
      <c r="BJ271" s="48">
        <v>0</v>
      </c>
      <c r="BK271" s="49">
        <v>0</v>
      </c>
      <c r="BL271" s="48">
        <v>34</v>
      </c>
      <c r="BM271" s="49">
        <v>94.44444444444444</v>
      </c>
      <c r="BN271" s="48">
        <v>36</v>
      </c>
    </row>
    <row r="272" spans="1:66" ht="15">
      <c r="A272" s="65" t="s">
        <v>253</v>
      </c>
      <c r="B272" s="65" t="s">
        <v>253</v>
      </c>
      <c r="C272" s="66" t="s">
        <v>3820</v>
      </c>
      <c r="D272" s="67">
        <v>6.888888888888889</v>
      </c>
      <c r="E272" s="68" t="s">
        <v>136</v>
      </c>
      <c r="F272" s="69">
        <v>15.555555555555555</v>
      </c>
      <c r="G272" s="66"/>
      <c r="H272" s="70"/>
      <c r="I272" s="71"/>
      <c r="J272" s="71"/>
      <c r="K272" s="34" t="s">
        <v>65</v>
      </c>
      <c r="L272" s="78">
        <v>272</v>
      </c>
      <c r="M272" s="78"/>
      <c r="N272" s="73" t="s">
        <v>850</v>
      </c>
      <c r="O272" s="80" t="s">
        <v>198</v>
      </c>
      <c r="P272" s="82">
        <v>43377.58510416667</v>
      </c>
      <c r="Q272" s="80" t="s">
        <v>566</v>
      </c>
      <c r="R272" s="80" t="s">
        <v>767</v>
      </c>
      <c r="S272" s="80" t="s">
        <v>834</v>
      </c>
      <c r="T272" s="80" t="s">
        <v>1124</v>
      </c>
      <c r="U272" s="80" t="s">
        <v>1277</v>
      </c>
      <c r="V272" s="80" t="s">
        <v>1277</v>
      </c>
      <c r="W272" s="82">
        <v>43377.58510416667</v>
      </c>
      <c r="X272" s="85">
        <v>43377</v>
      </c>
      <c r="Y272" s="83" t="s">
        <v>1473</v>
      </c>
      <c r="Z272" s="80" t="s">
        <v>1843</v>
      </c>
      <c r="AA272" s="80"/>
      <c r="AB272" s="80"/>
      <c r="AC272" s="83" t="s">
        <v>2124</v>
      </c>
      <c r="AD272" s="80"/>
      <c r="AE272" s="80" t="b">
        <v>0</v>
      </c>
      <c r="AF272" s="80">
        <v>0</v>
      </c>
      <c r="AG272" s="83" t="s">
        <v>2147</v>
      </c>
      <c r="AH272" s="80" t="b">
        <v>0</v>
      </c>
      <c r="AI272" s="80" t="s">
        <v>2153</v>
      </c>
      <c r="AJ272" s="80"/>
      <c r="AK272" s="83" t="s">
        <v>2147</v>
      </c>
      <c r="AL272" s="80" t="b">
        <v>0</v>
      </c>
      <c r="AM272" s="80">
        <v>1</v>
      </c>
      <c r="AN272" s="83" t="s">
        <v>2147</v>
      </c>
      <c r="AO272" s="80" t="s">
        <v>2174</v>
      </c>
      <c r="AP272" s="80" t="b">
        <v>0</v>
      </c>
      <c r="AQ272" s="83" t="s">
        <v>2124</v>
      </c>
      <c r="AR272" s="80"/>
      <c r="AS272" s="80">
        <v>0</v>
      </c>
      <c r="AT272" s="80">
        <v>0</v>
      </c>
      <c r="AU272" s="80"/>
      <c r="AV272" s="80"/>
      <c r="AW272" s="80"/>
      <c r="AX272" s="80"/>
      <c r="AY272" s="80"/>
      <c r="AZ272" s="80"/>
      <c r="BA272" s="80"/>
      <c r="BB272" s="80"/>
      <c r="BC272">
        <v>10</v>
      </c>
      <c r="BD272" s="79" t="str">
        <f>REPLACE(INDEX(GroupVertices[Group],MATCH(Edges[[#This Row],[Vertex 1]],GroupVertices[Vertex],0)),1,1,"")</f>
        <v>4</v>
      </c>
      <c r="BE272" s="79" t="str">
        <f>REPLACE(INDEX(GroupVertices[Group],MATCH(Edges[[#This Row],[Vertex 2]],GroupVertices[Vertex],0)),1,1,"")</f>
        <v>4</v>
      </c>
      <c r="BF272" s="48">
        <v>0</v>
      </c>
      <c r="BG272" s="49">
        <v>0</v>
      </c>
      <c r="BH272" s="48">
        <v>1</v>
      </c>
      <c r="BI272" s="49">
        <v>4.166666666666667</v>
      </c>
      <c r="BJ272" s="48">
        <v>0</v>
      </c>
      <c r="BK272" s="49">
        <v>0</v>
      </c>
      <c r="BL272" s="48">
        <v>23</v>
      </c>
      <c r="BM272" s="49">
        <v>95.83333333333333</v>
      </c>
      <c r="BN272" s="48">
        <v>24</v>
      </c>
    </row>
    <row r="273" spans="1:66" ht="15">
      <c r="A273" s="65" t="s">
        <v>253</v>
      </c>
      <c r="B273" s="65" t="s">
        <v>253</v>
      </c>
      <c r="C273" s="66" t="s">
        <v>3820</v>
      </c>
      <c r="D273" s="67">
        <v>6.888888888888889</v>
      </c>
      <c r="E273" s="68" t="s">
        <v>136</v>
      </c>
      <c r="F273" s="69">
        <v>15.555555555555555</v>
      </c>
      <c r="G273" s="66"/>
      <c r="H273" s="70"/>
      <c r="I273" s="71"/>
      <c r="J273" s="71"/>
      <c r="K273" s="34" t="s">
        <v>65</v>
      </c>
      <c r="L273" s="78">
        <v>273</v>
      </c>
      <c r="M273" s="78"/>
      <c r="N273" s="73" t="s">
        <v>850</v>
      </c>
      <c r="O273" s="80" t="s">
        <v>198</v>
      </c>
      <c r="P273" s="82">
        <v>43384.423680555556</v>
      </c>
      <c r="Q273" s="80" t="s">
        <v>567</v>
      </c>
      <c r="R273" s="80" t="s">
        <v>768</v>
      </c>
      <c r="S273" s="80" t="s">
        <v>844</v>
      </c>
      <c r="T273" s="80" t="s">
        <v>1125</v>
      </c>
      <c r="U273" s="80" t="s">
        <v>1278</v>
      </c>
      <c r="V273" s="80" t="s">
        <v>1278</v>
      </c>
      <c r="W273" s="82">
        <v>43384.423680555556</v>
      </c>
      <c r="X273" s="85">
        <v>43384</v>
      </c>
      <c r="Y273" s="83" t="s">
        <v>1448</v>
      </c>
      <c r="Z273" s="80" t="s">
        <v>1844</v>
      </c>
      <c r="AA273" s="80"/>
      <c r="AB273" s="80"/>
      <c r="AC273" s="83" t="s">
        <v>2125</v>
      </c>
      <c r="AD273" s="80"/>
      <c r="AE273" s="80" t="b">
        <v>0</v>
      </c>
      <c r="AF273" s="80">
        <v>2</v>
      </c>
      <c r="AG273" s="83" t="s">
        <v>2147</v>
      </c>
      <c r="AH273" s="80" t="b">
        <v>0</v>
      </c>
      <c r="AI273" s="80" t="s">
        <v>2153</v>
      </c>
      <c r="AJ273" s="80"/>
      <c r="AK273" s="83" t="s">
        <v>2147</v>
      </c>
      <c r="AL273" s="80" t="b">
        <v>0</v>
      </c>
      <c r="AM273" s="80">
        <v>1</v>
      </c>
      <c r="AN273" s="83" t="s">
        <v>2147</v>
      </c>
      <c r="AO273" s="80" t="s">
        <v>2174</v>
      </c>
      <c r="AP273" s="80" t="b">
        <v>0</v>
      </c>
      <c r="AQ273" s="83" t="s">
        <v>2125</v>
      </c>
      <c r="AR273" s="80"/>
      <c r="AS273" s="80">
        <v>0</v>
      </c>
      <c r="AT273" s="80">
        <v>0</v>
      </c>
      <c r="AU273" s="80"/>
      <c r="AV273" s="80"/>
      <c r="AW273" s="80"/>
      <c r="AX273" s="80"/>
      <c r="AY273" s="80"/>
      <c r="AZ273" s="80"/>
      <c r="BA273" s="80"/>
      <c r="BB273" s="80"/>
      <c r="BC273">
        <v>10</v>
      </c>
      <c r="BD273" s="79" t="str">
        <f>REPLACE(INDEX(GroupVertices[Group],MATCH(Edges[[#This Row],[Vertex 1]],GroupVertices[Vertex],0)),1,1,"")</f>
        <v>4</v>
      </c>
      <c r="BE273" s="79" t="str">
        <f>REPLACE(INDEX(GroupVertices[Group],MATCH(Edges[[#This Row],[Vertex 2]],GroupVertices[Vertex],0)),1,1,"")</f>
        <v>4</v>
      </c>
      <c r="BF273" s="48">
        <v>0</v>
      </c>
      <c r="BG273" s="49">
        <v>0</v>
      </c>
      <c r="BH273" s="48">
        <v>0</v>
      </c>
      <c r="BI273" s="49">
        <v>0</v>
      </c>
      <c r="BJ273" s="48">
        <v>0</v>
      </c>
      <c r="BK273" s="49">
        <v>0</v>
      </c>
      <c r="BL273" s="48">
        <v>18</v>
      </c>
      <c r="BM273" s="49">
        <v>100</v>
      </c>
      <c r="BN273" s="48">
        <v>18</v>
      </c>
    </row>
    <row r="274" spans="1:66" ht="15">
      <c r="A274" s="65" t="s">
        <v>253</v>
      </c>
      <c r="B274" s="65" t="s">
        <v>253</v>
      </c>
      <c r="C274" s="66" t="s">
        <v>3820</v>
      </c>
      <c r="D274" s="67">
        <v>6.888888888888889</v>
      </c>
      <c r="E274" s="68" t="s">
        <v>136</v>
      </c>
      <c r="F274" s="69">
        <v>15.555555555555555</v>
      </c>
      <c r="G274" s="66"/>
      <c r="H274" s="70"/>
      <c r="I274" s="71"/>
      <c r="J274" s="71"/>
      <c r="K274" s="34" t="s">
        <v>65</v>
      </c>
      <c r="L274" s="78">
        <v>274</v>
      </c>
      <c r="M274" s="78"/>
      <c r="N274" s="73" t="s">
        <v>850</v>
      </c>
      <c r="O274" s="80" t="s">
        <v>198</v>
      </c>
      <c r="P274" s="82">
        <v>43430.318402777775</v>
      </c>
      <c r="Q274" s="80" t="s">
        <v>568</v>
      </c>
      <c r="R274" s="80" t="s">
        <v>769</v>
      </c>
      <c r="S274" s="80" t="s">
        <v>784</v>
      </c>
      <c r="T274" s="80" t="s">
        <v>1126</v>
      </c>
      <c r="U274" s="80" t="s">
        <v>1279</v>
      </c>
      <c r="V274" s="80" t="s">
        <v>1279</v>
      </c>
      <c r="W274" s="82">
        <v>43430.318402777775</v>
      </c>
      <c r="X274" s="85">
        <v>43430</v>
      </c>
      <c r="Y274" s="83" t="s">
        <v>1543</v>
      </c>
      <c r="Z274" s="80" t="s">
        <v>1845</v>
      </c>
      <c r="AA274" s="80"/>
      <c r="AB274" s="80"/>
      <c r="AC274" s="83" t="s">
        <v>2126</v>
      </c>
      <c r="AD274" s="80"/>
      <c r="AE274" s="80" t="b">
        <v>0</v>
      </c>
      <c r="AF274" s="80">
        <v>2</v>
      </c>
      <c r="AG274" s="83" t="s">
        <v>2147</v>
      </c>
      <c r="AH274" s="80" t="b">
        <v>0</v>
      </c>
      <c r="AI274" s="80" t="s">
        <v>2153</v>
      </c>
      <c r="AJ274" s="80"/>
      <c r="AK274" s="83" t="s">
        <v>2147</v>
      </c>
      <c r="AL274" s="80" t="b">
        <v>0</v>
      </c>
      <c r="AM274" s="80">
        <v>0</v>
      </c>
      <c r="AN274" s="83" t="s">
        <v>2147</v>
      </c>
      <c r="AO274" s="80" t="s">
        <v>2174</v>
      </c>
      <c r="AP274" s="80" t="b">
        <v>0</v>
      </c>
      <c r="AQ274" s="83" t="s">
        <v>2126</v>
      </c>
      <c r="AR274" s="80"/>
      <c r="AS274" s="80">
        <v>0</v>
      </c>
      <c r="AT274" s="80">
        <v>0</v>
      </c>
      <c r="AU274" s="80"/>
      <c r="AV274" s="80"/>
      <c r="AW274" s="80"/>
      <c r="AX274" s="80"/>
      <c r="AY274" s="80"/>
      <c r="AZ274" s="80"/>
      <c r="BA274" s="80"/>
      <c r="BB274" s="80"/>
      <c r="BC274">
        <v>10</v>
      </c>
      <c r="BD274" s="79" t="str">
        <f>REPLACE(INDEX(GroupVertices[Group],MATCH(Edges[[#This Row],[Vertex 1]],GroupVertices[Vertex],0)),1,1,"")</f>
        <v>4</v>
      </c>
      <c r="BE274" s="79" t="str">
        <f>REPLACE(INDEX(GroupVertices[Group],MATCH(Edges[[#This Row],[Vertex 2]],GroupVertices[Vertex],0)),1,1,"")</f>
        <v>4</v>
      </c>
      <c r="BF274" s="48">
        <v>0</v>
      </c>
      <c r="BG274" s="49">
        <v>0</v>
      </c>
      <c r="BH274" s="48">
        <v>0</v>
      </c>
      <c r="BI274" s="49">
        <v>0</v>
      </c>
      <c r="BJ274" s="48">
        <v>0</v>
      </c>
      <c r="BK274" s="49">
        <v>0</v>
      </c>
      <c r="BL274" s="48">
        <v>7</v>
      </c>
      <c r="BM274" s="49">
        <v>100</v>
      </c>
      <c r="BN274" s="48">
        <v>7</v>
      </c>
    </row>
    <row r="275" spans="1:66" ht="15">
      <c r="A275" s="65" t="s">
        <v>253</v>
      </c>
      <c r="B275" s="65" t="s">
        <v>253</v>
      </c>
      <c r="C275" s="66" t="s">
        <v>3820</v>
      </c>
      <c r="D275" s="67">
        <v>6.888888888888889</v>
      </c>
      <c r="E275" s="68" t="s">
        <v>136</v>
      </c>
      <c r="F275" s="69">
        <v>15.555555555555555</v>
      </c>
      <c r="G275" s="66"/>
      <c r="H275" s="70"/>
      <c r="I275" s="71"/>
      <c r="J275" s="71"/>
      <c r="K275" s="34" t="s">
        <v>65</v>
      </c>
      <c r="L275" s="78">
        <v>275</v>
      </c>
      <c r="M275" s="78"/>
      <c r="N275" s="73" t="s">
        <v>850</v>
      </c>
      <c r="O275" s="80" t="s">
        <v>198</v>
      </c>
      <c r="P275" s="82">
        <v>43430.44584490741</v>
      </c>
      <c r="Q275" s="80" t="s">
        <v>569</v>
      </c>
      <c r="R275" s="80" t="s">
        <v>769</v>
      </c>
      <c r="S275" s="80" t="s">
        <v>784</v>
      </c>
      <c r="T275" s="80" t="s">
        <v>1126</v>
      </c>
      <c r="U275" s="80" t="s">
        <v>1280</v>
      </c>
      <c r="V275" s="80" t="s">
        <v>1280</v>
      </c>
      <c r="W275" s="82">
        <v>43430.44584490741</v>
      </c>
      <c r="X275" s="85">
        <v>43430</v>
      </c>
      <c r="Y275" s="83" t="s">
        <v>1487</v>
      </c>
      <c r="Z275" s="80" t="s">
        <v>1846</v>
      </c>
      <c r="AA275" s="80"/>
      <c r="AB275" s="80"/>
      <c r="AC275" s="83" t="s">
        <v>2127</v>
      </c>
      <c r="AD275" s="80"/>
      <c r="AE275" s="80" t="b">
        <v>0</v>
      </c>
      <c r="AF275" s="80">
        <v>2</v>
      </c>
      <c r="AG275" s="83" t="s">
        <v>2147</v>
      </c>
      <c r="AH275" s="80" t="b">
        <v>0</v>
      </c>
      <c r="AI275" s="80" t="s">
        <v>2153</v>
      </c>
      <c r="AJ275" s="80"/>
      <c r="AK275" s="83" t="s">
        <v>2147</v>
      </c>
      <c r="AL275" s="80" t="b">
        <v>0</v>
      </c>
      <c r="AM275" s="80">
        <v>1</v>
      </c>
      <c r="AN275" s="83" t="s">
        <v>2147</v>
      </c>
      <c r="AO275" s="80" t="s">
        <v>2174</v>
      </c>
      <c r="AP275" s="80" t="b">
        <v>0</v>
      </c>
      <c r="AQ275" s="83" t="s">
        <v>2127</v>
      </c>
      <c r="AR275" s="80"/>
      <c r="AS275" s="80">
        <v>0</v>
      </c>
      <c r="AT275" s="80">
        <v>0</v>
      </c>
      <c r="AU275" s="80"/>
      <c r="AV275" s="80"/>
      <c r="AW275" s="80"/>
      <c r="AX275" s="80"/>
      <c r="AY275" s="80"/>
      <c r="AZ275" s="80"/>
      <c r="BA275" s="80"/>
      <c r="BB275" s="80"/>
      <c r="BC275">
        <v>10</v>
      </c>
      <c r="BD275" s="79" t="str">
        <f>REPLACE(INDEX(GroupVertices[Group],MATCH(Edges[[#This Row],[Vertex 1]],GroupVertices[Vertex],0)),1,1,"")</f>
        <v>4</v>
      </c>
      <c r="BE275" s="79" t="str">
        <f>REPLACE(INDEX(GroupVertices[Group],MATCH(Edges[[#This Row],[Vertex 2]],GroupVertices[Vertex],0)),1,1,"")</f>
        <v>4</v>
      </c>
      <c r="BF275" s="48">
        <v>0</v>
      </c>
      <c r="BG275" s="49">
        <v>0</v>
      </c>
      <c r="BH275" s="48">
        <v>0</v>
      </c>
      <c r="BI275" s="49">
        <v>0</v>
      </c>
      <c r="BJ275" s="48">
        <v>0</v>
      </c>
      <c r="BK275" s="49">
        <v>0</v>
      </c>
      <c r="BL275" s="48">
        <v>7</v>
      </c>
      <c r="BM275" s="49">
        <v>100</v>
      </c>
      <c r="BN275" s="48">
        <v>7</v>
      </c>
    </row>
    <row r="276" spans="1:66" ht="15">
      <c r="A276" s="65" t="s">
        <v>253</v>
      </c>
      <c r="B276" s="65" t="s">
        <v>253</v>
      </c>
      <c r="C276" s="66" t="s">
        <v>3820</v>
      </c>
      <c r="D276" s="67">
        <v>6.888888888888889</v>
      </c>
      <c r="E276" s="68" t="s">
        <v>136</v>
      </c>
      <c r="F276" s="69">
        <v>15.555555555555555</v>
      </c>
      <c r="G276" s="66"/>
      <c r="H276" s="70"/>
      <c r="I276" s="71"/>
      <c r="J276" s="71"/>
      <c r="K276" s="34" t="s">
        <v>65</v>
      </c>
      <c r="L276" s="78">
        <v>276</v>
      </c>
      <c r="M276" s="78"/>
      <c r="N276" s="73" t="s">
        <v>850</v>
      </c>
      <c r="O276" s="80" t="s">
        <v>198</v>
      </c>
      <c r="P276" s="82">
        <v>43430.55663194445</v>
      </c>
      <c r="Q276" s="80" t="s">
        <v>570</v>
      </c>
      <c r="R276" s="80" t="s">
        <v>769</v>
      </c>
      <c r="S276" s="80" t="s">
        <v>784</v>
      </c>
      <c r="T276" s="80" t="s">
        <v>1126</v>
      </c>
      <c r="U276" s="80" t="s">
        <v>1281</v>
      </c>
      <c r="V276" s="80" t="s">
        <v>1281</v>
      </c>
      <c r="W276" s="82">
        <v>43430.55663194445</v>
      </c>
      <c r="X276" s="85">
        <v>43430</v>
      </c>
      <c r="Y276" s="83" t="s">
        <v>1568</v>
      </c>
      <c r="Z276" s="80" t="s">
        <v>1847</v>
      </c>
      <c r="AA276" s="80"/>
      <c r="AB276" s="80"/>
      <c r="AC276" s="83" t="s">
        <v>2128</v>
      </c>
      <c r="AD276" s="80"/>
      <c r="AE276" s="80" t="b">
        <v>0</v>
      </c>
      <c r="AF276" s="80">
        <v>0</v>
      </c>
      <c r="AG276" s="83" t="s">
        <v>2147</v>
      </c>
      <c r="AH276" s="80" t="b">
        <v>0</v>
      </c>
      <c r="AI276" s="80" t="s">
        <v>2153</v>
      </c>
      <c r="AJ276" s="80"/>
      <c r="AK276" s="83" t="s">
        <v>2147</v>
      </c>
      <c r="AL276" s="80" t="b">
        <v>0</v>
      </c>
      <c r="AM276" s="80">
        <v>0</v>
      </c>
      <c r="AN276" s="83" t="s">
        <v>2147</v>
      </c>
      <c r="AO276" s="80" t="s">
        <v>2174</v>
      </c>
      <c r="AP276" s="80" t="b">
        <v>0</v>
      </c>
      <c r="AQ276" s="83" t="s">
        <v>2128</v>
      </c>
      <c r="AR276" s="80"/>
      <c r="AS276" s="80">
        <v>0</v>
      </c>
      <c r="AT276" s="80">
        <v>0</v>
      </c>
      <c r="AU276" s="80"/>
      <c r="AV276" s="80"/>
      <c r="AW276" s="80"/>
      <c r="AX276" s="80"/>
      <c r="AY276" s="80"/>
      <c r="AZ276" s="80"/>
      <c r="BA276" s="80"/>
      <c r="BB276" s="80"/>
      <c r="BC276">
        <v>10</v>
      </c>
      <c r="BD276" s="79" t="str">
        <f>REPLACE(INDEX(GroupVertices[Group],MATCH(Edges[[#This Row],[Vertex 1]],GroupVertices[Vertex],0)),1,1,"")</f>
        <v>4</v>
      </c>
      <c r="BE276" s="79" t="str">
        <f>REPLACE(INDEX(GroupVertices[Group],MATCH(Edges[[#This Row],[Vertex 2]],GroupVertices[Vertex],0)),1,1,"")</f>
        <v>4</v>
      </c>
      <c r="BF276" s="48">
        <v>0</v>
      </c>
      <c r="BG276" s="49">
        <v>0</v>
      </c>
      <c r="BH276" s="48">
        <v>0</v>
      </c>
      <c r="BI276" s="49">
        <v>0</v>
      </c>
      <c r="BJ276" s="48">
        <v>0</v>
      </c>
      <c r="BK276" s="49">
        <v>0</v>
      </c>
      <c r="BL276" s="48">
        <v>7</v>
      </c>
      <c r="BM276" s="49">
        <v>100</v>
      </c>
      <c r="BN276" s="48">
        <v>7</v>
      </c>
    </row>
    <row r="277" spans="1:66" ht="15">
      <c r="A277" s="65" t="s">
        <v>253</v>
      </c>
      <c r="B277" s="65" t="s">
        <v>253</v>
      </c>
      <c r="C277" s="66" t="s">
        <v>3820</v>
      </c>
      <c r="D277" s="67">
        <v>6.888888888888889</v>
      </c>
      <c r="E277" s="68" t="s">
        <v>136</v>
      </c>
      <c r="F277" s="69">
        <v>15.555555555555555</v>
      </c>
      <c r="G277" s="66"/>
      <c r="H277" s="70"/>
      <c r="I277" s="71"/>
      <c r="J277" s="71"/>
      <c r="K277" s="34" t="s">
        <v>65</v>
      </c>
      <c r="L277" s="78">
        <v>277</v>
      </c>
      <c r="M277" s="78"/>
      <c r="N277" s="73" t="s">
        <v>850</v>
      </c>
      <c r="O277" s="80" t="s">
        <v>198</v>
      </c>
      <c r="P277" s="82">
        <v>43487.39644675926</v>
      </c>
      <c r="Q277" s="80" t="s">
        <v>571</v>
      </c>
      <c r="R277" s="80" t="s">
        <v>770</v>
      </c>
      <c r="S277" s="80" t="s">
        <v>784</v>
      </c>
      <c r="T277" s="80" t="s">
        <v>850</v>
      </c>
      <c r="U277" s="80" t="s">
        <v>1282</v>
      </c>
      <c r="V277" s="80" t="s">
        <v>1282</v>
      </c>
      <c r="W277" s="82">
        <v>43487.39644675926</v>
      </c>
      <c r="X277" s="85">
        <v>43487</v>
      </c>
      <c r="Y277" s="83" t="s">
        <v>1564</v>
      </c>
      <c r="Z277" s="80" t="s">
        <v>1848</v>
      </c>
      <c r="AA277" s="80"/>
      <c r="AB277" s="80"/>
      <c r="AC277" s="83" t="s">
        <v>2129</v>
      </c>
      <c r="AD277" s="80"/>
      <c r="AE277" s="80" t="b">
        <v>0</v>
      </c>
      <c r="AF277" s="80">
        <v>0</v>
      </c>
      <c r="AG277" s="83" t="s">
        <v>2147</v>
      </c>
      <c r="AH277" s="80" t="b">
        <v>0</v>
      </c>
      <c r="AI277" s="80" t="s">
        <v>2153</v>
      </c>
      <c r="AJ277" s="80"/>
      <c r="AK277" s="83" t="s">
        <v>2147</v>
      </c>
      <c r="AL277" s="80" t="b">
        <v>0</v>
      </c>
      <c r="AM277" s="80">
        <v>2</v>
      </c>
      <c r="AN277" s="83" t="s">
        <v>2147</v>
      </c>
      <c r="AO277" s="80" t="s">
        <v>2174</v>
      </c>
      <c r="AP277" s="80" t="b">
        <v>0</v>
      </c>
      <c r="AQ277" s="83" t="s">
        <v>2129</v>
      </c>
      <c r="AR277" s="80"/>
      <c r="AS277" s="80">
        <v>0</v>
      </c>
      <c r="AT277" s="80">
        <v>0</v>
      </c>
      <c r="AU277" s="80"/>
      <c r="AV277" s="80"/>
      <c r="AW277" s="80"/>
      <c r="AX277" s="80"/>
      <c r="AY277" s="80"/>
      <c r="AZ277" s="80"/>
      <c r="BA277" s="80"/>
      <c r="BB277" s="80"/>
      <c r="BC277">
        <v>10</v>
      </c>
      <c r="BD277" s="79" t="str">
        <f>REPLACE(INDEX(GroupVertices[Group],MATCH(Edges[[#This Row],[Vertex 1]],GroupVertices[Vertex],0)),1,1,"")</f>
        <v>4</v>
      </c>
      <c r="BE277" s="79" t="str">
        <f>REPLACE(INDEX(GroupVertices[Group],MATCH(Edges[[#This Row],[Vertex 2]],GroupVertices[Vertex],0)),1,1,"")</f>
        <v>4</v>
      </c>
      <c r="BF277" s="48">
        <v>0</v>
      </c>
      <c r="BG277" s="49">
        <v>0</v>
      </c>
      <c r="BH277" s="48">
        <v>0</v>
      </c>
      <c r="BI277" s="49">
        <v>0</v>
      </c>
      <c r="BJ277" s="48">
        <v>0</v>
      </c>
      <c r="BK277" s="49">
        <v>0</v>
      </c>
      <c r="BL277" s="48">
        <v>29</v>
      </c>
      <c r="BM277" s="49">
        <v>100</v>
      </c>
      <c r="BN277" s="48">
        <v>29</v>
      </c>
    </row>
    <row r="278" spans="1:66" ht="15">
      <c r="A278" s="65" t="s">
        <v>250</v>
      </c>
      <c r="B278" s="65" t="s">
        <v>250</v>
      </c>
      <c r="C278" s="66" t="s">
        <v>3369</v>
      </c>
      <c r="D278" s="67">
        <v>3</v>
      </c>
      <c r="E278" s="68" t="s">
        <v>132</v>
      </c>
      <c r="F278" s="69">
        <v>25</v>
      </c>
      <c r="G278" s="66"/>
      <c r="H278" s="70"/>
      <c r="I278" s="71"/>
      <c r="J278" s="71"/>
      <c r="K278" s="34" t="s">
        <v>65</v>
      </c>
      <c r="L278" s="78">
        <v>278</v>
      </c>
      <c r="M278" s="78"/>
      <c r="N278" s="73" t="s">
        <v>850</v>
      </c>
      <c r="O278" s="80" t="s">
        <v>198</v>
      </c>
      <c r="P278" s="82">
        <v>43507.70556712963</v>
      </c>
      <c r="Q278" s="80" t="s">
        <v>410</v>
      </c>
      <c r="R278" s="80" t="s">
        <v>658</v>
      </c>
      <c r="S278" s="80" t="s">
        <v>825</v>
      </c>
      <c r="T278" s="80" t="s">
        <v>1005</v>
      </c>
      <c r="U278" s="80" t="s">
        <v>1182</v>
      </c>
      <c r="V278" s="80" t="s">
        <v>1182</v>
      </c>
      <c r="W278" s="82">
        <v>43507.70556712963</v>
      </c>
      <c r="X278" s="85">
        <v>43507</v>
      </c>
      <c r="Y278" s="83" t="s">
        <v>1349</v>
      </c>
      <c r="Z278" s="80" t="s">
        <v>1687</v>
      </c>
      <c r="AA278" s="80"/>
      <c r="AB278" s="80"/>
      <c r="AC278" s="83" t="s">
        <v>1967</v>
      </c>
      <c r="AD278" s="80"/>
      <c r="AE278" s="80" t="b">
        <v>0</v>
      </c>
      <c r="AF278" s="80">
        <v>2</v>
      </c>
      <c r="AG278" s="83" t="s">
        <v>2147</v>
      </c>
      <c r="AH278" s="80" t="b">
        <v>0</v>
      </c>
      <c r="AI278" s="80" t="s">
        <v>2153</v>
      </c>
      <c r="AJ278" s="80"/>
      <c r="AK278" s="83" t="s">
        <v>2147</v>
      </c>
      <c r="AL278" s="80" t="b">
        <v>0</v>
      </c>
      <c r="AM278" s="80">
        <v>0</v>
      </c>
      <c r="AN278" s="83" t="s">
        <v>2147</v>
      </c>
      <c r="AO278" s="80" t="s">
        <v>2174</v>
      </c>
      <c r="AP278" s="80" t="b">
        <v>0</v>
      </c>
      <c r="AQ278" s="83" t="s">
        <v>1967</v>
      </c>
      <c r="AR278" s="80"/>
      <c r="AS278" s="80">
        <v>0</v>
      </c>
      <c r="AT278" s="80">
        <v>0</v>
      </c>
      <c r="AU278" s="80"/>
      <c r="AV278" s="80"/>
      <c r="AW278" s="80"/>
      <c r="AX278" s="80"/>
      <c r="AY278" s="80"/>
      <c r="AZ278" s="80"/>
      <c r="BA278" s="80"/>
      <c r="BB278" s="80"/>
      <c r="BC278">
        <v>3</v>
      </c>
      <c r="BD278" s="79" t="str">
        <f>REPLACE(INDEX(GroupVertices[Group],MATCH(Edges[[#This Row],[Vertex 1]],GroupVertices[Vertex],0)),1,1,"")</f>
        <v>4</v>
      </c>
      <c r="BE278" s="79" t="str">
        <f>REPLACE(INDEX(GroupVertices[Group],MATCH(Edges[[#This Row],[Vertex 2]],GroupVertices[Vertex],0)),1,1,"")</f>
        <v>4</v>
      </c>
      <c r="BF278" s="48">
        <v>0</v>
      </c>
      <c r="BG278" s="49">
        <v>0</v>
      </c>
      <c r="BH278" s="48">
        <v>1</v>
      </c>
      <c r="BI278" s="49">
        <v>5.2631578947368425</v>
      </c>
      <c r="BJ278" s="48">
        <v>0</v>
      </c>
      <c r="BK278" s="49">
        <v>0</v>
      </c>
      <c r="BL278" s="48">
        <v>18</v>
      </c>
      <c r="BM278" s="49">
        <v>94.73684210526316</v>
      </c>
      <c r="BN278" s="48">
        <v>19</v>
      </c>
    </row>
    <row r="279" spans="1:66" ht="15">
      <c r="A279" s="65" t="s">
        <v>250</v>
      </c>
      <c r="B279" s="65" t="s">
        <v>250</v>
      </c>
      <c r="C279" s="66" t="s">
        <v>3369</v>
      </c>
      <c r="D279" s="67">
        <v>3</v>
      </c>
      <c r="E279" s="68" t="s">
        <v>132</v>
      </c>
      <c r="F279" s="69">
        <v>25</v>
      </c>
      <c r="G279" s="66"/>
      <c r="H279" s="70"/>
      <c r="I279" s="71"/>
      <c r="J279" s="71"/>
      <c r="K279" s="34" t="s">
        <v>65</v>
      </c>
      <c r="L279" s="78">
        <v>279</v>
      </c>
      <c r="M279" s="78"/>
      <c r="N279" s="73" t="s">
        <v>850</v>
      </c>
      <c r="O279" s="80" t="s">
        <v>198</v>
      </c>
      <c r="P279" s="82">
        <v>43546.44688657407</v>
      </c>
      <c r="Q279" s="80" t="s">
        <v>411</v>
      </c>
      <c r="R279" s="84" t="s">
        <v>659</v>
      </c>
      <c r="S279" s="80" t="s">
        <v>819</v>
      </c>
      <c r="T279" s="80" t="s">
        <v>1006</v>
      </c>
      <c r="U279" s="80" t="s">
        <v>1183</v>
      </c>
      <c r="V279" s="80" t="s">
        <v>1183</v>
      </c>
      <c r="W279" s="82">
        <v>43546.44688657407</v>
      </c>
      <c r="X279" s="85">
        <v>43546</v>
      </c>
      <c r="Y279" s="83" t="s">
        <v>1545</v>
      </c>
      <c r="Z279" s="80" t="s">
        <v>1688</v>
      </c>
      <c r="AA279" s="80"/>
      <c r="AB279" s="80"/>
      <c r="AC279" s="83" t="s">
        <v>1968</v>
      </c>
      <c r="AD279" s="80"/>
      <c r="AE279" s="80" t="b">
        <v>0</v>
      </c>
      <c r="AF279" s="80">
        <v>0</v>
      </c>
      <c r="AG279" s="83" t="s">
        <v>2147</v>
      </c>
      <c r="AH279" s="80" t="b">
        <v>0</v>
      </c>
      <c r="AI279" s="80" t="s">
        <v>2150</v>
      </c>
      <c r="AJ279" s="80"/>
      <c r="AK279" s="83" t="s">
        <v>2147</v>
      </c>
      <c r="AL279" s="80" t="b">
        <v>0</v>
      </c>
      <c r="AM279" s="80">
        <v>0</v>
      </c>
      <c r="AN279" s="83" t="s">
        <v>2147</v>
      </c>
      <c r="AO279" s="80" t="s">
        <v>2174</v>
      </c>
      <c r="AP279" s="80" t="b">
        <v>0</v>
      </c>
      <c r="AQ279" s="83" t="s">
        <v>1968</v>
      </c>
      <c r="AR279" s="80"/>
      <c r="AS279" s="80">
        <v>0</v>
      </c>
      <c r="AT279" s="80">
        <v>0</v>
      </c>
      <c r="AU279" s="80"/>
      <c r="AV279" s="80"/>
      <c r="AW279" s="80"/>
      <c r="AX279" s="80"/>
      <c r="AY279" s="80"/>
      <c r="AZ279" s="80"/>
      <c r="BA279" s="80"/>
      <c r="BB279" s="80"/>
      <c r="BC279">
        <v>3</v>
      </c>
      <c r="BD279" s="79" t="str">
        <f>REPLACE(INDEX(GroupVertices[Group],MATCH(Edges[[#This Row],[Vertex 1]],GroupVertices[Vertex],0)),1,1,"")</f>
        <v>4</v>
      </c>
      <c r="BE279" s="79" t="str">
        <f>REPLACE(INDEX(GroupVertices[Group],MATCH(Edges[[#This Row],[Vertex 2]],GroupVertices[Vertex],0)),1,1,"")</f>
        <v>4</v>
      </c>
      <c r="BF279" s="48">
        <v>1</v>
      </c>
      <c r="BG279" s="49">
        <v>3.7037037037037037</v>
      </c>
      <c r="BH279" s="48">
        <v>1</v>
      </c>
      <c r="BI279" s="49">
        <v>3.7037037037037037</v>
      </c>
      <c r="BJ279" s="48">
        <v>0</v>
      </c>
      <c r="BK279" s="49">
        <v>0</v>
      </c>
      <c r="BL279" s="48">
        <v>25</v>
      </c>
      <c r="BM279" s="49">
        <v>92.5925925925926</v>
      </c>
      <c r="BN279" s="48">
        <v>27</v>
      </c>
    </row>
    <row r="280" spans="1:66" ht="15">
      <c r="A280" s="65" t="s">
        <v>250</v>
      </c>
      <c r="B280" s="65" t="s">
        <v>253</v>
      </c>
      <c r="C280" s="66" t="s">
        <v>3369</v>
      </c>
      <c r="D280" s="67">
        <v>3</v>
      </c>
      <c r="E280" s="68" t="s">
        <v>132</v>
      </c>
      <c r="F280" s="69">
        <v>25</v>
      </c>
      <c r="G280" s="66"/>
      <c r="H280" s="70"/>
      <c r="I280" s="71"/>
      <c r="J280" s="71"/>
      <c r="K280" s="34" t="s">
        <v>65</v>
      </c>
      <c r="L280" s="78">
        <v>280</v>
      </c>
      <c r="M280" s="78"/>
      <c r="N280" s="73" t="s">
        <v>888</v>
      </c>
      <c r="O280" s="80" t="s">
        <v>310</v>
      </c>
      <c r="P280" s="82">
        <v>43633.41979166667</v>
      </c>
      <c r="Q280" s="80" t="s">
        <v>351</v>
      </c>
      <c r="R280" s="84" t="s">
        <v>610</v>
      </c>
      <c r="S280" s="80" t="s">
        <v>786</v>
      </c>
      <c r="T280" s="80"/>
      <c r="U280" s="80" t="s">
        <v>1158</v>
      </c>
      <c r="V280" s="80" t="s">
        <v>1158</v>
      </c>
      <c r="W280" s="82">
        <v>43633.41979166667</v>
      </c>
      <c r="X280" s="85">
        <v>43633</v>
      </c>
      <c r="Y280" s="83" t="s">
        <v>1496</v>
      </c>
      <c r="Z280" s="80" t="s">
        <v>1628</v>
      </c>
      <c r="AA280" s="80"/>
      <c r="AB280" s="80"/>
      <c r="AC280" s="83" t="s">
        <v>1907</v>
      </c>
      <c r="AD280" s="80"/>
      <c r="AE280" s="80" t="b">
        <v>0</v>
      </c>
      <c r="AF280" s="80">
        <v>0</v>
      </c>
      <c r="AG280" s="83" t="s">
        <v>2147</v>
      </c>
      <c r="AH280" s="80" t="b">
        <v>0</v>
      </c>
      <c r="AI280" s="80" t="s">
        <v>2153</v>
      </c>
      <c r="AJ280" s="80"/>
      <c r="AK280" s="83" t="s">
        <v>2147</v>
      </c>
      <c r="AL280" s="80" t="b">
        <v>0</v>
      </c>
      <c r="AM280" s="80">
        <v>0</v>
      </c>
      <c r="AN280" s="83" t="s">
        <v>2147</v>
      </c>
      <c r="AO280" s="80" t="s">
        <v>2174</v>
      </c>
      <c r="AP280" s="80" t="b">
        <v>0</v>
      </c>
      <c r="AQ280" s="83" t="s">
        <v>1907</v>
      </c>
      <c r="AR280" s="80"/>
      <c r="AS280" s="80">
        <v>0</v>
      </c>
      <c r="AT280" s="80">
        <v>0</v>
      </c>
      <c r="AU280" s="80"/>
      <c r="AV280" s="80"/>
      <c r="AW280" s="80"/>
      <c r="AX280" s="80"/>
      <c r="AY280" s="80"/>
      <c r="AZ280" s="80"/>
      <c r="BA280" s="80"/>
      <c r="BB280" s="80"/>
      <c r="BC280">
        <v>1</v>
      </c>
      <c r="BD280" s="79" t="str">
        <f>REPLACE(INDEX(GroupVertices[Group],MATCH(Edges[[#This Row],[Vertex 1]],GroupVertices[Vertex],0)),1,1,"")</f>
        <v>4</v>
      </c>
      <c r="BE280" s="79" t="str">
        <f>REPLACE(INDEX(GroupVertices[Group],MATCH(Edges[[#This Row],[Vertex 2]],GroupVertices[Vertex],0)),1,1,"")</f>
        <v>4</v>
      </c>
      <c r="BF280" s="48">
        <v>0</v>
      </c>
      <c r="BG280" s="49">
        <v>0</v>
      </c>
      <c r="BH280" s="48">
        <v>2</v>
      </c>
      <c r="BI280" s="49">
        <v>6.0606060606060606</v>
      </c>
      <c r="BJ280" s="48">
        <v>0</v>
      </c>
      <c r="BK280" s="49">
        <v>0</v>
      </c>
      <c r="BL280" s="48">
        <v>31</v>
      </c>
      <c r="BM280" s="49">
        <v>93.93939393939394</v>
      </c>
      <c r="BN280" s="48">
        <v>33</v>
      </c>
    </row>
    <row r="281" spans="1:66" ht="15">
      <c r="A281" s="65" t="s">
        <v>253</v>
      </c>
      <c r="B281" s="65" t="s">
        <v>253</v>
      </c>
      <c r="C281" s="66" t="s">
        <v>3820</v>
      </c>
      <c r="D281" s="67">
        <v>6.888888888888889</v>
      </c>
      <c r="E281" s="68" t="s">
        <v>136</v>
      </c>
      <c r="F281" s="69">
        <v>15.555555555555555</v>
      </c>
      <c r="G281" s="66"/>
      <c r="H281" s="70"/>
      <c r="I281" s="71"/>
      <c r="J281" s="71"/>
      <c r="K281" s="34" t="s">
        <v>65</v>
      </c>
      <c r="L281" s="78">
        <v>281</v>
      </c>
      <c r="M281" s="78"/>
      <c r="N281" s="73" t="s">
        <v>850</v>
      </c>
      <c r="O281" s="80" t="s">
        <v>198</v>
      </c>
      <c r="P281" s="82">
        <v>43642.36005787037</v>
      </c>
      <c r="Q281" s="80" t="s">
        <v>572</v>
      </c>
      <c r="R281" s="80" t="s">
        <v>771</v>
      </c>
      <c r="S281" s="80" t="s">
        <v>786</v>
      </c>
      <c r="T281" s="80" t="s">
        <v>1127</v>
      </c>
      <c r="U281" s="80" t="s">
        <v>1283</v>
      </c>
      <c r="V281" s="80" t="s">
        <v>1283</v>
      </c>
      <c r="W281" s="82">
        <v>43642.36005787037</v>
      </c>
      <c r="X281" s="85">
        <v>43642</v>
      </c>
      <c r="Y281" s="83" t="s">
        <v>1549</v>
      </c>
      <c r="Z281" s="80" t="s">
        <v>1849</v>
      </c>
      <c r="AA281" s="80"/>
      <c r="AB281" s="80"/>
      <c r="AC281" s="83" t="s">
        <v>2130</v>
      </c>
      <c r="AD281" s="80"/>
      <c r="AE281" s="80" t="b">
        <v>0</v>
      </c>
      <c r="AF281" s="80">
        <v>1</v>
      </c>
      <c r="AG281" s="83" t="s">
        <v>2147</v>
      </c>
      <c r="AH281" s="80" t="b">
        <v>0</v>
      </c>
      <c r="AI281" s="80" t="s">
        <v>2153</v>
      </c>
      <c r="AJ281" s="80"/>
      <c r="AK281" s="83" t="s">
        <v>2147</v>
      </c>
      <c r="AL281" s="80" t="b">
        <v>0</v>
      </c>
      <c r="AM281" s="80">
        <v>1</v>
      </c>
      <c r="AN281" s="83" t="s">
        <v>2147</v>
      </c>
      <c r="AO281" s="80" t="s">
        <v>2174</v>
      </c>
      <c r="AP281" s="80" t="b">
        <v>0</v>
      </c>
      <c r="AQ281" s="83" t="s">
        <v>2130</v>
      </c>
      <c r="AR281" s="80"/>
      <c r="AS281" s="80">
        <v>0</v>
      </c>
      <c r="AT281" s="80">
        <v>0</v>
      </c>
      <c r="AU281" s="80"/>
      <c r="AV281" s="80"/>
      <c r="AW281" s="80"/>
      <c r="AX281" s="80"/>
      <c r="AY281" s="80"/>
      <c r="AZ281" s="80"/>
      <c r="BA281" s="80"/>
      <c r="BB281" s="80"/>
      <c r="BC281">
        <v>10</v>
      </c>
      <c r="BD281" s="79" t="str">
        <f>REPLACE(INDEX(GroupVertices[Group],MATCH(Edges[[#This Row],[Vertex 1]],GroupVertices[Vertex],0)),1,1,"")</f>
        <v>4</v>
      </c>
      <c r="BE281" s="79" t="str">
        <f>REPLACE(INDEX(GroupVertices[Group],MATCH(Edges[[#This Row],[Vertex 2]],GroupVertices[Vertex],0)),1,1,"")</f>
        <v>4</v>
      </c>
      <c r="BF281" s="48">
        <v>0</v>
      </c>
      <c r="BG281" s="49">
        <v>0</v>
      </c>
      <c r="BH281" s="48">
        <v>1</v>
      </c>
      <c r="BI281" s="49">
        <v>2.9411764705882355</v>
      </c>
      <c r="BJ281" s="48">
        <v>0</v>
      </c>
      <c r="BK281" s="49">
        <v>0</v>
      </c>
      <c r="BL281" s="48">
        <v>33</v>
      </c>
      <c r="BM281" s="49">
        <v>97.05882352941177</v>
      </c>
      <c r="BN281" s="48">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1"/>
    <dataValidation allowBlank="1" showErrorMessage="1" sqref="N2:N2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1"/>
    <dataValidation allowBlank="1" showInputMessage="1" promptTitle="Edge Color" prompt="To select an optional edge color, right-click and select Select Color on the right-click menu." sqref="C3:C281"/>
    <dataValidation allowBlank="1" showInputMessage="1" promptTitle="Edge Width" prompt="Enter an optional edge width between 1 and 10." errorTitle="Invalid Edge Width" error="The optional edge width must be a whole number between 1 and 10." sqref="D3:D281"/>
    <dataValidation allowBlank="1" showInputMessage="1" promptTitle="Edge Opacity" prompt="Enter an optional edge opacity between 0 (transparent) and 100 (opaque)." errorTitle="Invalid Edge Opacity" error="The optional edge opacity must be a whole number between 0 and 10." sqref="F3:F2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1">
      <formula1>ValidEdgeVisibilities</formula1>
    </dataValidation>
    <dataValidation allowBlank="1" showInputMessage="1" showErrorMessage="1" promptTitle="Vertex 1 Name" prompt="Enter the name of the edge's first vertex." sqref="A3:A281"/>
    <dataValidation allowBlank="1" showInputMessage="1" showErrorMessage="1" promptTitle="Vertex 2 Name" prompt="Enter the name of the edge's second vertex." sqref="B3:B281"/>
    <dataValidation allowBlank="1" showInputMessage="1" showErrorMessage="1" promptTitle="Edge Label" prompt="Enter an optional edge label." errorTitle="Invalid Edge Visibility" error="You have entered an unrecognized edge visibility.  Try selecting from the drop-down list instead." sqref="H3:H2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1"/>
  </dataValidations>
  <hyperlinks>
    <hyperlink ref="R7" r:id="rId1" display="https://www.mckinsey.com/business-functions/organization/our-insights/five-fifty-unprotected"/>
    <hyperlink ref="R64" r:id="rId2" display="https://www.mckinsey.com/business-functions/risk/our-insights/cyber-risk-measurement-and-the-holistic-cybersecurity-approach"/>
    <hyperlink ref="R70" r:id="rId3" display="https://www.mckinsey.com/business-functions/risk/our-insights/cyber-risk-measurement-and-the-holistic-cybersecurity-approach"/>
    <hyperlink ref="R71" r:id="rId4" display="https://www.mckinsey.com/business-functions/risk/our-insights/cyber-risk-measurement-and-the-holistic-cybersecurity-approach"/>
    <hyperlink ref="R72" r:id="rId5" display="https://www.mckinsey.com/business-functions/risk/our-insights/cyber-risk-measurement-and-the-holistic-cybersecurity-approach"/>
    <hyperlink ref="R73" r:id="rId6" display="https://www.mckinsey.com/business-functions/risk/our-insights/cyber-risk-measurement-and-the-holistic-cybersecurity-approach"/>
    <hyperlink ref="R110" r:id="rId7" display="https://www.mckinsey.com/business-functions/risk/our-insights/data-privacy-what-every-manager-needs-to-know"/>
    <hyperlink ref="R196" r:id="rId8" display="https://fd.nl/ondernemen/1269417/meer-druk-accountants-op-cyberveiligheid-bij-bedrijven"/>
    <hyperlink ref="R200" r:id="rId9" display="https://home.kpmg.com/nl/nl/home/media/press-releases/2018/10/kpmg-nederlander-nauwelijks-bekend-met-nieuwe-privacyrechten.html"/>
    <hyperlink ref="R14" r:id="rId10" display="https://home.kpmg/ch/en/home/insights/2018/05/clarity-on-cyber-security.html"/>
    <hyperlink ref="R105" r:id="rId11" display="https://home.kpmg/ch/en/home/insights/2018/05/clarity-on-cyber-security.html"/>
    <hyperlink ref="R130" r:id="rId12" display="https://home.kpmg/ch/en/home/insights/2018/05/clarity-on-cyber-security.html"/>
    <hyperlink ref="R134" r:id="rId13" display="https://home.kpmg/ch/en/home/insights/2018/05/clarity-on-cyber-security.html"/>
    <hyperlink ref="R137" r:id="rId14" display="https://home.kpmg/ch/en/home/insights/2018/05/clarity-on-cyber-security.html#scrollNav-2"/>
    <hyperlink ref="R147" r:id="rId15" display="https://home.kpmg/ch/en/home/insights/2018/05/clarity-on-cyber-security.html#scrollNav-2"/>
    <hyperlink ref="R54" r:id="rId16" display="https://ibm.webex.com/ibm/onstage/g.php?MTID=e3c8d72f71b28538e8d2a1c9f593cc643"/>
    <hyperlink ref="R57" r:id="rId17" display="https://ibm.webex.com/ibm/onstage/g.php?MTID=e3c8d72f71b28538e8d2a1c9f593cc643"/>
    <hyperlink ref="R115" r:id="rId18" display="http://www.ibm.com/this-is-ibm"/>
    <hyperlink ref="R127" r:id="rId19" display="http://www.ibm.com/this-is-ibm#029"/>
    <hyperlink ref="R148" r:id="rId20" display="https://www.computerweekly.com/news/252461474/Most-organisations-still-lack-incident-response-plans?linkId=66121359"/>
    <hyperlink ref="R153" r:id="rId21" display="http://ibm.biz/Bd2ChS?2277470206&amp;linkId=66692896"/>
    <hyperlink ref="R193" r:id="rId22" display="https://www.ey.com/nl/nl/newsroom/news-ey-digitale-transformatie-beleven-in-ey-nieuwe-groei-en-innovatiecentrum-in-amsterdam"/>
    <hyperlink ref="R195" r:id="rId23" display="https://www.accountant.nl/nieuws/2018/9/nba-komt-met-cybersecurity-health-check-voor-middelgrote-bedrijven/"/>
    <hyperlink ref="R197" r:id="rId24" display="https://fd.nl/ondernemen/1269417/meer-druk-accountants-op-cyberveiligheid-bij-bedrijven"/>
    <hyperlink ref="R198" r:id="rId25" display="https://fd.nl/ondernemen/1269417/meer-druk-accountants-op-cyberveiligheid-bij-bedrijven"/>
    <hyperlink ref="R211" r:id="rId26" display="https://www.ey.nl/podcast"/>
    <hyperlink ref="R79" r:id="rId27" display="https://www.ey.com/en_gl/growth/will-consumers-share-their-data-without-a-share-in-its-value"/>
    <hyperlink ref="R81" r:id="rId28" display="https://betterworkingworld.ey.com/growth/how-would-you-sell-to-people-who-never-buy-anything"/>
    <hyperlink ref="R83" r:id="rId29" display="https://www.ey.com/Publication/vwLUAssets/ey-data-privacy-service-offering/$FILE/ey-data-privacy-service-offering.pdf"/>
    <hyperlink ref="R84" r:id="rId30" display="https://betterworkingworld.ey.com/digital/cybercrime_challenges_21st_century"/>
    <hyperlink ref="R85" r:id="rId31" display="https://www.linkedin.com/pulse/cybersecurity-from-ground-up-helps-enable-growth-matthew-randolph/"/>
    <hyperlink ref="R86" r:id="rId32" display="https://www.ey.com/za/en/services/advisory/ey-cybersecurity"/>
    <hyperlink ref="R87" r:id="rId33" display="https://www.ey.com/za/en/services/advisory/ey-cybersecurity"/>
    <hyperlink ref="R88" r:id="rId34" display="https://www.linkedin.com/pulse/cybersecurity-from-ground-up-helps-enable-growth-matthew-randolph/"/>
    <hyperlink ref="R89" r:id="rId35" display="https://www.linkedin.com/pulse/cybersecurity-from-ground-up-helps-enable-growth-matthew-randolph/"/>
    <hyperlink ref="R90" r:id="rId36" display="http://www.ey.com/gl/en/services/advisory/ey-cybersecurity"/>
    <hyperlink ref="R91" r:id="rId37" display="https://www.ey.com/za/en/services/advisory/ey-cybersecurity"/>
    <hyperlink ref="R92" r:id="rId38" display="https://betterworkingworld.ey.com/growth/how-would-you-sell-to-people-who-never-buy-anything"/>
    <hyperlink ref="R94" r:id="rId39" display="https://www.linkedin.com/pulse/cybersecurity-from-ground-up-helps-enable-growth-matthew-randolph/"/>
    <hyperlink ref="R95" r:id="rId40" display="http://www.ey.com/gl/en/services/advisory/ey-cybersecurity"/>
    <hyperlink ref="R97" r:id="rId41" display="https://www.ey.com/en_gl/advisory/how-the-iot-and-data-monetization-are-changing-business-models"/>
    <hyperlink ref="R98" r:id="rId42" display="https://www.ey.com/en_gl/mining-metals/10-business-risks-facing-mining-and-metals"/>
    <hyperlink ref="R180" r:id="rId43" display="https://www.linkedin.com/pulse/cybercrime-national-security-imperative-george-atalla/"/>
    <hyperlink ref="R187" r:id="rId44" display="https://www.ey.com/en_gl/growth/ceo-imperative-global-challenges/?WT.mc_id=14627009&amp;AA.tsrc=social-media"/>
    <hyperlink ref="R47" r:id="rId45" display="http://ey.smh.re/_08"/>
    <hyperlink ref="R48" r:id="rId46" display="http://ey.smh.re/_0B"/>
    <hyperlink ref="R65" r:id="rId47" display="http://ey.smh.re/00Xq"/>
    <hyperlink ref="R191" r:id="rId48" display="https://ey.smh.re/0BR6"/>
    <hyperlink ref="R199" r:id="rId49" display="https://www2.deloitte.com/nl/nl/pages/risk/articles/cybersecurity-de-mens-is-niet-het-probleem-maar-de-oplossing.html"/>
    <hyperlink ref="R201" r:id="rId50" display="http://www.deloitte.nl/privacy?id=nl:2sm:3tw:4privacy::6risk:20181029161300:&amp;utm_source=tw&amp;utm_campaign=privacy&amp;utm_content=risk&amp;utm_medium=social&amp;linkId=58871490"/>
    <hyperlink ref="R202" r:id="rId51" display="https://www.deloitteforward.nl/?linkId=58660333"/>
    <hyperlink ref="R203" r:id="rId52" display="http://www.deloitte.nl/privacy?id=nl:2sm:3tw:4Private_corp::6oth:20181031110000:&amp;utm_source=tw&amp;utm_campaign=Private_corp&amp;utm_content=oth&amp;utm_medium=social&amp;linkId=58964899"/>
    <hyperlink ref="R205" r:id="rId53" display="https://event.on24.com/eventRegistration/EventLobbyServlet?target=reg20.jsp&amp;referrer=&amp;eventid=1869175&amp;sessionid=1&amp;key=A66C45B6AAC9D16B3032F11D00C9772B&amp;regTag=&amp;sourcepage=register"/>
    <hyperlink ref="R210" r:id="rId54" display="https://www.deloitteforward.nl/podcasts/podcastserie-cases-seizoen-1-over-cyber-security/"/>
    <hyperlink ref="R213" r:id="rId55" display="https://www.deloitteforward.nl/podcasts/podcast-cases-1-3-rickey-gevers-hackers-en-de-grens-tussen-goed-en-fout/"/>
    <hyperlink ref="R214" r:id="rId56" display="https://www.deloitteforward.nl/podcasts/podcastserie-cases-seizoen-1-over-cyber-security/?linkId=61323492"/>
    <hyperlink ref="R216" r:id="rId57" display="https://www.deloitteforward.nl/?linkId=62435753"/>
    <hyperlink ref="R218" r:id="rId58" display="https://www.deloitteforward.nl/?linkId=62436094"/>
    <hyperlink ref="R219" r:id="rId59" display="https://www2.deloitte.com/nl/nl/pages/risk/articles/part-1-why-would-anyone-want-hack-our-factory.html"/>
    <hyperlink ref="R220" r:id="rId60" display="https://www2.deloitte.com/nl/nl/pages/real-estate/articles/real-estate-predictions-2019.html"/>
    <hyperlink ref="R222" r:id="rId61" display="https://www2.deloitte.com/nl/nl/pages/risk/articles/what-can-we-learn-from-the-quadrigacx-fiasco.html"/>
    <hyperlink ref="R223" r:id="rId62" display="https://www2.deloitte.com/nl/nl/pages/real-estate/articles/real-estate-predictions-2019.html"/>
    <hyperlink ref="R227" r:id="rId63" display="https://www.deloitteforward.nl/cyber-security/cybersecurity-volgens-risk-managers-in-top-3-grootste-risicos/"/>
    <hyperlink ref="R228" r:id="rId64" display="https://www2.deloitte.com/nl/nl/pages/risk/articles/part-2-why-would-anyone-want-hack-our-factory.html"/>
    <hyperlink ref="R230" r:id="rId65" display="https://www.deloitteforward.nl/cyber-security/waarom-zou-iemand-onze-fabriek-willen-hacken/"/>
    <hyperlink ref="R240" r:id="rId66" display="https://www.deloitteforward.nl/cyber-security/cyber-security-de-mens-is-niet-de-zwakste-schakel-maar-juist-de-oplossing/?utm_source=tw&amp;utm_medium=org&amp;utm_campaign=corp_cs&amp;linkId=66558963"/>
    <hyperlink ref="R39" r:id="rId67" display="https://home.kpmg.com/fr/fr/home/insights/2018/10/offre-cybersecurite-kpmg-boardroom-datacenter.html"/>
    <hyperlink ref="R103" r:id="rId68" display="https://klardenker.kpmg.de/cyber-security-2019-was-kommt-da-auf-uns-zu/?utm_content=83192244&amp;utm_medium=social&amp;utm_source=twitter&amp;hss_channel=tw-37637110"/>
    <hyperlink ref="R104" r:id="rId69" display="https://klardenker.kpmg.de/cyber-security-2019-was-kommt-da-auf-uns-zu/?utm_content=83192245&amp;utm_medium=social&amp;utm_source=twitter&amp;hss_channel=tw-37637110"/>
    <hyperlink ref="R108" r:id="rId70" display="https://klardenker.kpmg.de/cyber-security-2019-was-kommt-da-auf-uns-zu/?utm_content=83192246&amp;utm_medium=social&amp;utm_source=twitter&amp;hss_channel=tw-37637110"/>
    <hyperlink ref="R158" r:id="rId71" display="https://hub.kpmg.de/was-sie-ueber-ihr-berechtigungsmanagement-wissen-sollten?utm_campaign=Was%20Sie%20%C3%BCber%20Ihr%20Berechtigungsmanagement%20wissen%20sollten&amp;utm_content=90998370&amp;utm_medium=social&amp;utm_source=twitter&amp;hss_channel=tw-37637110"/>
    <hyperlink ref="R159" r:id="rId72" display="https://klardenker.kpmg.de/klardenker-on-air-cyber-security/?utm_campaign=Klardenker%20on%20air&amp;utm_content=90940370&amp;utm_medium=social&amp;utm_source=twitter&amp;hss_channel=tw-37637110"/>
    <hyperlink ref="R162" r:id="rId73" display="https://klardenker.kpmg.de/it-sicherheit-das-undenkbare-denken/?utm_content=91565459&amp;utm_medium=social&amp;utm_source=twitter&amp;hss_channel=tw-37637110"/>
    <hyperlink ref="R163" r:id="rId74" display="https://klardenker.kpmg.de/darknet-marktplatz-firmendaten/?utm_content=91783604&amp;utm_medium=social&amp;utm_source=twitter&amp;hss_channel=tw-37637110"/>
    <hyperlink ref="R166" r:id="rId75" display="https://home.kpmg/de/de/home/events/2019/07/meet-the-future.html?utm_content=92423855&amp;utm_medium=social&amp;utm_source=twitter&amp;hss_channel=tw-37637110"/>
    <hyperlink ref="R170" r:id="rId76" display="https://hub.kpmg.de/global-ceo-outlook-2019?utm_campaign=CEO%20Outlook%202019&amp;utm_content=92785972&amp;utm_medium=social&amp;utm_source=twitter&amp;hss_channel=tw-37637110"/>
    <hyperlink ref="R186" r:id="rId77" display="https://hub.kpmg.de/kritische-infrastrukturen-vor-cyberangriffen-schuetzen?utm_campaign=NIS-Richtlinie%20&amp;utm_content=96730682&amp;utm_medium=social&amp;utm_source=twitter&amp;hss_channel=tw-37637110"/>
    <hyperlink ref="R189" r:id="rId78" display="https://home.kpmg/de/de/home/themen/2019/07/nis-richtlinie.html?utm_campaign=NIS-Richtlinie%20&amp;utm_content=96730733&amp;utm_medium=social&amp;utm_source=twitter&amp;hss_channel=tw-37637110"/>
    <hyperlink ref="R269" r:id="rId79" display="http://confare.at/swiss-cio-manager-summit/#anmeldung"/>
    <hyperlink ref="R279" r:id="rId80" display="https://www.eycom.ch/en/Publications/20181219-Is-Cybersecurity-about-more-than-protection/download"/>
    <hyperlink ref="R280" r:id="rId81" display="https://bit.ly/2QrLOzM"/>
    <hyperlink ref="R26" r:id="rId82" display="https://youtu.be/mrMUUxe3LtA?t=5m22s"/>
    <hyperlink ref="R12" r:id="rId83" display="https://deloi.tt/2PaHMtE"/>
    <hyperlink ref="R20" r:id="rId84" display="https://deloi.tt/2OJ7ipS"/>
    <hyperlink ref="R52" r:id="rId85" display="https://deloi.tt/2yX0f6v"/>
    <hyperlink ref="R102" r:id="rId86" display="https://deloi.tt/2Hed17X"/>
    <hyperlink ref="R106" r:id="rId87" display="https://deloi.tt/2AP1V3T"/>
    <hyperlink ref="R140" r:id="rId88" display="https://deloi.tt/2CMeSwf"/>
    <hyperlink ref="R164" r:id="rId89" display="https://deloi.tt/2JGtr8F"/>
    <hyperlink ref="R181" r:id="rId90" display="https://deloi.tt/2XPhPaS"/>
    <hyperlink ref="R31" r:id="rId91" display="https://deloi.tt/2OGuSDM"/>
    <hyperlink ref="R55" r:id="rId92" display="https://deloi.tt/2DdgZLw"/>
    <hyperlink ref="R60" r:id="rId93" display="https://deloi.tt/2NJfzJr"/>
    <hyperlink ref="R77" r:id="rId94" display="https://deloi.tt/2E1NCMx"/>
    <hyperlink ref="R109" r:id="rId95" display="https://deloi.tt/2MozX3p"/>
    <hyperlink ref="R168" r:id="rId96" display="https://deloi.tt/2wjQa2s"/>
    <hyperlink ref="R169" r:id="rId97" display="https://deloi.tt/2wi4jNW"/>
    <hyperlink ref="R176" r:id="rId98" display="https://deloi.tt/2wGkAMJ"/>
    <hyperlink ref="R245" r:id="rId99" display="https://home.kpmg.com/uk/en/home/insights/2018/08/mobility-2030-a-shake-up-for-insurance.html?hootPostID=65e6de8749391bf155976fd9672ed624"/>
    <hyperlink ref="R246" r:id="rId100" display="https://bit.ly/2okgtBT?hootPostID=5bc1666cb19200bffe24088b88fa8d61"/>
    <hyperlink ref="R247" r:id="rId101" display="https://r.online-reg.com/Appian_KPMG_GDPR_London_Event/site/pg/summary?utm_source=socialmedia&amp;utm_medium=LinkedIn&amp;utm_campaign=Appian"/>
    <hyperlink ref="R248" r:id="rId102" display="https://home.kpmg.com/uk/en/home/services/advisory/risk-consulting/regulatory-transformation-privacy-services.html?utm_source=socialmedia&amp;utm_medium=Twitter&amp;utm_campaign=GDPR"/>
    <hyperlink ref="R253" r:id="rId103" display="https://home.kpmg/uk/en/home/insights/2018/12/investing-in-data-privacy.html?hootPostID=45ec005b030401af8abe889bf8e29e15"/>
    <hyperlink ref="R254" r:id="rId104" display="https://social.kpmg/WEFLIVEUK_TW?utm_source=socialmedia&amp;utm_medium=&amp;utm_content=&amp;utm_campaign=wef19"/>
    <hyperlink ref="R255" r:id="rId105" display="https://home.kpmg/uk/en/home/media/press-releases/2019/01/ten-trends-driving-cyber-security-in-2019.html?utm_source=socialmedia&amp;utm_medium=&amp;utm_content=&amp;utm_campaign=wef19"/>
    <hyperlink ref="R257" r:id="rId106" display="https://home.kpmg/xx/en/home/insights/2019/01/driving-value-from-genomics.html?utm_campaign=uk_marketing"/>
    <hyperlink ref="R259" r:id="rId107" display="https://event.on24.com/wcc/r/2010329-1/FBA433E61485F3E0E1475DBA6CA61DAD"/>
    <hyperlink ref="R260" r:id="rId108" display="https://event.on24.com/wcc/r/2010329-1/FBA433E61485F3E0E1475DBA6CA61DAD"/>
    <hyperlink ref="R261" r:id="rId109" display="https://event.on24.com/wcc/r/2010329-1/FBA433E61485F3E0E1475DBA6CA61DAD"/>
    <hyperlink ref="R262" r:id="rId110" display="https://event.on24.com/wcc/r/2010329-1/FBA433E61485F3E0E1475DBA6CA61DAD"/>
    <hyperlink ref="R264" r:id="rId111" display="https://event.on24.com/wcc/r/2010329-1/FBA433E61485F3E0E1475DBA6CA61DAD"/>
    <hyperlink ref="R4" r:id="rId112" display="https://wp.me/p8qlMy-4m"/>
    <hyperlink ref="R15" r:id="rId113" display="https://www.ey.com/uk/en/services/specialty-services/ey-can-cybersecurity-be-your-best-competitive-advantage-instead-of-your-worst-setback-"/>
    <hyperlink ref="R17" r:id="rId114" display="https://transformationblog.ey.com/2018/09/12/four-tips-to-make-cybersecurity-a-private-equity-value-driver/"/>
    <hyperlink ref="R18" r:id="rId115" display="https://transformationblog.ey.com/2018/09/12/four-tips-to-make-cybersecurity-a-private-equity-value-driver/"/>
    <hyperlink ref="R29" r:id="rId116" display="https://www.uktech.news/guest-posts/growth-strategy/cybersecurity-growth-strategy/dont-let-your-organisation-fall-down-the-black-hole-of-cybercrime-20180924"/>
    <hyperlink ref="R100" r:id="rId117" display="https://transformationblog.ey.com/2019/01/14/a-year-in-the-life-of-a-data-protection-officer-ey-iapp-annual-privacy-governance-report/"/>
    <hyperlink ref="R101" r:id="rId118" display="https://transformationblog.ey.com/2019/01/14/a-year-in-the-life-of-a-data-protection-officer-ey-iapp-annual-privacy-governance-report/"/>
    <hyperlink ref="R121" r:id="rId119" display="https://www.ey.com/uk/en/issues/ey-disruption?utm_campaign=Disruption+Index+Q1+2019&amp;utm_medium=bitly&amp;utm_source=SMA"/>
    <hyperlink ref="R142" r:id="rId120" display="https://bit.ly/2H9pfOy"/>
    <hyperlink ref="R173" r:id="rId121" display="https://go.ey.com/2HN0rtn"/>
    <hyperlink ref="R174" r:id="rId122" display="https://go.ey.com/2HN0rtn"/>
    <hyperlink ref="R175" r:id="rId123" display="https://go.ey.com/2HN0rtn"/>
    <hyperlink ref="R179" r:id="rId124" display="https://go.ey.com/Disr_Index"/>
    <hyperlink ref="R3" r:id="rId125" display="http://r.socialstudio.radian6.com/44c46c41-8a04-4c02-84d0-333e1fe865f4"/>
    <hyperlink ref="R119" r:id="rId126" display="http://r.socialstudio.radian6.com/c270ea8e-9096-4bf1-b373-5d39bc8b15d0"/>
    <hyperlink ref="R125" r:id="rId127" display="http://r.socialstudio.radian6.com/8d77bfbc-8b92-46f8-a556-818bb10f347d"/>
    <hyperlink ref="R160" r:id="rId128" display="http://r.socialstudio.radian6.com/f300fecc-00e0-4624-8c16-03f23d96c1b7"/>
    <hyperlink ref="R111" r:id="rId129" display="https://www-01.ibm.com/events/wwe/grp/grp309.nsf/Agenda.xsp?openform&amp;seminar=ZFAM2HES&amp;locale=fr_FR&amp;auth=anonymous&amp;cm_mmc=OSocial_Twitter-_-Security_Detect+threats+-+QRadar-_-IFR_IFR-_-Twitter+Promo+IBM+Security+Summit+9+avril+&amp;cm_mmca1=000032ZH&amp;cm_mmca2=10000108"/>
    <hyperlink ref="R112" r:id="rId130" display="https://www-01.ibm.com/events/wwe/grp/grp309.nsf/Agenda.xsp?openform&amp;seminar=ZFAM2HES&amp;locale=fr_FR&amp;auth=anonymous&amp;cm_mmc=OSocial_Twitter-_-Security_Detect+threats+-+QRadar-_-IFR_IFR-_-Twitter+Promo+IBM+Security+Summit+9+avril+&amp;cm_mmca1=000032ZH&amp;cm_mmca2=10000108"/>
    <hyperlink ref="R135" r:id="rId131" display="https://www-01.ibm.com/events/wwe/grp/grp309.nsf/Agenda.xsp?openform&amp;seminar=ZFAM2HES&amp;locale=fr_FR&amp;auth=anonymous&amp;cm_mmc=OSocial_Twitter-_-Security_Detect+threats+-+QRadar-_-IFR_IFR-_-Twitter+Promo+IBM+Security+Summit+9+avril+&amp;cm_mmca1=000032ZH&amp;cm_mmca2=10000108"/>
    <hyperlink ref="R141" r:id="rId132" display="https://www-01.ibm.com/events/wwe/grp/grp309.nsf/Agenda.xsp?openform&amp;seminar=ZFAM2HES&amp;locale=fr_FR&amp;auth=anonymous&amp;cm_mmc=OSocial_Twitter-_-Security_Detect+threats+-+QRadar-_-IFR_IFR-_-Twitter+Promo+IBM+Security+Summit+9+avril+&amp;cm_mmca1=000032ZH&amp;cm_mmca2=10000108"/>
    <hyperlink ref="R25" r:id="rId133" display="http://r.socialstudio.radian6.com/2719531f-6811-476b-b2d1-5e8dd9bbc4a2"/>
    <hyperlink ref="R63" r:id="rId134" display="https://www.accenture-insights.nl/en-us/articles/unlocking-the-value-of-the-eu-nis-directive-for-your-organization?utm_source=twitter&amp;utm_medium=social"/>
    <hyperlink ref="R66" r:id="rId135" display="http://r.socialstudio.radian6.com/49095f72-d45c-4021-baf1-75e32df9b40e"/>
    <hyperlink ref="R68" r:id="rId136" display="http://r.socialstudio.radian6.com/070cbb47-4cf7-496e-876c-66c3302501df"/>
    <hyperlink ref="R99" r:id="rId137" display="http://r.socialstudio.radian6.com/1d715a10-9d59-440e-b7aa-41db85650f28"/>
    <hyperlink ref="R118" r:id="rId138" display="http://r.socialstudio.radian6.com/8fce9612-f178-48de-a842-86a368957ece"/>
    <hyperlink ref="R123" r:id="rId139" display="https://www.accenture.com/nl-en/careers/asgc-event?src=OSMC"/>
    <hyperlink ref="R129" r:id="rId140" display="http://r.socialstudio.radian6.com/b3820231-c623-46c3-9fb4-c15a827c3901"/>
    <hyperlink ref="R165" r:id="rId141" display="https://www.accenture-insights.nl/en-us/articles/identity-management-on-blockchain"/>
    <hyperlink ref="R172" r:id="rId142" display="http://r.socialstudio.radian6.com/58dcac27-7e1c-481a-9724-3149484be065"/>
    <hyperlink ref="R185" r:id="rId143" display="http://r.socialstudio.radian6.com/04e66a4b-85f2-4339-b835-817785ae24db"/>
    <hyperlink ref="R21" r:id="rId144" display="https://deloi.tt/2wS0fo9"/>
    <hyperlink ref="R113" r:id="rId145" display="https://deloi.tt/2Wzmuub"/>
    <hyperlink ref="R114" r:id="rId146" display="https://deloi.tt/2Wzmuub"/>
    <hyperlink ref="R9" r:id="rId147" display="https://www.pwc.co.za/en/press-room/cybersecurity.html"/>
    <hyperlink ref="R27" r:id="rId148" display="https://www.it-sa.de/"/>
    <hyperlink ref="R41" r:id="rId149" display="https://newsroom.ibm.com/2018-10-15-IBM-Announces-Cloud-Based-Community-Platform-for-Cyber-Security-Applications"/>
    <hyperlink ref="R120" r:id="rId150" display="https://www.ibm.com/de-de/blogs/think/2019/02/25/sicherheit/"/>
    <hyperlink ref="R132" r:id="rId151" display="https://www.ibm.com/de-de/blogs/think/2019/03/15/cyberkriminelle/"/>
    <hyperlink ref="R178" r:id="rId152" display="https://think-livestudio.com/2019/06/06/23-tonnen-fuer-mehr-sicherheit-der-ibm-x-force-cyber-truck-und-security-summit/?linkId=68950984"/>
  </hyperlinks>
  <printOptions/>
  <pageMargins left="0.7" right="0.7" top="0.75" bottom="0.75" header="0.3" footer="0.3"/>
  <pageSetup horizontalDpi="600" verticalDpi="600" orientation="portrait" r:id="rId156"/>
  <legacyDrawing r:id="rId154"/>
  <tableParts>
    <tablePart r:id="rId15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90641-7644-41ED-85F7-ACFB0FEA4386}">
  <dimension ref="A1:L8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8.00390625" style="0" bestFit="1" customWidth="1"/>
    <col min="10" max="10" width="36.421875" style="0" bestFit="1" customWidth="1"/>
    <col min="11" max="11" width="37.28125" style="0" bestFit="1" customWidth="1"/>
    <col min="12" max="12" width="48.00390625" style="0" bestFit="1" customWidth="1"/>
  </cols>
  <sheetData>
    <row r="1" spans="1:12" ht="15" customHeight="1">
      <c r="A1" s="13" t="s">
        <v>3071</v>
      </c>
      <c r="B1" s="13" t="s">
        <v>3072</v>
      </c>
      <c r="C1" s="13" t="s">
        <v>3065</v>
      </c>
      <c r="D1" s="13" t="s">
        <v>3066</v>
      </c>
      <c r="E1" s="13" t="s">
        <v>3073</v>
      </c>
      <c r="F1" s="13" t="s">
        <v>144</v>
      </c>
      <c r="G1" s="13" t="s">
        <v>3074</v>
      </c>
      <c r="H1" s="13" t="s">
        <v>3075</v>
      </c>
      <c r="I1" s="13" t="s">
        <v>3076</v>
      </c>
      <c r="J1" s="13" t="s">
        <v>3077</v>
      </c>
      <c r="K1" s="13" t="s">
        <v>3078</v>
      </c>
      <c r="L1" s="13" t="s">
        <v>3079</v>
      </c>
    </row>
    <row r="2" spans="1:12" ht="15">
      <c r="A2" s="86" t="s">
        <v>2438</v>
      </c>
      <c r="B2" s="86" t="s">
        <v>3429</v>
      </c>
      <c r="C2" s="86">
        <v>24</v>
      </c>
      <c r="D2" s="105">
        <v>0.004616886029784176</v>
      </c>
      <c r="E2" s="105">
        <v>2.2548586942269258</v>
      </c>
      <c r="F2" s="86" t="s">
        <v>3067</v>
      </c>
      <c r="G2" s="86" t="b">
        <v>0</v>
      </c>
      <c r="H2" s="86" t="b">
        <v>0</v>
      </c>
      <c r="I2" s="86" t="b">
        <v>0</v>
      </c>
      <c r="J2" s="86" t="b">
        <v>0</v>
      </c>
      <c r="K2" s="86" t="b">
        <v>0</v>
      </c>
      <c r="L2" s="86" t="b">
        <v>0</v>
      </c>
    </row>
    <row r="3" spans="1:12" ht="15">
      <c r="A3" s="86" t="s">
        <v>856</v>
      </c>
      <c r="B3" s="86" t="s">
        <v>855</v>
      </c>
      <c r="C3" s="79">
        <v>10</v>
      </c>
      <c r="D3" s="104">
        <v>0.002612241523115626</v>
      </c>
      <c r="E3" s="104">
        <v>1.7452337997922482</v>
      </c>
      <c r="F3" s="79" t="s">
        <v>3067</v>
      </c>
      <c r="G3" s="79" t="b">
        <v>0</v>
      </c>
      <c r="H3" s="79" t="b">
        <v>0</v>
      </c>
      <c r="I3" s="79" t="b">
        <v>0</v>
      </c>
      <c r="J3" s="79" t="b">
        <v>0</v>
      </c>
      <c r="K3" s="79" t="b">
        <v>0</v>
      </c>
      <c r="L3" s="79" t="b">
        <v>0</v>
      </c>
    </row>
    <row r="4" spans="1:12" ht="15">
      <c r="A4" s="86" t="s">
        <v>3429</v>
      </c>
      <c r="B4" s="86" t="s">
        <v>2432</v>
      </c>
      <c r="C4" s="79">
        <v>10</v>
      </c>
      <c r="D4" s="104">
        <v>0.002612241523115626</v>
      </c>
      <c r="E4" s="104">
        <v>1.6815228541608582</v>
      </c>
      <c r="F4" s="79" t="s">
        <v>3067</v>
      </c>
      <c r="G4" s="79" t="b">
        <v>0</v>
      </c>
      <c r="H4" s="79" t="b">
        <v>0</v>
      </c>
      <c r="I4" s="79" t="b">
        <v>0</v>
      </c>
      <c r="J4" s="79" t="b">
        <v>0</v>
      </c>
      <c r="K4" s="79" t="b">
        <v>0</v>
      </c>
      <c r="L4" s="79" t="b">
        <v>0</v>
      </c>
    </row>
    <row r="5" spans="1:12" ht="15">
      <c r="A5" s="86" t="s">
        <v>851</v>
      </c>
      <c r="B5" s="86" t="s">
        <v>888</v>
      </c>
      <c r="C5" s="79">
        <v>9</v>
      </c>
      <c r="D5" s="104">
        <v>0.0024255949541155584</v>
      </c>
      <c r="E5" s="104">
        <v>1.5040198279720092</v>
      </c>
      <c r="F5" s="79" t="s">
        <v>3067</v>
      </c>
      <c r="G5" s="79" t="b">
        <v>0</v>
      </c>
      <c r="H5" s="79" t="b">
        <v>0</v>
      </c>
      <c r="I5" s="79" t="b">
        <v>0</v>
      </c>
      <c r="J5" s="79" t="b">
        <v>0</v>
      </c>
      <c r="K5" s="79" t="b">
        <v>0</v>
      </c>
      <c r="L5" s="79" t="b">
        <v>0</v>
      </c>
    </row>
    <row r="6" spans="1:12" ht="15">
      <c r="A6" s="86" t="s">
        <v>3441</v>
      </c>
      <c r="B6" s="86" t="s">
        <v>2624</v>
      </c>
      <c r="C6" s="79">
        <v>8</v>
      </c>
      <c r="D6" s="104">
        <v>0.00223019164371243</v>
      </c>
      <c r="E6" s="104">
        <v>2.5436542334738954</v>
      </c>
      <c r="F6" s="79" t="s">
        <v>3067</v>
      </c>
      <c r="G6" s="79" t="b">
        <v>0</v>
      </c>
      <c r="H6" s="79" t="b">
        <v>0</v>
      </c>
      <c r="I6" s="79" t="b">
        <v>0</v>
      </c>
      <c r="J6" s="79" t="b">
        <v>0</v>
      </c>
      <c r="K6" s="79" t="b">
        <v>0</v>
      </c>
      <c r="L6" s="79" t="b">
        <v>0</v>
      </c>
    </row>
    <row r="7" spans="1:12" ht="15">
      <c r="A7" s="86" t="s">
        <v>2525</v>
      </c>
      <c r="B7" s="86" t="s">
        <v>2432</v>
      </c>
      <c r="C7" s="79">
        <v>7</v>
      </c>
      <c r="D7" s="104">
        <v>0.0020249315652573962</v>
      </c>
      <c r="E7" s="104">
        <v>2.070688938525391</v>
      </c>
      <c r="F7" s="79" t="s">
        <v>3067</v>
      </c>
      <c r="G7" s="79" t="b">
        <v>0</v>
      </c>
      <c r="H7" s="79" t="b">
        <v>0</v>
      </c>
      <c r="I7" s="79" t="b">
        <v>0</v>
      </c>
      <c r="J7" s="79" t="b">
        <v>0</v>
      </c>
      <c r="K7" s="79" t="b">
        <v>0</v>
      </c>
      <c r="L7" s="79" t="b">
        <v>0</v>
      </c>
    </row>
    <row r="8" spans="1:12" ht="15">
      <c r="A8" s="86" t="s">
        <v>851</v>
      </c>
      <c r="B8" s="86" t="s">
        <v>2473</v>
      </c>
      <c r="C8" s="79">
        <v>7</v>
      </c>
      <c r="D8" s="104">
        <v>0.0021097971080705604</v>
      </c>
      <c r="E8" s="104">
        <v>2.199355547652934</v>
      </c>
      <c r="F8" s="79" t="s">
        <v>3067</v>
      </c>
      <c r="G8" s="79" t="b">
        <v>0</v>
      </c>
      <c r="H8" s="79" t="b">
        <v>0</v>
      </c>
      <c r="I8" s="79" t="b">
        <v>0</v>
      </c>
      <c r="J8" s="79" t="b">
        <v>1</v>
      </c>
      <c r="K8" s="79" t="b">
        <v>0</v>
      </c>
      <c r="L8" s="79" t="b">
        <v>0</v>
      </c>
    </row>
    <row r="9" spans="1:12" ht="15">
      <c r="A9" s="86" t="s">
        <v>3428</v>
      </c>
      <c r="B9" s="86" t="s">
        <v>2153</v>
      </c>
      <c r="C9" s="79">
        <v>7</v>
      </c>
      <c r="D9" s="104">
        <v>0.0022101717408726925</v>
      </c>
      <c r="E9" s="104">
        <v>1.1432396056740024</v>
      </c>
      <c r="F9" s="79" t="s">
        <v>3067</v>
      </c>
      <c r="G9" s="79" t="b">
        <v>0</v>
      </c>
      <c r="H9" s="79" t="b">
        <v>0</v>
      </c>
      <c r="I9" s="79" t="b">
        <v>0</v>
      </c>
      <c r="J9" s="79" t="b">
        <v>0</v>
      </c>
      <c r="K9" s="79" t="b">
        <v>0</v>
      </c>
      <c r="L9" s="79" t="b">
        <v>0</v>
      </c>
    </row>
    <row r="10" spans="1:12" ht="15">
      <c r="A10" s="86" t="s">
        <v>2153</v>
      </c>
      <c r="B10" s="86" t="s">
        <v>2471</v>
      </c>
      <c r="C10" s="79">
        <v>7</v>
      </c>
      <c r="D10" s="104">
        <v>0.0020249315652573962</v>
      </c>
      <c r="E10" s="104">
        <v>1.790326566815284</v>
      </c>
      <c r="F10" s="79" t="s">
        <v>3067</v>
      </c>
      <c r="G10" s="79" t="b">
        <v>0</v>
      </c>
      <c r="H10" s="79" t="b">
        <v>0</v>
      </c>
      <c r="I10" s="79" t="b">
        <v>0</v>
      </c>
      <c r="J10" s="79" t="b">
        <v>0</v>
      </c>
      <c r="K10" s="79" t="b">
        <v>0</v>
      </c>
      <c r="L10" s="79" t="b">
        <v>0</v>
      </c>
    </row>
    <row r="11" spans="1:12" ht="15">
      <c r="A11" s="86" t="s">
        <v>2437</v>
      </c>
      <c r="B11" s="86" t="s">
        <v>2432</v>
      </c>
      <c r="C11" s="79">
        <v>6</v>
      </c>
      <c r="D11" s="104">
        <v>0.0018083975212033374</v>
      </c>
      <c r="E11" s="104">
        <v>1.4754683717277337</v>
      </c>
      <c r="F11" s="79" t="s">
        <v>3067</v>
      </c>
      <c r="G11" s="79" t="b">
        <v>0</v>
      </c>
      <c r="H11" s="79" t="b">
        <v>0</v>
      </c>
      <c r="I11" s="79" t="b">
        <v>0</v>
      </c>
      <c r="J11" s="79" t="b">
        <v>0</v>
      </c>
      <c r="K11" s="79" t="b">
        <v>0</v>
      </c>
      <c r="L11" s="79" t="b">
        <v>0</v>
      </c>
    </row>
    <row r="12" spans="1:12" ht="15">
      <c r="A12" s="86" t="s">
        <v>2720</v>
      </c>
      <c r="B12" s="86" t="s">
        <v>3444</v>
      </c>
      <c r="C12" s="79">
        <v>5</v>
      </c>
      <c r="D12" s="104">
        <v>0.0015786941006233517</v>
      </c>
      <c r="E12" s="104">
        <v>2.5736174568513386</v>
      </c>
      <c r="F12" s="79" t="s">
        <v>3067</v>
      </c>
      <c r="G12" s="79" t="b">
        <v>0</v>
      </c>
      <c r="H12" s="79" t="b">
        <v>0</v>
      </c>
      <c r="I12" s="79" t="b">
        <v>0</v>
      </c>
      <c r="J12" s="79" t="b">
        <v>0</v>
      </c>
      <c r="K12" s="79" t="b">
        <v>0</v>
      </c>
      <c r="L12" s="79" t="b">
        <v>0</v>
      </c>
    </row>
    <row r="13" spans="1:12" ht="15">
      <c r="A13" s="86" t="s">
        <v>3437</v>
      </c>
      <c r="B13" s="86" t="s">
        <v>3432</v>
      </c>
      <c r="C13" s="79">
        <v>5</v>
      </c>
      <c r="D13" s="104">
        <v>0.0015786941006233517</v>
      </c>
      <c r="E13" s="104">
        <v>1.8389319002487854</v>
      </c>
      <c r="F13" s="79" t="s">
        <v>3067</v>
      </c>
      <c r="G13" s="79" t="b">
        <v>0</v>
      </c>
      <c r="H13" s="79" t="b">
        <v>0</v>
      </c>
      <c r="I13" s="79" t="b">
        <v>0</v>
      </c>
      <c r="J13" s="79" t="b">
        <v>0</v>
      </c>
      <c r="K13" s="79" t="b">
        <v>0</v>
      </c>
      <c r="L13" s="79" t="b">
        <v>0</v>
      </c>
    </row>
    <row r="14" spans="1:12" ht="15">
      <c r="A14" s="86" t="s">
        <v>987</v>
      </c>
      <c r="B14" s="86" t="s">
        <v>3445</v>
      </c>
      <c r="C14" s="79">
        <v>5</v>
      </c>
      <c r="D14" s="104">
        <v>0.0015786941006233517</v>
      </c>
      <c r="E14" s="104">
        <v>2.2311947760291324</v>
      </c>
      <c r="F14" s="79" t="s">
        <v>3067</v>
      </c>
      <c r="G14" s="79" t="b">
        <v>0</v>
      </c>
      <c r="H14" s="79" t="b">
        <v>0</v>
      </c>
      <c r="I14" s="79" t="b">
        <v>0</v>
      </c>
      <c r="J14" s="79" t="b">
        <v>0</v>
      </c>
      <c r="K14" s="79" t="b">
        <v>0</v>
      </c>
      <c r="L14" s="79" t="b">
        <v>0</v>
      </c>
    </row>
    <row r="15" spans="1:12" ht="15">
      <c r="A15" s="86" t="s">
        <v>2561</v>
      </c>
      <c r="B15" s="86" t="s">
        <v>2625</v>
      </c>
      <c r="C15" s="79">
        <v>5</v>
      </c>
      <c r="D15" s="104">
        <v>0.0015786941006233517</v>
      </c>
      <c r="E15" s="104">
        <v>2.619374947412014</v>
      </c>
      <c r="F15" s="79" t="s">
        <v>3067</v>
      </c>
      <c r="G15" s="79" t="b">
        <v>0</v>
      </c>
      <c r="H15" s="79" t="b">
        <v>0</v>
      </c>
      <c r="I15" s="79" t="b">
        <v>0</v>
      </c>
      <c r="J15" s="79" t="b">
        <v>0</v>
      </c>
      <c r="K15" s="79" t="b">
        <v>0</v>
      </c>
      <c r="L15" s="79" t="b">
        <v>0</v>
      </c>
    </row>
    <row r="16" spans="1:12" ht="15">
      <c r="A16" s="86" t="s">
        <v>2625</v>
      </c>
      <c r="B16" s="86" t="s">
        <v>2442</v>
      </c>
      <c r="C16" s="79">
        <v>5</v>
      </c>
      <c r="D16" s="104">
        <v>0.0015786941006233517</v>
      </c>
      <c r="E16" s="104">
        <v>2.2948638558985097</v>
      </c>
      <c r="F16" s="79" t="s">
        <v>3067</v>
      </c>
      <c r="G16" s="79" t="b">
        <v>0</v>
      </c>
      <c r="H16" s="79" t="b">
        <v>0</v>
      </c>
      <c r="I16" s="79" t="b">
        <v>0</v>
      </c>
      <c r="J16" s="79" t="b">
        <v>0</v>
      </c>
      <c r="K16" s="79" t="b">
        <v>0</v>
      </c>
      <c r="L16" s="79" t="b">
        <v>0</v>
      </c>
    </row>
    <row r="17" spans="1:12" ht="15">
      <c r="A17" s="86" t="s">
        <v>2732</v>
      </c>
      <c r="B17" s="86" t="s">
        <v>2778</v>
      </c>
      <c r="C17" s="79">
        <v>5</v>
      </c>
      <c r="D17" s="104">
        <v>0.0015786941006233517</v>
      </c>
      <c r="E17" s="104">
        <v>3.020775488193558</v>
      </c>
      <c r="F17" s="79" t="s">
        <v>3067</v>
      </c>
      <c r="G17" s="79" t="b">
        <v>0</v>
      </c>
      <c r="H17" s="79" t="b">
        <v>0</v>
      </c>
      <c r="I17" s="79" t="b">
        <v>0</v>
      </c>
      <c r="J17" s="79" t="b">
        <v>0</v>
      </c>
      <c r="K17" s="79" t="b">
        <v>0</v>
      </c>
      <c r="L17" s="79" t="b">
        <v>0</v>
      </c>
    </row>
    <row r="18" spans="1:12" ht="15">
      <c r="A18" s="86" t="s">
        <v>2778</v>
      </c>
      <c r="B18" s="86" t="s">
        <v>2779</v>
      </c>
      <c r="C18" s="79">
        <v>5</v>
      </c>
      <c r="D18" s="104">
        <v>0.0015786941006233517</v>
      </c>
      <c r="E18" s="104">
        <v>3.020775488193558</v>
      </c>
      <c r="F18" s="79" t="s">
        <v>3067</v>
      </c>
      <c r="G18" s="79" t="b">
        <v>0</v>
      </c>
      <c r="H18" s="79" t="b">
        <v>0</v>
      </c>
      <c r="I18" s="79" t="b">
        <v>0</v>
      </c>
      <c r="J18" s="79" t="b">
        <v>0</v>
      </c>
      <c r="K18" s="79" t="b">
        <v>0</v>
      </c>
      <c r="L18" s="79" t="b">
        <v>0</v>
      </c>
    </row>
    <row r="19" spans="1:12" ht="15">
      <c r="A19" s="86" t="s">
        <v>3445</v>
      </c>
      <c r="B19" s="86" t="s">
        <v>3441</v>
      </c>
      <c r="C19" s="79">
        <v>5</v>
      </c>
      <c r="D19" s="104">
        <v>0.0015786941006233517</v>
      </c>
      <c r="E19" s="104">
        <v>2.096496202131676</v>
      </c>
      <c r="F19" s="79" t="s">
        <v>3067</v>
      </c>
      <c r="G19" s="79" t="b">
        <v>0</v>
      </c>
      <c r="H19" s="79" t="b">
        <v>0</v>
      </c>
      <c r="I19" s="79" t="b">
        <v>0</v>
      </c>
      <c r="J19" s="79" t="b">
        <v>0</v>
      </c>
      <c r="K19" s="79" t="b">
        <v>0</v>
      </c>
      <c r="L19" s="79" t="b">
        <v>0</v>
      </c>
    </row>
    <row r="20" spans="1:12" ht="15">
      <c r="A20" s="86" t="s">
        <v>2460</v>
      </c>
      <c r="B20" s="86" t="s">
        <v>2432</v>
      </c>
      <c r="C20" s="79">
        <v>5</v>
      </c>
      <c r="D20" s="104">
        <v>0.0015786941006233517</v>
      </c>
      <c r="E20" s="104">
        <v>1.8734083803997714</v>
      </c>
      <c r="F20" s="79" t="s">
        <v>3067</v>
      </c>
      <c r="G20" s="79" t="b">
        <v>0</v>
      </c>
      <c r="H20" s="79" t="b">
        <v>0</v>
      </c>
      <c r="I20" s="79" t="b">
        <v>0</v>
      </c>
      <c r="J20" s="79" t="b">
        <v>0</v>
      </c>
      <c r="K20" s="79" t="b">
        <v>0</v>
      </c>
      <c r="L20" s="79" t="b">
        <v>0</v>
      </c>
    </row>
    <row r="21" spans="1:12" ht="15">
      <c r="A21" s="86" t="s">
        <v>2153</v>
      </c>
      <c r="B21" s="86" t="s">
        <v>940</v>
      </c>
      <c r="C21" s="79">
        <v>5</v>
      </c>
      <c r="D21" s="104">
        <v>0.0015786941006233517</v>
      </c>
      <c r="E21" s="104">
        <v>1.790326566815284</v>
      </c>
      <c r="F21" s="79" t="s">
        <v>3067</v>
      </c>
      <c r="G21" s="79" t="b">
        <v>0</v>
      </c>
      <c r="H21" s="79" t="b">
        <v>0</v>
      </c>
      <c r="I21" s="79" t="b">
        <v>0</v>
      </c>
      <c r="J21" s="79" t="b">
        <v>0</v>
      </c>
      <c r="K21" s="79" t="b">
        <v>0</v>
      </c>
      <c r="L21" s="79" t="b">
        <v>0</v>
      </c>
    </row>
    <row r="22" spans="1:12" ht="15">
      <c r="A22" s="86" t="s">
        <v>3433</v>
      </c>
      <c r="B22" s="86" t="s">
        <v>3447</v>
      </c>
      <c r="C22" s="79">
        <v>4</v>
      </c>
      <c r="D22" s="104">
        <v>0.0013331544931086462</v>
      </c>
      <c r="E22" s="104">
        <v>1.8461342955331095</v>
      </c>
      <c r="F22" s="79" t="s">
        <v>3067</v>
      </c>
      <c r="G22" s="79" t="b">
        <v>0</v>
      </c>
      <c r="H22" s="79" t="b">
        <v>0</v>
      </c>
      <c r="I22" s="79" t="b">
        <v>0</v>
      </c>
      <c r="J22" s="79" t="b">
        <v>0</v>
      </c>
      <c r="K22" s="79" t="b">
        <v>0</v>
      </c>
      <c r="L22" s="79" t="b">
        <v>0</v>
      </c>
    </row>
    <row r="23" spans="1:12" ht="15">
      <c r="A23" s="86" t="s">
        <v>3438</v>
      </c>
      <c r="B23" s="86" t="s">
        <v>3458</v>
      </c>
      <c r="C23" s="79">
        <v>4</v>
      </c>
      <c r="D23" s="104">
        <v>0.0013331544931086462</v>
      </c>
      <c r="E23" s="104">
        <v>2.1634429917622895</v>
      </c>
      <c r="F23" s="79" t="s">
        <v>3067</v>
      </c>
      <c r="G23" s="79" t="b">
        <v>0</v>
      </c>
      <c r="H23" s="79" t="b">
        <v>0</v>
      </c>
      <c r="I23" s="79" t="b">
        <v>0</v>
      </c>
      <c r="J23" s="79" t="b">
        <v>0</v>
      </c>
      <c r="K23" s="79" t="b">
        <v>0</v>
      </c>
      <c r="L23" s="79" t="b">
        <v>0</v>
      </c>
    </row>
    <row r="24" spans="1:12" ht="15">
      <c r="A24" s="86" t="s">
        <v>2446</v>
      </c>
      <c r="B24" s="86" t="s">
        <v>2456</v>
      </c>
      <c r="C24" s="79">
        <v>4</v>
      </c>
      <c r="D24" s="104">
        <v>0.0013331544931086462</v>
      </c>
      <c r="E24" s="104">
        <v>2.242624237809914</v>
      </c>
      <c r="F24" s="79" t="s">
        <v>3067</v>
      </c>
      <c r="G24" s="79" t="b">
        <v>0</v>
      </c>
      <c r="H24" s="79" t="b">
        <v>0</v>
      </c>
      <c r="I24" s="79" t="b">
        <v>0</v>
      </c>
      <c r="J24" s="79" t="b">
        <v>0</v>
      </c>
      <c r="K24" s="79" t="b">
        <v>0</v>
      </c>
      <c r="L24" s="79" t="b">
        <v>0</v>
      </c>
    </row>
    <row r="25" spans="1:12" ht="15">
      <c r="A25" s="86" t="s">
        <v>2456</v>
      </c>
      <c r="B25" s="86" t="s">
        <v>2435</v>
      </c>
      <c r="C25" s="79">
        <v>4</v>
      </c>
      <c r="D25" s="104">
        <v>0.0013331544931086462</v>
      </c>
      <c r="E25" s="104">
        <v>1.9525896264473963</v>
      </c>
      <c r="F25" s="79" t="s">
        <v>3067</v>
      </c>
      <c r="G25" s="79" t="b">
        <v>0</v>
      </c>
      <c r="H25" s="79" t="b">
        <v>0</v>
      </c>
      <c r="I25" s="79" t="b">
        <v>0</v>
      </c>
      <c r="J25" s="79" t="b">
        <v>0</v>
      </c>
      <c r="K25" s="79" t="b">
        <v>0</v>
      </c>
      <c r="L25" s="79" t="b">
        <v>0</v>
      </c>
    </row>
    <row r="26" spans="1:12" ht="15">
      <c r="A26" s="86" t="s">
        <v>3432</v>
      </c>
      <c r="B26" s="86" t="s">
        <v>2574</v>
      </c>
      <c r="C26" s="79">
        <v>4</v>
      </c>
      <c r="D26" s="104">
        <v>0.0013331544931086462</v>
      </c>
      <c r="E26" s="104">
        <v>2.3395342508179704</v>
      </c>
      <c r="F26" s="79" t="s">
        <v>3067</v>
      </c>
      <c r="G26" s="79" t="b">
        <v>0</v>
      </c>
      <c r="H26" s="79" t="b">
        <v>0</v>
      </c>
      <c r="I26" s="79" t="b">
        <v>0</v>
      </c>
      <c r="J26" s="79" t="b">
        <v>0</v>
      </c>
      <c r="K26" s="79" t="b">
        <v>0</v>
      </c>
      <c r="L26" s="79" t="b">
        <v>0</v>
      </c>
    </row>
    <row r="27" spans="1:12" ht="15">
      <c r="A27" s="86" t="s">
        <v>2574</v>
      </c>
      <c r="B27" s="86" t="s">
        <v>3428</v>
      </c>
      <c r="C27" s="79">
        <v>4</v>
      </c>
      <c r="D27" s="104">
        <v>0.0013331544931086462</v>
      </c>
      <c r="E27" s="104">
        <v>2.175677448179301</v>
      </c>
      <c r="F27" s="79" t="s">
        <v>3067</v>
      </c>
      <c r="G27" s="79" t="b">
        <v>0</v>
      </c>
      <c r="H27" s="79" t="b">
        <v>0</v>
      </c>
      <c r="I27" s="79" t="b">
        <v>0</v>
      </c>
      <c r="J27" s="79" t="b">
        <v>0</v>
      </c>
      <c r="K27" s="79" t="b">
        <v>0</v>
      </c>
      <c r="L27" s="79" t="b">
        <v>0</v>
      </c>
    </row>
    <row r="28" spans="1:12" ht="15">
      <c r="A28" s="86" t="s">
        <v>2624</v>
      </c>
      <c r="B28" s="86" t="s">
        <v>2153</v>
      </c>
      <c r="C28" s="79">
        <v>4</v>
      </c>
      <c r="D28" s="104">
        <v>0.0013331544931086462</v>
      </c>
      <c r="E28" s="104">
        <v>1.515625509873652</v>
      </c>
      <c r="F28" s="79" t="s">
        <v>3067</v>
      </c>
      <c r="G28" s="79" t="b">
        <v>0</v>
      </c>
      <c r="H28" s="79" t="b">
        <v>0</v>
      </c>
      <c r="I28" s="79" t="b">
        <v>0</v>
      </c>
      <c r="J28" s="79" t="b">
        <v>0</v>
      </c>
      <c r="K28" s="79" t="b">
        <v>0</v>
      </c>
      <c r="L28" s="79" t="b">
        <v>0</v>
      </c>
    </row>
    <row r="29" spans="1:12" ht="15">
      <c r="A29" s="86" t="s">
        <v>2153</v>
      </c>
      <c r="B29" s="86" t="s">
        <v>941</v>
      </c>
      <c r="C29" s="79">
        <v>4</v>
      </c>
      <c r="D29" s="104">
        <v>0.0013331544931086462</v>
      </c>
      <c r="E29" s="104">
        <v>1.790326566815284</v>
      </c>
      <c r="F29" s="79" t="s">
        <v>3067</v>
      </c>
      <c r="G29" s="79" t="b">
        <v>0</v>
      </c>
      <c r="H29" s="79" t="b">
        <v>0</v>
      </c>
      <c r="I29" s="79" t="b">
        <v>0</v>
      </c>
      <c r="J29" s="79" t="b">
        <v>0</v>
      </c>
      <c r="K29" s="79" t="b">
        <v>0</v>
      </c>
      <c r="L29" s="79" t="b">
        <v>0</v>
      </c>
    </row>
    <row r="30" spans="1:12" ht="15">
      <c r="A30" s="86" t="s">
        <v>3445</v>
      </c>
      <c r="B30" s="86" t="s">
        <v>2772</v>
      </c>
      <c r="C30" s="79">
        <v>4</v>
      </c>
      <c r="D30" s="104">
        <v>0.0013331544931086462</v>
      </c>
      <c r="E30" s="104">
        <v>2.5736174568513386</v>
      </c>
      <c r="F30" s="79" t="s">
        <v>3067</v>
      </c>
      <c r="G30" s="79" t="b">
        <v>0</v>
      </c>
      <c r="H30" s="79" t="b">
        <v>0</v>
      </c>
      <c r="I30" s="79" t="b">
        <v>0</v>
      </c>
      <c r="J30" s="79" t="b">
        <v>0</v>
      </c>
      <c r="K30" s="79" t="b">
        <v>0</v>
      </c>
      <c r="L30" s="79" t="b">
        <v>0</v>
      </c>
    </row>
    <row r="31" spans="1:12" ht="15">
      <c r="A31" s="86" t="s">
        <v>855</v>
      </c>
      <c r="B31" s="86" t="s">
        <v>888</v>
      </c>
      <c r="C31" s="79">
        <v>4</v>
      </c>
      <c r="D31" s="104">
        <v>0.0013331544931086462</v>
      </c>
      <c r="E31" s="104">
        <v>1.2525074717420097</v>
      </c>
      <c r="F31" s="79" t="s">
        <v>3067</v>
      </c>
      <c r="G31" s="79" t="b">
        <v>0</v>
      </c>
      <c r="H31" s="79" t="b">
        <v>0</v>
      </c>
      <c r="I31" s="79" t="b">
        <v>0</v>
      </c>
      <c r="J31" s="79" t="b">
        <v>0</v>
      </c>
      <c r="K31" s="79" t="b">
        <v>0</v>
      </c>
      <c r="L31" s="79" t="b">
        <v>0</v>
      </c>
    </row>
    <row r="32" spans="1:12" ht="15">
      <c r="A32" s="86" t="s">
        <v>2428</v>
      </c>
      <c r="B32" s="86" t="s">
        <v>2482</v>
      </c>
      <c r="C32" s="79">
        <v>4</v>
      </c>
      <c r="D32" s="104">
        <v>0.0013331544931086462</v>
      </c>
      <c r="E32" s="104">
        <v>1.1074915864331394</v>
      </c>
      <c r="F32" s="79" t="s">
        <v>3067</v>
      </c>
      <c r="G32" s="79" t="b">
        <v>0</v>
      </c>
      <c r="H32" s="79" t="b">
        <v>0</v>
      </c>
      <c r="I32" s="79" t="b">
        <v>0</v>
      </c>
      <c r="J32" s="79" t="b">
        <v>0</v>
      </c>
      <c r="K32" s="79" t="b">
        <v>0</v>
      </c>
      <c r="L32" s="79" t="b">
        <v>0</v>
      </c>
    </row>
    <row r="33" spans="1:12" ht="15">
      <c r="A33" s="86" t="s">
        <v>2437</v>
      </c>
      <c r="B33" s="86" t="s">
        <v>2458</v>
      </c>
      <c r="C33" s="79">
        <v>4</v>
      </c>
      <c r="D33" s="104">
        <v>0.0013331544931086462</v>
      </c>
      <c r="E33" s="104">
        <v>1.686321737042627</v>
      </c>
      <c r="F33" s="79" t="s">
        <v>3067</v>
      </c>
      <c r="G33" s="79" t="b">
        <v>0</v>
      </c>
      <c r="H33" s="79" t="b">
        <v>0</v>
      </c>
      <c r="I33" s="79" t="b">
        <v>0</v>
      </c>
      <c r="J33" s="79" t="b">
        <v>0</v>
      </c>
      <c r="K33" s="79" t="b">
        <v>0</v>
      </c>
      <c r="L33" s="79" t="b">
        <v>0</v>
      </c>
    </row>
    <row r="34" spans="1:12" ht="15">
      <c r="A34" s="86" t="s">
        <v>3462</v>
      </c>
      <c r="B34" s="86" t="s">
        <v>2461</v>
      </c>
      <c r="C34" s="79">
        <v>4</v>
      </c>
      <c r="D34" s="104">
        <v>0.0013331544931086462</v>
      </c>
      <c r="E34" s="104">
        <v>2.522464934403957</v>
      </c>
      <c r="F34" s="79" t="s">
        <v>3067</v>
      </c>
      <c r="G34" s="79" t="b">
        <v>0</v>
      </c>
      <c r="H34" s="79" t="b">
        <v>0</v>
      </c>
      <c r="I34" s="79" t="b">
        <v>0</v>
      </c>
      <c r="J34" s="79" t="b">
        <v>0</v>
      </c>
      <c r="K34" s="79" t="b">
        <v>0</v>
      </c>
      <c r="L34" s="79" t="b">
        <v>0</v>
      </c>
    </row>
    <row r="35" spans="1:12" ht="15">
      <c r="A35" s="86" t="s">
        <v>2461</v>
      </c>
      <c r="B35" s="86" t="s">
        <v>2817</v>
      </c>
      <c r="C35" s="79">
        <v>4</v>
      </c>
      <c r="D35" s="104">
        <v>0.0013331544931086462</v>
      </c>
      <c r="E35" s="104">
        <v>2.7197454925295768</v>
      </c>
      <c r="F35" s="79" t="s">
        <v>3067</v>
      </c>
      <c r="G35" s="79" t="b">
        <v>0</v>
      </c>
      <c r="H35" s="79" t="b">
        <v>0</v>
      </c>
      <c r="I35" s="79" t="b">
        <v>0</v>
      </c>
      <c r="J35" s="79" t="b">
        <v>0</v>
      </c>
      <c r="K35" s="79" t="b">
        <v>0</v>
      </c>
      <c r="L35" s="79" t="b">
        <v>0</v>
      </c>
    </row>
    <row r="36" spans="1:12" ht="15">
      <c r="A36" s="86" t="s">
        <v>2817</v>
      </c>
      <c r="B36" s="86" t="s">
        <v>3439</v>
      </c>
      <c r="C36" s="79">
        <v>4</v>
      </c>
      <c r="D36" s="104">
        <v>0.0013331544931086462</v>
      </c>
      <c r="E36" s="104">
        <v>2.4892965711513027</v>
      </c>
      <c r="F36" s="79" t="s">
        <v>3067</v>
      </c>
      <c r="G36" s="79" t="b">
        <v>0</v>
      </c>
      <c r="H36" s="79" t="b">
        <v>0</v>
      </c>
      <c r="I36" s="79" t="b">
        <v>0</v>
      </c>
      <c r="J36" s="79" t="b">
        <v>0</v>
      </c>
      <c r="K36" s="79" t="b">
        <v>0</v>
      </c>
      <c r="L36" s="79" t="b">
        <v>0</v>
      </c>
    </row>
    <row r="37" spans="1:12" ht="15">
      <c r="A37" s="86" t="s">
        <v>3439</v>
      </c>
      <c r="B37" s="86" t="s">
        <v>2818</v>
      </c>
      <c r="C37" s="79">
        <v>4</v>
      </c>
      <c r="D37" s="104">
        <v>0.0013331544931086462</v>
      </c>
      <c r="E37" s="104">
        <v>2.4892965711513027</v>
      </c>
      <c r="F37" s="79" t="s">
        <v>3067</v>
      </c>
      <c r="G37" s="79" t="b">
        <v>0</v>
      </c>
      <c r="H37" s="79" t="b">
        <v>0</v>
      </c>
      <c r="I37" s="79" t="b">
        <v>0</v>
      </c>
      <c r="J37" s="79" t="b">
        <v>0</v>
      </c>
      <c r="K37" s="79" t="b">
        <v>0</v>
      </c>
      <c r="L37" s="79" t="b">
        <v>0</v>
      </c>
    </row>
    <row r="38" spans="1:12" ht="15">
      <c r="A38" s="86" t="s">
        <v>2818</v>
      </c>
      <c r="B38" s="86" t="s">
        <v>2819</v>
      </c>
      <c r="C38" s="79">
        <v>4</v>
      </c>
      <c r="D38" s="104">
        <v>0.0013331544931086462</v>
      </c>
      <c r="E38" s="104">
        <v>3.1176855012016143</v>
      </c>
      <c r="F38" s="79" t="s">
        <v>3067</v>
      </c>
      <c r="G38" s="79" t="b">
        <v>0</v>
      </c>
      <c r="H38" s="79" t="b">
        <v>0</v>
      </c>
      <c r="I38" s="79" t="b">
        <v>0</v>
      </c>
      <c r="J38" s="79" t="b">
        <v>0</v>
      </c>
      <c r="K38" s="79" t="b">
        <v>0</v>
      </c>
      <c r="L38" s="79" t="b">
        <v>0</v>
      </c>
    </row>
    <row r="39" spans="1:12" ht="15">
      <c r="A39" s="86" t="s">
        <v>2819</v>
      </c>
      <c r="B39" s="86" t="s">
        <v>3485</v>
      </c>
      <c r="C39" s="79">
        <v>4</v>
      </c>
      <c r="D39" s="104">
        <v>0.0013331544931086462</v>
      </c>
      <c r="E39" s="104">
        <v>3.1176855012016143</v>
      </c>
      <c r="F39" s="79" t="s">
        <v>3067</v>
      </c>
      <c r="G39" s="79" t="b">
        <v>0</v>
      </c>
      <c r="H39" s="79" t="b">
        <v>0</v>
      </c>
      <c r="I39" s="79" t="b">
        <v>0</v>
      </c>
      <c r="J39" s="79" t="b">
        <v>0</v>
      </c>
      <c r="K39" s="79" t="b">
        <v>0</v>
      </c>
      <c r="L39" s="79" t="b">
        <v>0</v>
      </c>
    </row>
    <row r="40" spans="1:12" ht="15">
      <c r="A40" s="86" t="s">
        <v>3485</v>
      </c>
      <c r="B40" s="86" t="s">
        <v>888</v>
      </c>
      <c r="C40" s="79">
        <v>4</v>
      </c>
      <c r="D40" s="104">
        <v>0.0013331544931086462</v>
      </c>
      <c r="E40" s="104">
        <v>2.0121753164316405</v>
      </c>
      <c r="F40" s="79" t="s">
        <v>3067</v>
      </c>
      <c r="G40" s="79" t="b">
        <v>0</v>
      </c>
      <c r="H40" s="79" t="b">
        <v>0</v>
      </c>
      <c r="I40" s="79" t="b">
        <v>0</v>
      </c>
      <c r="J40" s="79" t="b">
        <v>0</v>
      </c>
      <c r="K40" s="79" t="b">
        <v>0</v>
      </c>
      <c r="L40" s="79" t="b">
        <v>0</v>
      </c>
    </row>
    <row r="41" spans="1:12" ht="15">
      <c r="A41" s="86" t="s">
        <v>888</v>
      </c>
      <c r="B41" s="86" t="s">
        <v>304</v>
      </c>
      <c r="C41" s="79">
        <v>4</v>
      </c>
      <c r="D41" s="104">
        <v>0.0013331544931086462</v>
      </c>
      <c r="E41" s="104">
        <v>1.8193783638731063</v>
      </c>
      <c r="F41" s="79" t="s">
        <v>3067</v>
      </c>
      <c r="G41" s="79" t="b">
        <v>0</v>
      </c>
      <c r="H41" s="79" t="b">
        <v>0</v>
      </c>
      <c r="I41" s="79" t="b">
        <v>0</v>
      </c>
      <c r="J41" s="79" t="b">
        <v>0</v>
      </c>
      <c r="K41" s="79" t="b">
        <v>0</v>
      </c>
      <c r="L41" s="79" t="b">
        <v>0</v>
      </c>
    </row>
    <row r="42" spans="1:12" ht="15">
      <c r="A42" s="86" t="s">
        <v>304</v>
      </c>
      <c r="B42" s="86" t="s">
        <v>2726</v>
      </c>
      <c r="C42" s="79">
        <v>4</v>
      </c>
      <c r="D42" s="104">
        <v>0.0013331544931086462</v>
      </c>
      <c r="E42" s="104">
        <v>2.941594242145933</v>
      </c>
      <c r="F42" s="79" t="s">
        <v>3067</v>
      </c>
      <c r="G42" s="79" t="b">
        <v>0</v>
      </c>
      <c r="H42" s="79" t="b">
        <v>0</v>
      </c>
      <c r="I42" s="79" t="b">
        <v>0</v>
      </c>
      <c r="J42" s="79" t="b">
        <v>0</v>
      </c>
      <c r="K42" s="79" t="b">
        <v>0</v>
      </c>
      <c r="L42" s="79" t="b">
        <v>0</v>
      </c>
    </row>
    <row r="43" spans="1:12" ht="15">
      <c r="A43" s="86" t="s">
        <v>2726</v>
      </c>
      <c r="B43" s="86" t="s">
        <v>2820</v>
      </c>
      <c r="C43" s="79">
        <v>4</v>
      </c>
      <c r="D43" s="104">
        <v>0.0013331544931086462</v>
      </c>
      <c r="E43" s="104">
        <v>3.1176855012016143</v>
      </c>
      <c r="F43" s="79" t="s">
        <v>3067</v>
      </c>
      <c r="G43" s="79" t="b">
        <v>0</v>
      </c>
      <c r="H43" s="79" t="b">
        <v>0</v>
      </c>
      <c r="I43" s="79" t="b">
        <v>0</v>
      </c>
      <c r="J43" s="79" t="b">
        <v>0</v>
      </c>
      <c r="K43" s="79" t="b">
        <v>0</v>
      </c>
      <c r="L43" s="79" t="b">
        <v>0</v>
      </c>
    </row>
    <row r="44" spans="1:12" ht="15">
      <c r="A44" s="86" t="s">
        <v>2820</v>
      </c>
      <c r="B44" s="86" t="s">
        <v>3445</v>
      </c>
      <c r="C44" s="79">
        <v>4</v>
      </c>
      <c r="D44" s="104">
        <v>0.0013331544931086462</v>
      </c>
      <c r="E44" s="104">
        <v>2.5736174568513386</v>
      </c>
      <c r="F44" s="79" t="s">
        <v>3067</v>
      </c>
      <c r="G44" s="79" t="b">
        <v>0</v>
      </c>
      <c r="H44" s="79" t="b">
        <v>0</v>
      </c>
      <c r="I44" s="79" t="b">
        <v>0</v>
      </c>
      <c r="J44" s="79" t="b">
        <v>0</v>
      </c>
      <c r="K44" s="79" t="b">
        <v>0</v>
      </c>
      <c r="L44" s="79" t="b">
        <v>0</v>
      </c>
    </row>
    <row r="45" spans="1:12" ht="15">
      <c r="A45" s="86" t="s">
        <v>2624</v>
      </c>
      <c r="B45" s="86" t="s">
        <v>3439</v>
      </c>
      <c r="C45" s="79">
        <v>4</v>
      </c>
      <c r="D45" s="104">
        <v>0.0013331544931086462</v>
      </c>
      <c r="E45" s="104">
        <v>2.1882665754873214</v>
      </c>
      <c r="F45" s="79" t="s">
        <v>3067</v>
      </c>
      <c r="G45" s="79" t="b">
        <v>0</v>
      </c>
      <c r="H45" s="79" t="b">
        <v>0</v>
      </c>
      <c r="I45" s="79" t="b">
        <v>0</v>
      </c>
      <c r="J45" s="79" t="b">
        <v>0</v>
      </c>
      <c r="K45" s="79" t="b">
        <v>0</v>
      </c>
      <c r="L45" s="79" t="b">
        <v>0</v>
      </c>
    </row>
    <row r="46" spans="1:12" ht="15">
      <c r="A46" s="86" t="s">
        <v>3439</v>
      </c>
      <c r="B46" s="86" t="s">
        <v>2604</v>
      </c>
      <c r="C46" s="79">
        <v>4</v>
      </c>
      <c r="D46" s="104">
        <v>0.0013331544931086462</v>
      </c>
      <c r="E46" s="104">
        <v>2.3923865581432464</v>
      </c>
      <c r="F46" s="79" t="s">
        <v>3067</v>
      </c>
      <c r="G46" s="79" t="b">
        <v>0</v>
      </c>
      <c r="H46" s="79" t="b">
        <v>0</v>
      </c>
      <c r="I46" s="79" t="b">
        <v>0</v>
      </c>
      <c r="J46" s="79" t="b">
        <v>0</v>
      </c>
      <c r="K46" s="79" t="b">
        <v>0</v>
      </c>
      <c r="L46" s="79" t="b">
        <v>0</v>
      </c>
    </row>
    <row r="47" spans="1:12" ht="15">
      <c r="A47" s="86" t="s">
        <v>2604</v>
      </c>
      <c r="B47" s="86" t="s">
        <v>2153</v>
      </c>
      <c r="C47" s="79">
        <v>4</v>
      </c>
      <c r="D47" s="104">
        <v>0.0013331544931086462</v>
      </c>
      <c r="E47" s="104">
        <v>1.816655505537633</v>
      </c>
      <c r="F47" s="79" t="s">
        <v>3067</v>
      </c>
      <c r="G47" s="79" t="b">
        <v>0</v>
      </c>
      <c r="H47" s="79" t="b">
        <v>0</v>
      </c>
      <c r="I47" s="79" t="b">
        <v>0</v>
      </c>
      <c r="J47" s="79" t="b">
        <v>0</v>
      </c>
      <c r="K47" s="79" t="b">
        <v>0</v>
      </c>
      <c r="L47" s="79" t="b">
        <v>0</v>
      </c>
    </row>
    <row r="48" spans="1:12" ht="15">
      <c r="A48" s="86" t="s">
        <v>3446</v>
      </c>
      <c r="B48" s="86" t="s">
        <v>3447</v>
      </c>
      <c r="C48" s="79">
        <v>3</v>
      </c>
      <c r="D48" s="104">
        <v>0.001067742764040992</v>
      </c>
      <c r="E48" s="104">
        <v>1.9689800426355655</v>
      </c>
      <c r="F48" s="79" t="s">
        <v>3067</v>
      </c>
      <c r="G48" s="79" t="b">
        <v>0</v>
      </c>
      <c r="H48" s="79" t="b">
        <v>0</v>
      </c>
      <c r="I48" s="79" t="b">
        <v>0</v>
      </c>
      <c r="J48" s="79" t="b">
        <v>0</v>
      </c>
      <c r="K48" s="79" t="b">
        <v>0</v>
      </c>
      <c r="L48" s="79" t="b">
        <v>0</v>
      </c>
    </row>
    <row r="49" spans="1:12" ht="15">
      <c r="A49" s="86" t="s">
        <v>920</v>
      </c>
      <c r="B49" s="86" t="s">
        <v>3435</v>
      </c>
      <c r="C49" s="79">
        <v>3</v>
      </c>
      <c r="D49" s="104">
        <v>0.001067742764040992</v>
      </c>
      <c r="E49" s="104">
        <v>2.050738711571001</v>
      </c>
      <c r="F49" s="79" t="s">
        <v>3067</v>
      </c>
      <c r="G49" s="79" t="b">
        <v>0</v>
      </c>
      <c r="H49" s="79" t="b">
        <v>0</v>
      </c>
      <c r="I49" s="79" t="b">
        <v>0</v>
      </c>
      <c r="J49" s="79" t="b">
        <v>0</v>
      </c>
      <c r="K49" s="79" t="b">
        <v>0</v>
      </c>
      <c r="L49" s="79" t="b">
        <v>0</v>
      </c>
    </row>
    <row r="50" spans="1:12" ht="15">
      <c r="A50" s="86" t="s">
        <v>3465</v>
      </c>
      <c r="B50" s="86" t="s">
        <v>2477</v>
      </c>
      <c r="C50" s="79">
        <v>3</v>
      </c>
      <c r="D50" s="104">
        <v>0.001163409873270808</v>
      </c>
      <c r="E50" s="104">
        <v>2.816655505537633</v>
      </c>
      <c r="F50" s="79" t="s">
        <v>3067</v>
      </c>
      <c r="G50" s="79" t="b">
        <v>0</v>
      </c>
      <c r="H50" s="79" t="b">
        <v>0</v>
      </c>
      <c r="I50" s="79" t="b">
        <v>0</v>
      </c>
      <c r="J50" s="79" t="b">
        <v>0</v>
      </c>
      <c r="K50" s="79" t="b">
        <v>0</v>
      </c>
      <c r="L50" s="79" t="b">
        <v>0</v>
      </c>
    </row>
    <row r="51" spans="1:12" ht="15">
      <c r="A51" s="86" t="s">
        <v>3452</v>
      </c>
      <c r="B51" s="86" t="s">
        <v>2428</v>
      </c>
      <c r="C51" s="79">
        <v>3</v>
      </c>
      <c r="D51" s="104">
        <v>0.001067742764040992</v>
      </c>
      <c r="E51" s="104">
        <v>0.9873517327066081</v>
      </c>
      <c r="F51" s="79" t="s">
        <v>3067</v>
      </c>
      <c r="G51" s="79" t="b">
        <v>0</v>
      </c>
      <c r="H51" s="79" t="b">
        <v>0</v>
      </c>
      <c r="I51" s="79" t="b">
        <v>0</v>
      </c>
      <c r="J51" s="79" t="b">
        <v>0</v>
      </c>
      <c r="K51" s="79" t="b">
        <v>0</v>
      </c>
      <c r="L51" s="79" t="b">
        <v>0</v>
      </c>
    </row>
    <row r="52" spans="1:12" ht="15">
      <c r="A52" s="86" t="s">
        <v>2906</v>
      </c>
      <c r="B52" s="86" t="s">
        <v>2907</v>
      </c>
      <c r="C52" s="79">
        <v>3</v>
      </c>
      <c r="D52" s="104">
        <v>0.001067742764040992</v>
      </c>
      <c r="E52" s="104">
        <v>3.242624237809914</v>
      </c>
      <c r="F52" s="79" t="s">
        <v>3067</v>
      </c>
      <c r="G52" s="79" t="b">
        <v>0</v>
      </c>
      <c r="H52" s="79" t="b">
        <v>0</v>
      </c>
      <c r="I52" s="79" t="b">
        <v>0</v>
      </c>
      <c r="J52" s="79" t="b">
        <v>0</v>
      </c>
      <c r="K52" s="79" t="b">
        <v>0</v>
      </c>
      <c r="L52" s="79" t="b">
        <v>0</v>
      </c>
    </row>
    <row r="53" spans="1:12" ht="15">
      <c r="A53" s="86" t="s">
        <v>2907</v>
      </c>
      <c r="B53" s="86" t="s">
        <v>2703</v>
      </c>
      <c r="C53" s="79">
        <v>3</v>
      </c>
      <c r="D53" s="104">
        <v>0.001067742764040992</v>
      </c>
      <c r="E53" s="104">
        <v>3.1176855012016143</v>
      </c>
      <c r="F53" s="79" t="s">
        <v>3067</v>
      </c>
      <c r="G53" s="79" t="b">
        <v>0</v>
      </c>
      <c r="H53" s="79" t="b">
        <v>0</v>
      </c>
      <c r="I53" s="79" t="b">
        <v>0</v>
      </c>
      <c r="J53" s="79" t="b">
        <v>0</v>
      </c>
      <c r="K53" s="79" t="b">
        <v>0</v>
      </c>
      <c r="L53" s="79" t="b">
        <v>0</v>
      </c>
    </row>
    <row r="54" spans="1:12" ht="15">
      <c r="A54" s="86" t="s">
        <v>2703</v>
      </c>
      <c r="B54" s="86" t="s">
        <v>2908</v>
      </c>
      <c r="C54" s="79">
        <v>3</v>
      </c>
      <c r="D54" s="104">
        <v>0.001067742764040992</v>
      </c>
      <c r="E54" s="104">
        <v>3.1176855012016143</v>
      </c>
      <c r="F54" s="79" t="s">
        <v>3067</v>
      </c>
      <c r="G54" s="79" t="b">
        <v>0</v>
      </c>
      <c r="H54" s="79" t="b">
        <v>0</v>
      </c>
      <c r="I54" s="79" t="b">
        <v>0</v>
      </c>
      <c r="J54" s="79" t="b">
        <v>0</v>
      </c>
      <c r="K54" s="79" t="b">
        <v>0</v>
      </c>
      <c r="L54" s="79" t="b">
        <v>0</v>
      </c>
    </row>
    <row r="55" spans="1:12" ht="15">
      <c r="A55" s="86" t="s">
        <v>2908</v>
      </c>
      <c r="B55" s="86" t="s">
        <v>2833</v>
      </c>
      <c r="C55" s="79">
        <v>3</v>
      </c>
      <c r="D55" s="104">
        <v>0.001067742764040992</v>
      </c>
      <c r="E55" s="104">
        <v>3.242624237809914</v>
      </c>
      <c r="F55" s="79" t="s">
        <v>3067</v>
      </c>
      <c r="G55" s="79" t="b">
        <v>0</v>
      </c>
      <c r="H55" s="79" t="b">
        <v>0</v>
      </c>
      <c r="I55" s="79" t="b">
        <v>0</v>
      </c>
      <c r="J55" s="79" t="b">
        <v>0</v>
      </c>
      <c r="K55" s="79" t="b">
        <v>0</v>
      </c>
      <c r="L55" s="79" t="b">
        <v>0</v>
      </c>
    </row>
    <row r="56" spans="1:12" ht="15">
      <c r="A56" s="86" t="s">
        <v>2833</v>
      </c>
      <c r="B56" s="86" t="s">
        <v>2909</v>
      </c>
      <c r="C56" s="79">
        <v>3</v>
      </c>
      <c r="D56" s="104">
        <v>0.001067742764040992</v>
      </c>
      <c r="E56" s="104">
        <v>3.242624237809914</v>
      </c>
      <c r="F56" s="79" t="s">
        <v>3067</v>
      </c>
      <c r="G56" s="79" t="b">
        <v>0</v>
      </c>
      <c r="H56" s="79" t="b">
        <v>0</v>
      </c>
      <c r="I56" s="79" t="b">
        <v>0</v>
      </c>
      <c r="J56" s="79" t="b">
        <v>0</v>
      </c>
      <c r="K56" s="79" t="b">
        <v>0</v>
      </c>
      <c r="L56" s="79" t="b">
        <v>0</v>
      </c>
    </row>
    <row r="57" spans="1:12" ht="15">
      <c r="A57" s="86" t="s">
        <v>2909</v>
      </c>
      <c r="B57" s="86" t="s">
        <v>2428</v>
      </c>
      <c r="C57" s="79">
        <v>3</v>
      </c>
      <c r="D57" s="104">
        <v>0.001067742764040992</v>
      </c>
      <c r="E57" s="104">
        <v>1.5102304779869458</v>
      </c>
      <c r="F57" s="79" t="s">
        <v>3067</v>
      </c>
      <c r="G57" s="79" t="b">
        <v>0</v>
      </c>
      <c r="H57" s="79" t="b">
        <v>0</v>
      </c>
      <c r="I57" s="79" t="b">
        <v>0</v>
      </c>
      <c r="J57" s="79" t="b">
        <v>0</v>
      </c>
      <c r="K57" s="79" t="b">
        <v>0</v>
      </c>
      <c r="L57" s="79" t="b">
        <v>0</v>
      </c>
    </row>
    <row r="58" spans="1:12" ht="15">
      <c r="A58" s="86" t="s">
        <v>2428</v>
      </c>
      <c r="B58" s="86" t="s">
        <v>2453</v>
      </c>
      <c r="C58" s="79">
        <v>3</v>
      </c>
      <c r="D58" s="104">
        <v>0.001067742764040992</v>
      </c>
      <c r="E58" s="104">
        <v>1.1744383760637527</v>
      </c>
      <c r="F58" s="79" t="s">
        <v>3067</v>
      </c>
      <c r="G58" s="79" t="b">
        <v>0</v>
      </c>
      <c r="H58" s="79" t="b">
        <v>0</v>
      </c>
      <c r="I58" s="79" t="b">
        <v>0</v>
      </c>
      <c r="J58" s="79" t="b">
        <v>0</v>
      </c>
      <c r="K58" s="79" t="b">
        <v>0</v>
      </c>
      <c r="L58" s="79" t="b">
        <v>0</v>
      </c>
    </row>
    <row r="59" spans="1:12" ht="15">
      <c r="A59" s="86" t="s">
        <v>3456</v>
      </c>
      <c r="B59" s="86" t="s">
        <v>2431</v>
      </c>
      <c r="C59" s="79">
        <v>3</v>
      </c>
      <c r="D59" s="104">
        <v>0.001067742764040992</v>
      </c>
      <c r="E59" s="104">
        <v>1.6405642464819519</v>
      </c>
      <c r="F59" s="79" t="s">
        <v>3067</v>
      </c>
      <c r="G59" s="79" t="b">
        <v>0</v>
      </c>
      <c r="H59" s="79" t="b">
        <v>0</v>
      </c>
      <c r="I59" s="79" t="b">
        <v>0</v>
      </c>
      <c r="J59" s="79" t="b">
        <v>0</v>
      </c>
      <c r="K59" s="79" t="b">
        <v>1</v>
      </c>
      <c r="L59" s="79" t="b">
        <v>0</v>
      </c>
    </row>
    <row r="60" spans="1:12" ht="15">
      <c r="A60" s="86" t="s">
        <v>3438</v>
      </c>
      <c r="B60" s="86" t="s">
        <v>3430</v>
      </c>
      <c r="C60" s="79">
        <v>3</v>
      </c>
      <c r="D60" s="104">
        <v>0.001067742764040992</v>
      </c>
      <c r="E60" s="104">
        <v>1.5266208941751152</v>
      </c>
      <c r="F60" s="79" t="s">
        <v>3067</v>
      </c>
      <c r="G60" s="79" t="b">
        <v>0</v>
      </c>
      <c r="H60" s="79" t="b">
        <v>0</v>
      </c>
      <c r="I60" s="79" t="b">
        <v>0</v>
      </c>
      <c r="J60" s="79" t="b">
        <v>0</v>
      </c>
      <c r="K60" s="79" t="b">
        <v>0</v>
      </c>
      <c r="L60" s="79" t="b">
        <v>0</v>
      </c>
    </row>
    <row r="61" spans="1:12" ht="15">
      <c r="A61" s="86" t="s">
        <v>3469</v>
      </c>
      <c r="B61" s="86" t="s">
        <v>3458</v>
      </c>
      <c r="C61" s="79">
        <v>3</v>
      </c>
      <c r="D61" s="104">
        <v>0.001067742764040992</v>
      </c>
      <c r="E61" s="104">
        <v>2.594806755921277</v>
      </c>
      <c r="F61" s="79" t="s">
        <v>3067</v>
      </c>
      <c r="G61" s="79" t="b">
        <v>0</v>
      </c>
      <c r="H61" s="79" t="b">
        <v>0</v>
      </c>
      <c r="I61" s="79" t="b">
        <v>0</v>
      </c>
      <c r="J61" s="79" t="b">
        <v>0</v>
      </c>
      <c r="K61" s="79" t="b">
        <v>0</v>
      </c>
      <c r="L61" s="79" t="b">
        <v>0</v>
      </c>
    </row>
    <row r="62" spans="1:12" ht="15">
      <c r="A62" s="86" t="s">
        <v>888</v>
      </c>
      <c r="B62" s="86" t="s">
        <v>890</v>
      </c>
      <c r="C62" s="79">
        <v>3</v>
      </c>
      <c r="D62" s="104">
        <v>0.001067742764040992</v>
      </c>
      <c r="E62" s="104">
        <v>1.431198192490225</v>
      </c>
      <c r="F62" s="79" t="s">
        <v>3067</v>
      </c>
      <c r="G62" s="79" t="b">
        <v>0</v>
      </c>
      <c r="H62" s="79" t="b">
        <v>0</v>
      </c>
      <c r="I62" s="79" t="b">
        <v>0</v>
      </c>
      <c r="J62" s="79" t="b">
        <v>0</v>
      </c>
      <c r="K62" s="79" t="b">
        <v>0</v>
      </c>
      <c r="L62" s="79" t="b">
        <v>0</v>
      </c>
    </row>
    <row r="63" spans="1:12" ht="15">
      <c r="A63" s="86" t="s">
        <v>852</v>
      </c>
      <c r="B63" s="86" t="s">
        <v>888</v>
      </c>
      <c r="C63" s="79">
        <v>3</v>
      </c>
      <c r="D63" s="104">
        <v>0.001067742764040992</v>
      </c>
      <c r="E63" s="104">
        <v>2.0121753164316405</v>
      </c>
      <c r="F63" s="79" t="s">
        <v>3067</v>
      </c>
      <c r="G63" s="79" t="b">
        <v>0</v>
      </c>
      <c r="H63" s="79" t="b">
        <v>0</v>
      </c>
      <c r="I63" s="79" t="b">
        <v>0</v>
      </c>
      <c r="J63" s="79" t="b">
        <v>0</v>
      </c>
      <c r="K63" s="79" t="b">
        <v>0</v>
      </c>
      <c r="L63" s="79" t="b">
        <v>0</v>
      </c>
    </row>
    <row r="64" spans="1:12" ht="15">
      <c r="A64" s="86" t="s">
        <v>3444</v>
      </c>
      <c r="B64" s="86" t="s">
        <v>3435</v>
      </c>
      <c r="C64" s="79">
        <v>3</v>
      </c>
      <c r="D64" s="104">
        <v>0.001067742764040992</v>
      </c>
      <c r="E64" s="104">
        <v>1.74970871590702</v>
      </c>
      <c r="F64" s="79" t="s">
        <v>3067</v>
      </c>
      <c r="G64" s="79" t="b">
        <v>0</v>
      </c>
      <c r="H64" s="79" t="b">
        <v>0</v>
      </c>
      <c r="I64" s="79" t="b">
        <v>0</v>
      </c>
      <c r="J64" s="79" t="b">
        <v>0</v>
      </c>
      <c r="K64" s="79" t="b">
        <v>0</v>
      </c>
      <c r="L64" s="79" t="b">
        <v>0</v>
      </c>
    </row>
    <row r="65" spans="1:12" ht="15">
      <c r="A65" s="86" t="s">
        <v>947</v>
      </c>
      <c r="B65" s="86" t="s">
        <v>2511</v>
      </c>
      <c r="C65" s="79">
        <v>3</v>
      </c>
      <c r="D65" s="104">
        <v>0.001067742764040992</v>
      </c>
      <c r="E65" s="104">
        <v>2.895836751585258</v>
      </c>
      <c r="F65" s="79" t="s">
        <v>3067</v>
      </c>
      <c r="G65" s="79" t="b">
        <v>0</v>
      </c>
      <c r="H65" s="79" t="b">
        <v>0</v>
      </c>
      <c r="I65" s="79" t="b">
        <v>0</v>
      </c>
      <c r="J65" s="79" t="b">
        <v>0</v>
      </c>
      <c r="K65" s="79" t="b">
        <v>0</v>
      </c>
      <c r="L65" s="79" t="b">
        <v>0</v>
      </c>
    </row>
    <row r="66" spans="1:12" ht="15">
      <c r="A66" s="86" t="s">
        <v>3436</v>
      </c>
      <c r="B66" s="86" t="s">
        <v>2457</v>
      </c>
      <c r="C66" s="79">
        <v>3</v>
      </c>
      <c r="D66" s="104">
        <v>0.001067742764040992</v>
      </c>
      <c r="E66" s="104">
        <v>2.1399618959127666</v>
      </c>
      <c r="F66" s="79" t="s">
        <v>3067</v>
      </c>
      <c r="G66" s="79" t="b">
        <v>0</v>
      </c>
      <c r="H66" s="79" t="b">
        <v>0</v>
      </c>
      <c r="I66" s="79" t="b">
        <v>0</v>
      </c>
      <c r="J66" s="79" t="b">
        <v>0</v>
      </c>
      <c r="K66" s="79" t="b">
        <v>0</v>
      </c>
      <c r="L66" s="79" t="b">
        <v>0</v>
      </c>
    </row>
    <row r="67" spans="1:12" ht="15">
      <c r="A67" s="86" t="s">
        <v>3437</v>
      </c>
      <c r="B67" s="86" t="s">
        <v>295</v>
      </c>
      <c r="C67" s="79">
        <v>3</v>
      </c>
      <c r="D67" s="104">
        <v>0.001067742764040992</v>
      </c>
      <c r="E67" s="104">
        <v>1.9638706368570853</v>
      </c>
      <c r="F67" s="79" t="s">
        <v>3067</v>
      </c>
      <c r="G67" s="79" t="b">
        <v>0</v>
      </c>
      <c r="H67" s="79" t="b">
        <v>0</v>
      </c>
      <c r="I67" s="79" t="b">
        <v>0</v>
      </c>
      <c r="J67" s="79" t="b">
        <v>0</v>
      </c>
      <c r="K67" s="79" t="b">
        <v>0</v>
      </c>
      <c r="L67" s="79" t="b">
        <v>0</v>
      </c>
    </row>
    <row r="68" spans="1:12" ht="15">
      <c r="A68" s="86" t="s">
        <v>295</v>
      </c>
      <c r="B68" s="86" t="s">
        <v>2654</v>
      </c>
      <c r="C68" s="79">
        <v>3</v>
      </c>
      <c r="D68" s="104">
        <v>0.001067742764040992</v>
      </c>
      <c r="E68" s="104">
        <v>2.7197454925295768</v>
      </c>
      <c r="F68" s="79" t="s">
        <v>3067</v>
      </c>
      <c r="G68" s="79" t="b">
        <v>0</v>
      </c>
      <c r="H68" s="79" t="b">
        <v>0</v>
      </c>
      <c r="I68" s="79" t="b">
        <v>0</v>
      </c>
      <c r="J68" s="79" t="b">
        <v>0</v>
      </c>
      <c r="K68" s="79" t="b">
        <v>0</v>
      </c>
      <c r="L68" s="79" t="b">
        <v>0</v>
      </c>
    </row>
    <row r="69" spans="1:12" ht="15">
      <c r="A69" s="86" t="s">
        <v>2837</v>
      </c>
      <c r="B69" s="86" t="s">
        <v>3443</v>
      </c>
      <c r="C69" s="79">
        <v>3</v>
      </c>
      <c r="D69" s="104">
        <v>0.001067742764040992</v>
      </c>
      <c r="E69" s="104">
        <v>2.5736174568513386</v>
      </c>
      <c r="F69" s="79" t="s">
        <v>3067</v>
      </c>
      <c r="G69" s="79" t="b">
        <v>0</v>
      </c>
      <c r="H69" s="79" t="b">
        <v>0</v>
      </c>
      <c r="I69" s="79" t="b">
        <v>0</v>
      </c>
      <c r="J69" s="79" t="b">
        <v>0</v>
      </c>
      <c r="K69" s="79" t="b">
        <v>0</v>
      </c>
      <c r="L69" s="79" t="b">
        <v>0</v>
      </c>
    </row>
    <row r="70" spans="1:12" ht="15">
      <c r="A70" s="86" t="s">
        <v>2150</v>
      </c>
      <c r="B70" s="86" t="s">
        <v>2428</v>
      </c>
      <c r="C70" s="79">
        <v>3</v>
      </c>
      <c r="D70" s="104">
        <v>0.001067742764040992</v>
      </c>
      <c r="E70" s="104">
        <v>0.4959900388723355</v>
      </c>
      <c r="F70" s="79" t="s">
        <v>3067</v>
      </c>
      <c r="G70" s="79" t="b">
        <v>0</v>
      </c>
      <c r="H70" s="79" t="b">
        <v>0</v>
      </c>
      <c r="I70" s="79" t="b">
        <v>0</v>
      </c>
      <c r="J70" s="79" t="b">
        <v>0</v>
      </c>
      <c r="K70" s="79" t="b">
        <v>0</v>
      </c>
      <c r="L70" s="79" t="b">
        <v>0</v>
      </c>
    </row>
    <row r="71" spans="1:12" ht="15">
      <c r="A71" s="86" t="s">
        <v>2428</v>
      </c>
      <c r="B71" s="86" t="s">
        <v>2431</v>
      </c>
      <c r="C71" s="79">
        <v>3</v>
      </c>
      <c r="D71" s="104">
        <v>0.001067742764040992</v>
      </c>
      <c r="E71" s="104">
        <v>0.5266208941751152</v>
      </c>
      <c r="F71" s="79" t="s">
        <v>3067</v>
      </c>
      <c r="G71" s="79" t="b">
        <v>0</v>
      </c>
      <c r="H71" s="79" t="b">
        <v>0</v>
      </c>
      <c r="I71" s="79" t="b">
        <v>0</v>
      </c>
      <c r="J71" s="79" t="b">
        <v>0</v>
      </c>
      <c r="K71" s="79" t="b">
        <v>1</v>
      </c>
      <c r="L71" s="79" t="b">
        <v>0</v>
      </c>
    </row>
    <row r="72" spans="1:12" ht="15">
      <c r="A72" s="86" t="s">
        <v>2647</v>
      </c>
      <c r="B72" s="86" t="s">
        <v>851</v>
      </c>
      <c r="C72" s="79">
        <v>3</v>
      </c>
      <c r="D72" s="104">
        <v>0.001163409873270808</v>
      </c>
      <c r="E72" s="104">
        <v>2.1324087580223208</v>
      </c>
      <c r="F72" s="79" t="s">
        <v>3067</v>
      </c>
      <c r="G72" s="79" t="b">
        <v>0</v>
      </c>
      <c r="H72" s="79" t="b">
        <v>0</v>
      </c>
      <c r="I72" s="79" t="b">
        <v>0</v>
      </c>
      <c r="J72" s="79" t="b">
        <v>0</v>
      </c>
      <c r="K72" s="79" t="b">
        <v>0</v>
      </c>
      <c r="L72" s="79" t="b">
        <v>0</v>
      </c>
    </row>
    <row r="73" spans="1:12" ht="15">
      <c r="A73" s="86" t="s">
        <v>2678</v>
      </c>
      <c r="B73" s="86" t="s">
        <v>888</v>
      </c>
      <c r="C73" s="79">
        <v>3</v>
      </c>
      <c r="D73" s="104">
        <v>0.001067742764040992</v>
      </c>
      <c r="E73" s="104">
        <v>1.8872365798233404</v>
      </c>
      <c r="F73" s="79" t="s">
        <v>3067</v>
      </c>
      <c r="G73" s="79" t="b">
        <v>0</v>
      </c>
      <c r="H73" s="79" t="b">
        <v>0</v>
      </c>
      <c r="I73" s="79" t="b">
        <v>0</v>
      </c>
      <c r="J73" s="79" t="b">
        <v>0</v>
      </c>
      <c r="K73" s="79" t="b">
        <v>0</v>
      </c>
      <c r="L73" s="79" t="b">
        <v>0</v>
      </c>
    </row>
    <row r="74" spans="1:12" ht="15">
      <c r="A74" s="86" t="s">
        <v>888</v>
      </c>
      <c r="B74" s="86" t="s">
        <v>2728</v>
      </c>
      <c r="C74" s="79">
        <v>3</v>
      </c>
      <c r="D74" s="104">
        <v>0.001067742764040992</v>
      </c>
      <c r="E74" s="104">
        <v>1.8705308863204877</v>
      </c>
      <c r="F74" s="79" t="s">
        <v>3067</v>
      </c>
      <c r="G74" s="79" t="b">
        <v>0</v>
      </c>
      <c r="H74" s="79" t="b">
        <v>0</v>
      </c>
      <c r="I74" s="79" t="b">
        <v>0</v>
      </c>
      <c r="J74" s="79" t="b">
        <v>0</v>
      </c>
      <c r="K74" s="79" t="b">
        <v>0</v>
      </c>
      <c r="L74" s="79" t="b">
        <v>0</v>
      </c>
    </row>
    <row r="75" spans="1:12" ht="15">
      <c r="A75" s="86" t="s">
        <v>2428</v>
      </c>
      <c r="B75" s="86" t="s">
        <v>2450</v>
      </c>
      <c r="C75" s="79">
        <v>3</v>
      </c>
      <c r="D75" s="104">
        <v>0.001067742764040992</v>
      </c>
      <c r="E75" s="104">
        <v>1.1744383760637527</v>
      </c>
      <c r="F75" s="79" t="s">
        <v>3067</v>
      </c>
      <c r="G75" s="79" t="b">
        <v>0</v>
      </c>
      <c r="H75" s="79" t="b">
        <v>0</v>
      </c>
      <c r="I75" s="79" t="b">
        <v>0</v>
      </c>
      <c r="J75" s="79" t="b">
        <v>0</v>
      </c>
      <c r="K75" s="79" t="b">
        <v>0</v>
      </c>
      <c r="L75" s="79" t="b">
        <v>0</v>
      </c>
    </row>
    <row r="76" spans="1:12" ht="15">
      <c r="A76" s="86" t="s">
        <v>2563</v>
      </c>
      <c r="B76" s="86" t="s">
        <v>2435</v>
      </c>
      <c r="C76" s="79">
        <v>3</v>
      </c>
      <c r="D76" s="104">
        <v>0.001067742764040992</v>
      </c>
      <c r="E76" s="104">
        <v>2.242624237809914</v>
      </c>
      <c r="F76" s="79" t="s">
        <v>3067</v>
      </c>
      <c r="G76" s="79" t="b">
        <v>0</v>
      </c>
      <c r="H76" s="79" t="b">
        <v>0</v>
      </c>
      <c r="I76" s="79" t="b">
        <v>0</v>
      </c>
      <c r="J76" s="79" t="b">
        <v>0</v>
      </c>
      <c r="K76" s="79" t="b">
        <v>0</v>
      </c>
      <c r="L76" s="79" t="b">
        <v>0</v>
      </c>
    </row>
    <row r="77" spans="1:12" ht="15">
      <c r="A77" s="86" t="s">
        <v>2439</v>
      </c>
      <c r="B77" s="86" t="s">
        <v>2153</v>
      </c>
      <c r="C77" s="79">
        <v>3</v>
      </c>
      <c r="D77" s="104">
        <v>0.001067742764040992</v>
      </c>
      <c r="E77" s="104">
        <v>1.2523840750990707</v>
      </c>
      <c r="F77" s="79" t="s">
        <v>3067</v>
      </c>
      <c r="G77" s="79" t="b">
        <v>0</v>
      </c>
      <c r="H77" s="79" t="b">
        <v>0</v>
      </c>
      <c r="I77" s="79" t="b">
        <v>0</v>
      </c>
      <c r="J77" s="79" t="b">
        <v>0</v>
      </c>
      <c r="K77" s="79" t="b">
        <v>0</v>
      </c>
      <c r="L77" s="79" t="b">
        <v>0</v>
      </c>
    </row>
    <row r="78" spans="1:12" ht="15">
      <c r="A78" s="86" t="s">
        <v>2547</v>
      </c>
      <c r="B78" s="86" t="s">
        <v>2495</v>
      </c>
      <c r="C78" s="79">
        <v>3</v>
      </c>
      <c r="D78" s="104">
        <v>0.001067742764040992</v>
      </c>
      <c r="E78" s="104">
        <v>2.74970871590702</v>
      </c>
      <c r="F78" s="79" t="s">
        <v>3067</v>
      </c>
      <c r="G78" s="79" t="b">
        <v>0</v>
      </c>
      <c r="H78" s="79" t="b">
        <v>0</v>
      </c>
      <c r="I78" s="79" t="b">
        <v>0</v>
      </c>
      <c r="J78" s="79" t="b">
        <v>0</v>
      </c>
      <c r="K78" s="79" t="b">
        <v>0</v>
      </c>
      <c r="L78" s="79" t="b">
        <v>0</v>
      </c>
    </row>
    <row r="79" spans="1:12" ht="15">
      <c r="A79" s="86" t="s">
        <v>2459</v>
      </c>
      <c r="B79" s="86" t="s">
        <v>2892</v>
      </c>
      <c r="C79" s="79">
        <v>3</v>
      </c>
      <c r="D79" s="104">
        <v>0.001067742764040992</v>
      </c>
      <c r="E79" s="104">
        <v>2.5736174568513386</v>
      </c>
      <c r="F79" s="79" t="s">
        <v>3067</v>
      </c>
      <c r="G79" s="79" t="b">
        <v>0</v>
      </c>
      <c r="H79" s="79" t="b">
        <v>0</v>
      </c>
      <c r="I79" s="79" t="b">
        <v>0</v>
      </c>
      <c r="J79" s="79" t="b">
        <v>0</v>
      </c>
      <c r="K79" s="79" t="b">
        <v>0</v>
      </c>
      <c r="L79" s="79" t="b">
        <v>0</v>
      </c>
    </row>
    <row r="80" spans="1:12" ht="15">
      <c r="A80" s="86" t="s">
        <v>1013</v>
      </c>
      <c r="B80" s="86" t="s">
        <v>2804</v>
      </c>
      <c r="C80" s="79">
        <v>3</v>
      </c>
      <c r="D80" s="104">
        <v>0.001067742764040992</v>
      </c>
      <c r="E80" s="104">
        <v>3.242624237809914</v>
      </c>
      <c r="F80" s="79" t="s">
        <v>3067</v>
      </c>
      <c r="G80" s="79" t="b">
        <v>0</v>
      </c>
      <c r="H80" s="79" t="b">
        <v>0</v>
      </c>
      <c r="I80" s="79" t="b">
        <v>0</v>
      </c>
      <c r="J80" s="79" t="b">
        <v>0</v>
      </c>
      <c r="K80" s="79" t="b">
        <v>0</v>
      </c>
      <c r="L80" s="79" t="b">
        <v>0</v>
      </c>
    </row>
    <row r="81" spans="1:12" ht="15">
      <c r="A81" s="86" t="s">
        <v>2442</v>
      </c>
      <c r="B81" s="86" t="s">
        <v>2693</v>
      </c>
      <c r="C81" s="79">
        <v>3</v>
      </c>
      <c r="D81" s="104">
        <v>0.001067742764040992</v>
      </c>
      <c r="E81" s="104">
        <v>2.2937767602572956</v>
      </c>
      <c r="F81" s="79" t="s">
        <v>3067</v>
      </c>
      <c r="G81" s="79" t="b">
        <v>0</v>
      </c>
      <c r="H81" s="79" t="b">
        <v>0</v>
      </c>
      <c r="I81" s="79" t="b">
        <v>0</v>
      </c>
      <c r="J81" s="79" t="b">
        <v>0</v>
      </c>
      <c r="K81" s="79" t="b">
        <v>0</v>
      </c>
      <c r="L81" s="79" t="b">
        <v>0</v>
      </c>
    </row>
    <row r="82" spans="1:12" ht="15">
      <c r="A82" s="86" t="s">
        <v>2693</v>
      </c>
      <c r="B82" s="86" t="s">
        <v>2732</v>
      </c>
      <c r="C82" s="79">
        <v>3</v>
      </c>
      <c r="D82" s="104">
        <v>0.001067742764040992</v>
      </c>
      <c r="E82" s="104">
        <v>2.7989267385772014</v>
      </c>
      <c r="F82" s="79" t="s">
        <v>3067</v>
      </c>
      <c r="G82" s="79" t="b">
        <v>0</v>
      </c>
      <c r="H82" s="79" t="b">
        <v>0</v>
      </c>
      <c r="I82" s="79" t="b">
        <v>0</v>
      </c>
      <c r="J82" s="79" t="b">
        <v>0</v>
      </c>
      <c r="K82" s="79" t="b">
        <v>0</v>
      </c>
      <c r="L82" s="79" t="b">
        <v>0</v>
      </c>
    </row>
    <row r="83" spans="1:12" ht="15">
      <c r="A83" s="86" t="s">
        <v>3481</v>
      </c>
      <c r="B83" s="86" t="s">
        <v>2644</v>
      </c>
      <c r="C83" s="79">
        <v>3</v>
      </c>
      <c r="D83" s="104">
        <v>0.001067742764040992</v>
      </c>
      <c r="E83" s="104">
        <v>2.816655505537633</v>
      </c>
      <c r="F83" s="79" t="s">
        <v>3067</v>
      </c>
      <c r="G83" s="79" t="b">
        <v>0</v>
      </c>
      <c r="H83" s="79" t="b">
        <v>0</v>
      </c>
      <c r="I83" s="79" t="b">
        <v>0</v>
      </c>
      <c r="J83" s="79" t="b">
        <v>0</v>
      </c>
      <c r="K83" s="79" t="b">
        <v>0</v>
      </c>
      <c r="L83" s="79" t="b">
        <v>0</v>
      </c>
    </row>
    <row r="84" spans="1:12" ht="15">
      <c r="A84" s="86" t="s">
        <v>941</v>
      </c>
      <c r="B84" s="86" t="s">
        <v>856</v>
      </c>
      <c r="C84" s="79">
        <v>3</v>
      </c>
      <c r="D84" s="104">
        <v>0.001067742764040992</v>
      </c>
      <c r="E84" s="104">
        <v>2.0150231593044667</v>
      </c>
      <c r="F84" s="79" t="s">
        <v>3067</v>
      </c>
      <c r="G84" s="79" t="b">
        <v>0</v>
      </c>
      <c r="H84" s="79" t="b">
        <v>0</v>
      </c>
      <c r="I84" s="79" t="b">
        <v>0</v>
      </c>
      <c r="J84" s="79" t="b">
        <v>0</v>
      </c>
      <c r="K84" s="79" t="b">
        <v>0</v>
      </c>
      <c r="L84" s="79" t="b">
        <v>0</v>
      </c>
    </row>
    <row r="85" spans="1:12" ht="15">
      <c r="A85" s="86" t="s">
        <v>2442</v>
      </c>
      <c r="B85" s="86" t="s">
        <v>2899</v>
      </c>
      <c r="C85" s="79">
        <v>3</v>
      </c>
      <c r="D85" s="104">
        <v>0.001067742764040992</v>
      </c>
      <c r="E85" s="104">
        <v>2.5156255098736517</v>
      </c>
      <c r="F85" s="79" t="s">
        <v>3067</v>
      </c>
      <c r="G85" s="79" t="b">
        <v>0</v>
      </c>
      <c r="H85" s="79" t="b">
        <v>0</v>
      </c>
      <c r="I85" s="79" t="b">
        <v>0</v>
      </c>
      <c r="J85" s="79" t="b">
        <v>0</v>
      </c>
      <c r="K85" s="79" t="b">
        <v>0</v>
      </c>
      <c r="L85" s="79" t="b">
        <v>0</v>
      </c>
    </row>
    <row r="86" spans="1:12" ht="15">
      <c r="A86" s="86" t="s">
        <v>2898</v>
      </c>
      <c r="B86" s="86" t="s">
        <v>2644</v>
      </c>
      <c r="C86" s="79">
        <v>3</v>
      </c>
      <c r="D86" s="104">
        <v>0.001067742764040992</v>
      </c>
      <c r="E86" s="104">
        <v>2.941594242145933</v>
      </c>
      <c r="F86" s="79" t="s">
        <v>3067</v>
      </c>
      <c r="G86" s="79" t="b">
        <v>0</v>
      </c>
      <c r="H86" s="79" t="b">
        <v>0</v>
      </c>
      <c r="I86" s="79" t="b">
        <v>0</v>
      </c>
      <c r="J86" s="79" t="b">
        <v>0</v>
      </c>
      <c r="K86" s="79" t="b">
        <v>0</v>
      </c>
      <c r="L86" s="79" t="b">
        <v>0</v>
      </c>
    </row>
    <row r="87" spans="1:12" ht="15">
      <c r="A87" s="86" t="s">
        <v>3448</v>
      </c>
      <c r="B87" s="86" t="s">
        <v>2830</v>
      </c>
      <c r="C87" s="79">
        <v>3</v>
      </c>
      <c r="D87" s="104">
        <v>0.001067742764040992</v>
      </c>
      <c r="E87" s="104">
        <v>2.6405642464819516</v>
      </c>
      <c r="F87" s="79" t="s">
        <v>3067</v>
      </c>
      <c r="G87" s="79" t="b">
        <v>0</v>
      </c>
      <c r="H87" s="79" t="b">
        <v>0</v>
      </c>
      <c r="I87" s="79" t="b">
        <v>0</v>
      </c>
      <c r="J87" s="79" t="b">
        <v>0</v>
      </c>
      <c r="K87" s="79" t="b">
        <v>0</v>
      </c>
      <c r="L87" s="79" t="b">
        <v>0</v>
      </c>
    </row>
    <row r="88" spans="1:12" ht="15">
      <c r="A88" s="86" t="s">
        <v>2772</v>
      </c>
      <c r="B88" s="86" t="s">
        <v>2561</v>
      </c>
      <c r="C88" s="79">
        <v>3</v>
      </c>
      <c r="D88" s="104">
        <v>0.001067742764040992</v>
      </c>
      <c r="E88" s="104">
        <v>2.640564246481952</v>
      </c>
      <c r="F88" s="79" t="s">
        <v>3067</v>
      </c>
      <c r="G88" s="79" t="b">
        <v>0</v>
      </c>
      <c r="H88" s="79" t="b">
        <v>0</v>
      </c>
      <c r="I88" s="79" t="b">
        <v>0</v>
      </c>
      <c r="J88" s="79" t="b">
        <v>0</v>
      </c>
      <c r="K88" s="79" t="b">
        <v>0</v>
      </c>
      <c r="L88" s="79" t="b">
        <v>0</v>
      </c>
    </row>
    <row r="89" spans="1:12" ht="15">
      <c r="A89" s="86" t="s">
        <v>2153</v>
      </c>
      <c r="B89" s="86" t="s">
        <v>3441</v>
      </c>
      <c r="C89" s="79">
        <v>3</v>
      </c>
      <c r="D89" s="104">
        <v>0.001067742764040992</v>
      </c>
      <c r="E89" s="104">
        <v>1.0913565624792652</v>
      </c>
      <c r="F89" s="79" t="s">
        <v>3067</v>
      </c>
      <c r="G89" s="79" t="b">
        <v>0</v>
      </c>
      <c r="H89" s="79" t="b">
        <v>0</v>
      </c>
      <c r="I89" s="79" t="b">
        <v>0</v>
      </c>
      <c r="J89" s="79" t="b">
        <v>0</v>
      </c>
      <c r="K89" s="79" t="b">
        <v>0</v>
      </c>
      <c r="L89" s="79" t="b">
        <v>0</v>
      </c>
    </row>
    <row r="90" spans="1:12" ht="15">
      <c r="A90" s="86" t="s">
        <v>2620</v>
      </c>
      <c r="B90" s="86" t="s">
        <v>2468</v>
      </c>
      <c r="C90" s="79">
        <v>3</v>
      </c>
      <c r="D90" s="104">
        <v>0.001067742764040992</v>
      </c>
      <c r="E90" s="104">
        <v>2.640564246481952</v>
      </c>
      <c r="F90" s="79" t="s">
        <v>3067</v>
      </c>
      <c r="G90" s="79" t="b">
        <v>0</v>
      </c>
      <c r="H90" s="79" t="b">
        <v>0</v>
      </c>
      <c r="I90" s="79" t="b">
        <v>0</v>
      </c>
      <c r="J90" s="79" t="b">
        <v>0</v>
      </c>
      <c r="K90" s="79" t="b">
        <v>0</v>
      </c>
      <c r="L90" s="79" t="b">
        <v>0</v>
      </c>
    </row>
    <row r="91" spans="1:12" ht="15">
      <c r="A91" s="86" t="s">
        <v>3433</v>
      </c>
      <c r="B91" s="86" t="s">
        <v>3474</v>
      </c>
      <c r="C91" s="79">
        <v>3</v>
      </c>
      <c r="D91" s="104">
        <v>0.001067742764040992</v>
      </c>
      <c r="E91" s="104">
        <v>2.1361689068956276</v>
      </c>
      <c r="F91" s="79" t="s">
        <v>3067</v>
      </c>
      <c r="G91" s="79" t="b">
        <v>0</v>
      </c>
      <c r="H91" s="79" t="b">
        <v>0</v>
      </c>
      <c r="I91" s="79" t="b">
        <v>0</v>
      </c>
      <c r="J91" s="79" t="b">
        <v>0</v>
      </c>
      <c r="K91" s="79" t="b">
        <v>0</v>
      </c>
      <c r="L91" s="79" t="b">
        <v>0</v>
      </c>
    </row>
    <row r="92" spans="1:12" ht="15">
      <c r="A92" s="86" t="s">
        <v>2440</v>
      </c>
      <c r="B92" s="86" t="s">
        <v>2491</v>
      </c>
      <c r="C92" s="79">
        <v>3</v>
      </c>
      <c r="D92" s="104">
        <v>0.001067742764040992</v>
      </c>
      <c r="E92" s="104">
        <v>2.3839533906063837</v>
      </c>
      <c r="F92" s="79" t="s">
        <v>3067</v>
      </c>
      <c r="G92" s="79" t="b">
        <v>0</v>
      </c>
      <c r="H92" s="79" t="b">
        <v>0</v>
      </c>
      <c r="I92" s="79" t="b">
        <v>0</v>
      </c>
      <c r="J92" s="79" t="b">
        <v>0</v>
      </c>
      <c r="K92" s="79" t="b">
        <v>1</v>
      </c>
      <c r="L92" s="79" t="b">
        <v>0</v>
      </c>
    </row>
    <row r="93" spans="1:12" ht="15">
      <c r="A93" s="86" t="s">
        <v>284</v>
      </c>
      <c r="B93" s="86" t="s">
        <v>890</v>
      </c>
      <c r="C93" s="79">
        <v>3</v>
      </c>
      <c r="D93" s="104">
        <v>0.001163409873270808</v>
      </c>
      <c r="E93" s="104">
        <v>1.7937462260734214</v>
      </c>
      <c r="F93" s="79" t="s">
        <v>3067</v>
      </c>
      <c r="G93" s="79" t="b">
        <v>0</v>
      </c>
      <c r="H93" s="79" t="b">
        <v>0</v>
      </c>
      <c r="I93" s="79" t="b">
        <v>0</v>
      </c>
      <c r="J93" s="79" t="b">
        <v>0</v>
      </c>
      <c r="K93" s="79" t="b">
        <v>0</v>
      </c>
      <c r="L93" s="79" t="b">
        <v>0</v>
      </c>
    </row>
    <row r="94" spans="1:12" ht="15">
      <c r="A94" s="86" t="s">
        <v>2428</v>
      </c>
      <c r="B94" s="86" t="s">
        <v>1011</v>
      </c>
      <c r="C94" s="79">
        <v>3</v>
      </c>
      <c r="D94" s="104">
        <v>0.001067742764040992</v>
      </c>
      <c r="E94" s="104">
        <v>1.1744383760637527</v>
      </c>
      <c r="F94" s="79" t="s">
        <v>3067</v>
      </c>
      <c r="G94" s="79" t="b">
        <v>0</v>
      </c>
      <c r="H94" s="79" t="b">
        <v>0</v>
      </c>
      <c r="I94" s="79" t="b">
        <v>0</v>
      </c>
      <c r="J94" s="79" t="b">
        <v>0</v>
      </c>
      <c r="K94" s="79" t="b">
        <v>1</v>
      </c>
      <c r="L94" s="79" t="b">
        <v>0</v>
      </c>
    </row>
    <row r="95" spans="1:12" ht="15">
      <c r="A95" s="86" t="s">
        <v>2635</v>
      </c>
      <c r="B95" s="86" t="s">
        <v>2523</v>
      </c>
      <c r="C95" s="79">
        <v>3</v>
      </c>
      <c r="D95" s="104">
        <v>0.001067742764040992</v>
      </c>
      <c r="E95" s="104">
        <v>3.242624237809914</v>
      </c>
      <c r="F95" s="79" t="s">
        <v>3067</v>
      </c>
      <c r="G95" s="79" t="b">
        <v>0</v>
      </c>
      <c r="H95" s="79" t="b">
        <v>0</v>
      </c>
      <c r="I95" s="79" t="b">
        <v>0</v>
      </c>
      <c r="J95" s="79" t="b">
        <v>0</v>
      </c>
      <c r="K95" s="79" t="b">
        <v>0</v>
      </c>
      <c r="L95" s="79" t="b">
        <v>0</v>
      </c>
    </row>
    <row r="96" spans="1:12" ht="15">
      <c r="A96" s="86" t="s">
        <v>2523</v>
      </c>
      <c r="B96" s="86" t="s">
        <v>850</v>
      </c>
      <c r="C96" s="79">
        <v>3</v>
      </c>
      <c r="D96" s="104">
        <v>0.001067742764040992</v>
      </c>
      <c r="E96" s="104">
        <v>2.3395342508179704</v>
      </c>
      <c r="F96" s="79" t="s">
        <v>3067</v>
      </c>
      <c r="G96" s="79" t="b">
        <v>0</v>
      </c>
      <c r="H96" s="79" t="b">
        <v>0</v>
      </c>
      <c r="I96" s="79" t="b">
        <v>0</v>
      </c>
      <c r="J96" s="79" t="b">
        <v>0</v>
      </c>
      <c r="K96" s="79" t="b">
        <v>0</v>
      </c>
      <c r="L96" s="79" t="b">
        <v>0</v>
      </c>
    </row>
    <row r="97" spans="1:12" ht="15">
      <c r="A97" s="86" t="s">
        <v>850</v>
      </c>
      <c r="B97" s="86" t="s">
        <v>1044</v>
      </c>
      <c r="C97" s="79">
        <v>3</v>
      </c>
      <c r="D97" s="104">
        <v>0.001067742764040992</v>
      </c>
      <c r="E97" s="104">
        <v>2.1176855012016143</v>
      </c>
      <c r="F97" s="79" t="s">
        <v>3067</v>
      </c>
      <c r="G97" s="79" t="b">
        <v>0</v>
      </c>
      <c r="H97" s="79" t="b">
        <v>0</v>
      </c>
      <c r="I97" s="79" t="b">
        <v>0</v>
      </c>
      <c r="J97" s="79" t="b">
        <v>0</v>
      </c>
      <c r="K97" s="79" t="b">
        <v>0</v>
      </c>
      <c r="L97" s="79" t="b">
        <v>0</v>
      </c>
    </row>
    <row r="98" spans="1:12" ht="15">
      <c r="A98" s="86" t="s">
        <v>3486</v>
      </c>
      <c r="B98" s="86" t="s">
        <v>2581</v>
      </c>
      <c r="C98" s="79">
        <v>3</v>
      </c>
      <c r="D98" s="104">
        <v>0.001067742764040992</v>
      </c>
      <c r="E98" s="104">
        <v>3.1176855012016143</v>
      </c>
      <c r="F98" s="79" t="s">
        <v>3067</v>
      </c>
      <c r="G98" s="79" t="b">
        <v>0</v>
      </c>
      <c r="H98" s="79" t="b">
        <v>0</v>
      </c>
      <c r="I98" s="79" t="b">
        <v>0</v>
      </c>
      <c r="J98" s="79" t="b">
        <v>0</v>
      </c>
      <c r="K98" s="79" t="b">
        <v>0</v>
      </c>
      <c r="L98" s="79" t="b">
        <v>0</v>
      </c>
    </row>
    <row r="99" spans="1:12" ht="15">
      <c r="A99" s="86" t="s">
        <v>2431</v>
      </c>
      <c r="B99" s="86" t="s">
        <v>2733</v>
      </c>
      <c r="C99" s="79">
        <v>3</v>
      </c>
      <c r="D99" s="104">
        <v>0.001067742764040992</v>
      </c>
      <c r="E99" s="104">
        <v>1.8644282873336337</v>
      </c>
      <c r="F99" s="79" t="s">
        <v>3067</v>
      </c>
      <c r="G99" s="79" t="b">
        <v>0</v>
      </c>
      <c r="H99" s="79" t="b">
        <v>1</v>
      </c>
      <c r="I99" s="79" t="b">
        <v>0</v>
      </c>
      <c r="J99" s="79" t="b">
        <v>0</v>
      </c>
      <c r="K99" s="79" t="b">
        <v>0</v>
      </c>
      <c r="L99" s="79" t="b">
        <v>0</v>
      </c>
    </row>
    <row r="100" spans="1:12" ht="15">
      <c r="A100" s="86" t="s">
        <v>2733</v>
      </c>
      <c r="B100" s="86" t="s">
        <v>3430</v>
      </c>
      <c r="C100" s="79">
        <v>3</v>
      </c>
      <c r="D100" s="104">
        <v>0.001067742764040992</v>
      </c>
      <c r="E100" s="104">
        <v>2.0829233949424024</v>
      </c>
      <c r="F100" s="79" t="s">
        <v>3067</v>
      </c>
      <c r="G100" s="79" t="b">
        <v>0</v>
      </c>
      <c r="H100" s="79" t="b">
        <v>0</v>
      </c>
      <c r="I100" s="79" t="b">
        <v>0</v>
      </c>
      <c r="J100" s="79" t="b">
        <v>0</v>
      </c>
      <c r="K100" s="79" t="b">
        <v>0</v>
      </c>
      <c r="L100" s="79" t="b">
        <v>0</v>
      </c>
    </row>
    <row r="101" spans="1:12" ht="15">
      <c r="A101" s="86" t="s">
        <v>3430</v>
      </c>
      <c r="B101" s="86" t="s">
        <v>2636</v>
      </c>
      <c r="C101" s="79">
        <v>3</v>
      </c>
      <c r="D101" s="104">
        <v>0.001067742764040992</v>
      </c>
      <c r="E101" s="104">
        <v>2.066532978754233</v>
      </c>
      <c r="F101" s="79" t="s">
        <v>3067</v>
      </c>
      <c r="G101" s="79" t="b">
        <v>0</v>
      </c>
      <c r="H101" s="79" t="b">
        <v>0</v>
      </c>
      <c r="I101" s="79" t="b">
        <v>0</v>
      </c>
      <c r="J101" s="79" t="b">
        <v>0</v>
      </c>
      <c r="K101" s="79" t="b">
        <v>0</v>
      </c>
      <c r="L101" s="79" t="b">
        <v>0</v>
      </c>
    </row>
    <row r="102" spans="1:12" ht="15">
      <c r="A102" s="86" t="s">
        <v>2874</v>
      </c>
      <c r="B102" s="86" t="s">
        <v>1017</v>
      </c>
      <c r="C102" s="79">
        <v>3</v>
      </c>
      <c r="D102" s="104">
        <v>0.001067742764040992</v>
      </c>
      <c r="E102" s="104">
        <v>3.1176855012016143</v>
      </c>
      <c r="F102" s="79" t="s">
        <v>3067</v>
      </c>
      <c r="G102" s="79" t="b">
        <v>0</v>
      </c>
      <c r="H102" s="79" t="b">
        <v>0</v>
      </c>
      <c r="I102" s="79" t="b">
        <v>0</v>
      </c>
      <c r="J102" s="79" t="b">
        <v>0</v>
      </c>
      <c r="K102" s="79" t="b">
        <v>0</v>
      </c>
      <c r="L102" s="79" t="b">
        <v>0</v>
      </c>
    </row>
    <row r="103" spans="1:12" ht="15">
      <c r="A103" s="86" t="s">
        <v>1017</v>
      </c>
      <c r="B103" s="86" t="s">
        <v>2768</v>
      </c>
      <c r="C103" s="79">
        <v>3</v>
      </c>
      <c r="D103" s="104">
        <v>0.001067742764040992</v>
      </c>
      <c r="E103" s="104">
        <v>3.1176855012016143</v>
      </c>
      <c r="F103" s="79" t="s">
        <v>3067</v>
      </c>
      <c r="G103" s="79" t="b">
        <v>0</v>
      </c>
      <c r="H103" s="79" t="b">
        <v>0</v>
      </c>
      <c r="I103" s="79" t="b">
        <v>0</v>
      </c>
      <c r="J103" s="79" t="b">
        <v>0</v>
      </c>
      <c r="K103" s="79" t="b">
        <v>0</v>
      </c>
      <c r="L103" s="79" t="b">
        <v>0</v>
      </c>
    </row>
    <row r="104" spans="1:12" ht="15">
      <c r="A104" s="86" t="s">
        <v>1010</v>
      </c>
      <c r="B104" s="86" t="s">
        <v>2443</v>
      </c>
      <c r="C104" s="79">
        <v>3</v>
      </c>
      <c r="D104" s="104">
        <v>0.001067742764040992</v>
      </c>
      <c r="E104" s="104">
        <v>2.2725874611873573</v>
      </c>
      <c r="F104" s="79" t="s">
        <v>3067</v>
      </c>
      <c r="G104" s="79" t="b">
        <v>0</v>
      </c>
      <c r="H104" s="79" t="b">
        <v>0</v>
      </c>
      <c r="I104" s="79" t="b">
        <v>0</v>
      </c>
      <c r="J104" s="79" t="b">
        <v>0</v>
      </c>
      <c r="K104" s="79" t="b">
        <v>0</v>
      </c>
      <c r="L104" s="79" t="b">
        <v>0</v>
      </c>
    </row>
    <row r="105" spans="1:12" ht="15">
      <c r="A105" s="86" t="s">
        <v>2458</v>
      </c>
      <c r="B105" s="86" t="s">
        <v>919</v>
      </c>
      <c r="C105" s="79">
        <v>3</v>
      </c>
      <c r="D105" s="104">
        <v>0.001067742764040992</v>
      </c>
      <c r="E105" s="104">
        <v>1.9927467645933143</v>
      </c>
      <c r="F105" s="79" t="s">
        <v>3067</v>
      </c>
      <c r="G105" s="79" t="b">
        <v>0</v>
      </c>
      <c r="H105" s="79" t="b">
        <v>0</v>
      </c>
      <c r="I105" s="79" t="b">
        <v>0</v>
      </c>
      <c r="J105" s="79" t="b">
        <v>0</v>
      </c>
      <c r="K105" s="79" t="b">
        <v>0</v>
      </c>
      <c r="L105" s="79" t="b">
        <v>0</v>
      </c>
    </row>
    <row r="106" spans="1:12" ht="15">
      <c r="A106" s="86" t="s">
        <v>2916</v>
      </c>
      <c r="B106" s="86" t="s">
        <v>2769</v>
      </c>
      <c r="C106" s="79">
        <v>3</v>
      </c>
      <c r="D106" s="104">
        <v>0.001067742764040992</v>
      </c>
      <c r="E106" s="104">
        <v>3.242624237809914</v>
      </c>
      <c r="F106" s="79" t="s">
        <v>3067</v>
      </c>
      <c r="G106" s="79" t="b">
        <v>0</v>
      </c>
      <c r="H106" s="79" t="b">
        <v>0</v>
      </c>
      <c r="I106" s="79" t="b">
        <v>0</v>
      </c>
      <c r="J106" s="79" t="b">
        <v>0</v>
      </c>
      <c r="K106" s="79" t="b">
        <v>0</v>
      </c>
      <c r="L106" s="79" t="b">
        <v>0</v>
      </c>
    </row>
    <row r="107" spans="1:12" ht="15">
      <c r="A107" s="86" t="s">
        <v>2769</v>
      </c>
      <c r="B107" s="86" t="s">
        <v>2428</v>
      </c>
      <c r="C107" s="79">
        <v>3</v>
      </c>
      <c r="D107" s="104">
        <v>0.001067742764040992</v>
      </c>
      <c r="E107" s="104">
        <v>1.5102304779869458</v>
      </c>
      <c r="F107" s="79" t="s">
        <v>3067</v>
      </c>
      <c r="G107" s="79" t="b">
        <v>0</v>
      </c>
      <c r="H107" s="79" t="b">
        <v>0</v>
      </c>
      <c r="I107" s="79" t="b">
        <v>0</v>
      </c>
      <c r="J107" s="79" t="b">
        <v>0</v>
      </c>
      <c r="K107" s="79" t="b">
        <v>0</v>
      </c>
      <c r="L107" s="79" t="b">
        <v>0</v>
      </c>
    </row>
    <row r="108" spans="1:12" ht="15">
      <c r="A108" s="86" t="s">
        <v>3447</v>
      </c>
      <c r="B108" s="86" t="s">
        <v>2431</v>
      </c>
      <c r="C108" s="79">
        <v>2</v>
      </c>
      <c r="D108" s="104">
        <v>0.0007756065821805387</v>
      </c>
      <c r="E108" s="104">
        <v>1.3047721445587588</v>
      </c>
      <c r="F108" s="79" t="s">
        <v>3067</v>
      </c>
      <c r="G108" s="79" t="b">
        <v>0</v>
      </c>
      <c r="H108" s="79" t="b">
        <v>0</v>
      </c>
      <c r="I108" s="79" t="b">
        <v>0</v>
      </c>
      <c r="J108" s="79" t="b">
        <v>0</v>
      </c>
      <c r="K108" s="79" t="b">
        <v>1</v>
      </c>
      <c r="L108" s="79" t="b">
        <v>0</v>
      </c>
    </row>
    <row r="109" spans="1:12" ht="15">
      <c r="A109" s="86" t="s">
        <v>2476</v>
      </c>
      <c r="B109" s="86" t="s">
        <v>855</v>
      </c>
      <c r="C109" s="79">
        <v>2</v>
      </c>
      <c r="D109" s="104">
        <v>0.0007756065821805387</v>
      </c>
      <c r="E109" s="104">
        <v>2.0569876608480024</v>
      </c>
      <c r="F109" s="79" t="s">
        <v>3067</v>
      </c>
      <c r="G109" s="79" t="b">
        <v>0</v>
      </c>
      <c r="H109" s="79" t="b">
        <v>0</v>
      </c>
      <c r="I109" s="79" t="b">
        <v>0</v>
      </c>
      <c r="J109" s="79" t="b">
        <v>0</v>
      </c>
      <c r="K109" s="79" t="b">
        <v>0</v>
      </c>
      <c r="L109" s="79" t="b">
        <v>0</v>
      </c>
    </row>
    <row r="110" spans="1:12" ht="15">
      <c r="A110" s="86" t="s">
        <v>2437</v>
      </c>
      <c r="B110" s="86" t="s">
        <v>2662</v>
      </c>
      <c r="C110" s="79">
        <v>2</v>
      </c>
      <c r="D110" s="104">
        <v>0.0007756065821805387</v>
      </c>
      <c r="E110" s="104">
        <v>2.112290469314908</v>
      </c>
      <c r="F110" s="79" t="s">
        <v>3067</v>
      </c>
      <c r="G110" s="79" t="b">
        <v>0</v>
      </c>
      <c r="H110" s="79" t="b">
        <v>0</v>
      </c>
      <c r="I110" s="79" t="b">
        <v>0</v>
      </c>
      <c r="J110" s="79" t="b">
        <v>0</v>
      </c>
      <c r="K110" s="79" t="b">
        <v>0</v>
      </c>
      <c r="L110" s="79" t="b">
        <v>0</v>
      </c>
    </row>
    <row r="111" spans="1:12" ht="15">
      <c r="A111" s="86" t="s">
        <v>3435</v>
      </c>
      <c r="B111" s="86" t="s">
        <v>2428</v>
      </c>
      <c r="C111" s="79">
        <v>2</v>
      </c>
      <c r="D111" s="104">
        <v>0.0007756065821805387</v>
      </c>
      <c r="E111" s="104">
        <v>0.8112604736509269</v>
      </c>
      <c r="F111" s="79" t="s">
        <v>3067</v>
      </c>
      <c r="G111" s="79" t="b">
        <v>0</v>
      </c>
      <c r="H111" s="79" t="b">
        <v>0</v>
      </c>
      <c r="I111" s="79" t="b">
        <v>0</v>
      </c>
      <c r="J111" s="79" t="b">
        <v>0</v>
      </c>
      <c r="K111" s="79" t="b">
        <v>0</v>
      </c>
      <c r="L111" s="79" t="b">
        <v>0</v>
      </c>
    </row>
    <row r="112" spans="1:12" ht="15">
      <c r="A112" s="86" t="s">
        <v>2428</v>
      </c>
      <c r="B112" s="86" t="s">
        <v>2543</v>
      </c>
      <c r="C112" s="79">
        <v>2</v>
      </c>
      <c r="D112" s="104">
        <v>0.0007756065821805387</v>
      </c>
      <c r="E112" s="104">
        <v>1.2536196221113773</v>
      </c>
      <c r="F112" s="79" t="s">
        <v>3067</v>
      </c>
      <c r="G112" s="79" t="b">
        <v>0</v>
      </c>
      <c r="H112" s="79" t="b">
        <v>0</v>
      </c>
      <c r="I112" s="79" t="b">
        <v>0</v>
      </c>
      <c r="J112" s="79" t="b">
        <v>0</v>
      </c>
      <c r="K112" s="79" t="b">
        <v>0</v>
      </c>
      <c r="L112" s="79" t="b">
        <v>0</v>
      </c>
    </row>
    <row r="113" spans="1:12" ht="15">
      <c r="A113" s="86" t="s">
        <v>2477</v>
      </c>
      <c r="B113" s="86" t="s">
        <v>856</v>
      </c>
      <c r="C113" s="79">
        <v>2</v>
      </c>
      <c r="D113" s="104">
        <v>0.0007756065821805387</v>
      </c>
      <c r="E113" s="104">
        <v>1.9638706368570853</v>
      </c>
      <c r="F113" s="79" t="s">
        <v>3067</v>
      </c>
      <c r="G113" s="79" t="b">
        <v>0</v>
      </c>
      <c r="H113" s="79" t="b">
        <v>0</v>
      </c>
      <c r="I113" s="79" t="b">
        <v>0</v>
      </c>
      <c r="J113" s="79" t="b">
        <v>0</v>
      </c>
      <c r="K113" s="79" t="b">
        <v>0</v>
      </c>
      <c r="L113" s="79" t="b">
        <v>0</v>
      </c>
    </row>
    <row r="114" spans="1:12" ht="15">
      <c r="A114" s="86" t="s">
        <v>3507</v>
      </c>
      <c r="B114" s="86" t="s">
        <v>3443</v>
      </c>
      <c r="C114" s="79">
        <v>2</v>
      </c>
      <c r="D114" s="104">
        <v>0.0007756065821805387</v>
      </c>
      <c r="E114" s="104">
        <v>2.5736174568513386</v>
      </c>
      <c r="F114" s="79" t="s">
        <v>3067</v>
      </c>
      <c r="G114" s="79" t="b">
        <v>0</v>
      </c>
      <c r="H114" s="79" t="b">
        <v>0</v>
      </c>
      <c r="I114" s="79" t="b">
        <v>0</v>
      </c>
      <c r="J114" s="79" t="b">
        <v>0</v>
      </c>
      <c r="K114" s="79" t="b">
        <v>0</v>
      </c>
      <c r="L114" s="79" t="b">
        <v>0</v>
      </c>
    </row>
    <row r="115" spans="1:12" ht="15">
      <c r="A115" s="86" t="s">
        <v>1115</v>
      </c>
      <c r="B115" s="86" t="s">
        <v>3431</v>
      </c>
      <c r="C115" s="79">
        <v>2</v>
      </c>
      <c r="D115" s="104">
        <v>0.0007756065821805387</v>
      </c>
      <c r="E115" s="104">
        <v>1.526620894175115</v>
      </c>
      <c r="F115" s="79" t="s">
        <v>3067</v>
      </c>
      <c r="G115" s="79" t="b">
        <v>0</v>
      </c>
      <c r="H115" s="79" t="b">
        <v>0</v>
      </c>
      <c r="I115" s="79" t="b">
        <v>0</v>
      </c>
      <c r="J115" s="79" t="b">
        <v>0</v>
      </c>
      <c r="K115" s="79" t="b">
        <v>0</v>
      </c>
      <c r="L115" s="79" t="b">
        <v>0</v>
      </c>
    </row>
    <row r="116" spans="1:12" ht="15">
      <c r="A116" s="86" t="s">
        <v>292</v>
      </c>
      <c r="B116" s="86" t="s">
        <v>2428</v>
      </c>
      <c r="C116" s="79">
        <v>2</v>
      </c>
      <c r="D116" s="104">
        <v>0.0007756065821805387</v>
      </c>
      <c r="E116" s="104">
        <v>0.48904117891700766</v>
      </c>
      <c r="F116" s="79" t="s">
        <v>3067</v>
      </c>
      <c r="G116" s="79" t="b">
        <v>0</v>
      </c>
      <c r="H116" s="79" t="b">
        <v>0</v>
      </c>
      <c r="I116" s="79" t="b">
        <v>0</v>
      </c>
      <c r="J116" s="79" t="b">
        <v>0</v>
      </c>
      <c r="K116" s="79" t="b">
        <v>0</v>
      </c>
      <c r="L116" s="79" t="b">
        <v>0</v>
      </c>
    </row>
    <row r="117" spans="1:12" ht="15">
      <c r="A117" s="86" t="s">
        <v>2453</v>
      </c>
      <c r="B117" s="86" t="s">
        <v>3438</v>
      </c>
      <c r="C117" s="79">
        <v>2</v>
      </c>
      <c r="D117" s="104">
        <v>0.0007756065821805387</v>
      </c>
      <c r="E117" s="104">
        <v>1.8112604736509268</v>
      </c>
      <c r="F117" s="79" t="s">
        <v>3067</v>
      </c>
      <c r="G117" s="79" t="b">
        <v>0</v>
      </c>
      <c r="H117" s="79" t="b">
        <v>0</v>
      </c>
      <c r="I117" s="79" t="b">
        <v>0</v>
      </c>
      <c r="J117" s="79" t="b">
        <v>0</v>
      </c>
      <c r="K117" s="79" t="b">
        <v>0</v>
      </c>
      <c r="L117" s="79" t="b">
        <v>0</v>
      </c>
    </row>
    <row r="118" spans="1:12" ht="15">
      <c r="A118" s="86" t="s">
        <v>3455</v>
      </c>
      <c r="B118" s="86" t="s">
        <v>3433</v>
      </c>
      <c r="C118" s="79">
        <v>2</v>
      </c>
      <c r="D118" s="104">
        <v>0.0007756065821805387</v>
      </c>
      <c r="E118" s="104">
        <v>1.7048051427366402</v>
      </c>
      <c r="F118" s="79" t="s">
        <v>3067</v>
      </c>
      <c r="G118" s="79" t="b">
        <v>0</v>
      </c>
      <c r="H118" s="79" t="b">
        <v>0</v>
      </c>
      <c r="I118" s="79" t="b">
        <v>0</v>
      </c>
      <c r="J118" s="79" t="b">
        <v>0</v>
      </c>
      <c r="K118" s="79" t="b">
        <v>0</v>
      </c>
      <c r="L118" s="79" t="b">
        <v>0</v>
      </c>
    </row>
    <row r="119" spans="1:12" ht="15">
      <c r="A119" s="86" t="s">
        <v>2886</v>
      </c>
      <c r="B119" s="86" t="s">
        <v>3433</v>
      </c>
      <c r="C119" s="79">
        <v>2</v>
      </c>
      <c r="D119" s="104">
        <v>0.0007756065821805387</v>
      </c>
      <c r="E119" s="104">
        <v>2.3580176565119837</v>
      </c>
      <c r="F119" s="79" t="s">
        <v>3067</v>
      </c>
      <c r="G119" s="79" t="b">
        <v>0</v>
      </c>
      <c r="H119" s="79" t="b">
        <v>0</v>
      </c>
      <c r="I119" s="79" t="b">
        <v>0</v>
      </c>
      <c r="J119" s="79" t="b">
        <v>0</v>
      </c>
      <c r="K119" s="79" t="b">
        <v>0</v>
      </c>
      <c r="L119" s="79" t="b">
        <v>0</v>
      </c>
    </row>
    <row r="120" spans="1:12" ht="15">
      <c r="A120" s="86" t="s">
        <v>850</v>
      </c>
      <c r="B120" s="86" t="s">
        <v>1002</v>
      </c>
      <c r="C120" s="79">
        <v>2</v>
      </c>
      <c r="D120" s="104">
        <v>0.0007756065821805387</v>
      </c>
      <c r="E120" s="104">
        <v>2.066532978754233</v>
      </c>
      <c r="F120" s="79" t="s">
        <v>3067</v>
      </c>
      <c r="G120" s="79" t="b">
        <v>0</v>
      </c>
      <c r="H120" s="79" t="b">
        <v>0</v>
      </c>
      <c r="I120" s="79" t="b">
        <v>0</v>
      </c>
      <c r="J120" s="79" t="b">
        <v>0</v>
      </c>
      <c r="K120" s="79" t="b">
        <v>0</v>
      </c>
      <c r="L120" s="79" t="b">
        <v>0</v>
      </c>
    </row>
    <row r="121" spans="1:12" ht="15">
      <c r="A121" s="86" t="s">
        <v>856</v>
      </c>
      <c r="B121" s="86" t="s">
        <v>3009</v>
      </c>
      <c r="C121" s="79">
        <v>2</v>
      </c>
      <c r="D121" s="104">
        <v>0.0007756065821805387</v>
      </c>
      <c r="E121" s="104">
        <v>2.1069616358098413</v>
      </c>
      <c r="F121" s="79" t="s">
        <v>3067</v>
      </c>
      <c r="G121" s="79" t="b">
        <v>0</v>
      </c>
      <c r="H121" s="79" t="b">
        <v>0</v>
      </c>
      <c r="I121" s="79" t="b">
        <v>0</v>
      </c>
      <c r="J121" s="79" t="b">
        <v>0</v>
      </c>
      <c r="K121" s="79" t="b">
        <v>0</v>
      </c>
      <c r="L121" s="79" t="b">
        <v>0</v>
      </c>
    </row>
    <row r="122" spans="1:12" ht="15">
      <c r="A122" s="86" t="s">
        <v>2596</v>
      </c>
      <c r="B122" s="86" t="s">
        <v>3478</v>
      </c>
      <c r="C122" s="79">
        <v>2</v>
      </c>
      <c r="D122" s="104">
        <v>0.0007756065821805387</v>
      </c>
      <c r="E122" s="104">
        <v>2.816655505537633</v>
      </c>
      <c r="F122" s="79" t="s">
        <v>3067</v>
      </c>
      <c r="G122" s="79" t="b">
        <v>0</v>
      </c>
      <c r="H122" s="79" t="b">
        <v>0</v>
      </c>
      <c r="I122" s="79" t="b">
        <v>0</v>
      </c>
      <c r="J122" s="79" t="b">
        <v>0</v>
      </c>
      <c r="K122" s="79" t="b">
        <v>0</v>
      </c>
      <c r="L122" s="79" t="b">
        <v>0</v>
      </c>
    </row>
    <row r="123" spans="1:12" ht="15">
      <c r="A123" s="86" t="s">
        <v>2608</v>
      </c>
      <c r="B123" s="86" t="s">
        <v>3433</v>
      </c>
      <c r="C123" s="79">
        <v>2</v>
      </c>
      <c r="D123" s="104">
        <v>0.0007756065821805387</v>
      </c>
      <c r="E123" s="104">
        <v>2.1819263974563023</v>
      </c>
      <c r="F123" s="79" t="s">
        <v>3067</v>
      </c>
      <c r="G123" s="79" t="b">
        <v>0</v>
      </c>
      <c r="H123" s="79" t="b">
        <v>0</v>
      </c>
      <c r="I123" s="79" t="b">
        <v>0</v>
      </c>
      <c r="J123" s="79" t="b">
        <v>0</v>
      </c>
      <c r="K123" s="79" t="b">
        <v>0</v>
      </c>
      <c r="L123" s="79" t="b">
        <v>0</v>
      </c>
    </row>
    <row r="124" spans="1:12" ht="15">
      <c r="A124" s="86" t="s">
        <v>3433</v>
      </c>
      <c r="B124" s="86" t="s">
        <v>3442</v>
      </c>
      <c r="C124" s="79">
        <v>2</v>
      </c>
      <c r="D124" s="104">
        <v>0.0007756065821805387</v>
      </c>
      <c r="E124" s="104">
        <v>1.5451042998691282</v>
      </c>
      <c r="F124" s="79" t="s">
        <v>3067</v>
      </c>
      <c r="G124" s="79" t="b">
        <v>0</v>
      </c>
      <c r="H124" s="79" t="b">
        <v>0</v>
      </c>
      <c r="I124" s="79" t="b">
        <v>0</v>
      </c>
      <c r="J124" s="79" t="b">
        <v>0</v>
      </c>
      <c r="K124" s="79" t="b">
        <v>0</v>
      </c>
      <c r="L124" s="79" t="b">
        <v>0</v>
      </c>
    </row>
    <row r="125" spans="1:12" ht="15">
      <c r="A125" s="86" t="s">
        <v>3442</v>
      </c>
      <c r="B125" s="86" t="s">
        <v>903</v>
      </c>
      <c r="C125" s="79">
        <v>2</v>
      </c>
      <c r="D125" s="104">
        <v>0.0007756065821805387</v>
      </c>
      <c r="E125" s="104">
        <v>2.5736174568513386</v>
      </c>
      <c r="F125" s="79" t="s">
        <v>3067</v>
      </c>
      <c r="G125" s="79" t="b">
        <v>0</v>
      </c>
      <c r="H125" s="79" t="b">
        <v>0</v>
      </c>
      <c r="I125" s="79" t="b">
        <v>0</v>
      </c>
      <c r="J125" s="79" t="b">
        <v>0</v>
      </c>
      <c r="K125" s="79" t="b">
        <v>0</v>
      </c>
      <c r="L125" s="79" t="b">
        <v>0</v>
      </c>
    </row>
    <row r="126" spans="1:12" ht="15">
      <c r="A126" s="86" t="s">
        <v>2862</v>
      </c>
      <c r="B126" s="86" t="s">
        <v>3453</v>
      </c>
      <c r="C126" s="79">
        <v>2</v>
      </c>
      <c r="D126" s="104">
        <v>0.0007756065821805387</v>
      </c>
      <c r="E126" s="104">
        <v>2.7197454925295768</v>
      </c>
      <c r="F126" s="79" t="s">
        <v>3067</v>
      </c>
      <c r="G126" s="79" t="b">
        <v>0</v>
      </c>
      <c r="H126" s="79" t="b">
        <v>0</v>
      </c>
      <c r="I126" s="79" t="b">
        <v>0</v>
      </c>
      <c r="J126" s="79" t="b">
        <v>0</v>
      </c>
      <c r="K126" s="79" t="b">
        <v>0</v>
      </c>
      <c r="L126" s="79" t="b">
        <v>0</v>
      </c>
    </row>
    <row r="127" spans="1:12" ht="15">
      <c r="A127" s="86" t="s">
        <v>2499</v>
      </c>
      <c r="B127" s="86" t="s">
        <v>2428</v>
      </c>
      <c r="C127" s="79">
        <v>2</v>
      </c>
      <c r="D127" s="104">
        <v>0.0007756065821805387</v>
      </c>
      <c r="E127" s="104">
        <v>0.9081704866589834</v>
      </c>
      <c r="F127" s="79" t="s">
        <v>3067</v>
      </c>
      <c r="G127" s="79" t="b">
        <v>0</v>
      </c>
      <c r="H127" s="79" t="b">
        <v>0</v>
      </c>
      <c r="I127" s="79" t="b">
        <v>0</v>
      </c>
      <c r="J127" s="79" t="b">
        <v>0</v>
      </c>
      <c r="K127" s="79" t="b">
        <v>0</v>
      </c>
      <c r="L127" s="79" t="b">
        <v>0</v>
      </c>
    </row>
    <row r="128" spans="1:12" ht="15">
      <c r="A128" s="86" t="s">
        <v>2999</v>
      </c>
      <c r="B128" s="86" t="s">
        <v>3000</v>
      </c>
      <c r="C128" s="79">
        <v>2</v>
      </c>
      <c r="D128" s="104">
        <v>0.0007756065821805387</v>
      </c>
      <c r="E128" s="104">
        <v>3.4187154968655955</v>
      </c>
      <c r="F128" s="79" t="s">
        <v>3067</v>
      </c>
      <c r="G128" s="79" t="b">
        <v>0</v>
      </c>
      <c r="H128" s="79" t="b">
        <v>0</v>
      </c>
      <c r="I128" s="79" t="b">
        <v>0</v>
      </c>
      <c r="J128" s="79" t="b">
        <v>0</v>
      </c>
      <c r="K128" s="79" t="b">
        <v>0</v>
      </c>
      <c r="L128" s="79" t="b">
        <v>0</v>
      </c>
    </row>
    <row r="129" spans="1:12" ht="15">
      <c r="A129" s="86" t="s">
        <v>3000</v>
      </c>
      <c r="B129" s="86" t="s">
        <v>3001</v>
      </c>
      <c r="C129" s="79">
        <v>2</v>
      </c>
      <c r="D129" s="104">
        <v>0.0007756065821805387</v>
      </c>
      <c r="E129" s="104">
        <v>3.4187154968655955</v>
      </c>
      <c r="F129" s="79" t="s">
        <v>3067</v>
      </c>
      <c r="G129" s="79" t="b">
        <v>0</v>
      </c>
      <c r="H129" s="79" t="b">
        <v>0</v>
      </c>
      <c r="I129" s="79" t="b">
        <v>0</v>
      </c>
      <c r="J129" s="79" t="b">
        <v>0</v>
      </c>
      <c r="K129" s="79" t="b">
        <v>0</v>
      </c>
      <c r="L129" s="79" t="b">
        <v>0</v>
      </c>
    </row>
    <row r="130" spans="1:12" ht="15">
      <c r="A130" s="86" t="s">
        <v>2952</v>
      </c>
      <c r="B130" s="86" t="s">
        <v>2953</v>
      </c>
      <c r="C130" s="79">
        <v>2</v>
      </c>
      <c r="D130" s="104">
        <v>0.0007756065821805387</v>
      </c>
      <c r="E130" s="104">
        <v>3.4187154968655955</v>
      </c>
      <c r="F130" s="79" t="s">
        <v>3067</v>
      </c>
      <c r="G130" s="79" t="b">
        <v>0</v>
      </c>
      <c r="H130" s="79" t="b">
        <v>0</v>
      </c>
      <c r="I130" s="79" t="b">
        <v>0</v>
      </c>
      <c r="J130" s="79" t="b">
        <v>0</v>
      </c>
      <c r="K130" s="79" t="b">
        <v>0</v>
      </c>
      <c r="L130" s="79" t="b">
        <v>0</v>
      </c>
    </row>
    <row r="131" spans="1:12" ht="15">
      <c r="A131" s="86" t="s">
        <v>2953</v>
      </c>
      <c r="B131" s="86" t="s">
        <v>2954</v>
      </c>
      <c r="C131" s="79">
        <v>2</v>
      </c>
      <c r="D131" s="104">
        <v>0.0007756065821805387</v>
      </c>
      <c r="E131" s="104">
        <v>3.4187154968655955</v>
      </c>
      <c r="F131" s="79" t="s">
        <v>3067</v>
      </c>
      <c r="G131" s="79" t="b">
        <v>0</v>
      </c>
      <c r="H131" s="79" t="b">
        <v>0</v>
      </c>
      <c r="I131" s="79" t="b">
        <v>0</v>
      </c>
      <c r="J131" s="79" t="b">
        <v>0</v>
      </c>
      <c r="K131" s="79" t="b">
        <v>0</v>
      </c>
      <c r="L131" s="79" t="b">
        <v>0</v>
      </c>
    </row>
    <row r="132" spans="1:12" ht="15">
      <c r="A132" s="86" t="s">
        <v>2954</v>
      </c>
      <c r="B132" s="86" t="s">
        <v>2955</v>
      </c>
      <c r="C132" s="79">
        <v>2</v>
      </c>
      <c r="D132" s="104">
        <v>0.0007756065821805387</v>
      </c>
      <c r="E132" s="104">
        <v>3.4187154968655955</v>
      </c>
      <c r="F132" s="79" t="s">
        <v>3067</v>
      </c>
      <c r="G132" s="79" t="b">
        <v>0</v>
      </c>
      <c r="H132" s="79" t="b">
        <v>0</v>
      </c>
      <c r="I132" s="79" t="b">
        <v>0</v>
      </c>
      <c r="J132" s="79" t="b">
        <v>0</v>
      </c>
      <c r="K132" s="79" t="b">
        <v>0</v>
      </c>
      <c r="L132" s="79" t="b">
        <v>0</v>
      </c>
    </row>
    <row r="133" spans="1:12" ht="15">
      <c r="A133" s="86" t="s">
        <v>2955</v>
      </c>
      <c r="B133" s="86" t="s">
        <v>2956</v>
      </c>
      <c r="C133" s="79">
        <v>2</v>
      </c>
      <c r="D133" s="104">
        <v>0.0007756065821805387</v>
      </c>
      <c r="E133" s="104">
        <v>3.4187154968655955</v>
      </c>
      <c r="F133" s="79" t="s">
        <v>3067</v>
      </c>
      <c r="G133" s="79" t="b">
        <v>0</v>
      </c>
      <c r="H133" s="79" t="b">
        <v>0</v>
      </c>
      <c r="I133" s="79" t="b">
        <v>0</v>
      </c>
      <c r="J133" s="79" t="b">
        <v>0</v>
      </c>
      <c r="K133" s="79" t="b">
        <v>0</v>
      </c>
      <c r="L133" s="79" t="b">
        <v>0</v>
      </c>
    </row>
    <row r="134" spans="1:12" ht="15">
      <c r="A134" s="86" t="s">
        <v>2956</v>
      </c>
      <c r="B134" s="86" t="s">
        <v>2957</v>
      </c>
      <c r="C134" s="79">
        <v>2</v>
      </c>
      <c r="D134" s="104">
        <v>0.0007756065821805387</v>
      </c>
      <c r="E134" s="104">
        <v>3.4187154968655955</v>
      </c>
      <c r="F134" s="79" t="s">
        <v>3067</v>
      </c>
      <c r="G134" s="79" t="b">
        <v>0</v>
      </c>
      <c r="H134" s="79" t="b">
        <v>0</v>
      </c>
      <c r="I134" s="79" t="b">
        <v>0</v>
      </c>
      <c r="J134" s="79" t="b">
        <v>0</v>
      </c>
      <c r="K134" s="79" t="b">
        <v>0</v>
      </c>
      <c r="L134" s="79" t="b">
        <v>0</v>
      </c>
    </row>
    <row r="135" spans="1:12" ht="15">
      <c r="A135" s="86" t="s">
        <v>2957</v>
      </c>
      <c r="B135" s="86" t="s">
        <v>2958</v>
      </c>
      <c r="C135" s="79">
        <v>2</v>
      </c>
      <c r="D135" s="104">
        <v>0.0007756065821805387</v>
      </c>
      <c r="E135" s="104">
        <v>3.4187154968655955</v>
      </c>
      <c r="F135" s="79" t="s">
        <v>3067</v>
      </c>
      <c r="G135" s="79" t="b">
        <v>0</v>
      </c>
      <c r="H135" s="79" t="b">
        <v>0</v>
      </c>
      <c r="I135" s="79" t="b">
        <v>0</v>
      </c>
      <c r="J135" s="79" t="b">
        <v>0</v>
      </c>
      <c r="K135" s="79" t="b">
        <v>0</v>
      </c>
      <c r="L135" s="79" t="b">
        <v>0</v>
      </c>
    </row>
    <row r="136" spans="1:12" ht="15">
      <c r="A136" s="86" t="s">
        <v>2958</v>
      </c>
      <c r="B136" s="86" t="s">
        <v>2959</v>
      </c>
      <c r="C136" s="79">
        <v>2</v>
      </c>
      <c r="D136" s="104">
        <v>0.0007756065821805387</v>
      </c>
      <c r="E136" s="104">
        <v>3.4187154968655955</v>
      </c>
      <c r="F136" s="79" t="s">
        <v>3067</v>
      </c>
      <c r="G136" s="79" t="b">
        <v>0</v>
      </c>
      <c r="H136" s="79" t="b">
        <v>0</v>
      </c>
      <c r="I136" s="79" t="b">
        <v>0</v>
      </c>
      <c r="J136" s="79" t="b">
        <v>0</v>
      </c>
      <c r="K136" s="79" t="b">
        <v>0</v>
      </c>
      <c r="L136" s="79" t="b">
        <v>0</v>
      </c>
    </row>
    <row r="137" spans="1:12" ht="15">
      <c r="A137" s="86" t="s">
        <v>2959</v>
      </c>
      <c r="B137" s="86" t="s">
        <v>2960</v>
      </c>
      <c r="C137" s="79">
        <v>2</v>
      </c>
      <c r="D137" s="104">
        <v>0.0007756065821805387</v>
      </c>
      <c r="E137" s="104">
        <v>3.4187154968655955</v>
      </c>
      <c r="F137" s="79" t="s">
        <v>3067</v>
      </c>
      <c r="G137" s="79" t="b">
        <v>0</v>
      </c>
      <c r="H137" s="79" t="b">
        <v>0</v>
      </c>
      <c r="I137" s="79" t="b">
        <v>0</v>
      </c>
      <c r="J137" s="79" t="b">
        <v>0</v>
      </c>
      <c r="K137" s="79" t="b">
        <v>0</v>
      </c>
      <c r="L137" s="79" t="b">
        <v>0</v>
      </c>
    </row>
    <row r="138" spans="1:12" ht="15">
      <c r="A138" s="86" t="s">
        <v>2960</v>
      </c>
      <c r="B138" s="86" t="s">
        <v>2961</v>
      </c>
      <c r="C138" s="79">
        <v>2</v>
      </c>
      <c r="D138" s="104">
        <v>0.0007756065821805387</v>
      </c>
      <c r="E138" s="104">
        <v>3.4187154968655955</v>
      </c>
      <c r="F138" s="79" t="s">
        <v>3067</v>
      </c>
      <c r="G138" s="79" t="b">
        <v>0</v>
      </c>
      <c r="H138" s="79" t="b">
        <v>0</v>
      </c>
      <c r="I138" s="79" t="b">
        <v>0</v>
      </c>
      <c r="J138" s="79" t="b">
        <v>0</v>
      </c>
      <c r="K138" s="79" t="b">
        <v>0</v>
      </c>
      <c r="L138" s="79" t="b">
        <v>0</v>
      </c>
    </row>
    <row r="139" spans="1:12" ht="15">
      <c r="A139" s="86" t="s">
        <v>2961</v>
      </c>
      <c r="B139" s="86" t="s">
        <v>2962</v>
      </c>
      <c r="C139" s="79">
        <v>2</v>
      </c>
      <c r="D139" s="104">
        <v>0.0007756065821805387</v>
      </c>
      <c r="E139" s="104">
        <v>3.4187154968655955</v>
      </c>
      <c r="F139" s="79" t="s">
        <v>3067</v>
      </c>
      <c r="G139" s="79" t="b">
        <v>0</v>
      </c>
      <c r="H139" s="79" t="b">
        <v>0</v>
      </c>
      <c r="I139" s="79" t="b">
        <v>0</v>
      </c>
      <c r="J139" s="79" t="b">
        <v>0</v>
      </c>
      <c r="K139" s="79" t="b">
        <v>0</v>
      </c>
      <c r="L139" s="79" t="b">
        <v>0</v>
      </c>
    </row>
    <row r="140" spans="1:12" ht="15">
      <c r="A140" s="86" t="s">
        <v>2962</v>
      </c>
      <c r="B140" s="86" t="s">
        <v>2254</v>
      </c>
      <c r="C140" s="79">
        <v>2</v>
      </c>
      <c r="D140" s="104">
        <v>0.0007756065821805387</v>
      </c>
      <c r="E140" s="104">
        <v>3.1176855012016143</v>
      </c>
      <c r="F140" s="79" t="s">
        <v>3067</v>
      </c>
      <c r="G140" s="79" t="b">
        <v>0</v>
      </c>
      <c r="H140" s="79" t="b">
        <v>0</v>
      </c>
      <c r="I140" s="79" t="b">
        <v>0</v>
      </c>
      <c r="J140" s="79" t="b">
        <v>0</v>
      </c>
      <c r="K140" s="79" t="b">
        <v>0</v>
      </c>
      <c r="L140" s="79" t="b">
        <v>0</v>
      </c>
    </row>
    <row r="141" spans="1:12" ht="15">
      <c r="A141" s="86" t="s">
        <v>2254</v>
      </c>
      <c r="B141" s="86" t="s">
        <v>2963</v>
      </c>
      <c r="C141" s="79">
        <v>2</v>
      </c>
      <c r="D141" s="104">
        <v>0.0007756065821805387</v>
      </c>
      <c r="E141" s="104">
        <v>3.1176855012016143</v>
      </c>
      <c r="F141" s="79" t="s">
        <v>3067</v>
      </c>
      <c r="G141" s="79" t="b">
        <v>0</v>
      </c>
      <c r="H141" s="79" t="b">
        <v>0</v>
      </c>
      <c r="I141" s="79" t="b">
        <v>0</v>
      </c>
      <c r="J141" s="79" t="b">
        <v>0</v>
      </c>
      <c r="K141" s="79" t="b">
        <v>0</v>
      </c>
      <c r="L141" s="79" t="b">
        <v>0</v>
      </c>
    </row>
    <row r="142" spans="1:12" ht="15">
      <c r="A142" s="86" t="s">
        <v>2963</v>
      </c>
      <c r="B142" s="86" t="s">
        <v>2964</v>
      </c>
      <c r="C142" s="79">
        <v>2</v>
      </c>
      <c r="D142" s="104">
        <v>0.0007756065821805387</v>
      </c>
      <c r="E142" s="104">
        <v>3.4187154968655955</v>
      </c>
      <c r="F142" s="79" t="s">
        <v>3067</v>
      </c>
      <c r="G142" s="79" t="b">
        <v>0</v>
      </c>
      <c r="H142" s="79" t="b">
        <v>0</v>
      </c>
      <c r="I142" s="79" t="b">
        <v>0</v>
      </c>
      <c r="J142" s="79" t="b">
        <v>0</v>
      </c>
      <c r="K142" s="79" t="b">
        <v>0</v>
      </c>
      <c r="L142" s="79" t="b">
        <v>0</v>
      </c>
    </row>
    <row r="143" spans="1:12" ht="15">
      <c r="A143" s="86" t="s">
        <v>2964</v>
      </c>
      <c r="B143" s="86" t="s">
        <v>2965</v>
      </c>
      <c r="C143" s="79">
        <v>2</v>
      </c>
      <c r="D143" s="104">
        <v>0.0007756065821805387</v>
      </c>
      <c r="E143" s="104">
        <v>3.4187154968655955</v>
      </c>
      <c r="F143" s="79" t="s">
        <v>3067</v>
      </c>
      <c r="G143" s="79" t="b">
        <v>0</v>
      </c>
      <c r="H143" s="79" t="b">
        <v>0</v>
      </c>
      <c r="I143" s="79" t="b">
        <v>0</v>
      </c>
      <c r="J143" s="79" t="b">
        <v>0</v>
      </c>
      <c r="K143" s="79" t="b">
        <v>0</v>
      </c>
      <c r="L143" s="79" t="b">
        <v>0</v>
      </c>
    </row>
    <row r="144" spans="1:12" ht="15">
      <c r="A144" s="86" t="s">
        <v>2965</v>
      </c>
      <c r="B144" s="86" t="s">
        <v>2795</v>
      </c>
      <c r="C144" s="79">
        <v>2</v>
      </c>
      <c r="D144" s="104">
        <v>0.0007756065821805387</v>
      </c>
      <c r="E144" s="104">
        <v>3.4187154968655955</v>
      </c>
      <c r="F144" s="79" t="s">
        <v>3067</v>
      </c>
      <c r="G144" s="79" t="b">
        <v>0</v>
      </c>
      <c r="H144" s="79" t="b">
        <v>0</v>
      </c>
      <c r="I144" s="79" t="b">
        <v>0</v>
      </c>
      <c r="J144" s="79" t="b">
        <v>0</v>
      </c>
      <c r="K144" s="79" t="b">
        <v>0</v>
      </c>
      <c r="L144" s="79" t="b">
        <v>0</v>
      </c>
    </row>
    <row r="145" spans="1:12" ht="15">
      <c r="A145" s="86" t="s">
        <v>2795</v>
      </c>
      <c r="B145" s="86" t="s">
        <v>2966</v>
      </c>
      <c r="C145" s="79">
        <v>2</v>
      </c>
      <c r="D145" s="104">
        <v>0.0007756065821805387</v>
      </c>
      <c r="E145" s="104">
        <v>3.4187154968655955</v>
      </c>
      <c r="F145" s="79" t="s">
        <v>3067</v>
      </c>
      <c r="G145" s="79" t="b">
        <v>0</v>
      </c>
      <c r="H145" s="79" t="b">
        <v>0</v>
      </c>
      <c r="I145" s="79" t="b">
        <v>0</v>
      </c>
      <c r="J145" s="79" t="b">
        <v>0</v>
      </c>
      <c r="K145" s="79" t="b">
        <v>0</v>
      </c>
      <c r="L145" s="79" t="b">
        <v>0</v>
      </c>
    </row>
    <row r="146" spans="1:12" ht="15">
      <c r="A146" s="86" t="s">
        <v>2966</v>
      </c>
      <c r="B146" s="86" t="s">
        <v>2967</v>
      </c>
      <c r="C146" s="79">
        <v>2</v>
      </c>
      <c r="D146" s="104">
        <v>0.0007756065821805387</v>
      </c>
      <c r="E146" s="104">
        <v>3.4187154968655955</v>
      </c>
      <c r="F146" s="79" t="s">
        <v>3067</v>
      </c>
      <c r="G146" s="79" t="b">
        <v>0</v>
      </c>
      <c r="H146" s="79" t="b">
        <v>0</v>
      </c>
      <c r="I146" s="79" t="b">
        <v>0</v>
      </c>
      <c r="J146" s="79" t="b">
        <v>0</v>
      </c>
      <c r="K146" s="79" t="b">
        <v>0</v>
      </c>
      <c r="L146" s="79" t="b">
        <v>0</v>
      </c>
    </row>
    <row r="147" spans="1:12" ht="15">
      <c r="A147" s="86" t="s">
        <v>2967</v>
      </c>
      <c r="B147" s="86" t="s">
        <v>2968</v>
      </c>
      <c r="C147" s="79">
        <v>2</v>
      </c>
      <c r="D147" s="104">
        <v>0.0007756065821805387</v>
      </c>
      <c r="E147" s="104">
        <v>3.4187154968655955</v>
      </c>
      <c r="F147" s="79" t="s">
        <v>3067</v>
      </c>
      <c r="G147" s="79" t="b">
        <v>0</v>
      </c>
      <c r="H147" s="79" t="b">
        <v>0</v>
      </c>
      <c r="I147" s="79" t="b">
        <v>0</v>
      </c>
      <c r="J147" s="79" t="b">
        <v>0</v>
      </c>
      <c r="K147" s="79" t="b">
        <v>0</v>
      </c>
      <c r="L147" s="79" t="b">
        <v>0</v>
      </c>
    </row>
    <row r="148" spans="1:12" ht="15">
      <c r="A148" s="86" t="s">
        <v>2968</v>
      </c>
      <c r="B148" s="86" t="s">
        <v>2969</v>
      </c>
      <c r="C148" s="79">
        <v>2</v>
      </c>
      <c r="D148" s="104">
        <v>0.0007756065821805387</v>
      </c>
      <c r="E148" s="104">
        <v>3.4187154968655955</v>
      </c>
      <c r="F148" s="79" t="s">
        <v>3067</v>
      </c>
      <c r="G148" s="79" t="b">
        <v>0</v>
      </c>
      <c r="H148" s="79" t="b">
        <v>0</v>
      </c>
      <c r="I148" s="79" t="b">
        <v>0</v>
      </c>
      <c r="J148" s="79" t="b">
        <v>0</v>
      </c>
      <c r="K148" s="79" t="b">
        <v>0</v>
      </c>
      <c r="L148" s="79" t="b">
        <v>0</v>
      </c>
    </row>
    <row r="149" spans="1:12" ht="15">
      <c r="A149" s="86" t="s">
        <v>2969</v>
      </c>
      <c r="B149" s="86" t="s">
        <v>2254</v>
      </c>
      <c r="C149" s="79">
        <v>2</v>
      </c>
      <c r="D149" s="104">
        <v>0.0007756065821805387</v>
      </c>
      <c r="E149" s="104">
        <v>3.1176855012016143</v>
      </c>
      <c r="F149" s="79" t="s">
        <v>3067</v>
      </c>
      <c r="G149" s="79" t="b">
        <v>0</v>
      </c>
      <c r="H149" s="79" t="b">
        <v>0</v>
      </c>
      <c r="I149" s="79" t="b">
        <v>0</v>
      </c>
      <c r="J149" s="79" t="b">
        <v>0</v>
      </c>
      <c r="K149" s="79" t="b">
        <v>0</v>
      </c>
      <c r="L149" s="79" t="b">
        <v>0</v>
      </c>
    </row>
    <row r="150" spans="1:12" ht="15">
      <c r="A150" s="86" t="s">
        <v>2254</v>
      </c>
      <c r="B150" s="86" t="s">
        <v>2970</v>
      </c>
      <c r="C150" s="79">
        <v>2</v>
      </c>
      <c r="D150" s="104">
        <v>0.0007756065821805387</v>
      </c>
      <c r="E150" s="104">
        <v>3.1176855012016143</v>
      </c>
      <c r="F150" s="79" t="s">
        <v>3067</v>
      </c>
      <c r="G150" s="79" t="b">
        <v>0</v>
      </c>
      <c r="H150" s="79" t="b">
        <v>0</v>
      </c>
      <c r="I150" s="79" t="b">
        <v>0</v>
      </c>
      <c r="J150" s="79" t="b">
        <v>0</v>
      </c>
      <c r="K150" s="79" t="b">
        <v>0</v>
      </c>
      <c r="L150" s="79" t="b">
        <v>0</v>
      </c>
    </row>
    <row r="151" spans="1:12" ht="15">
      <c r="A151" s="86" t="s">
        <v>2971</v>
      </c>
      <c r="B151" s="86" t="s">
        <v>2972</v>
      </c>
      <c r="C151" s="79">
        <v>2</v>
      </c>
      <c r="D151" s="104">
        <v>0.0007756065821805387</v>
      </c>
      <c r="E151" s="104">
        <v>3.4187154968655955</v>
      </c>
      <c r="F151" s="79" t="s">
        <v>3067</v>
      </c>
      <c r="G151" s="79" t="b">
        <v>0</v>
      </c>
      <c r="H151" s="79" t="b">
        <v>0</v>
      </c>
      <c r="I151" s="79" t="b">
        <v>0</v>
      </c>
      <c r="J151" s="79" t="b">
        <v>0</v>
      </c>
      <c r="K151" s="79" t="b">
        <v>0</v>
      </c>
      <c r="L151" s="79" t="b">
        <v>0</v>
      </c>
    </row>
    <row r="152" spans="1:12" ht="15">
      <c r="A152" s="86" t="s">
        <v>2972</v>
      </c>
      <c r="B152" s="86" t="s">
        <v>2428</v>
      </c>
      <c r="C152" s="79">
        <v>2</v>
      </c>
      <c r="D152" s="104">
        <v>0.0007756065821805387</v>
      </c>
      <c r="E152" s="104">
        <v>1.5102304779869458</v>
      </c>
      <c r="F152" s="79" t="s">
        <v>3067</v>
      </c>
      <c r="G152" s="79" t="b">
        <v>0</v>
      </c>
      <c r="H152" s="79" t="b">
        <v>0</v>
      </c>
      <c r="I152" s="79" t="b">
        <v>0</v>
      </c>
      <c r="J152" s="79" t="b">
        <v>0</v>
      </c>
      <c r="K152" s="79" t="b">
        <v>0</v>
      </c>
      <c r="L152" s="79" t="b">
        <v>0</v>
      </c>
    </row>
    <row r="153" spans="1:12" ht="15">
      <c r="A153" s="86" t="s">
        <v>2493</v>
      </c>
      <c r="B153" s="86" t="s">
        <v>2799</v>
      </c>
      <c r="C153" s="79">
        <v>2</v>
      </c>
      <c r="D153" s="104">
        <v>0.0007756065821805387</v>
      </c>
      <c r="E153" s="104">
        <v>2.6405642464819516</v>
      </c>
      <c r="F153" s="79" t="s">
        <v>3067</v>
      </c>
      <c r="G153" s="79" t="b">
        <v>0</v>
      </c>
      <c r="H153" s="79" t="b">
        <v>0</v>
      </c>
      <c r="I153" s="79" t="b">
        <v>0</v>
      </c>
      <c r="J153" s="79" t="b">
        <v>0</v>
      </c>
      <c r="K153" s="79" t="b">
        <v>0</v>
      </c>
      <c r="L153" s="79" t="b">
        <v>0</v>
      </c>
    </row>
    <row r="154" spans="1:12" ht="15">
      <c r="A154" s="86" t="s">
        <v>2799</v>
      </c>
      <c r="B154" s="86" t="s">
        <v>2429</v>
      </c>
      <c r="C154" s="79">
        <v>2</v>
      </c>
      <c r="D154" s="104">
        <v>0.0007756065821805387</v>
      </c>
      <c r="E154" s="104">
        <v>2.5022615483156705</v>
      </c>
      <c r="F154" s="79" t="s">
        <v>3067</v>
      </c>
      <c r="G154" s="79" t="b">
        <v>0</v>
      </c>
      <c r="H154" s="79" t="b">
        <v>0</v>
      </c>
      <c r="I154" s="79" t="b">
        <v>0</v>
      </c>
      <c r="J154" s="79" t="b">
        <v>0</v>
      </c>
      <c r="K154" s="79" t="b">
        <v>0</v>
      </c>
      <c r="L154" s="79" t="b">
        <v>0</v>
      </c>
    </row>
    <row r="155" spans="1:12" ht="15">
      <c r="A155" s="86" t="s">
        <v>2429</v>
      </c>
      <c r="B155" s="86" t="s">
        <v>887</v>
      </c>
      <c r="C155" s="79">
        <v>2</v>
      </c>
      <c r="D155" s="104">
        <v>0.0007756065821805387</v>
      </c>
      <c r="E155" s="104">
        <v>2.2012315526516892</v>
      </c>
      <c r="F155" s="79" t="s">
        <v>3067</v>
      </c>
      <c r="G155" s="79" t="b">
        <v>0</v>
      </c>
      <c r="H155" s="79" t="b">
        <v>0</v>
      </c>
      <c r="I155" s="79" t="b">
        <v>0</v>
      </c>
      <c r="J155" s="79" t="b">
        <v>0</v>
      </c>
      <c r="K155" s="79" t="b">
        <v>0</v>
      </c>
      <c r="L155" s="79" t="b">
        <v>0</v>
      </c>
    </row>
    <row r="156" spans="1:12" ht="15">
      <c r="A156" s="86" t="s">
        <v>887</v>
      </c>
      <c r="B156" s="86" t="s">
        <v>2517</v>
      </c>
      <c r="C156" s="79">
        <v>2</v>
      </c>
      <c r="D156" s="104">
        <v>0.0007756065821805387</v>
      </c>
      <c r="E156" s="104">
        <v>2.3395342508179704</v>
      </c>
      <c r="F156" s="79" t="s">
        <v>3067</v>
      </c>
      <c r="G156" s="79" t="b">
        <v>0</v>
      </c>
      <c r="H156" s="79" t="b">
        <v>0</v>
      </c>
      <c r="I156" s="79" t="b">
        <v>0</v>
      </c>
      <c r="J156" s="79" t="b">
        <v>0</v>
      </c>
      <c r="K156" s="79" t="b">
        <v>0</v>
      </c>
      <c r="L156" s="79" t="b">
        <v>0</v>
      </c>
    </row>
    <row r="157" spans="1:12" ht="15">
      <c r="A157" s="86" t="s">
        <v>2517</v>
      </c>
      <c r="B157" s="86" t="s">
        <v>2675</v>
      </c>
      <c r="C157" s="79">
        <v>2</v>
      </c>
      <c r="D157" s="104">
        <v>0.0007756065821805387</v>
      </c>
      <c r="E157" s="104">
        <v>2.6985561934596385</v>
      </c>
      <c r="F157" s="79" t="s">
        <v>3067</v>
      </c>
      <c r="G157" s="79" t="b">
        <v>0</v>
      </c>
      <c r="H157" s="79" t="b">
        <v>0</v>
      </c>
      <c r="I157" s="79" t="b">
        <v>0</v>
      </c>
      <c r="J157" s="79" t="b">
        <v>0</v>
      </c>
      <c r="K157" s="79" t="b">
        <v>0</v>
      </c>
      <c r="L157" s="79" t="b">
        <v>0</v>
      </c>
    </row>
    <row r="158" spans="1:12" ht="15">
      <c r="A158" s="86" t="s">
        <v>2675</v>
      </c>
      <c r="B158" s="86" t="s">
        <v>2610</v>
      </c>
      <c r="C158" s="79">
        <v>2</v>
      </c>
      <c r="D158" s="104">
        <v>0.0007756065821805387</v>
      </c>
      <c r="E158" s="104">
        <v>3.242624237809914</v>
      </c>
      <c r="F158" s="79" t="s">
        <v>3067</v>
      </c>
      <c r="G158" s="79" t="b">
        <v>0</v>
      </c>
      <c r="H158" s="79" t="b">
        <v>0</v>
      </c>
      <c r="I158" s="79" t="b">
        <v>0</v>
      </c>
      <c r="J158" s="79" t="b">
        <v>0</v>
      </c>
      <c r="K158" s="79" t="b">
        <v>0</v>
      </c>
      <c r="L158" s="79" t="b">
        <v>0</v>
      </c>
    </row>
    <row r="159" spans="1:12" ht="15">
      <c r="A159" s="86" t="s">
        <v>2610</v>
      </c>
      <c r="B159" s="86" t="s">
        <v>2764</v>
      </c>
      <c r="C159" s="79">
        <v>2</v>
      </c>
      <c r="D159" s="104">
        <v>0.0007756065821805387</v>
      </c>
      <c r="E159" s="104">
        <v>3.1176855012016143</v>
      </c>
      <c r="F159" s="79" t="s">
        <v>3067</v>
      </c>
      <c r="G159" s="79" t="b">
        <v>0</v>
      </c>
      <c r="H159" s="79" t="b">
        <v>0</v>
      </c>
      <c r="I159" s="79" t="b">
        <v>0</v>
      </c>
      <c r="J159" s="79" t="b">
        <v>0</v>
      </c>
      <c r="K159" s="79" t="b">
        <v>0</v>
      </c>
      <c r="L159" s="79" t="b">
        <v>0</v>
      </c>
    </row>
    <row r="160" spans="1:12" ht="15">
      <c r="A160" s="86" t="s">
        <v>2764</v>
      </c>
      <c r="B160" s="86" t="s">
        <v>2308</v>
      </c>
      <c r="C160" s="79">
        <v>2</v>
      </c>
      <c r="D160" s="104">
        <v>0.0007756065821805387</v>
      </c>
      <c r="E160" s="104">
        <v>2.816655505537633</v>
      </c>
      <c r="F160" s="79" t="s">
        <v>3067</v>
      </c>
      <c r="G160" s="79" t="b">
        <v>0</v>
      </c>
      <c r="H160" s="79" t="b">
        <v>0</v>
      </c>
      <c r="I160" s="79" t="b">
        <v>0</v>
      </c>
      <c r="J160" s="79" t="b">
        <v>0</v>
      </c>
      <c r="K160" s="79" t="b">
        <v>0</v>
      </c>
      <c r="L160" s="79" t="b">
        <v>0</v>
      </c>
    </row>
    <row r="161" spans="1:12" ht="15">
      <c r="A161" s="86" t="s">
        <v>2308</v>
      </c>
      <c r="B161" s="86" t="s">
        <v>852</v>
      </c>
      <c r="C161" s="79">
        <v>2</v>
      </c>
      <c r="D161" s="104">
        <v>0.0007756065821805387</v>
      </c>
      <c r="E161" s="104">
        <v>2.941594242145933</v>
      </c>
      <c r="F161" s="79" t="s">
        <v>3067</v>
      </c>
      <c r="G161" s="79" t="b">
        <v>0</v>
      </c>
      <c r="H161" s="79" t="b">
        <v>0</v>
      </c>
      <c r="I161" s="79" t="b">
        <v>0</v>
      </c>
      <c r="J161" s="79" t="b">
        <v>0</v>
      </c>
      <c r="K161" s="79" t="b">
        <v>0</v>
      </c>
      <c r="L161" s="79" t="b">
        <v>0</v>
      </c>
    </row>
    <row r="162" spans="1:12" ht="15">
      <c r="A162" s="86" t="s">
        <v>888</v>
      </c>
      <c r="B162" s="86" t="s">
        <v>2720</v>
      </c>
      <c r="C162" s="79">
        <v>2</v>
      </c>
      <c r="D162" s="104">
        <v>0.0007756065821805387</v>
      </c>
      <c r="E162" s="104">
        <v>1.59752961425675</v>
      </c>
      <c r="F162" s="79" t="s">
        <v>3067</v>
      </c>
      <c r="G162" s="79" t="b">
        <v>0</v>
      </c>
      <c r="H162" s="79" t="b">
        <v>0</v>
      </c>
      <c r="I162" s="79" t="b">
        <v>0</v>
      </c>
      <c r="J162" s="79" t="b">
        <v>0</v>
      </c>
      <c r="K162" s="79" t="b">
        <v>0</v>
      </c>
      <c r="L162" s="79" t="b">
        <v>0</v>
      </c>
    </row>
    <row r="163" spans="1:12" ht="15">
      <c r="A163" s="86" t="s">
        <v>2467</v>
      </c>
      <c r="B163" s="86" t="s">
        <v>2470</v>
      </c>
      <c r="C163" s="79">
        <v>2</v>
      </c>
      <c r="D163" s="104">
        <v>0.0007756065821805387</v>
      </c>
      <c r="E163" s="104">
        <v>2.066532978754233</v>
      </c>
      <c r="F163" s="79" t="s">
        <v>3067</v>
      </c>
      <c r="G163" s="79" t="b">
        <v>0</v>
      </c>
      <c r="H163" s="79" t="b">
        <v>0</v>
      </c>
      <c r="I163" s="79" t="b">
        <v>0</v>
      </c>
      <c r="J163" s="79" t="b">
        <v>0</v>
      </c>
      <c r="K163" s="79" t="b">
        <v>0</v>
      </c>
      <c r="L163" s="79" t="b">
        <v>0</v>
      </c>
    </row>
    <row r="164" spans="1:12" ht="15">
      <c r="A164" s="86" t="s">
        <v>2493</v>
      </c>
      <c r="B164" s="86" t="s">
        <v>3435</v>
      </c>
      <c r="C164" s="79">
        <v>2</v>
      </c>
      <c r="D164" s="104">
        <v>0.0007756065821805387</v>
      </c>
      <c r="E164" s="104">
        <v>1.816655505537633</v>
      </c>
      <c r="F164" s="79" t="s">
        <v>3067</v>
      </c>
      <c r="G164" s="79" t="b">
        <v>0</v>
      </c>
      <c r="H164" s="79" t="b">
        <v>0</v>
      </c>
      <c r="I164" s="79" t="b">
        <v>0</v>
      </c>
      <c r="J164" s="79" t="b">
        <v>0</v>
      </c>
      <c r="K164" s="79" t="b">
        <v>0</v>
      </c>
      <c r="L164" s="79" t="b">
        <v>0</v>
      </c>
    </row>
    <row r="165" spans="1:12" ht="15">
      <c r="A165" s="86" t="s">
        <v>888</v>
      </c>
      <c r="B165" s="86" t="s">
        <v>993</v>
      </c>
      <c r="C165" s="79">
        <v>2</v>
      </c>
      <c r="D165" s="104">
        <v>0.0007756065821805387</v>
      </c>
      <c r="E165" s="104">
        <v>1.2551069334345437</v>
      </c>
      <c r="F165" s="79" t="s">
        <v>3067</v>
      </c>
      <c r="G165" s="79" t="b">
        <v>0</v>
      </c>
      <c r="H165" s="79" t="b">
        <v>0</v>
      </c>
      <c r="I165" s="79" t="b">
        <v>0</v>
      </c>
      <c r="J165" s="79" t="b">
        <v>1</v>
      </c>
      <c r="K165" s="79" t="b">
        <v>0</v>
      </c>
      <c r="L165" s="79" t="b">
        <v>0</v>
      </c>
    </row>
    <row r="166" spans="1:12" ht="15">
      <c r="A166" s="86" t="s">
        <v>888</v>
      </c>
      <c r="B166" s="86" t="s">
        <v>2461</v>
      </c>
      <c r="C166" s="79">
        <v>2</v>
      </c>
      <c r="D166" s="104">
        <v>0.0007756065821805387</v>
      </c>
      <c r="E166" s="104">
        <v>1.3422571091534439</v>
      </c>
      <c r="F166" s="79" t="s">
        <v>3067</v>
      </c>
      <c r="G166" s="79" t="b">
        <v>0</v>
      </c>
      <c r="H166" s="79" t="b">
        <v>0</v>
      </c>
      <c r="I166" s="79" t="b">
        <v>0</v>
      </c>
      <c r="J166" s="79" t="b">
        <v>0</v>
      </c>
      <c r="K166" s="79" t="b">
        <v>0</v>
      </c>
      <c r="L166" s="79" t="b">
        <v>0</v>
      </c>
    </row>
    <row r="167" spans="1:12" ht="15">
      <c r="A167" s="86" t="s">
        <v>285</v>
      </c>
      <c r="B167" s="86" t="s">
        <v>2727</v>
      </c>
      <c r="C167" s="79">
        <v>2</v>
      </c>
      <c r="D167" s="104">
        <v>0.0007756065821805387</v>
      </c>
      <c r="E167" s="104">
        <v>3.4187154968655955</v>
      </c>
      <c r="F167" s="79" t="s">
        <v>3067</v>
      </c>
      <c r="G167" s="79" t="b">
        <v>0</v>
      </c>
      <c r="H167" s="79" t="b">
        <v>0</v>
      </c>
      <c r="I167" s="79" t="b">
        <v>0</v>
      </c>
      <c r="J167" s="79" t="b">
        <v>0</v>
      </c>
      <c r="K167" s="79" t="b">
        <v>0</v>
      </c>
      <c r="L167" s="79" t="b">
        <v>0</v>
      </c>
    </row>
    <row r="168" spans="1:12" ht="15">
      <c r="A168" s="86" t="s">
        <v>2569</v>
      </c>
      <c r="B168" s="86" t="s">
        <v>987</v>
      </c>
      <c r="C168" s="79">
        <v>2</v>
      </c>
      <c r="D168" s="104">
        <v>0.0007756065821805387</v>
      </c>
      <c r="E168" s="104">
        <v>2.5022615483156705</v>
      </c>
      <c r="F168" s="79" t="s">
        <v>3067</v>
      </c>
      <c r="G168" s="79" t="b">
        <v>0</v>
      </c>
      <c r="H168" s="79" t="b">
        <v>0</v>
      </c>
      <c r="I168" s="79" t="b">
        <v>0</v>
      </c>
      <c r="J168" s="79" t="b">
        <v>0</v>
      </c>
      <c r="K168" s="79" t="b">
        <v>0</v>
      </c>
      <c r="L168" s="79" t="b">
        <v>0</v>
      </c>
    </row>
    <row r="169" spans="1:12" ht="15">
      <c r="A169" s="86" t="s">
        <v>2485</v>
      </c>
      <c r="B169" s="86" t="s">
        <v>2541</v>
      </c>
      <c r="C169" s="79">
        <v>2</v>
      </c>
      <c r="D169" s="104">
        <v>0.0007756065821805387</v>
      </c>
      <c r="E169" s="104">
        <v>2.5436542334738954</v>
      </c>
      <c r="F169" s="79" t="s">
        <v>3067</v>
      </c>
      <c r="G169" s="79" t="b">
        <v>0</v>
      </c>
      <c r="H169" s="79" t="b">
        <v>0</v>
      </c>
      <c r="I169" s="79" t="b">
        <v>0</v>
      </c>
      <c r="J169" s="79" t="b">
        <v>0</v>
      </c>
      <c r="K169" s="79" t="b">
        <v>0</v>
      </c>
      <c r="L169" s="79" t="b">
        <v>0</v>
      </c>
    </row>
    <row r="170" spans="1:12" ht="15">
      <c r="A170" s="86" t="s">
        <v>290</v>
      </c>
      <c r="B170" s="86" t="s">
        <v>874</v>
      </c>
      <c r="C170" s="79">
        <v>2</v>
      </c>
      <c r="D170" s="104">
        <v>0.0007756065821805387</v>
      </c>
      <c r="E170" s="104">
        <v>2.4644729874262703</v>
      </c>
      <c r="F170" s="79" t="s">
        <v>3067</v>
      </c>
      <c r="G170" s="79" t="b">
        <v>0</v>
      </c>
      <c r="H170" s="79" t="b">
        <v>0</v>
      </c>
      <c r="I170" s="79" t="b">
        <v>0</v>
      </c>
      <c r="J170" s="79" t="b">
        <v>0</v>
      </c>
      <c r="K170" s="79" t="b">
        <v>0</v>
      </c>
      <c r="L170" s="79" t="b">
        <v>0</v>
      </c>
    </row>
    <row r="171" spans="1:12" ht="15">
      <c r="A171" s="86" t="s">
        <v>2458</v>
      </c>
      <c r="B171" s="86" t="s">
        <v>946</v>
      </c>
      <c r="C171" s="79">
        <v>2</v>
      </c>
      <c r="D171" s="104">
        <v>0.0007756065821805387</v>
      </c>
      <c r="E171" s="104">
        <v>1.9715574655233763</v>
      </c>
      <c r="F171" s="79" t="s">
        <v>3067</v>
      </c>
      <c r="G171" s="79" t="b">
        <v>0</v>
      </c>
      <c r="H171" s="79" t="b">
        <v>0</v>
      </c>
      <c r="I171" s="79" t="b">
        <v>0</v>
      </c>
      <c r="J171" s="79" t="b">
        <v>0</v>
      </c>
      <c r="K171" s="79" t="b">
        <v>0</v>
      </c>
      <c r="L171" s="79" t="b">
        <v>0</v>
      </c>
    </row>
    <row r="172" spans="1:12" ht="15">
      <c r="A172" s="86" t="s">
        <v>3026</v>
      </c>
      <c r="B172" s="86" t="s">
        <v>3027</v>
      </c>
      <c r="C172" s="79">
        <v>2</v>
      </c>
      <c r="D172" s="104">
        <v>0.0007756065821805387</v>
      </c>
      <c r="E172" s="104">
        <v>3.4187154968655955</v>
      </c>
      <c r="F172" s="79" t="s">
        <v>3067</v>
      </c>
      <c r="G172" s="79" t="b">
        <v>0</v>
      </c>
      <c r="H172" s="79" t="b">
        <v>1</v>
      </c>
      <c r="I172" s="79" t="b">
        <v>0</v>
      </c>
      <c r="J172" s="79" t="b">
        <v>0</v>
      </c>
      <c r="K172" s="79" t="b">
        <v>0</v>
      </c>
      <c r="L172" s="79" t="b">
        <v>0</v>
      </c>
    </row>
    <row r="173" spans="1:12" ht="15">
      <c r="A173" s="86" t="s">
        <v>2493</v>
      </c>
      <c r="B173" s="86" t="s">
        <v>3450</v>
      </c>
      <c r="C173" s="79">
        <v>2</v>
      </c>
      <c r="D173" s="104">
        <v>0.0007756065821805387</v>
      </c>
      <c r="E173" s="104">
        <v>2.1176855012016143</v>
      </c>
      <c r="F173" s="79" t="s">
        <v>3067</v>
      </c>
      <c r="G173" s="79" t="b">
        <v>0</v>
      </c>
      <c r="H173" s="79" t="b">
        <v>0</v>
      </c>
      <c r="I173" s="79" t="b">
        <v>0</v>
      </c>
      <c r="J173" s="79" t="b">
        <v>0</v>
      </c>
      <c r="K173" s="79" t="b">
        <v>0</v>
      </c>
      <c r="L173" s="79" t="b">
        <v>0</v>
      </c>
    </row>
    <row r="174" spans="1:12" ht="15">
      <c r="A174" s="86" t="s">
        <v>2435</v>
      </c>
      <c r="B174" s="86" t="s">
        <v>2507</v>
      </c>
      <c r="C174" s="79">
        <v>2</v>
      </c>
      <c r="D174" s="104">
        <v>0.0007756065821805387</v>
      </c>
      <c r="E174" s="104">
        <v>1.9204049430759949</v>
      </c>
      <c r="F174" s="79" t="s">
        <v>3067</v>
      </c>
      <c r="G174" s="79" t="b">
        <v>0</v>
      </c>
      <c r="H174" s="79" t="b">
        <v>0</v>
      </c>
      <c r="I174" s="79" t="b">
        <v>0</v>
      </c>
      <c r="J174" s="79" t="b">
        <v>0</v>
      </c>
      <c r="K174" s="79" t="b">
        <v>0</v>
      </c>
      <c r="L174" s="79" t="b">
        <v>0</v>
      </c>
    </row>
    <row r="175" spans="1:12" ht="15">
      <c r="A175" s="86" t="s">
        <v>3018</v>
      </c>
      <c r="B175" s="86" t="s">
        <v>2153</v>
      </c>
      <c r="C175" s="79">
        <v>2</v>
      </c>
      <c r="D175" s="104">
        <v>0.0008846359178067544</v>
      </c>
      <c r="E175" s="104">
        <v>1.816655505537633</v>
      </c>
      <c r="F175" s="79" t="s">
        <v>3067</v>
      </c>
      <c r="G175" s="79" t="b">
        <v>0</v>
      </c>
      <c r="H175" s="79" t="b">
        <v>0</v>
      </c>
      <c r="I175" s="79" t="b">
        <v>0</v>
      </c>
      <c r="J175" s="79" t="b">
        <v>0</v>
      </c>
      <c r="K175" s="79" t="b">
        <v>0</v>
      </c>
      <c r="L175" s="79" t="b">
        <v>0</v>
      </c>
    </row>
    <row r="176" spans="1:12" ht="15">
      <c r="A176" s="86" t="s">
        <v>3460</v>
      </c>
      <c r="B176" s="86" t="s">
        <v>3432</v>
      </c>
      <c r="C176" s="79">
        <v>2</v>
      </c>
      <c r="D176" s="104">
        <v>0.0007756065821805387</v>
      </c>
      <c r="E176" s="104">
        <v>1.816655505537633</v>
      </c>
      <c r="F176" s="79" t="s">
        <v>3067</v>
      </c>
      <c r="G176" s="79" t="b">
        <v>0</v>
      </c>
      <c r="H176" s="79" t="b">
        <v>0</v>
      </c>
      <c r="I176" s="79" t="b">
        <v>0</v>
      </c>
      <c r="J176" s="79" t="b">
        <v>0</v>
      </c>
      <c r="K176" s="79" t="b">
        <v>0</v>
      </c>
      <c r="L176" s="79" t="b">
        <v>0</v>
      </c>
    </row>
    <row r="177" spans="1:12" ht="15">
      <c r="A177" s="86" t="s">
        <v>2153</v>
      </c>
      <c r="B177" s="86" t="s">
        <v>3019</v>
      </c>
      <c r="C177" s="79">
        <v>2</v>
      </c>
      <c r="D177" s="104">
        <v>0.0007756065821805387</v>
      </c>
      <c r="E177" s="104">
        <v>1.790326566815284</v>
      </c>
      <c r="F177" s="79" t="s">
        <v>3067</v>
      </c>
      <c r="G177" s="79" t="b">
        <v>0</v>
      </c>
      <c r="H177" s="79" t="b">
        <v>0</v>
      </c>
      <c r="I177" s="79" t="b">
        <v>0</v>
      </c>
      <c r="J177" s="79" t="b">
        <v>0</v>
      </c>
      <c r="K177" s="79" t="b">
        <v>0</v>
      </c>
      <c r="L177" s="79" t="b">
        <v>0</v>
      </c>
    </row>
    <row r="178" spans="1:12" ht="15">
      <c r="A178" s="86" t="s">
        <v>3436</v>
      </c>
      <c r="B178" s="86" t="s">
        <v>2645</v>
      </c>
      <c r="C178" s="79">
        <v>2</v>
      </c>
      <c r="D178" s="104">
        <v>0.0007756065821805387</v>
      </c>
      <c r="E178" s="104">
        <v>2.2649006325210665</v>
      </c>
      <c r="F178" s="79" t="s">
        <v>3067</v>
      </c>
      <c r="G178" s="79" t="b">
        <v>0</v>
      </c>
      <c r="H178" s="79" t="b">
        <v>0</v>
      </c>
      <c r="I178" s="79" t="b">
        <v>0</v>
      </c>
      <c r="J178" s="79" t="b">
        <v>0</v>
      </c>
      <c r="K178" s="79" t="b">
        <v>0</v>
      </c>
      <c r="L178" s="79" t="b">
        <v>0</v>
      </c>
    </row>
    <row r="179" spans="1:12" ht="15">
      <c r="A179" s="86" t="s">
        <v>2645</v>
      </c>
      <c r="B179" s="86" t="s">
        <v>2446</v>
      </c>
      <c r="C179" s="79">
        <v>2</v>
      </c>
      <c r="D179" s="104">
        <v>0.0007756065821805387</v>
      </c>
      <c r="E179" s="104">
        <v>2.5436542334738954</v>
      </c>
      <c r="F179" s="79" t="s">
        <v>3067</v>
      </c>
      <c r="G179" s="79" t="b">
        <v>0</v>
      </c>
      <c r="H179" s="79" t="b">
        <v>0</v>
      </c>
      <c r="I179" s="79" t="b">
        <v>0</v>
      </c>
      <c r="J179" s="79" t="b">
        <v>0</v>
      </c>
      <c r="K179" s="79" t="b">
        <v>0</v>
      </c>
      <c r="L179" s="79" t="b">
        <v>0</v>
      </c>
    </row>
    <row r="180" spans="1:12" ht="15">
      <c r="A180" s="86" t="s">
        <v>2435</v>
      </c>
      <c r="B180" s="86" t="s">
        <v>2428</v>
      </c>
      <c r="C180" s="79">
        <v>2</v>
      </c>
      <c r="D180" s="104">
        <v>0.0007756065821805387</v>
      </c>
      <c r="E180" s="104">
        <v>0.5559879685476208</v>
      </c>
      <c r="F180" s="79" t="s">
        <v>3067</v>
      </c>
      <c r="G180" s="79" t="b">
        <v>0</v>
      </c>
      <c r="H180" s="79" t="b">
        <v>0</v>
      </c>
      <c r="I180" s="79" t="b">
        <v>0</v>
      </c>
      <c r="J180" s="79" t="b">
        <v>0</v>
      </c>
      <c r="K180" s="79" t="b">
        <v>0</v>
      </c>
      <c r="L180" s="79" t="b">
        <v>0</v>
      </c>
    </row>
    <row r="181" spans="1:12" ht="15">
      <c r="A181" s="86" t="s">
        <v>2428</v>
      </c>
      <c r="B181" s="86" t="s">
        <v>2153</v>
      </c>
      <c r="C181" s="79">
        <v>2</v>
      </c>
      <c r="D181" s="104">
        <v>0.0007756065821805387</v>
      </c>
      <c r="E181" s="104">
        <v>0.04949963945545264</v>
      </c>
      <c r="F181" s="79" t="s">
        <v>3067</v>
      </c>
      <c r="G181" s="79" t="b">
        <v>0</v>
      </c>
      <c r="H181" s="79" t="b">
        <v>0</v>
      </c>
      <c r="I181" s="79" t="b">
        <v>0</v>
      </c>
      <c r="J181" s="79" t="b">
        <v>0</v>
      </c>
      <c r="K181" s="79" t="b">
        <v>0</v>
      </c>
      <c r="L181" s="79" t="b">
        <v>0</v>
      </c>
    </row>
    <row r="182" spans="1:12" ht="15">
      <c r="A182" s="86" t="s">
        <v>857</v>
      </c>
      <c r="B182" s="86" t="s">
        <v>2428</v>
      </c>
      <c r="C182" s="79">
        <v>2</v>
      </c>
      <c r="D182" s="104">
        <v>0.0007756065821805387</v>
      </c>
      <c r="E182" s="104">
        <v>1.112290469314908</v>
      </c>
      <c r="F182" s="79" t="s">
        <v>3067</v>
      </c>
      <c r="G182" s="79" t="b">
        <v>0</v>
      </c>
      <c r="H182" s="79" t="b">
        <v>0</v>
      </c>
      <c r="I182" s="79" t="b">
        <v>0</v>
      </c>
      <c r="J182" s="79" t="b">
        <v>0</v>
      </c>
      <c r="K182" s="79" t="b">
        <v>0</v>
      </c>
      <c r="L182" s="79" t="b">
        <v>0</v>
      </c>
    </row>
    <row r="183" spans="1:12" ht="15">
      <c r="A183" s="86" t="s">
        <v>2153</v>
      </c>
      <c r="B183" s="86" t="s">
        <v>2989</v>
      </c>
      <c r="C183" s="79">
        <v>2</v>
      </c>
      <c r="D183" s="104">
        <v>0.0007756065821805387</v>
      </c>
      <c r="E183" s="104">
        <v>1.790326566815284</v>
      </c>
      <c r="F183" s="79" t="s">
        <v>3067</v>
      </c>
      <c r="G183" s="79" t="b">
        <v>0</v>
      </c>
      <c r="H183" s="79" t="b">
        <v>0</v>
      </c>
      <c r="I183" s="79" t="b">
        <v>0</v>
      </c>
      <c r="J183" s="79" t="b">
        <v>0</v>
      </c>
      <c r="K183" s="79" t="b">
        <v>0</v>
      </c>
      <c r="L183" s="79" t="b">
        <v>0</v>
      </c>
    </row>
    <row r="184" spans="1:12" ht="15">
      <c r="A184" s="86" t="s">
        <v>3023</v>
      </c>
      <c r="B184" s="86" t="s">
        <v>3436</v>
      </c>
      <c r="C184" s="79">
        <v>2</v>
      </c>
      <c r="D184" s="104">
        <v>0.0007756065821805387</v>
      </c>
      <c r="E184" s="104">
        <v>2.4409918915767475</v>
      </c>
      <c r="F184" s="79" t="s">
        <v>3067</v>
      </c>
      <c r="G184" s="79" t="b">
        <v>0</v>
      </c>
      <c r="H184" s="79" t="b">
        <v>0</v>
      </c>
      <c r="I184" s="79" t="b">
        <v>0</v>
      </c>
      <c r="J184" s="79" t="b">
        <v>0</v>
      </c>
      <c r="K184" s="79" t="b">
        <v>0</v>
      </c>
      <c r="L184" s="79" t="b">
        <v>0</v>
      </c>
    </row>
    <row r="185" spans="1:12" ht="15">
      <c r="A185" s="86" t="s">
        <v>3021</v>
      </c>
      <c r="B185" s="86" t="s">
        <v>2609</v>
      </c>
      <c r="C185" s="79">
        <v>2</v>
      </c>
      <c r="D185" s="104">
        <v>0.0007756065821805387</v>
      </c>
      <c r="E185" s="104">
        <v>3.4187154968655955</v>
      </c>
      <c r="F185" s="79" t="s">
        <v>3067</v>
      </c>
      <c r="G185" s="79" t="b">
        <v>0</v>
      </c>
      <c r="H185" s="79" t="b">
        <v>0</v>
      </c>
      <c r="I185" s="79" t="b">
        <v>0</v>
      </c>
      <c r="J185" s="79" t="b">
        <v>0</v>
      </c>
      <c r="K185" s="79" t="b">
        <v>0</v>
      </c>
      <c r="L185" s="79" t="b">
        <v>0</v>
      </c>
    </row>
    <row r="186" spans="1:12" ht="15">
      <c r="A186" s="86" t="s">
        <v>3022</v>
      </c>
      <c r="B186" s="86" t="s">
        <v>2913</v>
      </c>
      <c r="C186" s="79">
        <v>2</v>
      </c>
      <c r="D186" s="104">
        <v>0.0007756065821805387</v>
      </c>
      <c r="E186" s="104">
        <v>3.4187154968655955</v>
      </c>
      <c r="F186" s="79" t="s">
        <v>3067</v>
      </c>
      <c r="G186" s="79" t="b">
        <v>0</v>
      </c>
      <c r="H186" s="79" t="b">
        <v>0</v>
      </c>
      <c r="I186" s="79" t="b">
        <v>0</v>
      </c>
      <c r="J186" s="79" t="b">
        <v>0</v>
      </c>
      <c r="K186" s="79" t="b">
        <v>0</v>
      </c>
      <c r="L186" s="79" t="b">
        <v>0</v>
      </c>
    </row>
    <row r="187" spans="1:12" ht="15">
      <c r="A187" s="86" t="s">
        <v>2913</v>
      </c>
      <c r="B187" s="86" t="s">
        <v>2435</v>
      </c>
      <c r="C187" s="79">
        <v>2</v>
      </c>
      <c r="D187" s="104">
        <v>0.0007756065821805387</v>
      </c>
      <c r="E187" s="104">
        <v>2.4644729874262707</v>
      </c>
      <c r="F187" s="79" t="s">
        <v>3067</v>
      </c>
      <c r="G187" s="79" t="b">
        <v>0</v>
      </c>
      <c r="H187" s="79" t="b">
        <v>0</v>
      </c>
      <c r="I187" s="79" t="b">
        <v>0</v>
      </c>
      <c r="J187" s="79" t="b">
        <v>0</v>
      </c>
      <c r="K187" s="79" t="b">
        <v>0</v>
      </c>
      <c r="L187" s="79" t="b">
        <v>0</v>
      </c>
    </row>
    <row r="188" spans="1:12" ht="15">
      <c r="A188" s="86" t="s">
        <v>2459</v>
      </c>
      <c r="B188" s="86" t="s">
        <v>950</v>
      </c>
      <c r="C188" s="79">
        <v>2</v>
      </c>
      <c r="D188" s="104">
        <v>0.0007756065821805387</v>
      </c>
      <c r="E188" s="104">
        <v>2.3975261977956572</v>
      </c>
      <c r="F188" s="79" t="s">
        <v>3067</v>
      </c>
      <c r="G188" s="79" t="b">
        <v>0</v>
      </c>
      <c r="H188" s="79" t="b">
        <v>0</v>
      </c>
      <c r="I188" s="79" t="b">
        <v>0</v>
      </c>
      <c r="J188" s="79" t="b">
        <v>0</v>
      </c>
      <c r="K188" s="79" t="b">
        <v>0</v>
      </c>
      <c r="L188" s="79" t="b">
        <v>0</v>
      </c>
    </row>
    <row r="189" spans="1:12" ht="15">
      <c r="A189" s="86" t="s">
        <v>851</v>
      </c>
      <c r="B189" s="86" t="s">
        <v>3015</v>
      </c>
      <c r="C189" s="79">
        <v>2</v>
      </c>
      <c r="D189" s="104">
        <v>0.0007756065821805387</v>
      </c>
      <c r="E189" s="104">
        <v>2.2573474946306207</v>
      </c>
      <c r="F189" s="79" t="s">
        <v>3067</v>
      </c>
      <c r="G189" s="79" t="b">
        <v>0</v>
      </c>
      <c r="H189" s="79" t="b">
        <v>0</v>
      </c>
      <c r="I189" s="79" t="b">
        <v>0</v>
      </c>
      <c r="J189" s="79" t="b">
        <v>0</v>
      </c>
      <c r="K189" s="79" t="b">
        <v>0</v>
      </c>
      <c r="L189" s="79" t="b">
        <v>0</v>
      </c>
    </row>
    <row r="190" spans="1:12" ht="15">
      <c r="A190" s="86" t="s">
        <v>3015</v>
      </c>
      <c r="B190" s="86" t="s">
        <v>2525</v>
      </c>
      <c r="C190" s="79">
        <v>2</v>
      </c>
      <c r="D190" s="104">
        <v>0.0007756065821805387</v>
      </c>
      <c r="E190" s="104">
        <v>2.816655505537633</v>
      </c>
      <c r="F190" s="79" t="s">
        <v>3067</v>
      </c>
      <c r="G190" s="79" t="b">
        <v>0</v>
      </c>
      <c r="H190" s="79" t="b">
        <v>0</v>
      </c>
      <c r="I190" s="79" t="b">
        <v>0</v>
      </c>
      <c r="J190" s="79" t="b">
        <v>0</v>
      </c>
      <c r="K190" s="79" t="b">
        <v>0</v>
      </c>
      <c r="L190" s="79" t="b">
        <v>0</v>
      </c>
    </row>
    <row r="191" spans="1:12" ht="15">
      <c r="A191" s="86" t="s">
        <v>2432</v>
      </c>
      <c r="B191" s="86" t="s">
        <v>3016</v>
      </c>
      <c r="C191" s="79">
        <v>2</v>
      </c>
      <c r="D191" s="104">
        <v>0.0007756065821805387</v>
      </c>
      <c r="E191" s="104">
        <v>2.1634429917622895</v>
      </c>
      <c r="F191" s="79" t="s">
        <v>3067</v>
      </c>
      <c r="G191" s="79" t="b">
        <v>0</v>
      </c>
      <c r="H191" s="79" t="b">
        <v>0</v>
      </c>
      <c r="I191" s="79" t="b">
        <v>0</v>
      </c>
      <c r="J191" s="79" t="b">
        <v>0</v>
      </c>
      <c r="K191" s="79" t="b">
        <v>0</v>
      </c>
      <c r="L191" s="79" t="b">
        <v>0</v>
      </c>
    </row>
    <row r="192" spans="1:12" ht="15">
      <c r="A192" s="86" t="s">
        <v>3016</v>
      </c>
      <c r="B192" s="86" t="s">
        <v>2835</v>
      </c>
      <c r="C192" s="79">
        <v>2</v>
      </c>
      <c r="D192" s="104">
        <v>0.0007756065821805387</v>
      </c>
      <c r="E192" s="104">
        <v>3.242624237809914</v>
      </c>
      <c r="F192" s="79" t="s">
        <v>3067</v>
      </c>
      <c r="G192" s="79" t="b">
        <v>0</v>
      </c>
      <c r="H192" s="79" t="b">
        <v>0</v>
      </c>
      <c r="I192" s="79" t="b">
        <v>0</v>
      </c>
      <c r="J192" s="79" t="b">
        <v>0</v>
      </c>
      <c r="K192" s="79" t="b">
        <v>0</v>
      </c>
      <c r="L192" s="79" t="b">
        <v>0</v>
      </c>
    </row>
    <row r="193" spans="1:12" ht="15">
      <c r="A193" s="86" t="s">
        <v>2835</v>
      </c>
      <c r="B193" s="86" t="s">
        <v>2433</v>
      </c>
      <c r="C193" s="79">
        <v>2</v>
      </c>
      <c r="D193" s="104">
        <v>0.0007756065821805387</v>
      </c>
      <c r="E193" s="104">
        <v>2.5022615483156705</v>
      </c>
      <c r="F193" s="79" t="s">
        <v>3067</v>
      </c>
      <c r="G193" s="79" t="b">
        <v>0</v>
      </c>
      <c r="H193" s="79" t="b">
        <v>0</v>
      </c>
      <c r="I193" s="79" t="b">
        <v>0</v>
      </c>
      <c r="J193" s="79" t="b">
        <v>0</v>
      </c>
      <c r="K193" s="79" t="b">
        <v>0</v>
      </c>
      <c r="L193" s="79" t="b">
        <v>0</v>
      </c>
    </row>
    <row r="194" spans="1:12" ht="15">
      <c r="A194" s="86" t="s">
        <v>2433</v>
      </c>
      <c r="B194" s="86" t="s">
        <v>2734</v>
      </c>
      <c r="C194" s="79">
        <v>2</v>
      </c>
      <c r="D194" s="104">
        <v>0.0007756065821805387</v>
      </c>
      <c r="E194" s="104">
        <v>2.5022615483156705</v>
      </c>
      <c r="F194" s="79" t="s">
        <v>3067</v>
      </c>
      <c r="G194" s="79" t="b">
        <v>0</v>
      </c>
      <c r="H194" s="79" t="b">
        <v>0</v>
      </c>
      <c r="I194" s="79" t="b">
        <v>0</v>
      </c>
      <c r="J194" s="79" t="b">
        <v>0</v>
      </c>
      <c r="K194" s="79" t="b">
        <v>0</v>
      </c>
      <c r="L194" s="79" t="b">
        <v>0</v>
      </c>
    </row>
    <row r="195" spans="1:12" ht="15">
      <c r="A195" s="86" t="s">
        <v>2734</v>
      </c>
      <c r="B195" s="86" t="s">
        <v>921</v>
      </c>
      <c r="C195" s="79">
        <v>2</v>
      </c>
      <c r="D195" s="104">
        <v>0.0007756065821805387</v>
      </c>
      <c r="E195" s="104">
        <v>3.066532978754233</v>
      </c>
      <c r="F195" s="79" t="s">
        <v>3067</v>
      </c>
      <c r="G195" s="79" t="b">
        <v>0</v>
      </c>
      <c r="H195" s="79" t="b">
        <v>0</v>
      </c>
      <c r="I195" s="79" t="b">
        <v>0</v>
      </c>
      <c r="J195" s="79" t="b">
        <v>0</v>
      </c>
      <c r="K195" s="79" t="b">
        <v>0</v>
      </c>
      <c r="L195" s="79" t="b">
        <v>0</v>
      </c>
    </row>
    <row r="196" spans="1:12" ht="15">
      <c r="A196" s="86" t="s">
        <v>921</v>
      </c>
      <c r="B196" s="86" t="s">
        <v>2552</v>
      </c>
      <c r="C196" s="79">
        <v>2</v>
      </c>
      <c r="D196" s="104">
        <v>0.0007756065821805387</v>
      </c>
      <c r="E196" s="104">
        <v>2.62283547952152</v>
      </c>
      <c r="F196" s="79" t="s">
        <v>3067</v>
      </c>
      <c r="G196" s="79" t="b">
        <v>0</v>
      </c>
      <c r="H196" s="79" t="b">
        <v>0</v>
      </c>
      <c r="I196" s="79" t="b">
        <v>0</v>
      </c>
      <c r="J196" s="79" t="b">
        <v>0</v>
      </c>
      <c r="K196" s="79" t="b">
        <v>0</v>
      </c>
      <c r="L196" s="79" t="b">
        <v>0</v>
      </c>
    </row>
    <row r="197" spans="1:12" ht="15">
      <c r="A197" s="86" t="s">
        <v>2552</v>
      </c>
      <c r="B197" s="86" t="s">
        <v>3017</v>
      </c>
      <c r="C197" s="79">
        <v>2</v>
      </c>
      <c r="D197" s="104">
        <v>0.0007756065821805387</v>
      </c>
      <c r="E197" s="104">
        <v>3.020775488193558</v>
      </c>
      <c r="F197" s="79" t="s">
        <v>3067</v>
      </c>
      <c r="G197" s="79" t="b">
        <v>0</v>
      </c>
      <c r="H197" s="79" t="b">
        <v>0</v>
      </c>
      <c r="I197" s="79" t="b">
        <v>0</v>
      </c>
      <c r="J197" s="79" t="b">
        <v>1</v>
      </c>
      <c r="K197" s="79" t="b">
        <v>0</v>
      </c>
      <c r="L197" s="79" t="b">
        <v>0</v>
      </c>
    </row>
    <row r="198" spans="1:12" ht="15">
      <c r="A198" s="86" t="s">
        <v>3017</v>
      </c>
      <c r="B198" s="86" t="s">
        <v>2647</v>
      </c>
      <c r="C198" s="79">
        <v>2</v>
      </c>
      <c r="D198" s="104">
        <v>0.0007756065821805387</v>
      </c>
      <c r="E198" s="104">
        <v>3.4187154968655955</v>
      </c>
      <c r="F198" s="79" t="s">
        <v>3067</v>
      </c>
      <c r="G198" s="79" t="b">
        <v>1</v>
      </c>
      <c r="H198" s="79" t="b">
        <v>0</v>
      </c>
      <c r="I198" s="79" t="b">
        <v>0</v>
      </c>
      <c r="J198" s="79" t="b">
        <v>0</v>
      </c>
      <c r="K198" s="79" t="b">
        <v>0</v>
      </c>
      <c r="L198" s="79" t="b">
        <v>0</v>
      </c>
    </row>
    <row r="199" spans="1:12" ht="15">
      <c r="A199" s="86" t="s">
        <v>851</v>
      </c>
      <c r="B199" s="86" t="s">
        <v>2448</v>
      </c>
      <c r="C199" s="79">
        <v>2</v>
      </c>
      <c r="D199" s="104">
        <v>0.0007756065821805387</v>
      </c>
      <c r="E199" s="104">
        <v>1.5169848051363768</v>
      </c>
      <c r="F199" s="79" t="s">
        <v>3067</v>
      </c>
      <c r="G199" s="79" t="b">
        <v>0</v>
      </c>
      <c r="H199" s="79" t="b">
        <v>0</v>
      </c>
      <c r="I199" s="79" t="b">
        <v>0</v>
      </c>
      <c r="J199" s="79" t="b">
        <v>0</v>
      </c>
      <c r="K199" s="79" t="b">
        <v>0</v>
      </c>
      <c r="L199" s="79" t="b">
        <v>0</v>
      </c>
    </row>
    <row r="200" spans="1:12" ht="15">
      <c r="A200" s="86" t="s">
        <v>2548</v>
      </c>
      <c r="B200" s="86" t="s">
        <v>2793</v>
      </c>
      <c r="C200" s="79">
        <v>2</v>
      </c>
      <c r="D200" s="104">
        <v>0.0007756065821805387</v>
      </c>
      <c r="E200" s="104">
        <v>3.242624237809914</v>
      </c>
      <c r="F200" s="79" t="s">
        <v>3067</v>
      </c>
      <c r="G200" s="79" t="b">
        <v>0</v>
      </c>
      <c r="H200" s="79" t="b">
        <v>0</v>
      </c>
      <c r="I200" s="79" t="b">
        <v>0</v>
      </c>
      <c r="J200" s="79" t="b">
        <v>0</v>
      </c>
      <c r="K200" s="79" t="b">
        <v>0</v>
      </c>
      <c r="L200" s="79" t="b">
        <v>0</v>
      </c>
    </row>
    <row r="201" spans="1:12" ht="15">
      <c r="A201" s="86" t="s">
        <v>2793</v>
      </c>
      <c r="B201" s="86" t="s">
        <v>2678</v>
      </c>
      <c r="C201" s="79">
        <v>2</v>
      </c>
      <c r="D201" s="104">
        <v>0.0007756065821805387</v>
      </c>
      <c r="E201" s="104">
        <v>3.4187154968655955</v>
      </c>
      <c r="F201" s="79" t="s">
        <v>3067</v>
      </c>
      <c r="G201" s="79" t="b">
        <v>0</v>
      </c>
      <c r="H201" s="79" t="b">
        <v>0</v>
      </c>
      <c r="I201" s="79" t="b">
        <v>0</v>
      </c>
      <c r="J201" s="79" t="b">
        <v>0</v>
      </c>
      <c r="K201" s="79" t="b">
        <v>0</v>
      </c>
      <c r="L201" s="79" t="b">
        <v>0</v>
      </c>
    </row>
    <row r="202" spans="1:12" ht="15">
      <c r="A202" s="86" t="s">
        <v>2728</v>
      </c>
      <c r="B202" s="86" t="s">
        <v>2687</v>
      </c>
      <c r="C202" s="79">
        <v>2</v>
      </c>
      <c r="D202" s="104">
        <v>0.0007756065821805387</v>
      </c>
      <c r="E202" s="104">
        <v>3.1176855012016143</v>
      </c>
      <c r="F202" s="79" t="s">
        <v>3067</v>
      </c>
      <c r="G202" s="79" t="b">
        <v>0</v>
      </c>
      <c r="H202" s="79" t="b">
        <v>0</v>
      </c>
      <c r="I202" s="79" t="b">
        <v>0</v>
      </c>
      <c r="J202" s="79" t="b">
        <v>0</v>
      </c>
      <c r="K202" s="79" t="b">
        <v>0</v>
      </c>
      <c r="L202" s="79" t="b">
        <v>0</v>
      </c>
    </row>
    <row r="203" spans="1:12" ht="15">
      <c r="A203" s="86" t="s">
        <v>2687</v>
      </c>
      <c r="B203" s="86" t="s">
        <v>2836</v>
      </c>
      <c r="C203" s="79">
        <v>2</v>
      </c>
      <c r="D203" s="104">
        <v>0.0007756065821805387</v>
      </c>
      <c r="E203" s="104">
        <v>3.1176855012016143</v>
      </c>
      <c r="F203" s="79" t="s">
        <v>3067</v>
      </c>
      <c r="G203" s="79" t="b">
        <v>0</v>
      </c>
      <c r="H203" s="79" t="b">
        <v>0</v>
      </c>
      <c r="I203" s="79" t="b">
        <v>0</v>
      </c>
      <c r="J203" s="79" t="b">
        <v>0</v>
      </c>
      <c r="K203" s="79" t="b">
        <v>0</v>
      </c>
      <c r="L203" s="79" t="b">
        <v>0</v>
      </c>
    </row>
    <row r="204" spans="1:12" ht="15">
      <c r="A204" s="86" t="s">
        <v>888</v>
      </c>
      <c r="B204" s="86" t="s">
        <v>2430</v>
      </c>
      <c r="C204" s="79">
        <v>2</v>
      </c>
      <c r="D204" s="104">
        <v>0.0007756065821805387</v>
      </c>
      <c r="E204" s="104">
        <v>1.066050697214495</v>
      </c>
      <c r="F204" s="79" t="s">
        <v>3067</v>
      </c>
      <c r="G204" s="79" t="b">
        <v>0</v>
      </c>
      <c r="H204" s="79" t="b">
        <v>0</v>
      </c>
      <c r="I204" s="79" t="b">
        <v>0</v>
      </c>
      <c r="J204" s="79" t="b">
        <v>0</v>
      </c>
      <c r="K204" s="79" t="b">
        <v>0</v>
      </c>
      <c r="L204" s="79" t="b">
        <v>0</v>
      </c>
    </row>
    <row r="205" spans="1:12" ht="15">
      <c r="A205" s="86" t="s">
        <v>2456</v>
      </c>
      <c r="B205" s="86" t="s">
        <v>2563</v>
      </c>
      <c r="C205" s="79">
        <v>2</v>
      </c>
      <c r="D205" s="104">
        <v>0.0007756065821805387</v>
      </c>
      <c r="E205" s="104">
        <v>2.128680885503077</v>
      </c>
      <c r="F205" s="79" t="s">
        <v>3067</v>
      </c>
      <c r="G205" s="79" t="b">
        <v>0</v>
      </c>
      <c r="H205" s="79" t="b">
        <v>0</v>
      </c>
      <c r="I205" s="79" t="b">
        <v>0</v>
      </c>
      <c r="J205" s="79" t="b">
        <v>0</v>
      </c>
      <c r="K205" s="79" t="b">
        <v>0</v>
      </c>
      <c r="L205" s="79" t="b">
        <v>0</v>
      </c>
    </row>
    <row r="206" spans="1:12" ht="15">
      <c r="A206" s="86" t="s">
        <v>2435</v>
      </c>
      <c r="B206" s="86" t="s">
        <v>2153</v>
      </c>
      <c r="C206" s="79">
        <v>2</v>
      </c>
      <c r="D206" s="104">
        <v>0.0007756065821805387</v>
      </c>
      <c r="E206" s="104">
        <v>0.8624129960983082</v>
      </c>
      <c r="F206" s="79" t="s">
        <v>3067</v>
      </c>
      <c r="G206" s="79" t="b">
        <v>0</v>
      </c>
      <c r="H206" s="79" t="b">
        <v>0</v>
      </c>
      <c r="I206" s="79" t="b">
        <v>0</v>
      </c>
      <c r="J206" s="79" t="b">
        <v>0</v>
      </c>
      <c r="K206" s="79" t="b">
        <v>0</v>
      </c>
      <c r="L206" s="79" t="b">
        <v>0</v>
      </c>
    </row>
    <row r="207" spans="1:12" ht="15">
      <c r="A207" s="86" t="s">
        <v>3428</v>
      </c>
      <c r="B207" s="86" t="s">
        <v>2428</v>
      </c>
      <c r="C207" s="79">
        <v>2</v>
      </c>
      <c r="D207" s="104">
        <v>0.0007756065821805387</v>
      </c>
      <c r="E207" s="104">
        <v>0.29274653377303933</v>
      </c>
      <c r="F207" s="79" t="s">
        <v>3067</v>
      </c>
      <c r="G207" s="79" t="b">
        <v>0</v>
      </c>
      <c r="H207" s="79" t="b">
        <v>0</v>
      </c>
      <c r="I207" s="79" t="b">
        <v>0</v>
      </c>
      <c r="J207" s="79" t="b">
        <v>0</v>
      </c>
      <c r="K207" s="79" t="b">
        <v>0</v>
      </c>
      <c r="L207" s="79" t="b">
        <v>0</v>
      </c>
    </row>
    <row r="208" spans="1:12" ht="15">
      <c r="A208" s="86" t="s">
        <v>2428</v>
      </c>
      <c r="B208" s="86" t="s">
        <v>2150</v>
      </c>
      <c r="C208" s="79">
        <v>2</v>
      </c>
      <c r="D208" s="104">
        <v>0.0007756065821805387</v>
      </c>
      <c r="E208" s="104">
        <v>0.46122793261312356</v>
      </c>
      <c r="F208" s="79" t="s">
        <v>3067</v>
      </c>
      <c r="G208" s="79" t="b">
        <v>0</v>
      </c>
      <c r="H208" s="79" t="b">
        <v>0</v>
      </c>
      <c r="I208" s="79" t="b">
        <v>0</v>
      </c>
      <c r="J208" s="79" t="b">
        <v>0</v>
      </c>
      <c r="K208" s="79" t="b">
        <v>0</v>
      </c>
      <c r="L208" s="79" t="b">
        <v>0</v>
      </c>
    </row>
    <row r="209" spans="1:12" ht="15">
      <c r="A209" s="86" t="s">
        <v>2446</v>
      </c>
      <c r="B209" s="86" t="s">
        <v>3452</v>
      </c>
      <c r="C209" s="79">
        <v>2</v>
      </c>
      <c r="D209" s="104">
        <v>0.0007756065821805387</v>
      </c>
      <c r="E209" s="104">
        <v>2.020775488193558</v>
      </c>
      <c r="F209" s="79" t="s">
        <v>3067</v>
      </c>
      <c r="G209" s="79" t="b">
        <v>0</v>
      </c>
      <c r="H209" s="79" t="b">
        <v>0</v>
      </c>
      <c r="I209" s="79" t="b">
        <v>0</v>
      </c>
      <c r="J209" s="79" t="b">
        <v>0</v>
      </c>
      <c r="K209" s="79" t="b">
        <v>0</v>
      </c>
      <c r="L209" s="79" t="b">
        <v>0</v>
      </c>
    </row>
    <row r="210" spans="1:12" ht="15">
      <c r="A210" s="86" t="s">
        <v>2153</v>
      </c>
      <c r="B210" s="86" t="s">
        <v>2926</v>
      </c>
      <c r="C210" s="79">
        <v>2</v>
      </c>
      <c r="D210" s="104">
        <v>0.0007756065821805387</v>
      </c>
      <c r="E210" s="104">
        <v>1.790326566815284</v>
      </c>
      <c r="F210" s="79" t="s">
        <v>3067</v>
      </c>
      <c r="G210" s="79" t="b">
        <v>0</v>
      </c>
      <c r="H210" s="79" t="b">
        <v>0</v>
      </c>
      <c r="I210" s="79" t="b">
        <v>0</v>
      </c>
      <c r="J210" s="79" t="b">
        <v>0</v>
      </c>
      <c r="K210" s="79" t="b">
        <v>0</v>
      </c>
      <c r="L210" s="79" t="b">
        <v>0</v>
      </c>
    </row>
    <row r="211" spans="1:12" ht="15">
      <c r="A211" s="86" t="s">
        <v>2511</v>
      </c>
      <c r="B211" s="86" t="s">
        <v>3460</v>
      </c>
      <c r="C211" s="79">
        <v>2</v>
      </c>
      <c r="D211" s="104">
        <v>0.0007756065821805387</v>
      </c>
      <c r="E211" s="104">
        <v>2.3395342508179704</v>
      </c>
      <c r="F211" s="79" t="s">
        <v>3067</v>
      </c>
      <c r="G211" s="79" t="b">
        <v>0</v>
      </c>
      <c r="H211" s="79" t="b">
        <v>0</v>
      </c>
      <c r="I211" s="79" t="b">
        <v>0</v>
      </c>
      <c r="J211" s="79" t="b">
        <v>0</v>
      </c>
      <c r="K211" s="79" t="b">
        <v>0</v>
      </c>
      <c r="L211" s="79" t="b">
        <v>0</v>
      </c>
    </row>
    <row r="212" spans="1:12" ht="15">
      <c r="A212" s="86" t="s">
        <v>2522</v>
      </c>
      <c r="B212" s="86" t="s">
        <v>2480</v>
      </c>
      <c r="C212" s="79">
        <v>2</v>
      </c>
      <c r="D212" s="104">
        <v>0.0007756065821805387</v>
      </c>
      <c r="E212" s="104">
        <v>2.4767074438432823</v>
      </c>
      <c r="F212" s="79" t="s">
        <v>3067</v>
      </c>
      <c r="G212" s="79" t="b">
        <v>0</v>
      </c>
      <c r="H212" s="79" t="b">
        <v>0</v>
      </c>
      <c r="I212" s="79" t="b">
        <v>0</v>
      </c>
      <c r="J212" s="79" t="b">
        <v>0</v>
      </c>
      <c r="K212" s="79" t="b">
        <v>0</v>
      </c>
      <c r="L212" s="79" t="b">
        <v>0</v>
      </c>
    </row>
    <row r="213" spans="1:12" ht="15">
      <c r="A213" s="86" t="s">
        <v>971</v>
      </c>
      <c r="B213" s="86" t="s">
        <v>2153</v>
      </c>
      <c r="C213" s="79">
        <v>2</v>
      </c>
      <c r="D213" s="104">
        <v>0.0007756065821805387</v>
      </c>
      <c r="E213" s="104">
        <v>1.2145955142096707</v>
      </c>
      <c r="F213" s="79" t="s">
        <v>3067</v>
      </c>
      <c r="G213" s="79" t="b">
        <v>0</v>
      </c>
      <c r="H213" s="79" t="b">
        <v>0</v>
      </c>
      <c r="I213" s="79" t="b">
        <v>0</v>
      </c>
      <c r="J213" s="79" t="b">
        <v>0</v>
      </c>
      <c r="K213" s="79" t="b">
        <v>0</v>
      </c>
      <c r="L213" s="79" t="b">
        <v>0</v>
      </c>
    </row>
    <row r="214" spans="1:12" ht="15">
      <c r="A214" s="86" t="s">
        <v>2153</v>
      </c>
      <c r="B214" s="86" t="s">
        <v>2775</v>
      </c>
      <c r="C214" s="79">
        <v>2</v>
      </c>
      <c r="D214" s="104">
        <v>0.0007756065821805387</v>
      </c>
      <c r="E214" s="104">
        <v>1.790326566815284</v>
      </c>
      <c r="F214" s="79" t="s">
        <v>3067</v>
      </c>
      <c r="G214" s="79" t="b">
        <v>0</v>
      </c>
      <c r="H214" s="79" t="b">
        <v>0</v>
      </c>
      <c r="I214" s="79" t="b">
        <v>0</v>
      </c>
      <c r="J214" s="79" t="b">
        <v>0</v>
      </c>
      <c r="K214" s="79" t="b">
        <v>0</v>
      </c>
      <c r="L214" s="79" t="b">
        <v>0</v>
      </c>
    </row>
    <row r="215" spans="1:12" ht="15">
      <c r="A215" s="86" t="s">
        <v>2775</v>
      </c>
      <c r="B215" s="86" t="s">
        <v>3428</v>
      </c>
      <c r="C215" s="79">
        <v>2</v>
      </c>
      <c r="D215" s="104">
        <v>0.0007756065821805387</v>
      </c>
      <c r="E215" s="104">
        <v>2.175677448179301</v>
      </c>
      <c r="F215" s="79" t="s">
        <v>3067</v>
      </c>
      <c r="G215" s="79" t="b">
        <v>0</v>
      </c>
      <c r="H215" s="79" t="b">
        <v>0</v>
      </c>
      <c r="I215" s="79" t="b">
        <v>0</v>
      </c>
      <c r="J215" s="79" t="b">
        <v>0</v>
      </c>
      <c r="K215" s="79" t="b">
        <v>0</v>
      </c>
      <c r="L215" s="79" t="b">
        <v>0</v>
      </c>
    </row>
    <row r="216" spans="1:12" ht="15">
      <c r="A216" s="86" t="s">
        <v>2150</v>
      </c>
      <c r="B216" s="86" t="s">
        <v>2153</v>
      </c>
      <c r="C216" s="79">
        <v>2</v>
      </c>
      <c r="D216" s="104">
        <v>0.0007756065821805387</v>
      </c>
      <c r="E216" s="104">
        <v>0.6263238073673416</v>
      </c>
      <c r="F216" s="79" t="s">
        <v>3067</v>
      </c>
      <c r="G216" s="79" t="b">
        <v>0</v>
      </c>
      <c r="H216" s="79" t="b">
        <v>0</v>
      </c>
      <c r="I216" s="79" t="b">
        <v>0</v>
      </c>
      <c r="J216" s="79" t="b">
        <v>0</v>
      </c>
      <c r="K216" s="79" t="b">
        <v>0</v>
      </c>
      <c r="L216" s="79" t="b">
        <v>0</v>
      </c>
    </row>
    <row r="217" spans="1:12" ht="15">
      <c r="A217" s="86" t="s">
        <v>971</v>
      </c>
      <c r="B217" s="86" t="s">
        <v>2585</v>
      </c>
      <c r="C217" s="79">
        <v>2</v>
      </c>
      <c r="D217" s="104">
        <v>0.0007756065821805387</v>
      </c>
      <c r="E217" s="104">
        <v>2.3395342508179704</v>
      </c>
      <c r="F217" s="79" t="s">
        <v>3067</v>
      </c>
      <c r="G217" s="79" t="b">
        <v>0</v>
      </c>
      <c r="H217" s="79" t="b">
        <v>0</v>
      </c>
      <c r="I217" s="79" t="b">
        <v>0</v>
      </c>
      <c r="J217" s="79" t="b">
        <v>0</v>
      </c>
      <c r="K217" s="79" t="b">
        <v>0</v>
      </c>
      <c r="L217" s="79" t="b">
        <v>0</v>
      </c>
    </row>
    <row r="218" spans="1:12" ht="15">
      <c r="A218" s="86" t="s">
        <v>3428</v>
      </c>
      <c r="B218" s="86" t="s">
        <v>2626</v>
      </c>
      <c r="C218" s="79">
        <v>2</v>
      </c>
      <c r="D218" s="104">
        <v>0.0007756065821805387</v>
      </c>
      <c r="E218" s="104">
        <v>1.900201556987708</v>
      </c>
      <c r="F218" s="79" t="s">
        <v>3067</v>
      </c>
      <c r="G218" s="79" t="b">
        <v>0</v>
      </c>
      <c r="H218" s="79" t="b">
        <v>0</v>
      </c>
      <c r="I218" s="79" t="b">
        <v>0</v>
      </c>
      <c r="J218" s="79" t="b">
        <v>0</v>
      </c>
      <c r="K218" s="79" t="b">
        <v>0</v>
      </c>
      <c r="L218" s="79" t="b">
        <v>0</v>
      </c>
    </row>
    <row r="219" spans="1:12" ht="15">
      <c r="A219" s="86" t="s">
        <v>3437</v>
      </c>
      <c r="B219" s="86" t="s">
        <v>2153</v>
      </c>
      <c r="C219" s="79">
        <v>2</v>
      </c>
      <c r="D219" s="104">
        <v>0.0007756065821805387</v>
      </c>
      <c r="E219" s="104">
        <v>0.8389319002487853</v>
      </c>
      <c r="F219" s="79" t="s">
        <v>3067</v>
      </c>
      <c r="G219" s="79" t="b">
        <v>0</v>
      </c>
      <c r="H219" s="79" t="b">
        <v>0</v>
      </c>
      <c r="I219" s="79" t="b">
        <v>0</v>
      </c>
      <c r="J219" s="79" t="b">
        <v>0</v>
      </c>
      <c r="K219" s="79" t="b">
        <v>0</v>
      </c>
      <c r="L219" s="79" t="b">
        <v>0</v>
      </c>
    </row>
    <row r="220" spans="1:12" ht="15">
      <c r="A220" s="86" t="s">
        <v>2507</v>
      </c>
      <c r="B220" s="86" t="s">
        <v>2452</v>
      </c>
      <c r="C220" s="79">
        <v>2</v>
      </c>
      <c r="D220" s="104">
        <v>0.0007756065821805387</v>
      </c>
      <c r="E220" s="104">
        <v>2.3975261977956572</v>
      </c>
      <c r="F220" s="79" t="s">
        <v>3067</v>
      </c>
      <c r="G220" s="79" t="b">
        <v>0</v>
      </c>
      <c r="H220" s="79" t="b">
        <v>0</v>
      </c>
      <c r="I220" s="79" t="b">
        <v>0</v>
      </c>
      <c r="J220" s="79" t="b">
        <v>0</v>
      </c>
      <c r="K220" s="79" t="b">
        <v>0</v>
      </c>
      <c r="L220" s="79" t="b">
        <v>0</v>
      </c>
    </row>
    <row r="221" spans="1:12" ht="15">
      <c r="A221" s="86" t="s">
        <v>2441</v>
      </c>
      <c r="B221" s="86" t="s">
        <v>2695</v>
      </c>
      <c r="C221" s="79">
        <v>2</v>
      </c>
      <c r="D221" s="104">
        <v>0.0007756065821805387</v>
      </c>
      <c r="E221" s="104">
        <v>2.765502983090252</v>
      </c>
      <c r="F221" s="79" t="s">
        <v>3067</v>
      </c>
      <c r="G221" s="79" t="b">
        <v>0</v>
      </c>
      <c r="H221" s="79" t="b">
        <v>0</v>
      </c>
      <c r="I221" s="79" t="b">
        <v>0</v>
      </c>
      <c r="J221" s="79" t="b">
        <v>0</v>
      </c>
      <c r="K221" s="79" t="b">
        <v>0</v>
      </c>
      <c r="L221" s="79" t="b">
        <v>0</v>
      </c>
    </row>
    <row r="222" spans="1:12" ht="15">
      <c r="A222" s="86" t="s">
        <v>2695</v>
      </c>
      <c r="B222" s="86" t="s">
        <v>3443</v>
      </c>
      <c r="C222" s="79">
        <v>2</v>
      </c>
      <c r="D222" s="104">
        <v>0.0007756065821805387</v>
      </c>
      <c r="E222" s="104">
        <v>2.5736174568513386</v>
      </c>
      <c r="F222" s="79" t="s">
        <v>3067</v>
      </c>
      <c r="G222" s="79" t="b">
        <v>0</v>
      </c>
      <c r="H222" s="79" t="b">
        <v>0</v>
      </c>
      <c r="I222" s="79" t="b">
        <v>0</v>
      </c>
      <c r="J222" s="79" t="b">
        <v>0</v>
      </c>
      <c r="K222" s="79" t="b">
        <v>0</v>
      </c>
      <c r="L222" s="79" t="b">
        <v>0</v>
      </c>
    </row>
    <row r="223" spans="1:12" ht="15">
      <c r="A223" s="86" t="s">
        <v>2456</v>
      </c>
      <c r="B223" s="86" t="s">
        <v>3436</v>
      </c>
      <c r="C223" s="79">
        <v>2</v>
      </c>
      <c r="D223" s="104">
        <v>0.0008846359178067544</v>
      </c>
      <c r="E223" s="104">
        <v>1.628078534933892</v>
      </c>
      <c r="F223" s="79" t="s">
        <v>3067</v>
      </c>
      <c r="G223" s="79" t="b">
        <v>0</v>
      </c>
      <c r="H223" s="79" t="b">
        <v>0</v>
      </c>
      <c r="I223" s="79" t="b">
        <v>0</v>
      </c>
      <c r="J223" s="79" t="b">
        <v>0</v>
      </c>
      <c r="K223" s="79" t="b">
        <v>0</v>
      </c>
      <c r="L223" s="79" t="b">
        <v>0</v>
      </c>
    </row>
    <row r="224" spans="1:12" ht="15">
      <c r="A224" s="86" t="s">
        <v>2980</v>
      </c>
      <c r="B224" s="86" t="s">
        <v>2526</v>
      </c>
      <c r="C224" s="79">
        <v>2</v>
      </c>
      <c r="D224" s="104">
        <v>0.0007756065821805387</v>
      </c>
      <c r="E224" s="104">
        <v>2.87464745251532</v>
      </c>
      <c r="F224" s="79" t="s">
        <v>3067</v>
      </c>
      <c r="G224" s="79" t="b">
        <v>0</v>
      </c>
      <c r="H224" s="79" t="b">
        <v>0</v>
      </c>
      <c r="I224" s="79" t="b">
        <v>0</v>
      </c>
      <c r="J224" s="79" t="b">
        <v>0</v>
      </c>
      <c r="K224" s="79" t="b">
        <v>0</v>
      </c>
      <c r="L224" s="79" t="b">
        <v>0</v>
      </c>
    </row>
    <row r="225" spans="1:12" ht="15">
      <c r="A225" s="86" t="s">
        <v>2526</v>
      </c>
      <c r="B225" s="86" t="s">
        <v>2565</v>
      </c>
      <c r="C225" s="79">
        <v>2</v>
      </c>
      <c r="D225" s="104">
        <v>0.0007756065821805387</v>
      </c>
      <c r="E225" s="104">
        <v>2.6985561934596385</v>
      </c>
      <c r="F225" s="79" t="s">
        <v>3067</v>
      </c>
      <c r="G225" s="79" t="b">
        <v>0</v>
      </c>
      <c r="H225" s="79" t="b">
        <v>0</v>
      </c>
      <c r="I225" s="79" t="b">
        <v>0</v>
      </c>
      <c r="J225" s="79" t="b">
        <v>0</v>
      </c>
      <c r="K225" s="79" t="b">
        <v>0</v>
      </c>
      <c r="L225" s="79" t="b">
        <v>0</v>
      </c>
    </row>
    <row r="226" spans="1:12" ht="15">
      <c r="A226" s="86" t="s">
        <v>2981</v>
      </c>
      <c r="B226" s="86" t="s">
        <v>2813</v>
      </c>
      <c r="C226" s="79">
        <v>2</v>
      </c>
      <c r="D226" s="104">
        <v>0.0007756065821805387</v>
      </c>
      <c r="E226" s="104">
        <v>3.242624237809914</v>
      </c>
      <c r="F226" s="79" t="s">
        <v>3067</v>
      </c>
      <c r="G226" s="79" t="b">
        <v>0</v>
      </c>
      <c r="H226" s="79" t="b">
        <v>0</v>
      </c>
      <c r="I226" s="79" t="b">
        <v>0</v>
      </c>
      <c r="J226" s="79" t="b">
        <v>0</v>
      </c>
      <c r="K226" s="79" t="b">
        <v>0</v>
      </c>
      <c r="L226" s="79" t="b">
        <v>0</v>
      </c>
    </row>
    <row r="227" spans="1:12" ht="15">
      <c r="A227" s="86" t="s">
        <v>3436</v>
      </c>
      <c r="B227" s="86" t="s">
        <v>2563</v>
      </c>
      <c r="C227" s="79">
        <v>2</v>
      </c>
      <c r="D227" s="104">
        <v>0.0007756065821805387</v>
      </c>
      <c r="E227" s="104">
        <v>1.9638706368570853</v>
      </c>
      <c r="F227" s="79" t="s">
        <v>3067</v>
      </c>
      <c r="G227" s="79" t="b">
        <v>0</v>
      </c>
      <c r="H227" s="79" t="b">
        <v>0</v>
      </c>
      <c r="I227" s="79" t="b">
        <v>0</v>
      </c>
      <c r="J227" s="79" t="b">
        <v>0</v>
      </c>
      <c r="K227" s="79" t="b">
        <v>0</v>
      </c>
      <c r="L227" s="79" t="b">
        <v>0</v>
      </c>
    </row>
    <row r="228" spans="1:12" ht="15">
      <c r="A228" s="86" t="s">
        <v>2495</v>
      </c>
      <c r="B228" s="86" t="s">
        <v>2459</v>
      </c>
      <c r="C228" s="79">
        <v>2</v>
      </c>
      <c r="D228" s="104">
        <v>0.0007756065821805387</v>
      </c>
      <c r="E228" s="104">
        <v>2.061734095872464</v>
      </c>
      <c r="F228" s="79" t="s">
        <v>3067</v>
      </c>
      <c r="G228" s="79" t="b">
        <v>0</v>
      </c>
      <c r="H228" s="79" t="b">
        <v>0</v>
      </c>
      <c r="I228" s="79" t="b">
        <v>0</v>
      </c>
      <c r="J228" s="79" t="b">
        <v>0</v>
      </c>
      <c r="K228" s="79" t="b">
        <v>0</v>
      </c>
      <c r="L228" s="79" t="b">
        <v>0</v>
      </c>
    </row>
    <row r="229" spans="1:12" ht="15">
      <c r="A229" s="86" t="s">
        <v>2585</v>
      </c>
      <c r="B229" s="86" t="s">
        <v>3437</v>
      </c>
      <c r="C229" s="79">
        <v>2</v>
      </c>
      <c r="D229" s="104">
        <v>0.0007756065821805387</v>
      </c>
      <c r="E229" s="104">
        <v>2.01217531643164</v>
      </c>
      <c r="F229" s="79" t="s">
        <v>3067</v>
      </c>
      <c r="G229" s="79" t="b">
        <v>0</v>
      </c>
      <c r="H229" s="79" t="b">
        <v>0</v>
      </c>
      <c r="I229" s="79" t="b">
        <v>0</v>
      </c>
      <c r="J229" s="79" t="b">
        <v>0</v>
      </c>
      <c r="K229" s="79" t="b">
        <v>0</v>
      </c>
      <c r="L229" s="79" t="b">
        <v>0</v>
      </c>
    </row>
    <row r="230" spans="1:12" ht="15">
      <c r="A230" s="86" t="s">
        <v>2605</v>
      </c>
      <c r="B230" s="86" t="s">
        <v>2894</v>
      </c>
      <c r="C230" s="79">
        <v>2</v>
      </c>
      <c r="D230" s="104">
        <v>0.0007756065821805387</v>
      </c>
      <c r="E230" s="104">
        <v>3.4187154968655955</v>
      </c>
      <c r="F230" s="79" t="s">
        <v>3067</v>
      </c>
      <c r="G230" s="79" t="b">
        <v>0</v>
      </c>
      <c r="H230" s="79" t="b">
        <v>0</v>
      </c>
      <c r="I230" s="79" t="b">
        <v>0</v>
      </c>
      <c r="J230" s="79" t="b">
        <v>0</v>
      </c>
      <c r="K230" s="79" t="b">
        <v>0</v>
      </c>
      <c r="L230" s="79" t="b">
        <v>0</v>
      </c>
    </row>
    <row r="231" spans="1:12" ht="15">
      <c r="A231" s="86" t="s">
        <v>3463</v>
      </c>
      <c r="B231" s="86" t="s">
        <v>2985</v>
      </c>
      <c r="C231" s="79">
        <v>2</v>
      </c>
      <c r="D231" s="104">
        <v>0.0007756065821805387</v>
      </c>
      <c r="E231" s="104">
        <v>2.87464745251532</v>
      </c>
      <c r="F231" s="79" t="s">
        <v>3067</v>
      </c>
      <c r="G231" s="79" t="b">
        <v>0</v>
      </c>
      <c r="H231" s="79" t="b">
        <v>0</v>
      </c>
      <c r="I231" s="79" t="b">
        <v>0</v>
      </c>
      <c r="J231" s="79" t="b">
        <v>0</v>
      </c>
      <c r="K231" s="79" t="b">
        <v>0</v>
      </c>
      <c r="L231" s="79" t="b">
        <v>0</v>
      </c>
    </row>
    <row r="232" spans="1:12" ht="15">
      <c r="A232" s="86" t="s">
        <v>2487</v>
      </c>
      <c r="B232" s="86" t="s">
        <v>2459</v>
      </c>
      <c r="C232" s="79">
        <v>2</v>
      </c>
      <c r="D232" s="104">
        <v>0.0007756065821805387</v>
      </c>
      <c r="E232" s="104">
        <v>2.128680885503077</v>
      </c>
      <c r="F232" s="79" t="s">
        <v>3067</v>
      </c>
      <c r="G232" s="79" t="b">
        <v>0</v>
      </c>
      <c r="H232" s="79" t="b">
        <v>0</v>
      </c>
      <c r="I232" s="79" t="b">
        <v>0</v>
      </c>
      <c r="J232" s="79" t="b">
        <v>0</v>
      </c>
      <c r="K232" s="79" t="b">
        <v>0</v>
      </c>
      <c r="L232" s="79" t="b">
        <v>0</v>
      </c>
    </row>
    <row r="233" spans="1:12" ht="15">
      <c r="A233" s="86" t="s">
        <v>2892</v>
      </c>
      <c r="B233" s="86" t="s">
        <v>2982</v>
      </c>
      <c r="C233" s="79">
        <v>2</v>
      </c>
      <c r="D233" s="104">
        <v>0.0007756065821805387</v>
      </c>
      <c r="E233" s="104">
        <v>3.242624237809914</v>
      </c>
      <c r="F233" s="79" t="s">
        <v>3067</v>
      </c>
      <c r="G233" s="79" t="b">
        <v>0</v>
      </c>
      <c r="H233" s="79" t="b">
        <v>0</v>
      </c>
      <c r="I233" s="79" t="b">
        <v>0</v>
      </c>
      <c r="J233" s="79" t="b">
        <v>0</v>
      </c>
      <c r="K233" s="79" t="b">
        <v>0</v>
      </c>
      <c r="L233" s="79" t="b">
        <v>0</v>
      </c>
    </row>
    <row r="234" spans="1:12" ht="15">
      <c r="A234" s="86" t="s">
        <v>2486</v>
      </c>
      <c r="B234" s="86" t="s">
        <v>3480</v>
      </c>
      <c r="C234" s="79">
        <v>2</v>
      </c>
      <c r="D234" s="104">
        <v>0.0007756065821805387</v>
      </c>
      <c r="E234" s="104">
        <v>2.6405642464819516</v>
      </c>
      <c r="F234" s="79" t="s">
        <v>3067</v>
      </c>
      <c r="G234" s="79" t="b">
        <v>0</v>
      </c>
      <c r="H234" s="79" t="b">
        <v>0</v>
      </c>
      <c r="I234" s="79" t="b">
        <v>0</v>
      </c>
      <c r="J234" s="79" t="b">
        <v>0</v>
      </c>
      <c r="K234" s="79" t="b">
        <v>0</v>
      </c>
      <c r="L234" s="79" t="b">
        <v>0</v>
      </c>
    </row>
    <row r="235" spans="1:12" ht="15">
      <c r="A235" s="86" t="s">
        <v>3480</v>
      </c>
      <c r="B235" s="86" t="s">
        <v>2480</v>
      </c>
      <c r="C235" s="79">
        <v>2</v>
      </c>
      <c r="D235" s="104">
        <v>0.0007756065821805387</v>
      </c>
      <c r="E235" s="104">
        <v>2.7197454925295768</v>
      </c>
      <c r="F235" s="79" t="s">
        <v>3067</v>
      </c>
      <c r="G235" s="79" t="b">
        <v>0</v>
      </c>
      <c r="H235" s="79" t="b">
        <v>0</v>
      </c>
      <c r="I235" s="79" t="b">
        <v>0</v>
      </c>
      <c r="J235" s="79" t="b">
        <v>0</v>
      </c>
      <c r="K235" s="79" t="b">
        <v>0</v>
      </c>
      <c r="L235" s="79" t="b">
        <v>0</v>
      </c>
    </row>
    <row r="236" spans="1:12" ht="15">
      <c r="A236" s="86" t="s">
        <v>2480</v>
      </c>
      <c r="B236" s="86" t="s">
        <v>2441</v>
      </c>
      <c r="C236" s="79">
        <v>2</v>
      </c>
      <c r="D236" s="104">
        <v>0.0007756065821805387</v>
      </c>
      <c r="E236" s="104">
        <v>2.4187154968655955</v>
      </c>
      <c r="F236" s="79" t="s">
        <v>3067</v>
      </c>
      <c r="G236" s="79" t="b">
        <v>0</v>
      </c>
      <c r="H236" s="79" t="b">
        <v>0</v>
      </c>
      <c r="I236" s="79" t="b">
        <v>0</v>
      </c>
      <c r="J236" s="79" t="b">
        <v>0</v>
      </c>
      <c r="K236" s="79" t="b">
        <v>0</v>
      </c>
      <c r="L236" s="79" t="b">
        <v>0</v>
      </c>
    </row>
    <row r="237" spans="1:12" ht="15">
      <c r="A237" s="86" t="s">
        <v>2441</v>
      </c>
      <c r="B237" s="86" t="s">
        <v>3428</v>
      </c>
      <c r="C237" s="79">
        <v>2</v>
      </c>
      <c r="D237" s="104">
        <v>0.0007756065821805387</v>
      </c>
      <c r="E237" s="104">
        <v>1.5224649344039574</v>
      </c>
      <c r="F237" s="79" t="s">
        <v>3067</v>
      </c>
      <c r="G237" s="79" t="b">
        <v>0</v>
      </c>
      <c r="H237" s="79" t="b">
        <v>0</v>
      </c>
      <c r="I237" s="79" t="b">
        <v>0</v>
      </c>
      <c r="J237" s="79" t="b">
        <v>0</v>
      </c>
      <c r="K237" s="79" t="b">
        <v>0</v>
      </c>
      <c r="L237" s="79" t="b">
        <v>0</v>
      </c>
    </row>
    <row r="238" spans="1:12" ht="15">
      <c r="A238" s="86" t="s">
        <v>2986</v>
      </c>
      <c r="B238" s="86" t="s">
        <v>2987</v>
      </c>
      <c r="C238" s="79">
        <v>2</v>
      </c>
      <c r="D238" s="104">
        <v>0.0007756065821805387</v>
      </c>
      <c r="E238" s="104">
        <v>3.4187154968655955</v>
      </c>
      <c r="F238" s="79" t="s">
        <v>3067</v>
      </c>
      <c r="G238" s="79" t="b">
        <v>0</v>
      </c>
      <c r="H238" s="79" t="b">
        <v>0</v>
      </c>
      <c r="I238" s="79" t="b">
        <v>0</v>
      </c>
      <c r="J238" s="79" t="b">
        <v>0</v>
      </c>
      <c r="K238" s="79" t="b">
        <v>0</v>
      </c>
      <c r="L238" s="79" t="b">
        <v>0</v>
      </c>
    </row>
    <row r="239" spans="1:12" ht="15">
      <c r="A239" s="86" t="s">
        <v>3460</v>
      </c>
      <c r="B239" s="86" t="s">
        <v>2153</v>
      </c>
      <c r="C239" s="79">
        <v>2</v>
      </c>
      <c r="D239" s="104">
        <v>0.0007756065821805387</v>
      </c>
      <c r="E239" s="104">
        <v>1.2145955142096707</v>
      </c>
      <c r="F239" s="79" t="s">
        <v>3067</v>
      </c>
      <c r="G239" s="79" t="b">
        <v>0</v>
      </c>
      <c r="H239" s="79" t="b">
        <v>0</v>
      </c>
      <c r="I239" s="79" t="b">
        <v>0</v>
      </c>
      <c r="J239" s="79" t="b">
        <v>0</v>
      </c>
      <c r="K239" s="79" t="b">
        <v>0</v>
      </c>
      <c r="L239" s="79" t="b">
        <v>0</v>
      </c>
    </row>
    <row r="240" spans="1:12" ht="15">
      <c r="A240" s="86" t="s">
        <v>2536</v>
      </c>
      <c r="B240" s="86" t="s">
        <v>3451</v>
      </c>
      <c r="C240" s="79">
        <v>2</v>
      </c>
      <c r="D240" s="104">
        <v>0.0007756065821805387</v>
      </c>
      <c r="E240" s="104">
        <v>2.5022615483156705</v>
      </c>
      <c r="F240" s="79" t="s">
        <v>3067</v>
      </c>
      <c r="G240" s="79" t="b">
        <v>0</v>
      </c>
      <c r="H240" s="79" t="b">
        <v>0</v>
      </c>
      <c r="I240" s="79" t="b">
        <v>0</v>
      </c>
      <c r="J240" s="79" t="b">
        <v>0</v>
      </c>
      <c r="K240" s="79" t="b">
        <v>0</v>
      </c>
      <c r="L240" s="79" t="b">
        <v>0</v>
      </c>
    </row>
    <row r="241" spans="1:12" ht="15">
      <c r="A241" s="86" t="s">
        <v>2439</v>
      </c>
      <c r="B241" s="86" t="s">
        <v>850</v>
      </c>
      <c r="C241" s="79">
        <v>2</v>
      </c>
      <c r="D241" s="104">
        <v>0.0007756065821805387</v>
      </c>
      <c r="E241" s="104">
        <v>1.5991715613237267</v>
      </c>
      <c r="F241" s="79" t="s">
        <v>3067</v>
      </c>
      <c r="G241" s="79" t="b">
        <v>0</v>
      </c>
      <c r="H241" s="79" t="b">
        <v>0</v>
      </c>
      <c r="I241" s="79" t="b">
        <v>0</v>
      </c>
      <c r="J241" s="79" t="b">
        <v>0</v>
      </c>
      <c r="K241" s="79" t="b">
        <v>0</v>
      </c>
      <c r="L241" s="79" t="b">
        <v>0</v>
      </c>
    </row>
    <row r="242" spans="1:12" ht="15">
      <c r="A242" s="86" t="s">
        <v>850</v>
      </c>
      <c r="B242" s="86" t="s">
        <v>851</v>
      </c>
      <c r="C242" s="79">
        <v>2</v>
      </c>
      <c r="D242" s="104">
        <v>0.0007756065821805387</v>
      </c>
      <c r="E242" s="104">
        <v>1.0812562355749393</v>
      </c>
      <c r="F242" s="79" t="s">
        <v>3067</v>
      </c>
      <c r="G242" s="79" t="b">
        <v>0</v>
      </c>
      <c r="H242" s="79" t="b">
        <v>0</v>
      </c>
      <c r="I242" s="79" t="b">
        <v>0</v>
      </c>
      <c r="J242" s="79" t="b">
        <v>0</v>
      </c>
      <c r="K242" s="79" t="b">
        <v>0</v>
      </c>
      <c r="L242" s="79" t="b">
        <v>0</v>
      </c>
    </row>
    <row r="243" spans="1:12" ht="15">
      <c r="A243" s="86" t="s">
        <v>2482</v>
      </c>
      <c r="B243" s="86" t="s">
        <v>2428</v>
      </c>
      <c r="C243" s="79">
        <v>2</v>
      </c>
      <c r="D243" s="104">
        <v>0.0007756065821805387</v>
      </c>
      <c r="E243" s="104">
        <v>0.6973171213440901</v>
      </c>
      <c r="F243" s="79" t="s">
        <v>3067</v>
      </c>
      <c r="G243" s="79" t="b">
        <v>0</v>
      </c>
      <c r="H243" s="79" t="b">
        <v>0</v>
      </c>
      <c r="I243" s="79" t="b">
        <v>0</v>
      </c>
      <c r="J243" s="79" t="b">
        <v>0</v>
      </c>
      <c r="K243" s="79" t="b">
        <v>0</v>
      </c>
      <c r="L243" s="79" t="b">
        <v>0</v>
      </c>
    </row>
    <row r="244" spans="1:12" ht="15">
      <c r="A244" s="86" t="s">
        <v>942</v>
      </c>
      <c r="B244" s="86" t="s">
        <v>939</v>
      </c>
      <c r="C244" s="79">
        <v>2</v>
      </c>
      <c r="D244" s="104">
        <v>0.0007756065821805387</v>
      </c>
      <c r="E244" s="104">
        <v>2.87464745251532</v>
      </c>
      <c r="F244" s="79" t="s">
        <v>3067</v>
      </c>
      <c r="G244" s="79" t="b">
        <v>0</v>
      </c>
      <c r="H244" s="79" t="b">
        <v>1</v>
      </c>
      <c r="I244" s="79" t="b">
        <v>0</v>
      </c>
      <c r="J244" s="79" t="b">
        <v>0</v>
      </c>
      <c r="K244" s="79" t="b">
        <v>0</v>
      </c>
      <c r="L244" s="79" t="b">
        <v>0</v>
      </c>
    </row>
    <row r="245" spans="1:12" ht="15">
      <c r="A245" s="86" t="s">
        <v>2428</v>
      </c>
      <c r="B245" s="86" t="s">
        <v>2759</v>
      </c>
      <c r="C245" s="79">
        <v>2</v>
      </c>
      <c r="D245" s="104">
        <v>0.0007756065821805387</v>
      </c>
      <c r="E245" s="104">
        <v>1.651559630783415</v>
      </c>
      <c r="F245" s="79" t="s">
        <v>3067</v>
      </c>
      <c r="G245" s="79" t="b">
        <v>0</v>
      </c>
      <c r="H245" s="79" t="b">
        <v>0</v>
      </c>
      <c r="I245" s="79" t="b">
        <v>0</v>
      </c>
      <c r="J245" s="79" t="b">
        <v>0</v>
      </c>
      <c r="K245" s="79" t="b">
        <v>0</v>
      </c>
      <c r="L245" s="79" t="b">
        <v>0</v>
      </c>
    </row>
    <row r="246" spans="1:12" ht="15">
      <c r="A246" s="86" t="s">
        <v>2759</v>
      </c>
      <c r="B246" s="86" t="s">
        <v>2803</v>
      </c>
      <c r="C246" s="79">
        <v>2</v>
      </c>
      <c r="D246" s="104">
        <v>0.0007756065821805387</v>
      </c>
      <c r="E246" s="104">
        <v>3.4187154968655955</v>
      </c>
      <c r="F246" s="79" t="s">
        <v>3067</v>
      </c>
      <c r="G246" s="79" t="b">
        <v>0</v>
      </c>
      <c r="H246" s="79" t="b">
        <v>0</v>
      </c>
      <c r="I246" s="79" t="b">
        <v>0</v>
      </c>
      <c r="J246" s="79" t="b">
        <v>0</v>
      </c>
      <c r="K246" s="79" t="b">
        <v>0</v>
      </c>
      <c r="L246" s="79" t="b">
        <v>0</v>
      </c>
    </row>
    <row r="247" spans="1:12" ht="15">
      <c r="A247" s="86" t="s">
        <v>2803</v>
      </c>
      <c r="B247" s="86" t="s">
        <v>2527</v>
      </c>
      <c r="C247" s="79">
        <v>2</v>
      </c>
      <c r="D247" s="104">
        <v>0.0007756065821805387</v>
      </c>
      <c r="E247" s="104">
        <v>3.020775488193558</v>
      </c>
      <c r="F247" s="79" t="s">
        <v>3067</v>
      </c>
      <c r="G247" s="79" t="b">
        <v>0</v>
      </c>
      <c r="H247" s="79" t="b">
        <v>0</v>
      </c>
      <c r="I247" s="79" t="b">
        <v>0</v>
      </c>
      <c r="J247" s="79" t="b">
        <v>0</v>
      </c>
      <c r="K247" s="79" t="b">
        <v>0</v>
      </c>
      <c r="L247" s="79" t="b">
        <v>0</v>
      </c>
    </row>
    <row r="248" spans="1:12" ht="15">
      <c r="A248" s="86" t="s">
        <v>2527</v>
      </c>
      <c r="B248" s="86" t="s">
        <v>2935</v>
      </c>
      <c r="C248" s="79">
        <v>2</v>
      </c>
      <c r="D248" s="104">
        <v>0.0007756065821805387</v>
      </c>
      <c r="E248" s="104">
        <v>3.020775488193558</v>
      </c>
      <c r="F248" s="79" t="s">
        <v>3067</v>
      </c>
      <c r="G248" s="79" t="b">
        <v>0</v>
      </c>
      <c r="H248" s="79" t="b">
        <v>0</v>
      </c>
      <c r="I248" s="79" t="b">
        <v>0</v>
      </c>
      <c r="J248" s="79" t="b">
        <v>0</v>
      </c>
      <c r="K248" s="79" t="b">
        <v>0</v>
      </c>
      <c r="L248" s="79" t="b">
        <v>0</v>
      </c>
    </row>
    <row r="249" spans="1:12" ht="15">
      <c r="A249" s="86" t="s">
        <v>2935</v>
      </c>
      <c r="B249" s="86" t="s">
        <v>2534</v>
      </c>
      <c r="C249" s="79">
        <v>2</v>
      </c>
      <c r="D249" s="104">
        <v>0.0007756065821805387</v>
      </c>
      <c r="E249" s="104">
        <v>2.816655505537633</v>
      </c>
      <c r="F249" s="79" t="s">
        <v>3067</v>
      </c>
      <c r="G249" s="79" t="b">
        <v>0</v>
      </c>
      <c r="H249" s="79" t="b">
        <v>0</v>
      </c>
      <c r="I249" s="79" t="b">
        <v>0</v>
      </c>
      <c r="J249" s="79" t="b">
        <v>0</v>
      </c>
      <c r="K249" s="79" t="b">
        <v>0</v>
      </c>
      <c r="L249" s="79" t="b">
        <v>0</v>
      </c>
    </row>
    <row r="250" spans="1:12" ht="15">
      <c r="A250" s="86" t="s">
        <v>2534</v>
      </c>
      <c r="B250" s="86" t="s">
        <v>2936</v>
      </c>
      <c r="C250" s="79">
        <v>2</v>
      </c>
      <c r="D250" s="104">
        <v>0.0007756065821805387</v>
      </c>
      <c r="E250" s="104">
        <v>2.816655505537633</v>
      </c>
      <c r="F250" s="79" t="s">
        <v>3067</v>
      </c>
      <c r="G250" s="79" t="b">
        <v>0</v>
      </c>
      <c r="H250" s="79" t="b">
        <v>0</v>
      </c>
      <c r="I250" s="79" t="b">
        <v>0</v>
      </c>
      <c r="J250" s="79" t="b">
        <v>0</v>
      </c>
      <c r="K250" s="79" t="b">
        <v>0</v>
      </c>
      <c r="L250" s="79" t="b">
        <v>0</v>
      </c>
    </row>
    <row r="251" spans="1:12" ht="15">
      <c r="A251" s="86" t="s">
        <v>2936</v>
      </c>
      <c r="B251" s="86" t="s">
        <v>1013</v>
      </c>
      <c r="C251" s="79">
        <v>2</v>
      </c>
      <c r="D251" s="104">
        <v>0.0007756065821805387</v>
      </c>
      <c r="E251" s="104">
        <v>3.242624237809914</v>
      </c>
      <c r="F251" s="79" t="s">
        <v>3067</v>
      </c>
      <c r="G251" s="79" t="b">
        <v>0</v>
      </c>
      <c r="H251" s="79" t="b">
        <v>0</v>
      </c>
      <c r="I251" s="79" t="b">
        <v>0</v>
      </c>
      <c r="J251" s="79" t="b">
        <v>0</v>
      </c>
      <c r="K251" s="79" t="b">
        <v>0</v>
      </c>
      <c r="L251" s="79" t="b">
        <v>0</v>
      </c>
    </row>
    <row r="252" spans="1:12" ht="15">
      <c r="A252" s="86" t="s">
        <v>3479</v>
      </c>
      <c r="B252" s="86" t="s">
        <v>3491</v>
      </c>
      <c r="C252" s="79">
        <v>2</v>
      </c>
      <c r="D252" s="104">
        <v>0.0007756065821805387</v>
      </c>
      <c r="E252" s="104">
        <v>2.941594242145933</v>
      </c>
      <c r="F252" s="79" t="s">
        <v>3067</v>
      </c>
      <c r="G252" s="79" t="b">
        <v>0</v>
      </c>
      <c r="H252" s="79" t="b">
        <v>0</v>
      </c>
      <c r="I252" s="79" t="b">
        <v>0</v>
      </c>
      <c r="J252" s="79" t="b">
        <v>0</v>
      </c>
      <c r="K252" s="79" t="b">
        <v>0</v>
      </c>
      <c r="L252" s="79" t="b">
        <v>0</v>
      </c>
    </row>
    <row r="253" spans="1:12" ht="15">
      <c r="A253" s="86" t="s">
        <v>2791</v>
      </c>
      <c r="B253" s="86" t="s">
        <v>2561</v>
      </c>
      <c r="C253" s="79">
        <v>2</v>
      </c>
      <c r="D253" s="104">
        <v>0.0007756065821805387</v>
      </c>
      <c r="E253" s="104">
        <v>2.5894117240345706</v>
      </c>
      <c r="F253" s="79" t="s">
        <v>3067</v>
      </c>
      <c r="G253" s="79" t="b">
        <v>0</v>
      </c>
      <c r="H253" s="79" t="b">
        <v>0</v>
      </c>
      <c r="I253" s="79" t="b">
        <v>0</v>
      </c>
      <c r="J253" s="79" t="b">
        <v>0</v>
      </c>
      <c r="K253" s="79" t="b">
        <v>0</v>
      </c>
      <c r="L253" s="79" t="b">
        <v>0</v>
      </c>
    </row>
    <row r="254" spans="1:12" ht="15">
      <c r="A254" s="86" t="s">
        <v>3471</v>
      </c>
      <c r="B254" s="86" t="s">
        <v>3511</v>
      </c>
      <c r="C254" s="79">
        <v>2</v>
      </c>
      <c r="D254" s="104">
        <v>0.0007756065821805387</v>
      </c>
      <c r="E254" s="104">
        <v>3.020775488193558</v>
      </c>
      <c r="F254" s="79" t="s">
        <v>3067</v>
      </c>
      <c r="G254" s="79" t="b">
        <v>0</v>
      </c>
      <c r="H254" s="79" t="b">
        <v>0</v>
      </c>
      <c r="I254" s="79" t="b">
        <v>0</v>
      </c>
      <c r="J254" s="79" t="b">
        <v>0</v>
      </c>
      <c r="K254" s="79" t="b">
        <v>0</v>
      </c>
      <c r="L254" s="79" t="b">
        <v>0</v>
      </c>
    </row>
    <row r="255" spans="1:12" ht="15">
      <c r="A255" s="86" t="s">
        <v>3511</v>
      </c>
      <c r="B255" s="86" t="s">
        <v>2994</v>
      </c>
      <c r="C255" s="79">
        <v>2</v>
      </c>
      <c r="D255" s="104">
        <v>0.0007756065821805387</v>
      </c>
      <c r="E255" s="104">
        <v>3.4187154968655955</v>
      </c>
      <c r="F255" s="79" t="s">
        <v>3067</v>
      </c>
      <c r="G255" s="79" t="b">
        <v>0</v>
      </c>
      <c r="H255" s="79" t="b">
        <v>0</v>
      </c>
      <c r="I255" s="79" t="b">
        <v>0</v>
      </c>
      <c r="J255" s="79" t="b">
        <v>0</v>
      </c>
      <c r="K255" s="79" t="b">
        <v>0</v>
      </c>
      <c r="L255" s="79" t="b">
        <v>0</v>
      </c>
    </row>
    <row r="256" spans="1:12" ht="15">
      <c r="A256" s="86" t="s">
        <v>3473</v>
      </c>
      <c r="B256" s="86" t="s">
        <v>3441</v>
      </c>
      <c r="C256" s="79">
        <v>2</v>
      </c>
      <c r="D256" s="104">
        <v>0.0007756065821805387</v>
      </c>
      <c r="E256" s="104">
        <v>2.145714224801858</v>
      </c>
      <c r="F256" s="79" t="s">
        <v>3067</v>
      </c>
      <c r="G256" s="79" t="b">
        <v>0</v>
      </c>
      <c r="H256" s="79" t="b">
        <v>0</v>
      </c>
      <c r="I256" s="79" t="b">
        <v>0</v>
      </c>
      <c r="J256" s="79" t="b">
        <v>0</v>
      </c>
      <c r="K256" s="79" t="b">
        <v>0</v>
      </c>
      <c r="L256" s="79" t="b">
        <v>0</v>
      </c>
    </row>
    <row r="257" spans="1:12" ht="15">
      <c r="A257" s="86" t="s">
        <v>2899</v>
      </c>
      <c r="B257" s="86" t="s">
        <v>2732</v>
      </c>
      <c r="C257" s="79">
        <v>2</v>
      </c>
      <c r="D257" s="104">
        <v>0.0007756065821805387</v>
      </c>
      <c r="E257" s="104">
        <v>3.020775488193558</v>
      </c>
      <c r="F257" s="79" t="s">
        <v>3067</v>
      </c>
      <c r="G257" s="79" t="b">
        <v>0</v>
      </c>
      <c r="H257" s="79" t="b">
        <v>0</v>
      </c>
      <c r="I257" s="79" t="b">
        <v>0</v>
      </c>
      <c r="J257" s="79" t="b">
        <v>0</v>
      </c>
      <c r="K257" s="79" t="b">
        <v>0</v>
      </c>
      <c r="L257" s="79" t="b">
        <v>0</v>
      </c>
    </row>
    <row r="258" spans="1:12" ht="15">
      <c r="A258" s="86" t="s">
        <v>3495</v>
      </c>
      <c r="B258" s="86" t="s">
        <v>2992</v>
      </c>
      <c r="C258" s="79">
        <v>2</v>
      </c>
      <c r="D258" s="104">
        <v>0.0007756065821805387</v>
      </c>
      <c r="E258" s="104">
        <v>3.242624237809914</v>
      </c>
      <c r="F258" s="79" t="s">
        <v>3067</v>
      </c>
      <c r="G258" s="79" t="b">
        <v>0</v>
      </c>
      <c r="H258" s="79" t="b">
        <v>0</v>
      </c>
      <c r="I258" s="79" t="b">
        <v>0</v>
      </c>
      <c r="J258" s="79" t="b">
        <v>0</v>
      </c>
      <c r="K258" s="79" t="b">
        <v>0</v>
      </c>
      <c r="L258" s="79" t="b">
        <v>0</v>
      </c>
    </row>
    <row r="259" spans="1:12" ht="15">
      <c r="A259" s="86" t="s">
        <v>2993</v>
      </c>
      <c r="B259" s="86" t="s">
        <v>3453</v>
      </c>
      <c r="C259" s="79">
        <v>2</v>
      </c>
      <c r="D259" s="104">
        <v>0.0007756065821805387</v>
      </c>
      <c r="E259" s="104">
        <v>2.7197454925295768</v>
      </c>
      <c r="F259" s="79" t="s">
        <v>3067</v>
      </c>
      <c r="G259" s="79" t="b">
        <v>0</v>
      </c>
      <c r="H259" s="79" t="b">
        <v>0</v>
      </c>
      <c r="I259" s="79" t="b">
        <v>0</v>
      </c>
      <c r="J259" s="79" t="b">
        <v>0</v>
      </c>
      <c r="K259" s="79" t="b">
        <v>0</v>
      </c>
      <c r="L259" s="79" t="b">
        <v>0</v>
      </c>
    </row>
    <row r="260" spans="1:12" ht="15">
      <c r="A260" s="86" t="s">
        <v>3453</v>
      </c>
      <c r="B260" s="86" t="s">
        <v>2898</v>
      </c>
      <c r="C260" s="79">
        <v>2</v>
      </c>
      <c r="D260" s="104">
        <v>0.0007756065821805387</v>
      </c>
      <c r="E260" s="104">
        <v>2.5436542334738954</v>
      </c>
      <c r="F260" s="79" t="s">
        <v>3067</v>
      </c>
      <c r="G260" s="79" t="b">
        <v>0</v>
      </c>
      <c r="H260" s="79" t="b">
        <v>0</v>
      </c>
      <c r="I260" s="79" t="b">
        <v>0</v>
      </c>
      <c r="J260" s="79" t="b">
        <v>0</v>
      </c>
      <c r="K260" s="79" t="b">
        <v>0</v>
      </c>
      <c r="L260" s="79" t="b">
        <v>0</v>
      </c>
    </row>
    <row r="261" spans="1:12" ht="15">
      <c r="A261" s="86" t="s">
        <v>2644</v>
      </c>
      <c r="B261" s="86" t="s">
        <v>3448</v>
      </c>
      <c r="C261" s="79">
        <v>2</v>
      </c>
      <c r="D261" s="104">
        <v>0.0007756065821805387</v>
      </c>
      <c r="E261" s="104">
        <v>2.2012315526516892</v>
      </c>
      <c r="F261" s="79" t="s">
        <v>3067</v>
      </c>
      <c r="G261" s="79" t="b">
        <v>0</v>
      </c>
      <c r="H261" s="79" t="b">
        <v>0</v>
      </c>
      <c r="I261" s="79" t="b">
        <v>0</v>
      </c>
      <c r="J261" s="79" t="b">
        <v>0</v>
      </c>
      <c r="K261" s="79" t="b">
        <v>0</v>
      </c>
      <c r="L261" s="79" t="b">
        <v>0</v>
      </c>
    </row>
    <row r="262" spans="1:12" ht="15">
      <c r="A262" s="86" t="s">
        <v>2830</v>
      </c>
      <c r="B262" s="86" t="s">
        <v>987</v>
      </c>
      <c r="C262" s="79">
        <v>2</v>
      </c>
      <c r="D262" s="104">
        <v>0.0007756065821805387</v>
      </c>
      <c r="E262" s="104">
        <v>2.5022615483156705</v>
      </c>
      <c r="F262" s="79" t="s">
        <v>3067</v>
      </c>
      <c r="G262" s="79" t="b">
        <v>0</v>
      </c>
      <c r="H262" s="79" t="b">
        <v>0</v>
      </c>
      <c r="I262" s="79" t="b">
        <v>0</v>
      </c>
      <c r="J262" s="79" t="b">
        <v>0</v>
      </c>
      <c r="K262" s="79" t="b">
        <v>0</v>
      </c>
      <c r="L262" s="79" t="b">
        <v>0</v>
      </c>
    </row>
    <row r="263" spans="1:12" ht="15">
      <c r="A263" s="86" t="s">
        <v>3496</v>
      </c>
      <c r="B263" s="86" t="s">
        <v>2876</v>
      </c>
      <c r="C263" s="79">
        <v>2</v>
      </c>
      <c r="D263" s="104">
        <v>0.0007756065821805387</v>
      </c>
      <c r="E263" s="104">
        <v>3.242624237809914</v>
      </c>
      <c r="F263" s="79" t="s">
        <v>3067</v>
      </c>
      <c r="G263" s="79" t="b">
        <v>0</v>
      </c>
      <c r="H263" s="79" t="b">
        <v>0</v>
      </c>
      <c r="I263" s="79" t="b">
        <v>0</v>
      </c>
      <c r="J263" s="79" t="b">
        <v>0</v>
      </c>
      <c r="K263" s="79" t="b">
        <v>0</v>
      </c>
      <c r="L263" s="79" t="b">
        <v>0</v>
      </c>
    </row>
    <row r="264" spans="1:12" ht="15">
      <c r="A264" s="86" t="s">
        <v>2876</v>
      </c>
      <c r="B264" s="86" t="s">
        <v>2995</v>
      </c>
      <c r="C264" s="79">
        <v>2</v>
      </c>
      <c r="D264" s="104">
        <v>0.0007756065821805387</v>
      </c>
      <c r="E264" s="104">
        <v>3.4187154968655955</v>
      </c>
      <c r="F264" s="79" t="s">
        <v>3067</v>
      </c>
      <c r="G264" s="79" t="b">
        <v>0</v>
      </c>
      <c r="H264" s="79" t="b">
        <v>0</v>
      </c>
      <c r="I264" s="79" t="b">
        <v>0</v>
      </c>
      <c r="J264" s="79" t="b">
        <v>0</v>
      </c>
      <c r="K264" s="79" t="b">
        <v>0</v>
      </c>
      <c r="L264" s="79" t="b">
        <v>0</v>
      </c>
    </row>
    <row r="265" spans="1:12" ht="15">
      <c r="A265" s="86" t="s">
        <v>2995</v>
      </c>
      <c r="B265" s="86" t="s">
        <v>3481</v>
      </c>
      <c r="C265" s="79">
        <v>2</v>
      </c>
      <c r="D265" s="104">
        <v>0.0007756065821805387</v>
      </c>
      <c r="E265" s="104">
        <v>3.1176855012016143</v>
      </c>
      <c r="F265" s="79" t="s">
        <v>3067</v>
      </c>
      <c r="G265" s="79" t="b">
        <v>0</v>
      </c>
      <c r="H265" s="79" t="b">
        <v>0</v>
      </c>
      <c r="I265" s="79" t="b">
        <v>0</v>
      </c>
      <c r="J265" s="79" t="b">
        <v>0</v>
      </c>
      <c r="K265" s="79" t="b">
        <v>0</v>
      </c>
      <c r="L265" s="79" t="b">
        <v>0</v>
      </c>
    </row>
    <row r="266" spans="1:12" ht="15">
      <c r="A266" s="86" t="s">
        <v>3512</v>
      </c>
      <c r="B266" s="86" t="s">
        <v>2996</v>
      </c>
      <c r="C266" s="79">
        <v>2</v>
      </c>
      <c r="D266" s="104">
        <v>0.0007756065821805387</v>
      </c>
      <c r="E266" s="104">
        <v>3.4187154968655955</v>
      </c>
      <c r="F266" s="79" t="s">
        <v>3067</v>
      </c>
      <c r="G266" s="79" t="b">
        <v>0</v>
      </c>
      <c r="H266" s="79" t="b">
        <v>0</v>
      </c>
      <c r="I266" s="79" t="b">
        <v>0</v>
      </c>
      <c r="J266" s="79" t="b">
        <v>0</v>
      </c>
      <c r="K266" s="79" t="b">
        <v>0</v>
      </c>
      <c r="L266" s="79" t="b">
        <v>0</v>
      </c>
    </row>
    <row r="267" spans="1:12" ht="15">
      <c r="A267" s="86" t="s">
        <v>2496</v>
      </c>
      <c r="B267" s="86" t="s">
        <v>855</v>
      </c>
      <c r="C267" s="79">
        <v>2</v>
      </c>
      <c r="D267" s="104">
        <v>0.0007756065821805387</v>
      </c>
      <c r="E267" s="104">
        <v>1.8139496121617082</v>
      </c>
      <c r="F267" s="79" t="s">
        <v>3067</v>
      </c>
      <c r="G267" s="79" t="b">
        <v>0</v>
      </c>
      <c r="H267" s="79" t="b">
        <v>0</v>
      </c>
      <c r="I267" s="79" t="b">
        <v>0</v>
      </c>
      <c r="J267" s="79" t="b">
        <v>0</v>
      </c>
      <c r="K267" s="79" t="b">
        <v>0</v>
      </c>
      <c r="L267" s="79" t="b">
        <v>0</v>
      </c>
    </row>
    <row r="268" spans="1:12" ht="15">
      <c r="A268" s="86" t="s">
        <v>3453</v>
      </c>
      <c r="B268" s="86" t="s">
        <v>3441</v>
      </c>
      <c r="C268" s="79">
        <v>2</v>
      </c>
      <c r="D268" s="104">
        <v>0.0007756065821805387</v>
      </c>
      <c r="E268" s="104">
        <v>1.8446842291378767</v>
      </c>
      <c r="F268" s="79" t="s">
        <v>3067</v>
      </c>
      <c r="G268" s="79" t="b">
        <v>0</v>
      </c>
      <c r="H268" s="79" t="b">
        <v>0</v>
      </c>
      <c r="I268" s="79" t="b">
        <v>0</v>
      </c>
      <c r="J268" s="79" t="b">
        <v>0</v>
      </c>
      <c r="K268" s="79" t="b">
        <v>0</v>
      </c>
      <c r="L268" s="79" t="b">
        <v>0</v>
      </c>
    </row>
    <row r="269" spans="1:12" ht="15">
      <c r="A269" s="86" t="s">
        <v>2625</v>
      </c>
      <c r="B269" s="86" t="s">
        <v>2693</v>
      </c>
      <c r="C269" s="79">
        <v>2</v>
      </c>
      <c r="D269" s="104">
        <v>0.0007756065821805387</v>
      </c>
      <c r="E269" s="104">
        <v>2.4767074438432823</v>
      </c>
      <c r="F269" s="79" t="s">
        <v>3067</v>
      </c>
      <c r="G269" s="79" t="b">
        <v>0</v>
      </c>
      <c r="H269" s="79" t="b">
        <v>0</v>
      </c>
      <c r="I269" s="79" t="b">
        <v>0</v>
      </c>
      <c r="J269" s="79" t="b">
        <v>0</v>
      </c>
      <c r="K269" s="79" t="b">
        <v>0</v>
      </c>
      <c r="L269" s="79" t="b">
        <v>0</v>
      </c>
    </row>
    <row r="270" spans="1:12" ht="15">
      <c r="A270" s="86" t="s">
        <v>2468</v>
      </c>
      <c r="B270" s="86" t="s">
        <v>2428</v>
      </c>
      <c r="C270" s="79">
        <v>2</v>
      </c>
      <c r="D270" s="104">
        <v>0.0007756065821805387</v>
      </c>
      <c r="E270" s="104">
        <v>0.9661624336366701</v>
      </c>
      <c r="F270" s="79" t="s">
        <v>3067</v>
      </c>
      <c r="G270" s="79" t="b">
        <v>0</v>
      </c>
      <c r="H270" s="79" t="b">
        <v>0</v>
      </c>
      <c r="I270" s="79" t="b">
        <v>0</v>
      </c>
      <c r="J270" s="79" t="b">
        <v>0</v>
      </c>
      <c r="K270" s="79" t="b">
        <v>0</v>
      </c>
      <c r="L270" s="79" t="b">
        <v>0</v>
      </c>
    </row>
    <row r="271" spans="1:12" ht="15">
      <c r="A271" s="86" t="s">
        <v>2831</v>
      </c>
      <c r="B271" s="86" t="s">
        <v>2593</v>
      </c>
      <c r="C271" s="79">
        <v>2</v>
      </c>
      <c r="D271" s="104">
        <v>0.0007756065821805387</v>
      </c>
      <c r="E271" s="104">
        <v>2.816655505537633</v>
      </c>
      <c r="F271" s="79" t="s">
        <v>3067</v>
      </c>
      <c r="G271" s="79" t="b">
        <v>0</v>
      </c>
      <c r="H271" s="79" t="b">
        <v>0</v>
      </c>
      <c r="I271" s="79" t="b">
        <v>0</v>
      </c>
      <c r="J271" s="79" t="b">
        <v>0</v>
      </c>
      <c r="K271" s="79" t="b">
        <v>0</v>
      </c>
      <c r="L271" s="79" t="b">
        <v>0</v>
      </c>
    </row>
    <row r="272" spans="1:12" ht="15">
      <c r="A272" s="86" t="s">
        <v>3056</v>
      </c>
      <c r="B272" s="86" t="s">
        <v>3057</v>
      </c>
      <c r="C272" s="79">
        <v>2</v>
      </c>
      <c r="D272" s="104">
        <v>0.0007756065821805387</v>
      </c>
      <c r="E272" s="104">
        <v>3.4187154968655955</v>
      </c>
      <c r="F272" s="79" t="s">
        <v>3067</v>
      </c>
      <c r="G272" s="79" t="b">
        <v>0</v>
      </c>
      <c r="H272" s="79" t="b">
        <v>0</v>
      </c>
      <c r="I272" s="79" t="b">
        <v>0</v>
      </c>
      <c r="J272" s="79" t="b">
        <v>0</v>
      </c>
      <c r="K272" s="79" t="b">
        <v>0</v>
      </c>
      <c r="L272" s="79" t="b">
        <v>0</v>
      </c>
    </row>
    <row r="273" spans="1:12" ht="15">
      <c r="A273" s="86" t="s">
        <v>3430</v>
      </c>
      <c r="B273" s="86" t="s">
        <v>2670</v>
      </c>
      <c r="C273" s="79">
        <v>2</v>
      </c>
      <c r="D273" s="104">
        <v>0.0007756065821805387</v>
      </c>
      <c r="E273" s="104">
        <v>2.2883817283705894</v>
      </c>
      <c r="F273" s="79" t="s">
        <v>3067</v>
      </c>
      <c r="G273" s="79" t="b">
        <v>0</v>
      </c>
      <c r="H273" s="79" t="b">
        <v>0</v>
      </c>
      <c r="I273" s="79" t="b">
        <v>0</v>
      </c>
      <c r="J273" s="79" t="b">
        <v>0</v>
      </c>
      <c r="K273" s="79" t="b">
        <v>0</v>
      </c>
      <c r="L273" s="79" t="b">
        <v>0</v>
      </c>
    </row>
    <row r="274" spans="1:12" ht="15">
      <c r="A274" s="86" t="s">
        <v>2670</v>
      </c>
      <c r="B274" s="86" t="s">
        <v>3468</v>
      </c>
      <c r="C274" s="79">
        <v>2</v>
      </c>
      <c r="D274" s="104">
        <v>0.0007756065821805387</v>
      </c>
      <c r="E274" s="104">
        <v>2.941594242145933</v>
      </c>
      <c r="F274" s="79" t="s">
        <v>3067</v>
      </c>
      <c r="G274" s="79" t="b">
        <v>0</v>
      </c>
      <c r="H274" s="79" t="b">
        <v>0</v>
      </c>
      <c r="I274" s="79" t="b">
        <v>0</v>
      </c>
      <c r="J274" s="79" t="b">
        <v>0</v>
      </c>
      <c r="K274" s="79" t="b">
        <v>0</v>
      </c>
      <c r="L274" s="79" t="b">
        <v>0</v>
      </c>
    </row>
    <row r="275" spans="1:12" ht="15">
      <c r="A275" s="86" t="s">
        <v>3468</v>
      </c>
      <c r="B275" s="86" t="s">
        <v>3059</v>
      </c>
      <c r="C275" s="79">
        <v>2</v>
      </c>
      <c r="D275" s="104">
        <v>0.0007756065821805387</v>
      </c>
      <c r="E275" s="104">
        <v>2.941594242145933</v>
      </c>
      <c r="F275" s="79" t="s">
        <v>3067</v>
      </c>
      <c r="G275" s="79" t="b">
        <v>0</v>
      </c>
      <c r="H275" s="79" t="b">
        <v>0</v>
      </c>
      <c r="I275" s="79" t="b">
        <v>0</v>
      </c>
      <c r="J275" s="79" t="b">
        <v>0</v>
      </c>
      <c r="K275" s="79" t="b">
        <v>0</v>
      </c>
      <c r="L275" s="79" t="b">
        <v>0</v>
      </c>
    </row>
    <row r="276" spans="1:12" ht="15">
      <c r="A276" s="86" t="s">
        <v>3059</v>
      </c>
      <c r="B276" s="86" t="s">
        <v>3440</v>
      </c>
      <c r="C276" s="79">
        <v>2</v>
      </c>
      <c r="D276" s="104">
        <v>0.0007756065821805387</v>
      </c>
      <c r="E276" s="104">
        <v>2.5436542334738954</v>
      </c>
      <c r="F276" s="79" t="s">
        <v>3067</v>
      </c>
      <c r="G276" s="79" t="b">
        <v>0</v>
      </c>
      <c r="H276" s="79" t="b">
        <v>0</v>
      </c>
      <c r="I276" s="79" t="b">
        <v>0</v>
      </c>
      <c r="J276" s="79" t="b">
        <v>0</v>
      </c>
      <c r="K276" s="79" t="b">
        <v>0</v>
      </c>
      <c r="L276" s="79" t="b">
        <v>0</v>
      </c>
    </row>
    <row r="277" spans="1:12" ht="15">
      <c r="A277" s="86" t="s">
        <v>2925</v>
      </c>
      <c r="B277" s="86" t="s">
        <v>2834</v>
      </c>
      <c r="C277" s="79">
        <v>2</v>
      </c>
      <c r="D277" s="104">
        <v>0.0007756065821805387</v>
      </c>
      <c r="E277" s="104">
        <v>3.066532978754233</v>
      </c>
      <c r="F277" s="79" t="s">
        <v>3067</v>
      </c>
      <c r="G277" s="79" t="b">
        <v>0</v>
      </c>
      <c r="H277" s="79" t="b">
        <v>0</v>
      </c>
      <c r="I277" s="79" t="b">
        <v>0</v>
      </c>
      <c r="J277" s="79" t="b">
        <v>0</v>
      </c>
      <c r="K277" s="79" t="b">
        <v>0</v>
      </c>
      <c r="L277" s="79" t="b">
        <v>0</v>
      </c>
    </row>
    <row r="278" spans="1:12" ht="15">
      <c r="A278" s="86" t="s">
        <v>2834</v>
      </c>
      <c r="B278" s="86" t="s">
        <v>3464</v>
      </c>
      <c r="C278" s="79">
        <v>2</v>
      </c>
      <c r="D278" s="104">
        <v>0.0007756065821805387</v>
      </c>
      <c r="E278" s="104">
        <v>2.7655029830902516</v>
      </c>
      <c r="F278" s="79" t="s">
        <v>3067</v>
      </c>
      <c r="G278" s="79" t="b">
        <v>0</v>
      </c>
      <c r="H278" s="79" t="b">
        <v>0</v>
      </c>
      <c r="I278" s="79" t="b">
        <v>0</v>
      </c>
      <c r="J278" s="79" t="b">
        <v>0</v>
      </c>
      <c r="K278" s="79" t="b">
        <v>0</v>
      </c>
      <c r="L278" s="79" t="b">
        <v>0</v>
      </c>
    </row>
    <row r="279" spans="1:12" ht="15">
      <c r="A279" s="86" t="s">
        <v>3464</v>
      </c>
      <c r="B279" s="86" t="s">
        <v>2704</v>
      </c>
      <c r="C279" s="79">
        <v>2</v>
      </c>
      <c r="D279" s="104">
        <v>0.0007756065821805387</v>
      </c>
      <c r="E279" s="104">
        <v>2.6985561934596385</v>
      </c>
      <c r="F279" s="79" t="s">
        <v>3067</v>
      </c>
      <c r="G279" s="79" t="b">
        <v>0</v>
      </c>
      <c r="H279" s="79" t="b">
        <v>0</v>
      </c>
      <c r="I279" s="79" t="b">
        <v>0</v>
      </c>
      <c r="J279" s="79" t="b">
        <v>0</v>
      </c>
      <c r="K279" s="79" t="b">
        <v>0</v>
      </c>
      <c r="L279" s="79" t="b">
        <v>0</v>
      </c>
    </row>
    <row r="280" spans="1:12" ht="15">
      <c r="A280" s="86" t="s">
        <v>2431</v>
      </c>
      <c r="B280" s="86" t="s">
        <v>2943</v>
      </c>
      <c r="C280" s="79">
        <v>2</v>
      </c>
      <c r="D280" s="104">
        <v>0.0007756065821805387</v>
      </c>
      <c r="E280" s="104">
        <v>2.08627703694999</v>
      </c>
      <c r="F280" s="79" t="s">
        <v>3067</v>
      </c>
      <c r="G280" s="79" t="b">
        <v>0</v>
      </c>
      <c r="H280" s="79" t="b">
        <v>1</v>
      </c>
      <c r="I280" s="79" t="b">
        <v>0</v>
      </c>
      <c r="J280" s="79" t="b">
        <v>0</v>
      </c>
      <c r="K280" s="79" t="b">
        <v>0</v>
      </c>
      <c r="L280" s="79" t="b">
        <v>0</v>
      </c>
    </row>
    <row r="281" spans="1:12" ht="15">
      <c r="A281" s="86" t="s">
        <v>3466</v>
      </c>
      <c r="B281" s="86" t="s">
        <v>3447</v>
      </c>
      <c r="C281" s="79">
        <v>2</v>
      </c>
      <c r="D281" s="104">
        <v>0.0007756065821805387</v>
      </c>
      <c r="E281" s="104">
        <v>2.128680885503077</v>
      </c>
      <c r="F281" s="79" t="s">
        <v>3067</v>
      </c>
      <c r="G281" s="79" t="b">
        <v>0</v>
      </c>
      <c r="H281" s="79" t="b">
        <v>0</v>
      </c>
      <c r="I281" s="79" t="b">
        <v>0</v>
      </c>
      <c r="J281" s="79" t="b">
        <v>0</v>
      </c>
      <c r="K281" s="79" t="b">
        <v>0</v>
      </c>
      <c r="L281" s="79" t="b">
        <v>0</v>
      </c>
    </row>
    <row r="282" spans="1:12" ht="15">
      <c r="A282" s="86" t="s">
        <v>3454</v>
      </c>
      <c r="B282" s="86" t="s">
        <v>2596</v>
      </c>
      <c r="C282" s="79">
        <v>2</v>
      </c>
      <c r="D282" s="104">
        <v>0.0007756065821805387</v>
      </c>
      <c r="E282" s="104">
        <v>2.4187154968655955</v>
      </c>
      <c r="F282" s="79" t="s">
        <v>3067</v>
      </c>
      <c r="G282" s="79" t="b">
        <v>0</v>
      </c>
      <c r="H282" s="79" t="b">
        <v>0</v>
      </c>
      <c r="I282" s="79" t="b">
        <v>0</v>
      </c>
      <c r="J282" s="79" t="b">
        <v>0</v>
      </c>
      <c r="K282" s="79" t="b">
        <v>0</v>
      </c>
      <c r="L282" s="79" t="b">
        <v>0</v>
      </c>
    </row>
    <row r="283" spans="1:12" ht="15">
      <c r="A283" s="86" t="s">
        <v>3431</v>
      </c>
      <c r="B283" s="86" t="s">
        <v>2428</v>
      </c>
      <c r="C283" s="79">
        <v>2</v>
      </c>
      <c r="D283" s="104">
        <v>0.0007756065821805387</v>
      </c>
      <c r="E283" s="104">
        <v>0.4310492319393209</v>
      </c>
      <c r="F283" s="79" t="s">
        <v>3067</v>
      </c>
      <c r="G283" s="79" t="b">
        <v>0</v>
      </c>
      <c r="H283" s="79" t="b">
        <v>0</v>
      </c>
      <c r="I283" s="79" t="b">
        <v>0</v>
      </c>
      <c r="J283" s="79" t="b">
        <v>0</v>
      </c>
      <c r="K283" s="79" t="b">
        <v>0</v>
      </c>
      <c r="L283" s="79" t="b">
        <v>0</v>
      </c>
    </row>
    <row r="284" spans="1:12" ht="15">
      <c r="A284" s="86" t="s">
        <v>2883</v>
      </c>
      <c r="B284" s="86" t="s">
        <v>3433</v>
      </c>
      <c r="C284" s="79">
        <v>2</v>
      </c>
      <c r="D284" s="104">
        <v>0.0007756065821805387</v>
      </c>
      <c r="E284" s="104">
        <v>2.1819263974563023</v>
      </c>
      <c r="F284" s="79" t="s">
        <v>3067</v>
      </c>
      <c r="G284" s="79" t="b">
        <v>0</v>
      </c>
      <c r="H284" s="79" t="b">
        <v>0</v>
      </c>
      <c r="I284" s="79" t="b">
        <v>0</v>
      </c>
      <c r="J284" s="79" t="b">
        <v>0</v>
      </c>
      <c r="K284" s="79" t="b">
        <v>0</v>
      </c>
      <c r="L284" s="79" t="b">
        <v>0</v>
      </c>
    </row>
    <row r="285" spans="1:12" ht="15">
      <c r="A285" s="86" t="s">
        <v>2567</v>
      </c>
      <c r="B285" s="86" t="s">
        <v>884</v>
      </c>
      <c r="C285" s="79">
        <v>2</v>
      </c>
      <c r="D285" s="104">
        <v>0.0007756065821805387</v>
      </c>
      <c r="E285" s="104">
        <v>2.367562974418214</v>
      </c>
      <c r="F285" s="79" t="s">
        <v>3067</v>
      </c>
      <c r="G285" s="79" t="b">
        <v>0</v>
      </c>
      <c r="H285" s="79" t="b">
        <v>0</v>
      </c>
      <c r="I285" s="79" t="b">
        <v>0</v>
      </c>
      <c r="J285" s="79" t="b">
        <v>0</v>
      </c>
      <c r="K285" s="79" t="b">
        <v>0</v>
      </c>
      <c r="L285" s="79" t="b">
        <v>0</v>
      </c>
    </row>
    <row r="286" spans="1:12" ht="15">
      <c r="A286" s="86" t="s">
        <v>3464</v>
      </c>
      <c r="B286" s="86" t="s">
        <v>2500</v>
      </c>
      <c r="C286" s="79">
        <v>2</v>
      </c>
      <c r="D286" s="104">
        <v>0.0007756065821805387</v>
      </c>
      <c r="E286" s="104">
        <v>2.6985561934596385</v>
      </c>
      <c r="F286" s="79" t="s">
        <v>3067</v>
      </c>
      <c r="G286" s="79" t="b">
        <v>0</v>
      </c>
      <c r="H286" s="79" t="b">
        <v>0</v>
      </c>
      <c r="I286" s="79" t="b">
        <v>0</v>
      </c>
      <c r="J286" s="79" t="b">
        <v>0</v>
      </c>
      <c r="K286" s="79" t="b">
        <v>0</v>
      </c>
      <c r="L286" s="79" t="b">
        <v>0</v>
      </c>
    </row>
    <row r="287" spans="1:12" ht="15">
      <c r="A287" s="86" t="s">
        <v>3478</v>
      </c>
      <c r="B287" s="86" t="s">
        <v>2428</v>
      </c>
      <c r="C287" s="79">
        <v>2</v>
      </c>
      <c r="D287" s="104">
        <v>0.0007756065821805387</v>
      </c>
      <c r="E287" s="104">
        <v>1.2092004823229645</v>
      </c>
      <c r="F287" s="79" t="s">
        <v>3067</v>
      </c>
      <c r="G287" s="79" t="b">
        <v>0</v>
      </c>
      <c r="H287" s="79" t="b">
        <v>0</v>
      </c>
      <c r="I287" s="79" t="b">
        <v>0</v>
      </c>
      <c r="J287" s="79" t="b">
        <v>0</v>
      </c>
      <c r="K287" s="79" t="b">
        <v>0</v>
      </c>
      <c r="L287" s="79" t="b">
        <v>0</v>
      </c>
    </row>
    <row r="288" spans="1:12" ht="15">
      <c r="A288" s="86" t="s">
        <v>3470</v>
      </c>
      <c r="B288" s="86" t="s">
        <v>2431</v>
      </c>
      <c r="C288" s="79">
        <v>2</v>
      </c>
      <c r="D288" s="104">
        <v>0.0007756065821805387</v>
      </c>
      <c r="E288" s="104">
        <v>1.7197454925295768</v>
      </c>
      <c r="F288" s="79" t="s">
        <v>3067</v>
      </c>
      <c r="G288" s="79" t="b">
        <v>0</v>
      </c>
      <c r="H288" s="79" t="b">
        <v>0</v>
      </c>
      <c r="I288" s="79" t="b">
        <v>0</v>
      </c>
      <c r="J288" s="79" t="b">
        <v>0</v>
      </c>
      <c r="K288" s="79" t="b">
        <v>1</v>
      </c>
      <c r="L288" s="79" t="b">
        <v>0</v>
      </c>
    </row>
    <row r="289" spans="1:12" ht="15">
      <c r="A289" s="86" t="s">
        <v>2431</v>
      </c>
      <c r="B289" s="86" t="s">
        <v>873</v>
      </c>
      <c r="C289" s="79">
        <v>2</v>
      </c>
      <c r="D289" s="104">
        <v>0.0007756065821805387</v>
      </c>
      <c r="E289" s="104">
        <v>1.4842170456220276</v>
      </c>
      <c r="F289" s="79" t="s">
        <v>3067</v>
      </c>
      <c r="G289" s="79" t="b">
        <v>0</v>
      </c>
      <c r="H289" s="79" t="b">
        <v>1</v>
      </c>
      <c r="I289" s="79" t="b">
        <v>0</v>
      </c>
      <c r="J289" s="79" t="b">
        <v>0</v>
      </c>
      <c r="K289" s="79" t="b">
        <v>0</v>
      </c>
      <c r="L289" s="79" t="b">
        <v>0</v>
      </c>
    </row>
    <row r="290" spans="1:12" ht="15">
      <c r="A290" s="86" t="s">
        <v>993</v>
      </c>
      <c r="B290" s="86" t="s">
        <v>2555</v>
      </c>
      <c r="C290" s="79">
        <v>2</v>
      </c>
      <c r="D290" s="104">
        <v>0.0007756065821805387</v>
      </c>
      <c r="E290" s="104">
        <v>2.280412798699314</v>
      </c>
      <c r="F290" s="79" t="s">
        <v>3067</v>
      </c>
      <c r="G290" s="79" t="b">
        <v>1</v>
      </c>
      <c r="H290" s="79" t="b">
        <v>0</v>
      </c>
      <c r="I290" s="79" t="b">
        <v>0</v>
      </c>
      <c r="J290" s="79" t="b">
        <v>0</v>
      </c>
      <c r="K290" s="79" t="b">
        <v>1</v>
      </c>
      <c r="L290" s="79" t="b">
        <v>0</v>
      </c>
    </row>
    <row r="291" spans="1:12" ht="15">
      <c r="A291" s="86" t="s">
        <v>869</v>
      </c>
      <c r="B291" s="86" t="s">
        <v>986</v>
      </c>
      <c r="C291" s="79">
        <v>2</v>
      </c>
      <c r="D291" s="104">
        <v>0.0007756065821805387</v>
      </c>
      <c r="E291" s="104">
        <v>2.5736174568513386</v>
      </c>
      <c r="F291" s="79" t="s">
        <v>3067</v>
      </c>
      <c r="G291" s="79" t="b">
        <v>0</v>
      </c>
      <c r="H291" s="79" t="b">
        <v>1</v>
      </c>
      <c r="I291" s="79" t="b">
        <v>0</v>
      </c>
      <c r="J291" s="79" t="b">
        <v>0</v>
      </c>
      <c r="K291" s="79" t="b">
        <v>0</v>
      </c>
      <c r="L291" s="79" t="b">
        <v>0</v>
      </c>
    </row>
    <row r="292" spans="1:12" ht="15">
      <c r="A292" s="86" t="s">
        <v>920</v>
      </c>
      <c r="B292" s="86" t="s">
        <v>2748</v>
      </c>
      <c r="C292" s="79">
        <v>2</v>
      </c>
      <c r="D292" s="104">
        <v>0.0007756065821805387</v>
      </c>
      <c r="E292" s="104">
        <v>2.87464745251532</v>
      </c>
      <c r="F292" s="79" t="s">
        <v>3067</v>
      </c>
      <c r="G292" s="79" t="b">
        <v>0</v>
      </c>
      <c r="H292" s="79" t="b">
        <v>0</v>
      </c>
      <c r="I292" s="79" t="b">
        <v>0</v>
      </c>
      <c r="J292" s="79" t="b">
        <v>0</v>
      </c>
      <c r="K292" s="79" t="b">
        <v>0</v>
      </c>
      <c r="L292" s="79" t="b">
        <v>0</v>
      </c>
    </row>
    <row r="293" spans="1:12" ht="15">
      <c r="A293" s="86" t="s">
        <v>3008</v>
      </c>
      <c r="B293" s="86" t="s">
        <v>2440</v>
      </c>
      <c r="C293" s="79">
        <v>2</v>
      </c>
      <c r="D293" s="104">
        <v>0.0007756065821805387</v>
      </c>
      <c r="E293" s="104">
        <v>2.5736174568513386</v>
      </c>
      <c r="F293" s="79" t="s">
        <v>3067</v>
      </c>
      <c r="G293" s="79" t="b">
        <v>0</v>
      </c>
      <c r="H293" s="79" t="b">
        <v>0</v>
      </c>
      <c r="I293" s="79" t="b">
        <v>0</v>
      </c>
      <c r="J293" s="79" t="b">
        <v>0</v>
      </c>
      <c r="K293" s="79" t="b">
        <v>0</v>
      </c>
      <c r="L293" s="79" t="b">
        <v>0</v>
      </c>
    </row>
    <row r="294" spans="1:12" ht="15">
      <c r="A294" s="86" t="s">
        <v>2491</v>
      </c>
      <c r="B294" s="86" t="s">
        <v>2896</v>
      </c>
      <c r="C294" s="79">
        <v>2</v>
      </c>
      <c r="D294" s="104">
        <v>0.0007756065821805387</v>
      </c>
      <c r="E294" s="104">
        <v>3.020775488193558</v>
      </c>
      <c r="F294" s="79" t="s">
        <v>3067</v>
      </c>
      <c r="G294" s="79" t="b">
        <v>0</v>
      </c>
      <c r="H294" s="79" t="b">
        <v>1</v>
      </c>
      <c r="I294" s="79" t="b">
        <v>0</v>
      </c>
      <c r="J294" s="79" t="b">
        <v>0</v>
      </c>
      <c r="K294" s="79" t="b">
        <v>0</v>
      </c>
      <c r="L294" s="79" t="b">
        <v>0</v>
      </c>
    </row>
    <row r="295" spans="1:12" ht="15">
      <c r="A295" s="86" t="s">
        <v>2896</v>
      </c>
      <c r="B295" s="86" t="s">
        <v>284</v>
      </c>
      <c r="C295" s="79">
        <v>2</v>
      </c>
      <c r="D295" s="104">
        <v>0.0007756065821805387</v>
      </c>
      <c r="E295" s="104">
        <v>2.3773228117073706</v>
      </c>
      <c r="F295" s="79" t="s">
        <v>3067</v>
      </c>
      <c r="G295" s="79" t="b">
        <v>0</v>
      </c>
      <c r="H295" s="79" t="b">
        <v>0</v>
      </c>
      <c r="I295" s="79" t="b">
        <v>0</v>
      </c>
      <c r="J295" s="79" t="b">
        <v>0</v>
      </c>
      <c r="K295" s="79" t="b">
        <v>0</v>
      </c>
      <c r="L295" s="79" t="b">
        <v>0</v>
      </c>
    </row>
    <row r="296" spans="1:12" ht="15">
      <c r="A296" s="86" t="s">
        <v>284</v>
      </c>
      <c r="B296" s="86" t="s">
        <v>2823</v>
      </c>
      <c r="C296" s="79">
        <v>2</v>
      </c>
      <c r="D296" s="104">
        <v>0.0007756065821805387</v>
      </c>
      <c r="E296" s="104">
        <v>2.3580176565119837</v>
      </c>
      <c r="F296" s="79" t="s">
        <v>3067</v>
      </c>
      <c r="G296" s="79" t="b">
        <v>0</v>
      </c>
      <c r="H296" s="79" t="b">
        <v>0</v>
      </c>
      <c r="I296" s="79" t="b">
        <v>0</v>
      </c>
      <c r="J296" s="79" t="b">
        <v>0</v>
      </c>
      <c r="K296" s="79" t="b">
        <v>0</v>
      </c>
      <c r="L296" s="79" t="b">
        <v>0</v>
      </c>
    </row>
    <row r="297" spans="1:12" ht="15">
      <c r="A297" s="86" t="s">
        <v>2823</v>
      </c>
      <c r="B297" s="86" t="s">
        <v>2606</v>
      </c>
      <c r="C297" s="79">
        <v>2</v>
      </c>
      <c r="D297" s="104">
        <v>0.0007756065821805387</v>
      </c>
      <c r="E297" s="104">
        <v>2.941594242145933</v>
      </c>
      <c r="F297" s="79" t="s">
        <v>3067</v>
      </c>
      <c r="G297" s="79" t="b">
        <v>0</v>
      </c>
      <c r="H297" s="79" t="b">
        <v>0</v>
      </c>
      <c r="I297" s="79" t="b">
        <v>0</v>
      </c>
      <c r="J297" s="79" t="b">
        <v>0</v>
      </c>
      <c r="K297" s="79" t="b">
        <v>0</v>
      </c>
      <c r="L297" s="79" t="b">
        <v>0</v>
      </c>
    </row>
    <row r="298" spans="1:12" ht="15">
      <c r="A298" s="86" t="s">
        <v>2606</v>
      </c>
      <c r="B298" s="86" t="s">
        <v>2440</v>
      </c>
      <c r="C298" s="79">
        <v>2</v>
      </c>
      <c r="D298" s="104">
        <v>0.0007756065821805387</v>
      </c>
      <c r="E298" s="104">
        <v>2.175677448179301</v>
      </c>
      <c r="F298" s="79" t="s">
        <v>3067</v>
      </c>
      <c r="G298" s="79" t="b">
        <v>0</v>
      </c>
      <c r="H298" s="79" t="b">
        <v>0</v>
      </c>
      <c r="I298" s="79" t="b">
        <v>0</v>
      </c>
      <c r="J298" s="79" t="b">
        <v>0</v>
      </c>
      <c r="K298" s="79" t="b">
        <v>0</v>
      </c>
      <c r="L298" s="79" t="b">
        <v>0</v>
      </c>
    </row>
    <row r="299" spans="1:12" ht="15">
      <c r="A299" s="86" t="s">
        <v>2440</v>
      </c>
      <c r="B299" s="86" t="s">
        <v>2428</v>
      </c>
      <c r="C299" s="79">
        <v>2</v>
      </c>
      <c r="D299" s="104">
        <v>0.0007756065821805387</v>
      </c>
      <c r="E299" s="104">
        <v>0.6973171213440901</v>
      </c>
      <c r="F299" s="79" t="s">
        <v>3067</v>
      </c>
      <c r="G299" s="79" t="b">
        <v>0</v>
      </c>
      <c r="H299" s="79" t="b">
        <v>0</v>
      </c>
      <c r="I299" s="79" t="b">
        <v>0</v>
      </c>
      <c r="J299" s="79" t="b">
        <v>0</v>
      </c>
      <c r="K299" s="79" t="b">
        <v>0</v>
      </c>
      <c r="L299" s="79" t="b">
        <v>0</v>
      </c>
    </row>
    <row r="300" spans="1:12" ht="15">
      <c r="A300" s="86" t="s">
        <v>921</v>
      </c>
      <c r="B300" s="86" t="s">
        <v>2666</v>
      </c>
      <c r="C300" s="79">
        <v>2</v>
      </c>
      <c r="D300" s="104">
        <v>0.0007756065821805387</v>
      </c>
      <c r="E300" s="104">
        <v>3.020775488193558</v>
      </c>
      <c r="F300" s="79" t="s">
        <v>3067</v>
      </c>
      <c r="G300" s="79" t="b">
        <v>0</v>
      </c>
      <c r="H300" s="79" t="b">
        <v>0</v>
      </c>
      <c r="I300" s="79" t="b">
        <v>0</v>
      </c>
      <c r="J300" s="79" t="b">
        <v>0</v>
      </c>
      <c r="K300" s="79" t="b">
        <v>0</v>
      </c>
      <c r="L300" s="79" t="b">
        <v>0</v>
      </c>
    </row>
    <row r="301" spans="1:12" ht="15">
      <c r="A301" s="86" t="s">
        <v>2666</v>
      </c>
      <c r="B301" s="86" t="s">
        <v>2447</v>
      </c>
      <c r="C301" s="79">
        <v>2</v>
      </c>
      <c r="D301" s="104">
        <v>0.0007756065821805387</v>
      </c>
      <c r="E301" s="104">
        <v>2.7197454925295768</v>
      </c>
      <c r="F301" s="79" t="s">
        <v>3067</v>
      </c>
      <c r="G301" s="79" t="b">
        <v>0</v>
      </c>
      <c r="H301" s="79" t="b">
        <v>0</v>
      </c>
      <c r="I301" s="79" t="b">
        <v>0</v>
      </c>
      <c r="J301" s="79" t="b">
        <v>0</v>
      </c>
      <c r="K301" s="79" t="b">
        <v>0</v>
      </c>
      <c r="L301" s="79" t="b">
        <v>0</v>
      </c>
    </row>
    <row r="302" spans="1:12" ht="15">
      <c r="A302" s="86" t="s">
        <v>2447</v>
      </c>
      <c r="B302" s="86" t="s">
        <v>2738</v>
      </c>
      <c r="C302" s="79">
        <v>2</v>
      </c>
      <c r="D302" s="104">
        <v>0.0007756065821805387</v>
      </c>
      <c r="E302" s="104">
        <v>2.5436542334738954</v>
      </c>
      <c r="F302" s="79" t="s">
        <v>3067</v>
      </c>
      <c r="G302" s="79" t="b">
        <v>0</v>
      </c>
      <c r="H302" s="79" t="b">
        <v>0</v>
      </c>
      <c r="I302" s="79" t="b">
        <v>0</v>
      </c>
      <c r="J302" s="79" t="b">
        <v>0</v>
      </c>
      <c r="K302" s="79" t="b">
        <v>0</v>
      </c>
      <c r="L302" s="79" t="b">
        <v>0</v>
      </c>
    </row>
    <row r="303" spans="1:12" ht="15">
      <c r="A303" s="86" t="s">
        <v>2738</v>
      </c>
      <c r="B303" s="86" t="s">
        <v>2643</v>
      </c>
      <c r="C303" s="79">
        <v>2</v>
      </c>
      <c r="D303" s="104">
        <v>0.0007756065821805387</v>
      </c>
      <c r="E303" s="104">
        <v>2.8446842291378767</v>
      </c>
      <c r="F303" s="79" t="s">
        <v>3067</v>
      </c>
      <c r="G303" s="79" t="b">
        <v>0</v>
      </c>
      <c r="H303" s="79" t="b">
        <v>0</v>
      </c>
      <c r="I303" s="79" t="b">
        <v>0</v>
      </c>
      <c r="J303" s="79" t="b">
        <v>1</v>
      </c>
      <c r="K303" s="79" t="b">
        <v>0</v>
      </c>
      <c r="L303" s="79" t="b">
        <v>0</v>
      </c>
    </row>
    <row r="304" spans="1:12" ht="15">
      <c r="A304" s="86" t="s">
        <v>2643</v>
      </c>
      <c r="B304" s="86" t="s">
        <v>2631</v>
      </c>
      <c r="C304" s="79">
        <v>2</v>
      </c>
      <c r="D304" s="104">
        <v>0.0007756065821805387</v>
      </c>
      <c r="E304" s="104">
        <v>2.7197454925295768</v>
      </c>
      <c r="F304" s="79" t="s">
        <v>3067</v>
      </c>
      <c r="G304" s="79" t="b">
        <v>1</v>
      </c>
      <c r="H304" s="79" t="b">
        <v>0</v>
      </c>
      <c r="I304" s="79" t="b">
        <v>0</v>
      </c>
      <c r="J304" s="79" t="b">
        <v>0</v>
      </c>
      <c r="K304" s="79" t="b">
        <v>0</v>
      </c>
      <c r="L304" s="79" t="b">
        <v>0</v>
      </c>
    </row>
    <row r="305" spans="1:12" ht="15">
      <c r="A305" s="86" t="s">
        <v>2631</v>
      </c>
      <c r="B305" s="86" t="s">
        <v>851</v>
      </c>
      <c r="C305" s="79">
        <v>2</v>
      </c>
      <c r="D305" s="104">
        <v>0.0007756065821805387</v>
      </c>
      <c r="E305" s="104">
        <v>1.9563174989666394</v>
      </c>
      <c r="F305" s="79" t="s">
        <v>3067</v>
      </c>
      <c r="G305" s="79" t="b">
        <v>0</v>
      </c>
      <c r="H305" s="79" t="b">
        <v>0</v>
      </c>
      <c r="I305" s="79" t="b">
        <v>0</v>
      </c>
      <c r="J305" s="79" t="b">
        <v>0</v>
      </c>
      <c r="K305" s="79" t="b">
        <v>0</v>
      </c>
      <c r="L305" s="79" t="b">
        <v>0</v>
      </c>
    </row>
    <row r="306" spans="1:12" ht="15">
      <c r="A306" s="86" t="s">
        <v>888</v>
      </c>
      <c r="B306" s="86" t="s">
        <v>2549</v>
      </c>
      <c r="C306" s="79">
        <v>2</v>
      </c>
      <c r="D306" s="104">
        <v>0.0007756065821805387</v>
      </c>
      <c r="E306" s="104">
        <v>1.9954696229287876</v>
      </c>
      <c r="F306" s="79" t="s">
        <v>3067</v>
      </c>
      <c r="G306" s="79" t="b">
        <v>0</v>
      </c>
      <c r="H306" s="79" t="b">
        <v>0</v>
      </c>
      <c r="I306" s="79" t="b">
        <v>0</v>
      </c>
      <c r="J306" s="79" t="b">
        <v>0</v>
      </c>
      <c r="K306" s="79" t="b">
        <v>0</v>
      </c>
      <c r="L306" s="79" t="b">
        <v>0</v>
      </c>
    </row>
    <row r="307" spans="1:12" ht="15">
      <c r="A307" s="86" t="s">
        <v>2549</v>
      </c>
      <c r="B307" s="86" t="s">
        <v>3003</v>
      </c>
      <c r="C307" s="79">
        <v>2</v>
      </c>
      <c r="D307" s="104">
        <v>0.0007756065821805387</v>
      </c>
      <c r="E307" s="104">
        <v>3.4187154968655955</v>
      </c>
      <c r="F307" s="79" t="s">
        <v>3067</v>
      </c>
      <c r="G307" s="79" t="b">
        <v>0</v>
      </c>
      <c r="H307" s="79" t="b">
        <v>0</v>
      </c>
      <c r="I307" s="79" t="b">
        <v>0</v>
      </c>
      <c r="J307" s="79" t="b">
        <v>0</v>
      </c>
      <c r="K307" s="79" t="b">
        <v>0</v>
      </c>
      <c r="L307" s="79" t="b">
        <v>0</v>
      </c>
    </row>
    <row r="308" spans="1:12" ht="15">
      <c r="A308" s="86" t="s">
        <v>3003</v>
      </c>
      <c r="B308" s="86" t="s">
        <v>3004</v>
      </c>
      <c r="C308" s="79">
        <v>2</v>
      </c>
      <c r="D308" s="104">
        <v>0.0007756065821805387</v>
      </c>
      <c r="E308" s="104">
        <v>3.4187154968655955</v>
      </c>
      <c r="F308" s="79" t="s">
        <v>3067</v>
      </c>
      <c r="G308" s="79" t="b">
        <v>0</v>
      </c>
      <c r="H308" s="79" t="b">
        <v>0</v>
      </c>
      <c r="I308" s="79" t="b">
        <v>0</v>
      </c>
      <c r="J308" s="79" t="b">
        <v>0</v>
      </c>
      <c r="K308" s="79" t="b">
        <v>1</v>
      </c>
      <c r="L308" s="79" t="b">
        <v>0</v>
      </c>
    </row>
    <row r="309" spans="1:12" ht="15">
      <c r="A309" s="86" t="s">
        <v>3004</v>
      </c>
      <c r="B309" s="86" t="s">
        <v>2606</v>
      </c>
      <c r="C309" s="79">
        <v>2</v>
      </c>
      <c r="D309" s="104">
        <v>0.0007756065821805387</v>
      </c>
      <c r="E309" s="104">
        <v>2.941594242145933</v>
      </c>
      <c r="F309" s="79" t="s">
        <v>3067</v>
      </c>
      <c r="G309" s="79" t="b">
        <v>0</v>
      </c>
      <c r="H309" s="79" t="b">
        <v>1</v>
      </c>
      <c r="I309" s="79" t="b">
        <v>0</v>
      </c>
      <c r="J309" s="79" t="b">
        <v>0</v>
      </c>
      <c r="K309" s="79" t="b">
        <v>0</v>
      </c>
      <c r="L309" s="79" t="b">
        <v>0</v>
      </c>
    </row>
    <row r="310" spans="1:12" ht="15">
      <c r="A310" s="86" t="s">
        <v>2606</v>
      </c>
      <c r="B310" s="86" t="s">
        <v>2627</v>
      </c>
      <c r="C310" s="79">
        <v>2</v>
      </c>
      <c r="D310" s="104">
        <v>0.0007756065821805387</v>
      </c>
      <c r="E310" s="104">
        <v>2.5436542334738954</v>
      </c>
      <c r="F310" s="79" t="s">
        <v>3067</v>
      </c>
      <c r="G310" s="79" t="b">
        <v>0</v>
      </c>
      <c r="H310" s="79" t="b">
        <v>0</v>
      </c>
      <c r="I310" s="79" t="b">
        <v>0</v>
      </c>
      <c r="J310" s="79" t="b">
        <v>0</v>
      </c>
      <c r="K310" s="79" t="b">
        <v>0</v>
      </c>
      <c r="L310" s="79" t="b">
        <v>0</v>
      </c>
    </row>
    <row r="311" spans="1:12" ht="15">
      <c r="A311" s="86" t="s">
        <v>3006</v>
      </c>
      <c r="B311" s="86" t="s">
        <v>3444</v>
      </c>
      <c r="C311" s="79">
        <v>2</v>
      </c>
      <c r="D311" s="104">
        <v>0.0007756065821805387</v>
      </c>
      <c r="E311" s="104">
        <v>2.5736174568513386</v>
      </c>
      <c r="F311" s="79" t="s">
        <v>3067</v>
      </c>
      <c r="G311" s="79" t="b">
        <v>0</v>
      </c>
      <c r="H311" s="79" t="b">
        <v>0</v>
      </c>
      <c r="I311" s="79" t="b">
        <v>0</v>
      </c>
      <c r="J311" s="79" t="b">
        <v>0</v>
      </c>
      <c r="K311" s="79" t="b">
        <v>0</v>
      </c>
      <c r="L311" s="79" t="b">
        <v>0</v>
      </c>
    </row>
    <row r="312" spans="1:12" ht="15">
      <c r="A312" s="86" t="s">
        <v>850</v>
      </c>
      <c r="B312" s="86" t="s">
        <v>2462</v>
      </c>
      <c r="C312" s="79">
        <v>2</v>
      </c>
      <c r="D312" s="104">
        <v>0.0007756065821805387</v>
      </c>
      <c r="E312" s="104">
        <v>1.7655029830902518</v>
      </c>
      <c r="F312" s="79" t="s">
        <v>3067</v>
      </c>
      <c r="G312" s="79" t="b">
        <v>0</v>
      </c>
      <c r="H312" s="79" t="b">
        <v>0</v>
      </c>
      <c r="I312" s="79" t="b">
        <v>0</v>
      </c>
      <c r="J312" s="79" t="b">
        <v>0</v>
      </c>
      <c r="K312" s="79" t="b">
        <v>0</v>
      </c>
      <c r="L312" s="79" t="b">
        <v>0</v>
      </c>
    </row>
    <row r="313" spans="1:12" ht="15">
      <c r="A313" s="86" t="s">
        <v>2756</v>
      </c>
      <c r="B313" s="86" t="s">
        <v>2757</v>
      </c>
      <c r="C313" s="79">
        <v>2</v>
      </c>
      <c r="D313" s="104">
        <v>0.0007756065821805387</v>
      </c>
      <c r="E313" s="104">
        <v>3.4187154968655955</v>
      </c>
      <c r="F313" s="79" t="s">
        <v>3067</v>
      </c>
      <c r="G313" s="79" t="b">
        <v>0</v>
      </c>
      <c r="H313" s="79" t="b">
        <v>0</v>
      </c>
      <c r="I313" s="79" t="b">
        <v>0</v>
      </c>
      <c r="J313" s="79" t="b">
        <v>0</v>
      </c>
      <c r="K313" s="79" t="b">
        <v>0</v>
      </c>
      <c r="L313" s="79" t="b">
        <v>0</v>
      </c>
    </row>
    <row r="314" spans="1:12" ht="15">
      <c r="A314" s="86" t="s">
        <v>2832</v>
      </c>
      <c r="B314" s="86" t="s">
        <v>2557</v>
      </c>
      <c r="C314" s="79">
        <v>2</v>
      </c>
      <c r="D314" s="104">
        <v>0.0007756065821805387</v>
      </c>
      <c r="E314" s="104">
        <v>3.020775488193558</v>
      </c>
      <c r="F314" s="79" t="s">
        <v>3067</v>
      </c>
      <c r="G314" s="79" t="b">
        <v>0</v>
      </c>
      <c r="H314" s="79" t="b">
        <v>0</v>
      </c>
      <c r="I314" s="79" t="b">
        <v>0</v>
      </c>
      <c r="J314" s="79" t="b">
        <v>0</v>
      </c>
      <c r="K314" s="79" t="b">
        <v>0</v>
      </c>
      <c r="L314" s="79" t="b">
        <v>0</v>
      </c>
    </row>
    <row r="315" spans="1:12" ht="15">
      <c r="A315" s="86" t="s">
        <v>2447</v>
      </c>
      <c r="B315" s="86" t="s">
        <v>888</v>
      </c>
      <c r="C315" s="79">
        <v>2</v>
      </c>
      <c r="D315" s="104">
        <v>0.0007756065821805387</v>
      </c>
      <c r="E315" s="104">
        <v>1.3132053120956215</v>
      </c>
      <c r="F315" s="79" t="s">
        <v>3067</v>
      </c>
      <c r="G315" s="79" t="b">
        <v>0</v>
      </c>
      <c r="H315" s="79" t="b">
        <v>0</v>
      </c>
      <c r="I315" s="79" t="b">
        <v>0</v>
      </c>
      <c r="J315" s="79" t="b">
        <v>0</v>
      </c>
      <c r="K315" s="79" t="b">
        <v>0</v>
      </c>
      <c r="L315" s="79" t="b">
        <v>0</v>
      </c>
    </row>
    <row r="316" spans="1:12" ht="15">
      <c r="A316" s="86" t="s">
        <v>288</v>
      </c>
      <c r="B316" s="86" t="s">
        <v>855</v>
      </c>
      <c r="C316" s="79">
        <v>2</v>
      </c>
      <c r="D316" s="104">
        <v>0.0008846359178067544</v>
      </c>
      <c r="E316" s="104">
        <v>1.9600776478399462</v>
      </c>
      <c r="F316" s="79" t="s">
        <v>3067</v>
      </c>
      <c r="G316" s="79" t="b">
        <v>0</v>
      </c>
      <c r="H316" s="79" t="b">
        <v>0</v>
      </c>
      <c r="I316" s="79" t="b">
        <v>0</v>
      </c>
      <c r="J316" s="79" t="b">
        <v>0</v>
      </c>
      <c r="K316" s="79" t="b">
        <v>0</v>
      </c>
      <c r="L316" s="79" t="b">
        <v>0</v>
      </c>
    </row>
    <row r="317" spans="1:12" ht="15">
      <c r="A317" s="86" t="s">
        <v>2882</v>
      </c>
      <c r="B317" s="86" t="s">
        <v>3044</v>
      </c>
      <c r="C317" s="79">
        <v>2</v>
      </c>
      <c r="D317" s="104">
        <v>0.0007756065821805387</v>
      </c>
      <c r="E317" s="104">
        <v>3.4187154968655955</v>
      </c>
      <c r="F317" s="79" t="s">
        <v>3067</v>
      </c>
      <c r="G317" s="79" t="b">
        <v>0</v>
      </c>
      <c r="H317" s="79" t="b">
        <v>0</v>
      </c>
      <c r="I317" s="79" t="b">
        <v>0</v>
      </c>
      <c r="J317" s="79" t="b">
        <v>0</v>
      </c>
      <c r="K317" s="79" t="b">
        <v>0</v>
      </c>
      <c r="L317" s="79" t="b">
        <v>0</v>
      </c>
    </row>
    <row r="318" spans="1:12" ht="15">
      <c r="A318" s="86" t="s">
        <v>3044</v>
      </c>
      <c r="B318" s="86" t="s">
        <v>2717</v>
      </c>
      <c r="C318" s="79">
        <v>2</v>
      </c>
      <c r="D318" s="104">
        <v>0.0007756065821805387</v>
      </c>
      <c r="E318" s="104">
        <v>3.4187154968655955</v>
      </c>
      <c r="F318" s="79" t="s">
        <v>3067</v>
      </c>
      <c r="G318" s="79" t="b">
        <v>0</v>
      </c>
      <c r="H318" s="79" t="b">
        <v>0</v>
      </c>
      <c r="I318" s="79" t="b">
        <v>0</v>
      </c>
      <c r="J318" s="79" t="b">
        <v>0</v>
      </c>
      <c r="K318" s="79" t="b">
        <v>0</v>
      </c>
      <c r="L318" s="79" t="b">
        <v>0</v>
      </c>
    </row>
    <row r="319" spans="1:12" ht="15">
      <c r="A319" s="86" t="s">
        <v>2717</v>
      </c>
      <c r="B319" s="86" t="s">
        <v>944</v>
      </c>
      <c r="C319" s="79">
        <v>2</v>
      </c>
      <c r="D319" s="104">
        <v>0.0007756065821805387</v>
      </c>
      <c r="E319" s="104">
        <v>3.4187154968655955</v>
      </c>
      <c r="F319" s="79" t="s">
        <v>3067</v>
      </c>
      <c r="G319" s="79" t="b">
        <v>0</v>
      </c>
      <c r="H319" s="79" t="b">
        <v>0</v>
      </c>
      <c r="I319" s="79" t="b">
        <v>0</v>
      </c>
      <c r="J319" s="79" t="b">
        <v>0</v>
      </c>
      <c r="K319" s="79" t="b">
        <v>0</v>
      </c>
      <c r="L319" s="79" t="b">
        <v>0</v>
      </c>
    </row>
    <row r="320" spans="1:12" ht="15">
      <c r="A320" s="86" t="s">
        <v>3045</v>
      </c>
      <c r="B320" s="86" t="s">
        <v>2499</v>
      </c>
      <c r="C320" s="79">
        <v>2</v>
      </c>
      <c r="D320" s="104">
        <v>0.0007756065821805387</v>
      </c>
      <c r="E320" s="104">
        <v>2.87464745251532</v>
      </c>
      <c r="F320" s="79" t="s">
        <v>3067</v>
      </c>
      <c r="G320" s="79" t="b">
        <v>0</v>
      </c>
      <c r="H320" s="79" t="b">
        <v>0</v>
      </c>
      <c r="I320" s="79" t="b">
        <v>0</v>
      </c>
      <c r="J320" s="79" t="b">
        <v>0</v>
      </c>
      <c r="K320" s="79" t="b">
        <v>0</v>
      </c>
      <c r="L320" s="79" t="b">
        <v>0</v>
      </c>
    </row>
    <row r="321" spans="1:12" ht="15">
      <c r="A321" s="86" t="s">
        <v>2716</v>
      </c>
      <c r="B321" s="86" t="s">
        <v>2702</v>
      </c>
      <c r="C321" s="79">
        <v>2</v>
      </c>
      <c r="D321" s="104">
        <v>0.0007756065821805387</v>
      </c>
      <c r="E321" s="104">
        <v>3.242624237809914</v>
      </c>
      <c r="F321" s="79" t="s">
        <v>3067</v>
      </c>
      <c r="G321" s="79" t="b">
        <v>1</v>
      </c>
      <c r="H321" s="79" t="b">
        <v>0</v>
      </c>
      <c r="I321" s="79" t="b">
        <v>0</v>
      </c>
      <c r="J321" s="79" t="b">
        <v>0</v>
      </c>
      <c r="K321" s="79" t="b">
        <v>0</v>
      </c>
      <c r="L321" s="79" t="b">
        <v>0</v>
      </c>
    </row>
    <row r="322" spans="1:12" ht="15">
      <c r="A322" s="86" t="s">
        <v>3046</v>
      </c>
      <c r="B322" s="86" t="s">
        <v>3047</v>
      </c>
      <c r="C322" s="79">
        <v>2</v>
      </c>
      <c r="D322" s="104">
        <v>0.0007756065821805387</v>
      </c>
      <c r="E322" s="104">
        <v>3.4187154968655955</v>
      </c>
      <c r="F322" s="79" t="s">
        <v>3067</v>
      </c>
      <c r="G322" s="79" t="b">
        <v>0</v>
      </c>
      <c r="H322" s="79" t="b">
        <v>0</v>
      </c>
      <c r="I322" s="79" t="b">
        <v>0</v>
      </c>
      <c r="J322" s="79" t="b">
        <v>0</v>
      </c>
      <c r="K322" s="79" t="b">
        <v>0</v>
      </c>
      <c r="L322" s="79" t="b">
        <v>0</v>
      </c>
    </row>
    <row r="323" spans="1:12" ht="15">
      <c r="A323" s="86" t="s">
        <v>3047</v>
      </c>
      <c r="B323" s="86" t="s">
        <v>2443</v>
      </c>
      <c r="C323" s="79">
        <v>2</v>
      </c>
      <c r="D323" s="104">
        <v>0.0007756065821805387</v>
      </c>
      <c r="E323" s="104">
        <v>2.5736174568513386</v>
      </c>
      <c r="F323" s="79" t="s">
        <v>3067</v>
      </c>
      <c r="G323" s="79" t="b">
        <v>0</v>
      </c>
      <c r="H323" s="79" t="b">
        <v>0</v>
      </c>
      <c r="I323" s="79" t="b">
        <v>0</v>
      </c>
      <c r="J323" s="79" t="b">
        <v>0</v>
      </c>
      <c r="K323" s="79" t="b">
        <v>0</v>
      </c>
      <c r="L323" s="79" t="b">
        <v>0</v>
      </c>
    </row>
    <row r="324" spans="1:12" ht="15">
      <c r="A324" s="86" t="s">
        <v>2443</v>
      </c>
      <c r="B324" s="86" t="s">
        <v>3048</v>
      </c>
      <c r="C324" s="79">
        <v>2</v>
      </c>
      <c r="D324" s="104">
        <v>0.0007756065821805387</v>
      </c>
      <c r="E324" s="104">
        <v>2.5436542334738954</v>
      </c>
      <c r="F324" s="79" t="s">
        <v>3067</v>
      </c>
      <c r="G324" s="79" t="b">
        <v>0</v>
      </c>
      <c r="H324" s="79" t="b">
        <v>0</v>
      </c>
      <c r="I324" s="79" t="b">
        <v>0</v>
      </c>
      <c r="J324" s="79" t="b">
        <v>0</v>
      </c>
      <c r="K324" s="79" t="b">
        <v>1</v>
      </c>
      <c r="L324" s="79" t="b">
        <v>0</v>
      </c>
    </row>
    <row r="325" spans="1:12" ht="15">
      <c r="A325" s="86" t="s">
        <v>3048</v>
      </c>
      <c r="B325" s="86" t="s">
        <v>3049</v>
      </c>
      <c r="C325" s="79">
        <v>2</v>
      </c>
      <c r="D325" s="104">
        <v>0.0007756065821805387</v>
      </c>
      <c r="E325" s="104">
        <v>3.4187154968655955</v>
      </c>
      <c r="F325" s="79" t="s">
        <v>3067</v>
      </c>
      <c r="G325" s="79" t="b">
        <v>0</v>
      </c>
      <c r="H325" s="79" t="b">
        <v>1</v>
      </c>
      <c r="I325" s="79" t="b">
        <v>0</v>
      </c>
      <c r="J325" s="79" t="b">
        <v>0</v>
      </c>
      <c r="K325" s="79" t="b">
        <v>0</v>
      </c>
      <c r="L325" s="79" t="b">
        <v>0</v>
      </c>
    </row>
    <row r="326" spans="1:12" ht="15">
      <c r="A326" s="86" t="s">
        <v>3049</v>
      </c>
      <c r="B326" s="86" t="s">
        <v>2677</v>
      </c>
      <c r="C326" s="79">
        <v>2</v>
      </c>
      <c r="D326" s="104">
        <v>0.0007756065821805387</v>
      </c>
      <c r="E326" s="104">
        <v>3.4187154968655955</v>
      </c>
      <c r="F326" s="79" t="s">
        <v>3067</v>
      </c>
      <c r="G326" s="79" t="b">
        <v>0</v>
      </c>
      <c r="H326" s="79" t="b">
        <v>0</v>
      </c>
      <c r="I326" s="79" t="b">
        <v>0</v>
      </c>
      <c r="J326" s="79" t="b">
        <v>0</v>
      </c>
      <c r="K326" s="79" t="b">
        <v>0</v>
      </c>
      <c r="L326" s="79" t="b">
        <v>0</v>
      </c>
    </row>
    <row r="327" spans="1:12" ht="15">
      <c r="A327" s="86" t="s">
        <v>2677</v>
      </c>
      <c r="B327" s="86" t="s">
        <v>2858</v>
      </c>
      <c r="C327" s="79">
        <v>2</v>
      </c>
      <c r="D327" s="104">
        <v>0.0007756065821805387</v>
      </c>
      <c r="E327" s="104">
        <v>3.4187154968655955</v>
      </c>
      <c r="F327" s="79" t="s">
        <v>3067</v>
      </c>
      <c r="G327" s="79" t="b">
        <v>0</v>
      </c>
      <c r="H327" s="79" t="b">
        <v>0</v>
      </c>
      <c r="I327" s="79" t="b">
        <v>0</v>
      </c>
      <c r="J327" s="79" t="b">
        <v>0</v>
      </c>
      <c r="K327" s="79" t="b">
        <v>0</v>
      </c>
      <c r="L327" s="79" t="b">
        <v>0</v>
      </c>
    </row>
    <row r="328" spans="1:12" ht="15">
      <c r="A328" s="86" t="s">
        <v>2858</v>
      </c>
      <c r="B328" s="86" t="s">
        <v>308</v>
      </c>
      <c r="C328" s="79">
        <v>2</v>
      </c>
      <c r="D328" s="104">
        <v>0.0007756065821805387</v>
      </c>
      <c r="E328" s="104">
        <v>3.1176855012016143</v>
      </c>
      <c r="F328" s="79" t="s">
        <v>3067</v>
      </c>
      <c r="G328" s="79" t="b">
        <v>0</v>
      </c>
      <c r="H328" s="79" t="b">
        <v>0</v>
      </c>
      <c r="I328" s="79" t="b">
        <v>0</v>
      </c>
      <c r="J328" s="79" t="b">
        <v>0</v>
      </c>
      <c r="K328" s="79" t="b">
        <v>0</v>
      </c>
      <c r="L328" s="79" t="b">
        <v>0</v>
      </c>
    </row>
    <row r="329" spans="1:12" ht="15">
      <c r="A329" s="86" t="s">
        <v>308</v>
      </c>
      <c r="B329" s="86" t="s">
        <v>2448</v>
      </c>
      <c r="C329" s="79">
        <v>2</v>
      </c>
      <c r="D329" s="104">
        <v>0.0007756065821805387</v>
      </c>
      <c r="E329" s="104">
        <v>2.3773228117073706</v>
      </c>
      <c r="F329" s="79" t="s">
        <v>3067</v>
      </c>
      <c r="G329" s="79" t="b">
        <v>0</v>
      </c>
      <c r="H329" s="79" t="b">
        <v>0</v>
      </c>
      <c r="I329" s="79" t="b">
        <v>0</v>
      </c>
      <c r="J329" s="79" t="b">
        <v>0</v>
      </c>
      <c r="K329" s="79" t="b">
        <v>0</v>
      </c>
      <c r="L329" s="79" t="b">
        <v>0</v>
      </c>
    </row>
    <row r="330" spans="1:12" ht="15">
      <c r="A330" s="86" t="s">
        <v>2448</v>
      </c>
      <c r="B330" s="86" t="s">
        <v>288</v>
      </c>
      <c r="C330" s="79">
        <v>2</v>
      </c>
      <c r="D330" s="104">
        <v>0.0007756065821805387</v>
      </c>
      <c r="E330" s="104">
        <v>2.2078621315507023</v>
      </c>
      <c r="F330" s="79" t="s">
        <v>3067</v>
      </c>
      <c r="G330" s="79" t="b">
        <v>0</v>
      </c>
      <c r="H330" s="79" t="b">
        <v>0</v>
      </c>
      <c r="I330" s="79" t="b">
        <v>0</v>
      </c>
      <c r="J330" s="79" t="b">
        <v>0</v>
      </c>
      <c r="K330" s="79" t="b">
        <v>0</v>
      </c>
      <c r="L330" s="79" t="b">
        <v>0</v>
      </c>
    </row>
    <row r="331" spans="1:12" ht="15">
      <c r="A331" s="86" t="s">
        <v>288</v>
      </c>
      <c r="B331" s="86" t="s">
        <v>2800</v>
      </c>
      <c r="C331" s="79">
        <v>2</v>
      </c>
      <c r="D331" s="104">
        <v>0.0007756065821805387</v>
      </c>
      <c r="E331" s="104">
        <v>3.020775488193558</v>
      </c>
      <c r="F331" s="79" t="s">
        <v>3067</v>
      </c>
      <c r="G331" s="79" t="b">
        <v>0</v>
      </c>
      <c r="H331" s="79" t="b">
        <v>0</v>
      </c>
      <c r="I331" s="79" t="b">
        <v>0</v>
      </c>
      <c r="J331" s="79" t="b">
        <v>0</v>
      </c>
      <c r="K331" s="79" t="b">
        <v>0</v>
      </c>
      <c r="L331" s="79" t="b">
        <v>0</v>
      </c>
    </row>
    <row r="332" spans="1:12" ht="15">
      <c r="A332" s="86" t="s">
        <v>2800</v>
      </c>
      <c r="B332" s="86" t="s">
        <v>2521</v>
      </c>
      <c r="C332" s="79">
        <v>2</v>
      </c>
      <c r="D332" s="104">
        <v>0.0007756065821805387</v>
      </c>
      <c r="E332" s="104">
        <v>3.242624237809914</v>
      </c>
      <c r="F332" s="79" t="s">
        <v>3067</v>
      </c>
      <c r="G332" s="79" t="b">
        <v>0</v>
      </c>
      <c r="H332" s="79" t="b">
        <v>0</v>
      </c>
      <c r="I332" s="79" t="b">
        <v>0</v>
      </c>
      <c r="J332" s="79" t="b">
        <v>0</v>
      </c>
      <c r="K332" s="79" t="b">
        <v>0</v>
      </c>
      <c r="L332" s="79" t="b">
        <v>0</v>
      </c>
    </row>
    <row r="333" spans="1:12" ht="15">
      <c r="A333" s="86" t="s">
        <v>2521</v>
      </c>
      <c r="B333" s="86" t="s">
        <v>3050</v>
      </c>
      <c r="C333" s="79">
        <v>2</v>
      </c>
      <c r="D333" s="104">
        <v>0.0007756065821805387</v>
      </c>
      <c r="E333" s="104">
        <v>3.242624237809914</v>
      </c>
      <c r="F333" s="79" t="s">
        <v>3067</v>
      </c>
      <c r="G333" s="79" t="b">
        <v>0</v>
      </c>
      <c r="H333" s="79" t="b">
        <v>0</v>
      </c>
      <c r="I333" s="79" t="b">
        <v>0</v>
      </c>
      <c r="J333" s="79" t="b">
        <v>0</v>
      </c>
      <c r="K333" s="79" t="b">
        <v>0</v>
      </c>
      <c r="L333" s="79" t="b">
        <v>0</v>
      </c>
    </row>
    <row r="334" spans="1:12" ht="15">
      <c r="A334" s="86" t="s">
        <v>3050</v>
      </c>
      <c r="B334" s="86" t="s">
        <v>3051</v>
      </c>
      <c r="C334" s="79">
        <v>2</v>
      </c>
      <c r="D334" s="104">
        <v>0.0007756065821805387</v>
      </c>
      <c r="E334" s="104">
        <v>3.4187154968655955</v>
      </c>
      <c r="F334" s="79" t="s">
        <v>3067</v>
      </c>
      <c r="G334" s="79" t="b">
        <v>0</v>
      </c>
      <c r="H334" s="79" t="b">
        <v>0</v>
      </c>
      <c r="I334" s="79" t="b">
        <v>0</v>
      </c>
      <c r="J334" s="79" t="b">
        <v>0</v>
      </c>
      <c r="K334" s="79" t="b">
        <v>0</v>
      </c>
      <c r="L334" s="79" t="b">
        <v>0</v>
      </c>
    </row>
    <row r="335" spans="1:12" ht="15">
      <c r="A335" s="86" t="s">
        <v>3051</v>
      </c>
      <c r="B335" s="86" t="s">
        <v>3052</v>
      </c>
      <c r="C335" s="79">
        <v>2</v>
      </c>
      <c r="D335" s="104">
        <v>0.0007756065821805387</v>
      </c>
      <c r="E335" s="104">
        <v>3.4187154968655955</v>
      </c>
      <c r="F335" s="79" t="s">
        <v>3067</v>
      </c>
      <c r="G335" s="79" t="b">
        <v>0</v>
      </c>
      <c r="H335" s="79" t="b">
        <v>0</v>
      </c>
      <c r="I335" s="79" t="b">
        <v>0</v>
      </c>
      <c r="J335" s="79" t="b">
        <v>0</v>
      </c>
      <c r="K335" s="79" t="b">
        <v>0</v>
      </c>
      <c r="L335" s="79" t="b">
        <v>0</v>
      </c>
    </row>
    <row r="336" spans="1:12" ht="15">
      <c r="A336" s="86" t="s">
        <v>3053</v>
      </c>
      <c r="B336" s="86" t="s">
        <v>2438</v>
      </c>
      <c r="C336" s="79">
        <v>2</v>
      </c>
      <c r="D336" s="104">
        <v>0.0007756065821805387</v>
      </c>
      <c r="E336" s="104">
        <v>2.3580176565119837</v>
      </c>
      <c r="F336" s="79" t="s">
        <v>3067</v>
      </c>
      <c r="G336" s="79" t="b">
        <v>0</v>
      </c>
      <c r="H336" s="79" t="b">
        <v>0</v>
      </c>
      <c r="I336" s="79" t="b">
        <v>0</v>
      </c>
      <c r="J336" s="79" t="b">
        <v>0</v>
      </c>
      <c r="K336" s="79" t="b">
        <v>0</v>
      </c>
      <c r="L336" s="79" t="b">
        <v>0</v>
      </c>
    </row>
    <row r="337" spans="1:12" ht="15">
      <c r="A337" s="86" t="s">
        <v>3429</v>
      </c>
      <c r="B337" s="86" t="s">
        <v>2781</v>
      </c>
      <c r="C337" s="79">
        <v>2</v>
      </c>
      <c r="D337" s="104">
        <v>0.0007756065821805387</v>
      </c>
      <c r="E337" s="104">
        <v>2.2725874611873573</v>
      </c>
      <c r="F337" s="79" t="s">
        <v>3067</v>
      </c>
      <c r="G337" s="79" t="b">
        <v>0</v>
      </c>
      <c r="H337" s="79" t="b">
        <v>0</v>
      </c>
      <c r="I337" s="79" t="b">
        <v>0</v>
      </c>
      <c r="J337" s="79" t="b">
        <v>0</v>
      </c>
      <c r="K337" s="79" t="b">
        <v>0</v>
      </c>
      <c r="L337" s="79" t="b">
        <v>0</v>
      </c>
    </row>
    <row r="338" spans="1:12" ht="15">
      <c r="A338" s="86" t="s">
        <v>2781</v>
      </c>
      <c r="B338" s="86" t="s">
        <v>2497</v>
      </c>
      <c r="C338" s="79">
        <v>2</v>
      </c>
      <c r="D338" s="104">
        <v>0.0007756065821805387</v>
      </c>
      <c r="E338" s="104">
        <v>3.1176855012016143</v>
      </c>
      <c r="F338" s="79" t="s">
        <v>3067</v>
      </c>
      <c r="G338" s="79" t="b">
        <v>0</v>
      </c>
      <c r="H338" s="79" t="b">
        <v>0</v>
      </c>
      <c r="I338" s="79" t="b">
        <v>0</v>
      </c>
      <c r="J338" s="79" t="b">
        <v>0</v>
      </c>
      <c r="K338" s="79" t="b">
        <v>0</v>
      </c>
      <c r="L338" s="79" t="b">
        <v>0</v>
      </c>
    </row>
    <row r="339" spans="1:12" ht="15">
      <c r="A339" s="86" t="s">
        <v>2497</v>
      </c>
      <c r="B339" s="86" t="s">
        <v>3054</v>
      </c>
      <c r="C339" s="79">
        <v>2</v>
      </c>
      <c r="D339" s="104">
        <v>0.0007756065821805387</v>
      </c>
      <c r="E339" s="104">
        <v>3.1176855012016143</v>
      </c>
      <c r="F339" s="79" t="s">
        <v>3067</v>
      </c>
      <c r="G339" s="79" t="b">
        <v>0</v>
      </c>
      <c r="H339" s="79" t="b">
        <v>0</v>
      </c>
      <c r="I339" s="79" t="b">
        <v>0</v>
      </c>
      <c r="J339" s="79" t="b">
        <v>0</v>
      </c>
      <c r="K339" s="79" t="b">
        <v>0</v>
      </c>
      <c r="L339" s="79" t="b">
        <v>0</v>
      </c>
    </row>
    <row r="340" spans="1:12" ht="15">
      <c r="A340" s="86" t="s">
        <v>3054</v>
      </c>
      <c r="B340" s="86" t="s">
        <v>3055</v>
      </c>
      <c r="C340" s="79">
        <v>2</v>
      </c>
      <c r="D340" s="104">
        <v>0.0007756065821805387</v>
      </c>
      <c r="E340" s="104">
        <v>3.4187154968655955</v>
      </c>
      <c r="F340" s="79" t="s">
        <v>3067</v>
      </c>
      <c r="G340" s="79" t="b">
        <v>0</v>
      </c>
      <c r="H340" s="79" t="b">
        <v>0</v>
      </c>
      <c r="I340" s="79" t="b">
        <v>0</v>
      </c>
      <c r="J340" s="79" t="b">
        <v>0</v>
      </c>
      <c r="K340" s="79" t="b">
        <v>0</v>
      </c>
      <c r="L340" s="79" t="b">
        <v>0</v>
      </c>
    </row>
    <row r="341" spans="1:12" ht="15">
      <c r="A341" s="86" t="s">
        <v>3055</v>
      </c>
      <c r="B341" s="86" t="s">
        <v>2713</v>
      </c>
      <c r="C341" s="79">
        <v>2</v>
      </c>
      <c r="D341" s="104">
        <v>0.0007756065821805387</v>
      </c>
      <c r="E341" s="104">
        <v>3.4187154968655955</v>
      </c>
      <c r="F341" s="79" t="s">
        <v>3067</v>
      </c>
      <c r="G341" s="79" t="b">
        <v>0</v>
      </c>
      <c r="H341" s="79" t="b">
        <v>0</v>
      </c>
      <c r="I341" s="79" t="b">
        <v>0</v>
      </c>
      <c r="J341" s="79" t="b">
        <v>1</v>
      </c>
      <c r="K341" s="79" t="b">
        <v>0</v>
      </c>
      <c r="L341" s="79" t="b">
        <v>0</v>
      </c>
    </row>
    <row r="342" spans="1:12" ht="15">
      <c r="A342" s="86" t="s">
        <v>2713</v>
      </c>
      <c r="B342" s="86" t="s">
        <v>2428</v>
      </c>
      <c r="C342" s="79">
        <v>2</v>
      </c>
      <c r="D342" s="104">
        <v>0.0007756065821805387</v>
      </c>
      <c r="E342" s="104">
        <v>1.5102304779869458</v>
      </c>
      <c r="F342" s="79" t="s">
        <v>3067</v>
      </c>
      <c r="G342" s="79" t="b">
        <v>1</v>
      </c>
      <c r="H342" s="79" t="b">
        <v>0</v>
      </c>
      <c r="I342" s="79" t="b">
        <v>0</v>
      </c>
      <c r="J342" s="79" t="b">
        <v>0</v>
      </c>
      <c r="K342" s="79" t="b">
        <v>0</v>
      </c>
      <c r="L342" s="79" t="b">
        <v>0</v>
      </c>
    </row>
    <row r="343" spans="1:12" ht="15">
      <c r="A343" s="86" t="s">
        <v>2432</v>
      </c>
      <c r="B343" s="86" t="s">
        <v>2806</v>
      </c>
      <c r="C343" s="79">
        <v>2</v>
      </c>
      <c r="D343" s="104">
        <v>0.0007756065821805387</v>
      </c>
      <c r="E343" s="104">
        <v>1.9873517327066081</v>
      </c>
      <c r="F343" s="79" t="s">
        <v>3067</v>
      </c>
      <c r="G343" s="79" t="b">
        <v>0</v>
      </c>
      <c r="H343" s="79" t="b">
        <v>0</v>
      </c>
      <c r="I343" s="79" t="b">
        <v>0</v>
      </c>
      <c r="J343" s="79" t="b">
        <v>0</v>
      </c>
      <c r="K343" s="79" t="b">
        <v>1</v>
      </c>
      <c r="L343" s="79" t="b">
        <v>0</v>
      </c>
    </row>
    <row r="344" spans="1:12" ht="15">
      <c r="A344" s="86" t="s">
        <v>2974</v>
      </c>
      <c r="B344" s="86" t="s">
        <v>2428</v>
      </c>
      <c r="C344" s="79">
        <v>2</v>
      </c>
      <c r="D344" s="104">
        <v>0.0007756065821805387</v>
      </c>
      <c r="E344" s="104">
        <v>1.5102304779869458</v>
      </c>
      <c r="F344" s="79" t="s">
        <v>3067</v>
      </c>
      <c r="G344" s="79" t="b">
        <v>0</v>
      </c>
      <c r="H344" s="79" t="b">
        <v>0</v>
      </c>
      <c r="I344" s="79" t="b">
        <v>0</v>
      </c>
      <c r="J344" s="79" t="b">
        <v>0</v>
      </c>
      <c r="K344" s="79" t="b">
        <v>0</v>
      </c>
      <c r="L344" s="79" t="b">
        <v>0</v>
      </c>
    </row>
    <row r="345" spans="1:12" ht="15">
      <c r="A345" s="86" t="s">
        <v>2559</v>
      </c>
      <c r="B345" s="86" t="s">
        <v>2559</v>
      </c>
      <c r="C345" s="79">
        <v>2</v>
      </c>
      <c r="D345" s="104">
        <v>0.0007756065821805387</v>
      </c>
      <c r="E345" s="104">
        <v>2.816655505537633</v>
      </c>
      <c r="F345" s="79" t="s">
        <v>3067</v>
      </c>
      <c r="G345" s="79" t="b">
        <v>0</v>
      </c>
      <c r="H345" s="79" t="b">
        <v>0</v>
      </c>
      <c r="I345" s="79" t="b">
        <v>0</v>
      </c>
      <c r="J345" s="79" t="b">
        <v>0</v>
      </c>
      <c r="K345" s="79" t="b">
        <v>0</v>
      </c>
      <c r="L345" s="79" t="b">
        <v>0</v>
      </c>
    </row>
    <row r="346" spans="1:12" ht="15">
      <c r="A346" s="86" t="s">
        <v>2947</v>
      </c>
      <c r="B346" s="86" t="s">
        <v>2948</v>
      </c>
      <c r="C346" s="79">
        <v>2</v>
      </c>
      <c r="D346" s="104">
        <v>0.0007756065821805387</v>
      </c>
      <c r="E346" s="104">
        <v>3.4187154968655955</v>
      </c>
      <c r="F346" s="79" t="s">
        <v>3067</v>
      </c>
      <c r="G346" s="79" t="b">
        <v>0</v>
      </c>
      <c r="H346" s="79" t="b">
        <v>0</v>
      </c>
      <c r="I346" s="79" t="b">
        <v>0</v>
      </c>
      <c r="J346" s="79" t="b">
        <v>0</v>
      </c>
      <c r="K346" s="79" t="b">
        <v>0</v>
      </c>
      <c r="L346" s="79" t="b">
        <v>0</v>
      </c>
    </row>
    <row r="347" spans="1:12" ht="15">
      <c r="A347" s="86" t="s">
        <v>2878</v>
      </c>
      <c r="B347" s="86" t="s">
        <v>2949</v>
      </c>
      <c r="C347" s="79">
        <v>2</v>
      </c>
      <c r="D347" s="104">
        <v>0.0007756065821805387</v>
      </c>
      <c r="E347" s="104">
        <v>3.4187154968655955</v>
      </c>
      <c r="F347" s="79" t="s">
        <v>3067</v>
      </c>
      <c r="G347" s="79" t="b">
        <v>0</v>
      </c>
      <c r="H347" s="79" t="b">
        <v>0</v>
      </c>
      <c r="I347" s="79" t="b">
        <v>0</v>
      </c>
      <c r="J347" s="79" t="b">
        <v>0</v>
      </c>
      <c r="K347" s="79" t="b">
        <v>0</v>
      </c>
      <c r="L347" s="79" t="b">
        <v>0</v>
      </c>
    </row>
    <row r="348" spans="1:12" ht="15">
      <c r="A348" s="86" t="s">
        <v>2797</v>
      </c>
      <c r="B348" s="86" t="s">
        <v>2696</v>
      </c>
      <c r="C348" s="79">
        <v>2</v>
      </c>
      <c r="D348" s="104">
        <v>0.0007756065821805387</v>
      </c>
      <c r="E348" s="104">
        <v>3.242624237809914</v>
      </c>
      <c r="F348" s="79" t="s">
        <v>3067</v>
      </c>
      <c r="G348" s="79" t="b">
        <v>0</v>
      </c>
      <c r="H348" s="79" t="b">
        <v>0</v>
      </c>
      <c r="I348" s="79" t="b">
        <v>0</v>
      </c>
      <c r="J348" s="79" t="b">
        <v>0</v>
      </c>
      <c r="K348" s="79" t="b">
        <v>0</v>
      </c>
      <c r="L348" s="79" t="b">
        <v>0</v>
      </c>
    </row>
    <row r="349" spans="1:12" ht="15">
      <c r="A349" s="86" t="s">
        <v>2951</v>
      </c>
      <c r="B349" s="86" t="s">
        <v>2797</v>
      </c>
      <c r="C349" s="79">
        <v>2</v>
      </c>
      <c r="D349" s="104">
        <v>0.0007756065821805387</v>
      </c>
      <c r="E349" s="104">
        <v>3.242624237809914</v>
      </c>
      <c r="F349" s="79" t="s">
        <v>3067</v>
      </c>
      <c r="G349" s="79" t="b">
        <v>0</v>
      </c>
      <c r="H349" s="79" t="b">
        <v>0</v>
      </c>
      <c r="I349" s="79" t="b">
        <v>0</v>
      </c>
      <c r="J349" s="79" t="b">
        <v>0</v>
      </c>
      <c r="K349" s="79" t="b">
        <v>0</v>
      </c>
      <c r="L349" s="79" t="b">
        <v>0</v>
      </c>
    </row>
    <row r="350" spans="1:12" ht="15">
      <c r="A350" s="86" t="s">
        <v>2681</v>
      </c>
      <c r="B350" s="86" t="s">
        <v>2709</v>
      </c>
      <c r="C350" s="79">
        <v>2</v>
      </c>
      <c r="D350" s="104">
        <v>0.0007756065821805387</v>
      </c>
      <c r="E350" s="104">
        <v>3.242624237809914</v>
      </c>
      <c r="F350" s="79" t="s">
        <v>3067</v>
      </c>
      <c r="G350" s="79" t="b">
        <v>0</v>
      </c>
      <c r="H350" s="79" t="b">
        <v>0</v>
      </c>
      <c r="I350" s="79" t="b">
        <v>0</v>
      </c>
      <c r="J350" s="79" t="b">
        <v>0</v>
      </c>
      <c r="K350" s="79" t="b">
        <v>0</v>
      </c>
      <c r="L350" s="79" t="b">
        <v>0</v>
      </c>
    </row>
    <row r="351" spans="1:12" ht="15">
      <c r="A351" s="86" t="s">
        <v>2470</v>
      </c>
      <c r="B351" s="86" t="s">
        <v>2432</v>
      </c>
      <c r="C351" s="79">
        <v>2</v>
      </c>
      <c r="D351" s="104">
        <v>0.0007756065821805387</v>
      </c>
      <c r="E351" s="104">
        <v>1.4297108811670587</v>
      </c>
      <c r="F351" s="79" t="s">
        <v>3067</v>
      </c>
      <c r="G351" s="79" t="b">
        <v>0</v>
      </c>
      <c r="H351" s="79" t="b">
        <v>0</v>
      </c>
      <c r="I351" s="79" t="b">
        <v>0</v>
      </c>
      <c r="J351" s="79" t="b">
        <v>0</v>
      </c>
      <c r="K351" s="79" t="b">
        <v>0</v>
      </c>
      <c r="L351" s="79" t="b">
        <v>0</v>
      </c>
    </row>
    <row r="352" spans="1:12" ht="15">
      <c r="A352" s="86" t="s">
        <v>867</v>
      </c>
      <c r="B352" s="86" t="s">
        <v>932</v>
      </c>
      <c r="C352" s="79">
        <v>2</v>
      </c>
      <c r="D352" s="104">
        <v>0.0007756065821805387</v>
      </c>
      <c r="E352" s="104">
        <v>2.87464745251532</v>
      </c>
      <c r="F352" s="79" t="s">
        <v>3067</v>
      </c>
      <c r="G352" s="79" t="b">
        <v>0</v>
      </c>
      <c r="H352" s="79" t="b">
        <v>0</v>
      </c>
      <c r="I352" s="79" t="b">
        <v>0</v>
      </c>
      <c r="J352" s="79" t="b">
        <v>0</v>
      </c>
      <c r="K352" s="79" t="b">
        <v>0</v>
      </c>
      <c r="L352" s="79" t="b">
        <v>0</v>
      </c>
    </row>
    <row r="353" spans="1:12" ht="15">
      <c r="A353" s="86" t="s">
        <v>2433</v>
      </c>
      <c r="B353" s="86" t="s">
        <v>919</v>
      </c>
      <c r="C353" s="79">
        <v>2</v>
      </c>
      <c r="D353" s="104">
        <v>0.0007756065821805387</v>
      </c>
      <c r="E353" s="104">
        <v>1.9793828030353329</v>
      </c>
      <c r="F353" s="79" t="s">
        <v>3067</v>
      </c>
      <c r="G353" s="79" t="b">
        <v>0</v>
      </c>
      <c r="H353" s="79" t="b">
        <v>0</v>
      </c>
      <c r="I353" s="79" t="b">
        <v>0</v>
      </c>
      <c r="J353" s="79" t="b">
        <v>0</v>
      </c>
      <c r="K353" s="79" t="b">
        <v>0</v>
      </c>
      <c r="L353" s="79" t="b">
        <v>0</v>
      </c>
    </row>
    <row r="354" spans="1:12" ht="15">
      <c r="A354" s="86" t="s">
        <v>3473</v>
      </c>
      <c r="B354" s="86" t="s">
        <v>3448</v>
      </c>
      <c r="C354" s="79">
        <v>2</v>
      </c>
      <c r="D354" s="104">
        <v>0.0007756065821805387</v>
      </c>
      <c r="E354" s="104">
        <v>2.280412798699314</v>
      </c>
      <c r="F354" s="79" t="s">
        <v>3067</v>
      </c>
      <c r="G354" s="79" t="b">
        <v>0</v>
      </c>
      <c r="H354" s="79" t="b">
        <v>0</v>
      </c>
      <c r="I354" s="79" t="b">
        <v>0</v>
      </c>
      <c r="J354" s="79" t="b">
        <v>0</v>
      </c>
      <c r="K354" s="79" t="b">
        <v>0</v>
      </c>
      <c r="L354" s="79" t="b">
        <v>0</v>
      </c>
    </row>
    <row r="355" spans="1:12" ht="15">
      <c r="A355" s="86" t="s">
        <v>2814</v>
      </c>
      <c r="B355" s="86" t="s">
        <v>3448</v>
      </c>
      <c r="C355" s="79">
        <v>2</v>
      </c>
      <c r="D355" s="104">
        <v>0.0007756065821805387</v>
      </c>
      <c r="E355" s="104">
        <v>2.5022615483156705</v>
      </c>
      <c r="F355" s="79" t="s">
        <v>3067</v>
      </c>
      <c r="G355" s="79" t="b">
        <v>0</v>
      </c>
      <c r="H355" s="79" t="b">
        <v>0</v>
      </c>
      <c r="I355" s="79" t="b">
        <v>0</v>
      </c>
      <c r="J355" s="79" t="b">
        <v>0</v>
      </c>
      <c r="K355" s="79" t="b">
        <v>0</v>
      </c>
      <c r="L355" s="79" t="b">
        <v>0</v>
      </c>
    </row>
    <row r="356" spans="1:12" ht="15">
      <c r="A356" s="86" t="s">
        <v>3448</v>
      </c>
      <c r="B356" s="86" t="s">
        <v>2616</v>
      </c>
      <c r="C356" s="79">
        <v>2</v>
      </c>
      <c r="D356" s="104">
        <v>0.0007756065821805387</v>
      </c>
      <c r="E356" s="104">
        <v>2.4644729874262703</v>
      </c>
      <c r="F356" s="79" t="s">
        <v>3067</v>
      </c>
      <c r="G356" s="79" t="b">
        <v>0</v>
      </c>
      <c r="H356" s="79" t="b">
        <v>0</v>
      </c>
      <c r="I356" s="79" t="b">
        <v>0</v>
      </c>
      <c r="J356" s="79" t="b">
        <v>0</v>
      </c>
      <c r="K356" s="79" t="b">
        <v>0</v>
      </c>
      <c r="L356" s="79" t="b">
        <v>0</v>
      </c>
    </row>
    <row r="357" spans="1:12" ht="15">
      <c r="A357" s="86" t="s">
        <v>2616</v>
      </c>
      <c r="B357" s="86" t="s">
        <v>2877</v>
      </c>
      <c r="C357" s="79">
        <v>2</v>
      </c>
      <c r="D357" s="104">
        <v>0.0007756065821805387</v>
      </c>
      <c r="E357" s="104">
        <v>3.066532978754233</v>
      </c>
      <c r="F357" s="79" t="s">
        <v>3067</v>
      </c>
      <c r="G357" s="79" t="b">
        <v>0</v>
      </c>
      <c r="H357" s="79" t="b">
        <v>0</v>
      </c>
      <c r="I357" s="79" t="b">
        <v>0</v>
      </c>
      <c r="J357" s="79" t="b">
        <v>0</v>
      </c>
      <c r="K357" s="79" t="b">
        <v>0</v>
      </c>
      <c r="L357" s="79" t="b">
        <v>0</v>
      </c>
    </row>
    <row r="358" spans="1:12" ht="15">
      <c r="A358" s="86" t="s">
        <v>2877</v>
      </c>
      <c r="B358" s="86" t="s">
        <v>3462</v>
      </c>
      <c r="C358" s="79">
        <v>2</v>
      </c>
      <c r="D358" s="104">
        <v>0.0007756065821805387</v>
      </c>
      <c r="E358" s="104">
        <v>2.8446842291378767</v>
      </c>
      <c r="F358" s="79" t="s">
        <v>3067</v>
      </c>
      <c r="G358" s="79" t="b">
        <v>0</v>
      </c>
      <c r="H358" s="79" t="b">
        <v>0</v>
      </c>
      <c r="I358" s="79" t="b">
        <v>0</v>
      </c>
      <c r="J358" s="79" t="b">
        <v>0</v>
      </c>
      <c r="K358" s="79" t="b">
        <v>0</v>
      </c>
      <c r="L358" s="79" t="b">
        <v>0</v>
      </c>
    </row>
    <row r="359" spans="1:12" ht="15">
      <c r="A359" s="86" t="s">
        <v>2946</v>
      </c>
      <c r="B359" s="86" t="s">
        <v>2153</v>
      </c>
      <c r="C359" s="79">
        <v>2</v>
      </c>
      <c r="D359" s="104">
        <v>0.0008846359178067544</v>
      </c>
      <c r="E359" s="104">
        <v>1.816655505537633</v>
      </c>
      <c r="F359" s="79" t="s">
        <v>3067</v>
      </c>
      <c r="G359" s="79" t="b">
        <v>0</v>
      </c>
      <c r="H359" s="79" t="b">
        <v>0</v>
      </c>
      <c r="I359" s="79" t="b">
        <v>0</v>
      </c>
      <c r="J359" s="79" t="b">
        <v>0</v>
      </c>
      <c r="K359" s="79" t="b">
        <v>0</v>
      </c>
      <c r="L359" s="79" t="b">
        <v>0</v>
      </c>
    </row>
    <row r="360" spans="1:12" ht="15">
      <c r="A360" s="86" t="s">
        <v>940</v>
      </c>
      <c r="B360" s="86" t="s">
        <v>1042</v>
      </c>
      <c r="C360" s="79">
        <v>2</v>
      </c>
      <c r="D360" s="104">
        <v>0.0007756065821805387</v>
      </c>
      <c r="E360" s="104">
        <v>2.62283547952152</v>
      </c>
      <c r="F360" s="79" t="s">
        <v>3067</v>
      </c>
      <c r="G360" s="79" t="b">
        <v>0</v>
      </c>
      <c r="H360" s="79" t="b">
        <v>0</v>
      </c>
      <c r="I360" s="79" t="b">
        <v>0</v>
      </c>
      <c r="J360" s="79" t="b">
        <v>0</v>
      </c>
      <c r="K360" s="79" t="b">
        <v>0</v>
      </c>
      <c r="L360" s="79" t="b">
        <v>0</v>
      </c>
    </row>
    <row r="361" spans="1:12" ht="15">
      <c r="A361" s="86" t="s">
        <v>1042</v>
      </c>
      <c r="B361" s="86" t="s">
        <v>1042</v>
      </c>
      <c r="C361" s="79">
        <v>2</v>
      </c>
      <c r="D361" s="104">
        <v>0.0007756065821805387</v>
      </c>
      <c r="E361" s="104">
        <v>2.7197454925295768</v>
      </c>
      <c r="F361" s="79" t="s">
        <v>3067</v>
      </c>
      <c r="G361" s="79" t="b">
        <v>0</v>
      </c>
      <c r="H361" s="79" t="b">
        <v>0</v>
      </c>
      <c r="I361" s="79" t="b">
        <v>0</v>
      </c>
      <c r="J361" s="79" t="b">
        <v>0</v>
      </c>
      <c r="K361" s="79" t="b">
        <v>0</v>
      </c>
      <c r="L361" s="79" t="b">
        <v>0</v>
      </c>
    </row>
    <row r="362" spans="1:12" ht="15">
      <c r="A362" s="86" t="s">
        <v>2496</v>
      </c>
      <c r="B362" s="86" t="s">
        <v>3063</v>
      </c>
      <c r="C362" s="79">
        <v>2</v>
      </c>
      <c r="D362" s="104">
        <v>0.0007756065821805387</v>
      </c>
      <c r="E362" s="104">
        <v>2.87464745251532</v>
      </c>
      <c r="F362" s="79" t="s">
        <v>3067</v>
      </c>
      <c r="G362" s="79" t="b">
        <v>0</v>
      </c>
      <c r="H362" s="79" t="b">
        <v>0</v>
      </c>
      <c r="I362" s="79" t="b">
        <v>0</v>
      </c>
      <c r="J362" s="79" t="b">
        <v>0</v>
      </c>
      <c r="K362" s="79" t="b">
        <v>0</v>
      </c>
      <c r="L362" s="79" t="b">
        <v>0</v>
      </c>
    </row>
    <row r="363" spans="1:12" ht="15">
      <c r="A363" s="86" t="s">
        <v>3433</v>
      </c>
      <c r="B363" s="86" t="s">
        <v>2431</v>
      </c>
      <c r="C363" s="79">
        <v>2</v>
      </c>
      <c r="D363" s="104">
        <v>0.0008846359178067544</v>
      </c>
      <c r="E363" s="104">
        <v>1.0569876608480027</v>
      </c>
      <c r="F363" s="79" t="s">
        <v>3067</v>
      </c>
      <c r="G363" s="79" t="b">
        <v>0</v>
      </c>
      <c r="H363" s="79" t="b">
        <v>0</v>
      </c>
      <c r="I363" s="79" t="b">
        <v>0</v>
      </c>
      <c r="J363" s="79" t="b">
        <v>0</v>
      </c>
      <c r="K363" s="79" t="b">
        <v>1</v>
      </c>
      <c r="L363" s="79" t="b">
        <v>0</v>
      </c>
    </row>
    <row r="364" spans="1:12" ht="15">
      <c r="A364" s="86" t="s">
        <v>990</v>
      </c>
      <c r="B364" s="86" t="s">
        <v>2719</v>
      </c>
      <c r="C364" s="79">
        <v>2</v>
      </c>
      <c r="D364" s="104">
        <v>0.0007756065821805387</v>
      </c>
      <c r="E364" s="104">
        <v>3.1176855012016143</v>
      </c>
      <c r="F364" s="79" t="s">
        <v>3067</v>
      </c>
      <c r="G364" s="79" t="b">
        <v>0</v>
      </c>
      <c r="H364" s="79" t="b">
        <v>0</v>
      </c>
      <c r="I364" s="79" t="b">
        <v>0</v>
      </c>
      <c r="J364" s="79" t="b">
        <v>0</v>
      </c>
      <c r="K364" s="79" t="b">
        <v>0</v>
      </c>
      <c r="L364" s="79" t="b">
        <v>0</v>
      </c>
    </row>
    <row r="365" spans="1:12" ht="15">
      <c r="A365" s="86" t="s">
        <v>2479</v>
      </c>
      <c r="B365" s="86" t="s">
        <v>2533</v>
      </c>
      <c r="C365" s="79">
        <v>2</v>
      </c>
      <c r="D365" s="104">
        <v>0.0007756065821805387</v>
      </c>
      <c r="E365" s="104">
        <v>2.8446842291378767</v>
      </c>
      <c r="F365" s="79" t="s">
        <v>3067</v>
      </c>
      <c r="G365" s="79" t="b">
        <v>0</v>
      </c>
      <c r="H365" s="79" t="b">
        <v>0</v>
      </c>
      <c r="I365" s="79" t="b">
        <v>0</v>
      </c>
      <c r="J365" s="79" t="b">
        <v>0</v>
      </c>
      <c r="K365" s="79" t="b">
        <v>0</v>
      </c>
      <c r="L365" s="79" t="b">
        <v>0</v>
      </c>
    </row>
    <row r="366" spans="1:12" ht="15">
      <c r="A366" s="86" t="s">
        <v>2533</v>
      </c>
      <c r="B366" s="86" t="s">
        <v>990</v>
      </c>
      <c r="C366" s="79">
        <v>2</v>
      </c>
      <c r="D366" s="104">
        <v>0.0007756065821805387</v>
      </c>
      <c r="E366" s="104">
        <v>2.941594242145933</v>
      </c>
      <c r="F366" s="79" t="s">
        <v>3067</v>
      </c>
      <c r="G366" s="79" t="b">
        <v>0</v>
      </c>
      <c r="H366" s="79" t="b">
        <v>0</v>
      </c>
      <c r="I366" s="79" t="b">
        <v>0</v>
      </c>
      <c r="J366" s="79" t="b">
        <v>0</v>
      </c>
      <c r="K366" s="79" t="b">
        <v>0</v>
      </c>
      <c r="L366" s="79" t="b">
        <v>0</v>
      </c>
    </row>
    <row r="367" spans="1:12" ht="15">
      <c r="A367" s="86" t="s">
        <v>990</v>
      </c>
      <c r="B367" s="86" t="s">
        <v>2615</v>
      </c>
      <c r="C367" s="79">
        <v>2</v>
      </c>
      <c r="D367" s="104">
        <v>0.0007756065821805387</v>
      </c>
      <c r="E367" s="104">
        <v>3.1176855012016143</v>
      </c>
      <c r="F367" s="79" t="s">
        <v>3067</v>
      </c>
      <c r="G367" s="79" t="b">
        <v>0</v>
      </c>
      <c r="H367" s="79" t="b">
        <v>0</v>
      </c>
      <c r="I367" s="79" t="b">
        <v>0</v>
      </c>
      <c r="J367" s="79" t="b">
        <v>0</v>
      </c>
      <c r="K367" s="79" t="b">
        <v>0</v>
      </c>
      <c r="L367" s="79" t="b">
        <v>0</v>
      </c>
    </row>
    <row r="368" spans="1:12" ht="15">
      <c r="A368" s="86" t="s">
        <v>1072</v>
      </c>
      <c r="B368" s="86" t="s">
        <v>986</v>
      </c>
      <c r="C368" s="79">
        <v>2</v>
      </c>
      <c r="D368" s="104">
        <v>0.0007756065821805387</v>
      </c>
      <c r="E368" s="104">
        <v>2.5736174568513386</v>
      </c>
      <c r="F368" s="79" t="s">
        <v>3067</v>
      </c>
      <c r="G368" s="79" t="b">
        <v>0</v>
      </c>
      <c r="H368" s="79" t="b">
        <v>0</v>
      </c>
      <c r="I368" s="79" t="b">
        <v>0</v>
      </c>
      <c r="J368" s="79" t="b">
        <v>0</v>
      </c>
      <c r="K368" s="79" t="b">
        <v>0</v>
      </c>
      <c r="L368" s="79" t="b">
        <v>0</v>
      </c>
    </row>
    <row r="369" spans="1:12" ht="15">
      <c r="A369" s="86" t="s">
        <v>300</v>
      </c>
      <c r="B369" s="86" t="s">
        <v>2505</v>
      </c>
      <c r="C369" s="79">
        <v>2</v>
      </c>
      <c r="D369" s="104">
        <v>0.0007756065821805387</v>
      </c>
      <c r="E369" s="104">
        <v>2.280412798699314</v>
      </c>
      <c r="F369" s="79" t="s">
        <v>3067</v>
      </c>
      <c r="G369" s="79" t="b">
        <v>0</v>
      </c>
      <c r="H369" s="79" t="b">
        <v>0</v>
      </c>
      <c r="I369" s="79" t="b">
        <v>0</v>
      </c>
      <c r="J369" s="79" t="b">
        <v>1</v>
      </c>
      <c r="K369" s="79" t="b">
        <v>0</v>
      </c>
      <c r="L369" s="79" t="b">
        <v>0</v>
      </c>
    </row>
    <row r="370" spans="1:12" ht="15">
      <c r="A370" s="86" t="s">
        <v>2505</v>
      </c>
      <c r="B370" s="86" t="s">
        <v>2857</v>
      </c>
      <c r="C370" s="79">
        <v>2</v>
      </c>
      <c r="D370" s="104">
        <v>0.0007756065821805387</v>
      </c>
      <c r="E370" s="104">
        <v>2.7197454925295768</v>
      </c>
      <c r="F370" s="79" t="s">
        <v>3067</v>
      </c>
      <c r="G370" s="79" t="b">
        <v>1</v>
      </c>
      <c r="H370" s="79" t="b">
        <v>0</v>
      </c>
      <c r="I370" s="79" t="b">
        <v>0</v>
      </c>
      <c r="J370" s="79" t="b">
        <v>0</v>
      </c>
      <c r="K370" s="79" t="b">
        <v>0</v>
      </c>
      <c r="L370" s="79" t="b">
        <v>0</v>
      </c>
    </row>
    <row r="371" spans="1:12" ht="15">
      <c r="A371" s="86" t="s">
        <v>2857</v>
      </c>
      <c r="B371" s="86" t="s">
        <v>2931</v>
      </c>
      <c r="C371" s="79">
        <v>2</v>
      </c>
      <c r="D371" s="104">
        <v>0.0007756065821805387</v>
      </c>
      <c r="E371" s="104">
        <v>3.4187154968655955</v>
      </c>
      <c r="F371" s="79" t="s">
        <v>3067</v>
      </c>
      <c r="G371" s="79" t="b">
        <v>0</v>
      </c>
      <c r="H371" s="79" t="b">
        <v>0</v>
      </c>
      <c r="I371" s="79" t="b">
        <v>0</v>
      </c>
      <c r="J371" s="79" t="b">
        <v>0</v>
      </c>
      <c r="K371" s="79" t="b">
        <v>0</v>
      </c>
      <c r="L371" s="79" t="b">
        <v>0</v>
      </c>
    </row>
    <row r="372" spans="1:12" ht="15">
      <c r="A372" s="86" t="s">
        <v>2753</v>
      </c>
      <c r="B372" s="86" t="s">
        <v>3519</v>
      </c>
      <c r="C372" s="79">
        <v>2</v>
      </c>
      <c r="D372" s="104">
        <v>0.0007756065821805387</v>
      </c>
      <c r="E372" s="104">
        <v>3.4187154968655955</v>
      </c>
      <c r="F372" s="79" t="s">
        <v>3067</v>
      </c>
      <c r="G372" s="79" t="b">
        <v>0</v>
      </c>
      <c r="H372" s="79" t="b">
        <v>0</v>
      </c>
      <c r="I372" s="79" t="b">
        <v>0</v>
      </c>
      <c r="J372" s="79" t="b">
        <v>0</v>
      </c>
      <c r="K372" s="79" t="b">
        <v>0</v>
      </c>
      <c r="L372" s="79" t="b">
        <v>0</v>
      </c>
    </row>
    <row r="373" spans="1:12" ht="15">
      <c r="A373" s="86" t="s">
        <v>2721</v>
      </c>
      <c r="B373" s="86" t="s">
        <v>2933</v>
      </c>
      <c r="C373" s="79">
        <v>2</v>
      </c>
      <c r="D373" s="104">
        <v>0.0007756065821805387</v>
      </c>
      <c r="E373" s="104">
        <v>3.1176855012016143</v>
      </c>
      <c r="F373" s="79" t="s">
        <v>3067</v>
      </c>
      <c r="G373" s="79" t="b">
        <v>0</v>
      </c>
      <c r="H373" s="79" t="b">
        <v>1</v>
      </c>
      <c r="I373" s="79" t="b">
        <v>0</v>
      </c>
      <c r="J373" s="79" t="b">
        <v>0</v>
      </c>
      <c r="K373" s="79" t="b">
        <v>0</v>
      </c>
      <c r="L373" s="79" t="b">
        <v>0</v>
      </c>
    </row>
    <row r="374" spans="1:12" ht="15">
      <c r="A374" s="86" t="s">
        <v>2933</v>
      </c>
      <c r="B374" s="86" t="s">
        <v>2544</v>
      </c>
      <c r="C374" s="79">
        <v>2</v>
      </c>
      <c r="D374" s="104">
        <v>0.0007756065821805387</v>
      </c>
      <c r="E374" s="104">
        <v>3.4187154968655955</v>
      </c>
      <c r="F374" s="79" t="s">
        <v>3067</v>
      </c>
      <c r="G374" s="79" t="b">
        <v>0</v>
      </c>
      <c r="H374" s="79" t="b">
        <v>0</v>
      </c>
      <c r="I374" s="79" t="b">
        <v>0</v>
      </c>
      <c r="J374" s="79" t="b">
        <v>0</v>
      </c>
      <c r="K374" s="79" t="b">
        <v>1</v>
      </c>
      <c r="L374" s="79" t="b">
        <v>0</v>
      </c>
    </row>
    <row r="375" spans="1:12" ht="15">
      <c r="A375" s="86" t="s">
        <v>2511</v>
      </c>
      <c r="B375" s="86" t="s">
        <v>3429</v>
      </c>
      <c r="C375" s="79">
        <v>2</v>
      </c>
      <c r="D375" s="104">
        <v>0.0007756065821805387</v>
      </c>
      <c r="E375" s="104">
        <v>1.795466206467695</v>
      </c>
      <c r="F375" s="79" t="s">
        <v>3067</v>
      </c>
      <c r="G375" s="79" t="b">
        <v>0</v>
      </c>
      <c r="H375" s="79" t="b">
        <v>0</v>
      </c>
      <c r="I375" s="79" t="b">
        <v>0</v>
      </c>
      <c r="J375" s="79" t="b">
        <v>0</v>
      </c>
      <c r="K375" s="79" t="b">
        <v>0</v>
      </c>
      <c r="L375" s="79" t="b">
        <v>0</v>
      </c>
    </row>
    <row r="376" spans="1:12" ht="15">
      <c r="A376" s="86" t="s">
        <v>2534</v>
      </c>
      <c r="B376" s="86" t="s">
        <v>2437</v>
      </c>
      <c r="C376" s="79">
        <v>2</v>
      </c>
      <c r="D376" s="104">
        <v>0.0007756065821805387</v>
      </c>
      <c r="E376" s="104">
        <v>1.686321737042627</v>
      </c>
      <c r="F376" s="79" t="s">
        <v>3067</v>
      </c>
      <c r="G376" s="79" t="b">
        <v>0</v>
      </c>
      <c r="H376" s="79" t="b">
        <v>0</v>
      </c>
      <c r="I376" s="79" t="b">
        <v>0</v>
      </c>
      <c r="J376" s="79" t="b">
        <v>0</v>
      </c>
      <c r="K376" s="79" t="b">
        <v>0</v>
      </c>
      <c r="L376" s="79" t="b">
        <v>0</v>
      </c>
    </row>
    <row r="377" spans="1:12" ht="15">
      <c r="A377" s="86" t="s">
        <v>282</v>
      </c>
      <c r="B377" s="86" t="s">
        <v>278</v>
      </c>
      <c r="C377" s="79">
        <v>2</v>
      </c>
      <c r="D377" s="104">
        <v>0.0007756065821805387</v>
      </c>
      <c r="E377" s="104">
        <v>3.4187154968655955</v>
      </c>
      <c r="F377" s="79" t="s">
        <v>3067</v>
      </c>
      <c r="G377" s="79" t="b">
        <v>0</v>
      </c>
      <c r="H377" s="79" t="b">
        <v>0</v>
      </c>
      <c r="I377" s="79" t="b">
        <v>0</v>
      </c>
      <c r="J377" s="79" t="b">
        <v>0</v>
      </c>
      <c r="K377" s="79" t="b">
        <v>0</v>
      </c>
      <c r="L377" s="79" t="b">
        <v>0</v>
      </c>
    </row>
    <row r="378" spans="1:12" ht="15">
      <c r="A378" s="86" t="s">
        <v>2595</v>
      </c>
      <c r="B378" s="86" t="s">
        <v>2722</v>
      </c>
      <c r="C378" s="79">
        <v>2</v>
      </c>
      <c r="D378" s="104">
        <v>0.0007756065821805387</v>
      </c>
      <c r="E378" s="104">
        <v>3.1176855012016143</v>
      </c>
      <c r="F378" s="79" t="s">
        <v>3067</v>
      </c>
      <c r="G378" s="79" t="b">
        <v>0</v>
      </c>
      <c r="H378" s="79" t="b">
        <v>0</v>
      </c>
      <c r="I378" s="79" t="b">
        <v>0</v>
      </c>
      <c r="J378" s="79" t="b">
        <v>0</v>
      </c>
      <c r="K378" s="79" t="b">
        <v>0</v>
      </c>
      <c r="L378" s="79" t="b">
        <v>0</v>
      </c>
    </row>
    <row r="379" spans="1:12" ht="15">
      <c r="A379" s="86" t="s">
        <v>2432</v>
      </c>
      <c r="B379" s="86" t="s">
        <v>2458</v>
      </c>
      <c r="C379" s="79">
        <v>2</v>
      </c>
      <c r="D379" s="104">
        <v>0.0007756065821805387</v>
      </c>
      <c r="E379" s="104">
        <v>1.260353004770346</v>
      </c>
      <c r="F379" s="79" t="s">
        <v>3067</v>
      </c>
      <c r="G379" s="79" t="b">
        <v>0</v>
      </c>
      <c r="H379" s="79" t="b">
        <v>0</v>
      </c>
      <c r="I379" s="79" t="b">
        <v>0</v>
      </c>
      <c r="J379" s="79" t="b">
        <v>0</v>
      </c>
      <c r="K379" s="79" t="b">
        <v>0</v>
      </c>
      <c r="L379" s="79" t="b">
        <v>0</v>
      </c>
    </row>
    <row r="380" spans="1:12" ht="15">
      <c r="A380" s="86" t="s">
        <v>3442</v>
      </c>
      <c r="B380" s="86" t="s">
        <v>1043</v>
      </c>
      <c r="C380" s="79">
        <v>2</v>
      </c>
      <c r="D380" s="104">
        <v>0.0007756065821805387</v>
      </c>
      <c r="E380" s="104">
        <v>2.096496202131676</v>
      </c>
      <c r="F380" s="79" t="s">
        <v>3067</v>
      </c>
      <c r="G380" s="79" t="b">
        <v>0</v>
      </c>
      <c r="H380" s="79" t="b">
        <v>0</v>
      </c>
      <c r="I380" s="79" t="b">
        <v>0</v>
      </c>
      <c r="J380" s="79" t="b">
        <v>0</v>
      </c>
      <c r="K380" s="79" t="b">
        <v>0</v>
      </c>
      <c r="L380" s="79" t="b">
        <v>0</v>
      </c>
    </row>
    <row r="381" spans="1:12" ht="15">
      <c r="A381" s="86" t="s">
        <v>2532</v>
      </c>
      <c r="B381" s="86" t="s">
        <v>2733</v>
      </c>
      <c r="C381" s="79">
        <v>2</v>
      </c>
      <c r="D381" s="104">
        <v>0.0007756065821805387</v>
      </c>
      <c r="E381" s="104">
        <v>2.7197454925295768</v>
      </c>
      <c r="F381" s="79" t="s">
        <v>3067</v>
      </c>
      <c r="G381" s="79" t="b">
        <v>0</v>
      </c>
      <c r="H381" s="79" t="b">
        <v>0</v>
      </c>
      <c r="I381" s="79" t="b">
        <v>0</v>
      </c>
      <c r="J381" s="79" t="b">
        <v>0</v>
      </c>
      <c r="K381" s="79" t="b">
        <v>0</v>
      </c>
      <c r="L381" s="79" t="b">
        <v>0</v>
      </c>
    </row>
    <row r="382" spans="1:12" ht="15">
      <c r="A382" s="86" t="s">
        <v>2733</v>
      </c>
      <c r="B382" s="86" t="s">
        <v>3454</v>
      </c>
      <c r="C382" s="79">
        <v>2</v>
      </c>
      <c r="D382" s="104">
        <v>0.0007756065821805387</v>
      </c>
      <c r="E382" s="104">
        <v>2.3218054838575393</v>
      </c>
      <c r="F382" s="79" t="s">
        <v>3067</v>
      </c>
      <c r="G382" s="79" t="b">
        <v>0</v>
      </c>
      <c r="H382" s="79" t="b">
        <v>0</v>
      </c>
      <c r="I382" s="79" t="b">
        <v>0</v>
      </c>
      <c r="J382" s="79" t="b">
        <v>0</v>
      </c>
      <c r="K382" s="79" t="b">
        <v>0</v>
      </c>
      <c r="L382" s="79" t="b">
        <v>0</v>
      </c>
    </row>
    <row r="383" spans="1:12" ht="15">
      <c r="A383" s="86" t="s">
        <v>2431</v>
      </c>
      <c r="B383" s="86" t="s">
        <v>2773</v>
      </c>
      <c r="C383" s="79">
        <v>2</v>
      </c>
      <c r="D383" s="104">
        <v>0.0007756065821805387</v>
      </c>
      <c r="E383" s="104">
        <v>1.9101857778943088</v>
      </c>
      <c r="F383" s="79" t="s">
        <v>3067</v>
      </c>
      <c r="G383" s="79" t="b">
        <v>0</v>
      </c>
      <c r="H383" s="79" t="b">
        <v>1</v>
      </c>
      <c r="I383" s="79" t="b">
        <v>0</v>
      </c>
      <c r="J383" s="79" t="b">
        <v>0</v>
      </c>
      <c r="K383" s="79" t="b">
        <v>0</v>
      </c>
      <c r="L383" s="79" t="b">
        <v>0</v>
      </c>
    </row>
    <row r="384" spans="1:12" ht="15">
      <c r="A384" s="86" t="s">
        <v>856</v>
      </c>
      <c r="B384" s="86" t="s">
        <v>2516</v>
      </c>
      <c r="C384" s="79">
        <v>2</v>
      </c>
      <c r="D384" s="104">
        <v>0.0007756065821805387</v>
      </c>
      <c r="E384" s="104">
        <v>1.80593164014586</v>
      </c>
      <c r="F384" s="79" t="s">
        <v>3067</v>
      </c>
      <c r="G384" s="79" t="b">
        <v>0</v>
      </c>
      <c r="H384" s="79" t="b">
        <v>0</v>
      </c>
      <c r="I384" s="79" t="b">
        <v>0</v>
      </c>
      <c r="J384" s="79" t="b">
        <v>0</v>
      </c>
      <c r="K384" s="79" t="b">
        <v>0</v>
      </c>
      <c r="L384" s="79" t="b">
        <v>0</v>
      </c>
    </row>
    <row r="385" spans="1:12" ht="15">
      <c r="A385" s="86" t="s">
        <v>2656</v>
      </c>
      <c r="B385" s="86" t="s">
        <v>2505</v>
      </c>
      <c r="C385" s="79">
        <v>2</v>
      </c>
      <c r="D385" s="104">
        <v>0.0007756065821805387</v>
      </c>
      <c r="E385" s="104">
        <v>2.3773228117073706</v>
      </c>
      <c r="F385" s="79" t="s">
        <v>3067</v>
      </c>
      <c r="G385" s="79" t="b">
        <v>0</v>
      </c>
      <c r="H385" s="79" t="b">
        <v>0</v>
      </c>
      <c r="I385" s="79" t="b">
        <v>0</v>
      </c>
      <c r="J385" s="79" t="b">
        <v>1</v>
      </c>
      <c r="K385" s="79" t="b">
        <v>0</v>
      </c>
      <c r="L385" s="79" t="b">
        <v>0</v>
      </c>
    </row>
    <row r="386" spans="1:12" ht="15">
      <c r="A386" s="86" t="s">
        <v>2505</v>
      </c>
      <c r="B386" s="86" t="s">
        <v>290</v>
      </c>
      <c r="C386" s="79">
        <v>2</v>
      </c>
      <c r="D386" s="104">
        <v>0.0007756065821805387</v>
      </c>
      <c r="E386" s="104">
        <v>1.941594242145933</v>
      </c>
      <c r="F386" s="79" t="s">
        <v>3067</v>
      </c>
      <c r="G386" s="79" t="b">
        <v>1</v>
      </c>
      <c r="H386" s="79" t="b">
        <v>0</v>
      </c>
      <c r="I386" s="79" t="b">
        <v>0</v>
      </c>
      <c r="J386" s="79" t="b">
        <v>0</v>
      </c>
      <c r="K386" s="79" t="b">
        <v>0</v>
      </c>
      <c r="L386" s="79" t="b">
        <v>0</v>
      </c>
    </row>
    <row r="387" spans="1:12" ht="15">
      <c r="A387" s="86" t="s">
        <v>3440</v>
      </c>
      <c r="B387" s="86" t="s">
        <v>305</v>
      </c>
      <c r="C387" s="79">
        <v>2</v>
      </c>
      <c r="D387" s="104">
        <v>0.0007756065821805387</v>
      </c>
      <c r="E387" s="104">
        <v>1.9995861891236197</v>
      </c>
      <c r="F387" s="79" t="s">
        <v>3067</v>
      </c>
      <c r="G387" s="79" t="b">
        <v>0</v>
      </c>
      <c r="H387" s="79" t="b">
        <v>0</v>
      </c>
      <c r="I387" s="79" t="b">
        <v>0</v>
      </c>
      <c r="J387" s="79" t="b">
        <v>0</v>
      </c>
      <c r="K387" s="79" t="b">
        <v>0</v>
      </c>
      <c r="L387" s="79" t="b">
        <v>0</v>
      </c>
    </row>
    <row r="388" spans="1:12" ht="15">
      <c r="A388" s="86" t="s">
        <v>2636</v>
      </c>
      <c r="B388" s="86" t="s">
        <v>879</v>
      </c>
      <c r="C388" s="79">
        <v>2</v>
      </c>
      <c r="D388" s="104">
        <v>0.0007756065821805387</v>
      </c>
      <c r="E388" s="104">
        <v>2.7197454925295768</v>
      </c>
      <c r="F388" s="79" t="s">
        <v>3067</v>
      </c>
      <c r="G388" s="79" t="b">
        <v>0</v>
      </c>
      <c r="H388" s="79" t="b">
        <v>0</v>
      </c>
      <c r="I388" s="79" t="b">
        <v>0</v>
      </c>
      <c r="J388" s="79" t="b">
        <v>0</v>
      </c>
      <c r="K388" s="79" t="b">
        <v>0</v>
      </c>
      <c r="L388" s="79" t="b">
        <v>0</v>
      </c>
    </row>
    <row r="389" spans="1:12" ht="15">
      <c r="A389" s="86" t="s">
        <v>2942</v>
      </c>
      <c r="B389" s="86" t="s">
        <v>3489</v>
      </c>
      <c r="C389" s="79">
        <v>2</v>
      </c>
      <c r="D389" s="104">
        <v>0.0007756065821805387</v>
      </c>
      <c r="E389" s="104">
        <v>3.242624237809914</v>
      </c>
      <c r="F389" s="79" t="s">
        <v>3067</v>
      </c>
      <c r="G389" s="79" t="b">
        <v>0</v>
      </c>
      <c r="H389" s="79" t="b">
        <v>0</v>
      </c>
      <c r="I389" s="79" t="b">
        <v>0</v>
      </c>
      <c r="J389" s="79" t="b">
        <v>0</v>
      </c>
      <c r="K389" s="79" t="b">
        <v>0</v>
      </c>
      <c r="L389" s="79" t="b">
        <v>0</v>
      </c>
    </row>
    <row r="390" spans="1:12" ht="15">
      <c r="A390" s="86" t="s">
        <v>3489</v>
      </c>
      <c r="B390" s="86" t="s">
        <v>2428</v>
      </c>
      <c r="C390" s="79">
        <v>2</v>
      </c>
      <c r="D390" s="104">
        <v>0.0007756065821805387</v>
      </c>
      <c r="E390" s="104">
        <v>1.3341392189312644</v>
      </c>
      <c r="F390" s="79" t="s">
        <v>3067</v>
      </c>
      <c r="G390" s="79" t="b">
        <v>0</v>
      </c>
      <c r="H390" s="79" t="b">
        <v>0</v>
      </c>
      <c r="I390" s="79" t="b">
        <v>0</v>
      </c>
      <c r="J390" s="79" t="b">
        <v>0</v>
      </c>
      <c r="K390" s="79" t="b">
        <v>0</v>
      </c>
      <c r="L390" s="79" t="b">
        <v>0</v>
      </c>
    </row>
    <row r="391" spans="1:12" ht="15">
      <c r="A391" s="86" t="s">
        <v>2428</v>
      </c>
      <c r="B391" s="86" t="s">
        <v>295</v>
      </c>
      <c r="C391" s="79">
        <v>2</v>
      </c>
      <c r="D391" s="104">
        <v>0.0007756065821805387</v>
      </c>
      <c r="E391" s="104">
        <v>0.9983471170080713</v>
      </c>
      <c r="F391" s="79" t="s">
        <v>3067</v>
      </c>
      <c r="G391" s="79" t="b">
        <v>0</v>
      </c>
      <c r="H391" s="79" t="b">
        <v>0</v>
      </c>
      <c r="I391" s="79" t="b">
        <v>0</v>
      </c>
      <c r="J391" s="79" t="b">
        <v>0</v>
      </c>
      <c r="K391" s="79" t="b">
        <v>0</v>
      </c>
      <c r="L391" s="79" t="b">
        <v>0</v>
      </c>
    </row>
    <row r="392" spans="1:12" ht="15">
      <c r="A392" s="86" t="s">
        <v>295</v>
      </c>
      <c r="B392" s="86" t="s">
        <v>3486</v>
      </c>
      <c r="C392" s="79">
        <v>2</v>
      </c>
      <c r="D392" s="104">
        <v>0.0007756065821805387</v>
      </c>
      <c r="E392" s="104">
        <v>2.4187154968655955</v>
      </c>
      <c r="F392" s="79" t="s">
        <v>3067</v>
      </c>
      <c r="G392" s="79" t="b">
        <v>0</v>
      </c>
      <c r="H392" s="79" t="b">
        <v>0</v>
      </c>
      <c r="I392" s="79" t="b">
        <v>0</v>
      </c>
      <c r="J392" s="79" t="b">
        <v>0</v>
      </c>
      <c r="K392" s="79" t="b">
        <v>0</v>
      </c>
      <c r="L392" s="79" t="b">
        <v>0</v>
      </c>
    </row>
    <row r="393" spans="1:12" ht="15">
      <c r="A393" s="86" t="s">
        <v>2863</v>
      </c>
      <c r="B393" s="86" t="s">
        <v>2540</v>
      </c>
      <c r="C393" s="79">
        <v>2</v>
      </c>
      <c r="D393" s="104">
        <v>0.0007756065821805387</v>
      </c>
      <c r="E393" s="104">
        <v>3.4187154968655955</v>
      </c>
      <c r="F393" s="79" t="s">
        <v>3067</v>
      </c>
      <c r="G393" s="79" t="b">
        <v>0</v>
      </c>
      <c r="H393" s="79" t="b">
        <v>0</v>
      </c>
      <c r="I393" s="79" t="b">
        <v>0</v>
      </c>
      <c r="J393" s="79" t="b">
        <v>0</v>
      </c>
      <c r="K393" s="79" t="b">
        <v>0</v>
      </c>
      <c r="L393" s="79" t="b">
        <v>0</v>
      </c>
    </row>
    <row r="394" spans="1:12" ht="15">
      <c r="A394" s="86" t="s">
        <v>2540</v>
      </c>
      <c r="B394" s="86" t="s">
        <v>2844</v>
      </c>
      <c r="C394" s="79">
        <v>2</v>
      </c>
      <c r="D394" s="104">
        <v>0.0007756065821805387</v>
      </c>
      <c r="E394" s="104">
        <v>3.4187154968655955</v>
      </c>
      <c r="F394" s="79" t="s">
        <v>3067</v>
      </c>
      <c r="G394" s="79" t="b">
        <v>0</v>
      </c>
      <c r="H394" s="79" t="b">
        <v>0</v>
      </c>
      <c r="I394" s="79" t="b">
        <v>0</v>
      </c>
      <c r="J394" s="79" t="b">
        <v>0</v>
      </c>
      <c r="K394" s="79" t="b">
        <v>0</v>
      </c>
      <c r="L394" s="79" t="b">
        <v>0</v>
      </c>
    </row>
    <row r="395" spans="1:12" ht="15">
      <c r="A395" s="86" t="s">
        <v>2844</v>
      </c>
      <c r="B395" s="86" t="s">
        <v>2431</v>
      </c>
      <c r="C395" s="79">
        <v>2</v>
      </c>
      <c r="D395" s="104">
        <v>0.0007756065821805387</v>
      </c>
      <c r="E395" s="104">
        <v>2.1176855012016143</v>
      </c>
      <c r="F395" s="79" t="s">
        <v>3067</v>
      </c>
      <c r="G395" s="79" t="b">
        <v>0</v>
      </c>
      <c r="H395" s="79" t="b">
        <v>0</v>
      </c>
      <c r="I395" s="79" t="b">
        <v>0</v>
      </c>
      <c r="J395" s="79" t="b">
        <v>0</v>
      </c>
      <c r="K395" s="79" t="b">
        <v>1</v>
      </c>
      <c r="L395" s="79" t="b">
        <v>0</v>
      </c>
    </row>
    <row r="396" spans="1:12" ht="15">
      <c r="A396" s="86" t="s">
        <v>2482</v>
      </c>
      <c r="B396" s="86" t="s">
        <v>2940</v>
      </c>
      <c r="C396" s="79">
        <v>2</v>
      </c>
      <c r="D396" s="104">
        <v>0.0007756065821805387</v>
      </c>
      <c r="E396" s="104">
        <v>2.60580214022274</v>
      </c>
      <c r="F396" s="79" t="s">
        <v>3067</v>
      </c>
      <c r="G396" s="79" t="b">
        <v>0</v>
      </c>
      <c r="H396" s="79" t="b">
        <v>0</v>
      </c>
      <c r="I396" s="79" t="b">
        <v>0</v>
      </c>
      <c r="J396" s="79" t="b">
        <v>0</v>
      </c>
      <c r="K396" s="79" t="b">
        <v>0</v>
      </c>
      <c r="L396" s="79" t="b">
        <v>0</v>
      </c>
    </row>
    <row r="397" spans="1:12" ht="15">
      <c r="A397" s="86" t="s">
        <v>2714</v>
      </c>
      <c r="B397" s="86" t="s">
        <v>2853</v>
      </c>
      <c r="C397" s="79">
        <v>2</v>
      </c>
      <c r="D397" s="104">
        <v>0.0007756065821805387</v>
      </c>
      <c r="E397" s="104">
        <v>3.242624237809914</v>
      </c>
      <c r="F397" s="79" t="s">
        <v>3067</v>
      </c>
      <c r="G397" s="79" t="b">
        <v>0</v>
      </c>
      <c r="H397" s="79" t="b">
        <v>0</v>
      </c>
      <c r="I397" s="79" t="b">
        <v>0</v>
      </c>
      <c r="J397" s="79" t="b">
        <v>1</v>
      </c>
      <c r="K397" s="79" t="b">
        <v>0</v>
      </c>
      <c r="L397" s="79" t="b">
        <v>0</v>
      </c>
    </row>
    <row r="398" spans="1:12" ht="15">
      <c r="A398" s="86" t="s">
        <v>2475</v>
      </c>
      <c r="B398" s="86" t="s">
        <v>2527</v>
      </c>
      <c r="C398" s="79">
        <v>2</v>
      </c>
      <c r="D398" s="104">
        <v>0.0007756065821805387</v>
      </c>
      <c r="E398" s="104">
        <v>2.62283547952152</v>
      </c>
      <c r="F398" s="79" t="s">
        <v>3067</v>
      </c>
      <c r="G398" s="79" t="b">
        <v>0</v>
      </c>
      <c r="H398" s="79" t="b">
        <v>0</v>
      </c>
      <c r="I398" s="79" t="b">
        <v>0</v>
      </c>
      <c r="J398" s="79" t="b">
        <v>0</v>
      </c>
      <c r="K398" s="79" t="b">
        <v>0</v>
      </c>
      <c r="L398" s="79" t="b">
        <v>0</v>
      </c>
    </row>
    <row r="399" spans="1:12" ht="15">
      <c r="A399" s="86" t="s">
        <v>2527</v>
      </c>
      <c r="B399" s="86" t="s">
        <v>2884</v>
      </c>
      <c r="C399" s="79">
        <v>2</v>
      </c>
      <c r="D399" s="104">
        <v>0.0007756065821805387</v>
      </c>
      <c r="E399" s="104">
        <v>2.8446842291378767</v>
      </c>
      <c r="F399" s="79" t="s">
        <v>3067</v>
      </c>
      <c r="G399" s="79" t="b">
        <v>0</v>
      </c>
      <c r="H399" s="79" t="b">
        <v>0</v>
      </c>
      <c r="I399" s="79" t="b">
        <v>0</v>
      </c>
      <c r="J399" s="79" t="b">
        <v>0</v>
      </c>
      <c r="K399" s="79" t="b">
        <v>0</v>
      </c>
      <c r="L399" s="79" t="b">
        <v>0</v>
      </c>
    </row>
    <row r="400" spans="1:12" ht="15">
      <c r="A400" s="86" t="s">
        <v>2884</v>
      </c>
      <c r="B400" s="86" t="s">
        <v>2842</v>
      </c>
      <c r="C400" s="79">
        <v>2</v>
      </c>
      <c r="D400" s="104">
        <v>0.0007756065821805387</v>
      </c>
      <c r="E400" s="104">
        <v>3.242624237809914</v>
      </c>
      <c r="F400" s="79" t="s">
        <v>3067</v>
      </c>
      <c r="G400" s="79" t="b">
        <v>0</v>
      </c>
      <c r="H400" s="79" t="b">
        <v>0</v>
      </c>
      <c r="I400" s="79" t="b">
        <v>0</v>
      </c>
      <c r="J400" s="79" t="b">
        <v>0</v>
      </c>
      <c r="K400" s="79" t="b">
        <v>0</v>
      </c>
      <c r="L400" s="79" t="b">
        <v>0</v>
      </c>
    </row>
    <row r="401" spans="1:12" ht="15">
      <c r="A401" s="86" t="s">
        <v>2842</v>
      </c>
      <c r="B401" s="86" t="s">
        <v>2438</v>
      </c>
      <c r="C401" s="79">
        <v>2</v>
      </c>
      <c r="D401" s="104">
        <v>0.0007756065821805387</v>
      </c>
      <c r="E401" s="104">
        <v>2.3580176565119837</v>
      </c>
      <c r="F401" s="79" t="s">
        <v>3067</v>
      </c>
      <c r="G401" s="79" t="b">
        <v>0</v>
      </c>
      <c r="H401" s="79" t="b">
        <v>0</v>
      </c>
      <c r="I401" s="79" t="b">
        <v>0</v>
      </c>
      <c r="J401" s="79" t="b">
        <v>0</v>
      </c>
      <c r="K401" s="79" t="b">
        <v>0</v>
      </c>
      <c r="L401" s="79" t="b">
        <v>0</v>
      </c>
    </row>
    <row r="402" spans="1:12" ht="15">
      <c r="A402" s="86" t="s">
        <v>3429</v>
      </c>
      <c r="B402" s="86" t="s">
        <v>2514</v>
      </c>
      <c r="C402" s="79">
        <v>2</v>
      </c>
      <c r="D402" s="104">
        <v>0.0007756065821805387</v>
      </c>
      <c r="E402" s="104">
        <v>1.8746474525153198</v>
      </c>
      <c r="F402" s="79" t="s">
        <v>3067</v>
      </c>
      <c r="G402" s="79" t="b">
        <v>0</v>
      </c>
      <c r="H402" s="79" t="b">
        <v>0</v>
      </c>
      <c r="I402" s="79" t="b">
        <v>0</v>
      </c>
      <c r="J402" s="79" t="b">
        <v>0</v>
      </c>
      <c r="K402" s="79" t="b">
        <v>0</v>
      </c>
      <c r="L402" s="79" t="b">
        <v>0</v>
      </c>
    </row>
    <row r="403" spans="1:12" ht="15">
      <c r="A403" s="86" t="s">
        <v>2514</v>
      </c>
      <c r="B403" s="86" t="s">
        <v>2849</v>
      </c>
      <c r="C403" s="79">
        <v>2</v>
      </c>
      <c r="D403" s="104">
        <v>0.0007756065821805387</v>
      </c>
      <c r="E403" s="104">
        <v>3.020775488193558</v>
      </c>
      <c r="F403" s="79" t="s">
        <v>3067</v>
      </c>
      <c r="G403" s="79" t="b">
        <v>0</v>
      </c>
      <c r="H403" s="79" t="b">
        <v>0</v>
      </c>
      <c r="I403" s="79" t="b">
        <v>0</v>
      </c>
      <c r="J403" s="79" t="b">
        <v>0</v>
      </c>
      <c r="K403" s="79" t="b">
        <v>0</v>
      </c>
      <c r="L403" s="79" t="b">
        <v>0</v>
      </c>
    </row>
    <row r="404" spans="1:12" ht="15">
      <c r="A404" s="86" t="s">
        <v>2849</v>
      </c>
      <c r="B404" s="86" t="s">
        <v>2443</v>
      </c>
      <c r="C404" s="79">
        <v>2</v>
      </c>
      <c r="D404" s="104">
        <v>0.0007756065821805387</v>
      </c>
      <c r="E404" s="104">
        <v>2.5736174568513386</v>
      </c>
      <c r="F404" s="79" t="s">
        <v>3067</v>
      </c>
      <c r="G404" s="79" t="b">
        <v>0</v>
      </c>
      <c r="H404" s="79" t="b">
        <v>0</v>
      </c>
      <c r="I404" s="79" t="b">
        <v>0</v>
      </c>
      <c r="J404" s="79" t="b">
        <v>0</v>
      </c>
      <c r="K404" s="79" t="b">
        <v>0</v>
      </c>
      <c r="L404" s="79" t="b">
        <v>0</v>
      </c>
    </row>
    <row r="405" spans="1:12" ht="15">
      <c r="A405" s="86" t="s">
        <v>2975</v>
      </c>
      <c r="B405" s="86" t="s">
        <v>2976</v>
      </c>
      <c r="C405" s="79">
        <v>2</v>
      </c>
      <c r="D405" s="104">
        <v>0.0007756065821805387</v>
      </c>
      <c r="E405" s="104">
        <v>3.4187154968655955</v>
      </c>
      <c r="F405" s="79" t="s">
        <v>3067</v>
      </c>
      <c r="G405" s="79" t="b">
        <v>0</v>
      </c>
      <c r="H405" s="79" t="b">
        <v>0</v>
      </c>
      <c r="I405" s="79" t="b">
        <v>0</v>
      </c>
      <c r="J405" s="79" t="b">
        <v>0</v>
      </c>
      <c r="K405" s="79" t="b">
        <v>0</v>
      </c>
      <c r="L405" s="79" t="b">
        <v>0</v>
      </c>
    </row>
    <row r="406" spans="1:12" ht="15">
      <c r="A406" s="86" t="s">
        <v>2428</v>
      </c>
      <c r="B406" s="86" t="s">
        <v>2603</v>
      </c>
      <c r="C406" s="79">
        <v>2</v>
      </c>
      <c r="D406" s="104">
        <v>0.0007756065821805387</v>
      </c>
      <c r="E406" s="104">
        <v>1.3505296351194338</v>
      </c>
      <c r="F406" s="79" t="s">
        <v>3067</v>
      </c>
      <c r="G406" s="79" t="b">
        <v>0</v>
      </c>
      <c r="H406" s="79" t="b">
        <v>0</v>
      </c>
      <c r="I406" s="79" t="b">
        <v>0</v>
      </c>
      <c r="J406" s="79" t="b">
        <v>0</v>
      </c>
      <c r="K406" s="79" t="b">
        <v>0</v>
      </c>
      <c r="L406" s="79" t="b">
        <v>0</v>
      </c>
    </row>
    <row r="407" spans="1:12" ht="15">
      <c r="A407" s="86" t="s">
        <v>2450</v>
      </c>
      <c r="B407" s="86" t="s">
        <v>2603</v>
      </c>
      <c r="C407" s="79">
        <v>2</v>
      </c>
      <c r="D407" s="104">
        <v>0.0007756065821805387</v>
      </c>
      <c r="E407" s="104">
        <v>2.5736174568513386</v>
      </c>
      <c r="F407" s="79" t="s">
        <v>3067</v>
      </c>
      <c r="G407" s="79" t="b">
        <v>0</v>
      </c>
      <c r="H407" s="79" t="b">
        <v>0</v>
      </c>
      <c r="I407" s="79" t="b">
        <v>0</v>
      </c>
      <c r="J407" s="79" t="b">
        <v>0</v>
      </c>
      <c r="K407" s="79" t="b">
        <v>0</v>
      </c>
      <c r="L407" s="79" t="b">
        <v>0</v>
      </c>
    </row>
    <row r="408" spans="1:12" ht="15">
      <c r="A408" s="86" t="s">
        <v>2589</v>
      </c>
      <c r="B408" s="86" t="s">
        <v>2567</v>
      </c>
      <c r="C408" s="79">
        <v>2</v>
      </c>
      <c r="D408" s="104">
        <v>0.0007756065821805387</v>
      </c>
      <c r="E408" s="104">
        <v>2.5436542334738954</v>
      </c>
      <c r="F408" s="79" t="s">
        <v>3067</v>
      </c>
      <c r="G408" s="79" t="b">
        <v>0</v>
      </c>
      <c r="H408" s="79" t="b">
        <v>0</v>
      </c>
      <c r="I408" s="79" t="b">
        <v>0</v>
      </c>
      <c r="J408" s="79" t="b">
        <v>0</v>
      </c>
      <c r="K408" s="79" t="b">
        <v>0</v>
      </c>
      <c r="L408" s="79" t="b">
        <v>0</v>
      </c>
    </row>
    <row r="409" spans="1:12" ht="15">
      <c r="A409" s="86" t="s">
        <v>993</v>
      </c>
      <c r="B409" s="86" t="s">
        <v>968</v>
      </c>
      <c r="C409" s="79">
        <v>2</v>
      </c>
      <c r="D409" s="104">
        <v>0.0007756065821805387</v>
      </c>
      <c r="E409" s="104">
        <v>2.280412798699314</v>
      </c>
      <c r="F409" s="79" t="s">
        <v>3067</v>
      </c>
      <c r="G409" s="79" t="b">
        <v>1</v>
      </c>
      <c r="H409" s="79" t="b">
        <v>0</v>
      </c>
      <c r="I409" s="79" t="b">
        <v>0</v>
      </c>
      <c r="J409" s="79" t="b">
        <v>0</v>
      </c>
      <c r="K409" s="79" t="b">
        <v>0</v>
      </c>
      <c r="L409" s="79" t="b">
        <v>0</v>
      </c>
    </row>
    <row r="410" spans="1:12" ht="15">
      <c r="A410" s="86" t="s">
        <v>2428</v>
      </c>
      <c r="B410" s="86" t="s">
        <v>2438</v>
      </c>
      <c r="C410" s="79">
        <v>2</v>
      </c>
      <c r="D410" s="104">
        <v>0.0007756065821805387</v>
      </c>
      <c r="E410" s="104">
        <v>0.5908617904298034</v>
      </c>
      <c r="F410" s="79" t="s">
        <v>3067</v>
      </c>
      <c r="G410" s="79" t="b">
        <v>0</v>
      </c>
      <c r="H410" s="79" t="b">
        <v>0</v>
      </c>
      <c r="I410" s="79" t="b">
        <v>0</v>
      </c>
      <c r="J410" s="79" t="b">
        <v>0</v>
      </c>
      <c r="K410" s="79" t="b">
        <v>0</v>
      </c>
      <c r="L410" s="79" t="b">
        <v>0</v>
      </c>
    </row>
    <row r="411" spans="1:12" ht="15">
      <c r="A411" s="86" t="s">
        <v>2432</v>
      </c>
      <c r="B411" s="86" t="s">
        <v>2508</v>
      </c>
      <c r="C411" s="79">
        <v>2</v>
      </c>
      <c r="D411" s="104">
        <v>0.0007756065821805387</v>
      </c>
      <c r="E411" s="104">
        <v>1.5102304779869455</v>
      </c>
      <c r="F411" s="79" t="s">
        <v>3067</v>
      </c>
      <c r="G411" s="79" t="b">
        <v>0</v>
      </c>
      <c r="H411" s="79" t="b">
        <v>0</v>
      </c>
      <c r="I411" s="79" t="b">
        <v>0</v>
      </c>
      <c r="J411" s="79" t="b">
        <v>0</v>
      </c>
      <c r="K411" s="79" t="b">
        <v>0</v>
      </c>
      <c r="L411" s="79" t="b">
        <v>0</v>
      </c>
    </row>
    <row r="412" spans="1:12" ht="15">
      <c r="A412" s="86" t="s">
        <v>3036</v>
      </c>
      <c r="B412" s="86" t="s">
        <v>2525</v>
      </c>
      <c r="C412" s="79">
        <v>2</v>
      </c>
      <c r="D412" s="104">
        <v>0.0007756065821805387</v>
      </c>
      <c r="E412" s="104">
        <v>2.816655505537633</v>
      </c>
      <c r="F412" s="79" t="s">
        <v>3067</v>
      </c>
      <c r="G412" s="79" t="b">
        <v>0</v>
      </c>
      <c r="H412" s="79" t="b">
        <v>0</v>
      </c>
      <c r="I412" s="79" t="b">
        <v>0</v>
      </c>
      <c r="J412" s="79" t="b">
        <v>0</v>
      </c>
      <c r="K412" s="79" t="b">
        <v>0</v>
      </c>
      <c r="L412" s="79" t="b">
        <v>0</v>
      </c>
    </row>
    <row r="413" spans="1:12" ht="15">
      <c r="A413" s="86" t="s">
        <v>2432</v>
      </c>
      <c r="B413" s="86" t="s">
        <v>3037</v>
      </c>
      <c r="C413" s="79">
        <v>2</v>
      </c>
      <c r="D413" s="104">
        <v>0.0007756065821805387</v>
      </c>
      <c r="E413" s="104">
        <v>2.1634429917622895</v>
      </c>
      <c r="F413" s="79" t="s">
        <v>3067</v>
      </c>
      <c r="G413" s="79" t="b">
        <v>0</v>
      </c>
      <c r="H413" s="79" t="b">
        <v>0</v>
      </c>
      <c r="I413" s="79" t="b">
        <v>0</v>
      </c>
      <c r="J413" s="79" t="b">
        <v>0</v>
      </c>
      <c r="K413" s="79" t="b">
        <v>0</v>
      </c>
      <c r="L413" s="79" t="b">
        <v>0</v>
      </c>
    </row>
    <row r="414" spans="1:12" ht="15">
      <c r="A414" s="86" t="s">
        <v>3037</v>
      </c>
      <c r="B414" s="86" t="s">
        <v>3038</v>
      </c>
      <c r="C414" s="79">
        <v>2</v>
      </c>
      <c r="D414" s="104">
        <v>0.0007756065821805387</v>
      </c>
      <c r="E414" s="104">
        <v>3.4187154968655955</v>
      </c>
      <c r="F414" s="79" t="s">
        <v>3067</v>
      </c>
      <c r="G414" s="79" t="b">
        <v>0</v>
      </c>
      <c r="H414" s="79" t="b">
        <v>0</v>
      </c>
      <c r="I414" s="79" t="b">
        <v>0</v>
      </c>
      <c r="J414" s="79" t="b">
        <v>0</v>
      </c>
      <c r="K414" s="79" t="b">
        <v>0</v>
      </c>
      <c r="L414" s="79" t="b">
        <v>0</v>
      </c>
    </row>
    <row r="415" spans="1:12" ht="15">
      <c r="A415" s="86" t="s">
        <v>3038</v>
      </c>
      <c r="B415" s="86" t="s">
        <v>2885</v>
      </c>
      <c r="C415" s="79">
        <v>2</v>
      </c>
      <c r="D415" s="104">
        <v>0.0007756065821805387</v>
      </c>
      <c r="E415" s="104">
        <v>3.4187154968655955</v>
      </c>
      <c r="F415" s="79" t="s">
        <v>3067</v>
      </c>
      <c r="G415" s="79" t="b">
        <v>0</v>
      </c>
      <c r="H415" s="79" t="b">
        <v>0</v>
      </c>
      <c r="I415" s="79" t="b">
        <v>0</v>
      </c>
      <c r="J415" s="79" t="b">
        <v>0</v>
      </c>
      <c r="K415" s="79" t="b">
        <v>0</v>
      </c>
      <c r="L415" s="79" t="b">
        <v>0</v>
      </c>
    </row>
    <row r="416" spans="1:12" ht="15">
      <c r="A416" s="86" t="s">
        <v>2885</v>
      </c>
      <c r="B416" s="86" t="s">
        <v>2442</v>
      </c>
      <c r="C416" s="79">
        <v>2</v>
      </c>
      <c r="D416" s="104">
        <v>0.0007756065821805387</v>
      </c>
      <c r="E416" s="104">
        <v>2.4409918915767475</v>
      </c>
      <c r="F416" s="79" t="s">
        <v>3067</v>
      </c>
      <c r="G416" s="79" t="b">
        <v>0</v>
      </c>
      <c r="H416" s="79" t="b">
        <v>0</v>
      </c>
      <c r="I416" s="79" t="b">
        <v>0</v>
      </c>
      <c r="J416" s="79" t="b">
        <v>0</v>
      </c>
      <c r="K416" s="79" t="b">
        <v>0</v>
      </c>
      <c r="L416" s="79" t="b">
        <v>0</v>
      </c>
    </row>
    <row r="417" spans="1:12" ht="15">
      <c r="A417" s="86" t="s">
        <v>2442</v>
      </c>
      <c r="B417" s="86" t="s">
        <v>2691</v>
      </c>
      <c r="C417" s="79">
        <v>2</v>
      </c>
      <c r="D417" s="104">
        <v>0.0007756065821805387</v>
      </c>
      <c r="E417" s="104">
        <v>2.5156255098736517</v>
      </c>
      <c r="F417" s="79" t="s">
        <v>3067</v>
      </c>
      <c r="G417" s="79" t="b">
        <v>0</v>
      </c>
      <c r="H417" s="79" t="b">
        <v>0</v>
      </c>
      <c r="I417" s="79" t="b">
        <v>0</v>
      </c>
      <c r="J417" s="79" t="b">
        <v>0</v>
      </c>
      <c r="K417" s="79" t="b">
        <v>0</v>
      </c>
      <c r="L417" s="79" t="b">
        <v>0</v>
      </c>
    </row>
    <row r="418" spans="1:12" ht="15">
      <c r="A418" s="86" t="s">
        <v>2691</v>
      </c>
      <c r="B418" s="86" t="s">
        <v>2467</v>
      </c>
      <c r="C418" s="79">
        <v>2</v>
      </c>
      <c r="D418" s="104">
        <v>0.0007756065821805387</v>
      </c>
      <c r="E418" s="104">
        <v>2.765502983090252</v>
      </c>
      <c r="F418" s="79" t="s">
        <v>3067</v>
      </c>
      <c r="G418" s="79" t="b">
        <v>0</v>
      </c>
      <c r="H418" s="79" t="b">
        <v>0</v>
      </c>
      <c r="I418" s="79" t="b">
        <v>0</v>
      </c>
      <c r="J418" s="79" t="b">
        <v>0</v>
      </c>
      <c r="K418" s="79" t="b">
        <v>0</v>
      </c>
      <c r="L418" s="79" t="b">
        <v>0</v>
      </c>
    </row>
    <row r="419" spans="1:12" ht="15">
      <c r="A419" s="86" t="s">
        <v>2467</v>
      </c>
      <c r="B419" s="86" t="s">
        <v>2767</v>
      </c>
      <c r="C419" s="79">
        <v>2</v>
      </c>
      <c r="D419" s="104">
        <v>0.0007756065821805387</v>
      </c>
      <c r="E419" s="104">
        <v>2.765502983090252</v>
      </c>
      <c r="F419" s="79" t="s">
        <v>3067</v>
      </c>
      <c r="G419" s="79" t="b">
        <v>0</v>
      </c>
      <c r="H419" s="79" t="b">
        <v>0</v>
      </c>
      <c r="I419" s="79" t="b">
        <v>0</v>
      </c>
      <c r="J419" s="79" t="b">
        <v>0</v>
      </c>
      <c r="K419" s="79" t="b">
        <v>0</v>
      </c>
      <c r="L419" s="79" t="b">
        <v>0</v>
      </c>
    </row>
    <row r="420" spans="1:12" ht="15">
      <c r="A420" s="86" t="s">
        <v>2767</v>
      </c>
      <c r="B420" s="86" t="s">
        <v>868</v>
      </c>
      <c r="C420" s="79">
        <v>2</v>
      </c>
      <c r="D420" s="104">
        <v>0.0007756065821805387</v>
      </c>
      <c r="E420" s="104">
        <v>2.941594242145933</v>
      </c>
      <c r="F420" s="79" t="s">
        <v>3067</v>
      </c>
      <c r="G420" s="79" t="b">
        <v>0</v>
      </c>
      <c r="H420" s="79" t="b">
        <v>0</v>
      </c>
      <c r="I420" s="79" t="b">
        <v>0</v>
      </c>
      <c r="J420" s="79" t="b">
        <v>0</v>
      </c>
      <c r="K420" s="79" t="b">
        <v>0</v>
      </c>
      <c r="L420" s="79" t="b">
        <v>0</v>
      </c>
    </row>
    <row r="421" spans="1:12" ht="15">
      <c r="A421" s="86" t="s">
        <v>868</v>
      </c>
      <c r="B421" s="86" t="s">
        <v>2509</v>
      </c>
      <c r="C421" s="79">
        <v>2</v>
      </c>
      <c r="D421" s="104">
        <v>0.0007756065821805387</v>
      </c>
      <c r="E421" s="104">
        <v>2.6405642464819516</v>
      </c>
      <c r="F421" s="79" t="s">
        <v>3067</v>
      </c>
      <c r="G421" s="79" t="b">
        <v>0</v>
      </c>
      <c r="H421" s="79" t="b">
        <v>0</v>
      </c>
      <c r="I421" s="79" t="b">
        <v>0</v>
      </c>
      <c r="J421" s="79" t="b">
        <v>0</v>
      </c>
      <c r="K421" s="79" t="b">
        <v>0</v>
      </c>
      <c r="L421" s="79" t="b">
        <v>0</v>
      </c>
    </row>
    <row r="422" spans="1:12" ht="15">
      <c r="A422" s="86" t="s">
        <v>2509</v>
      </c>
      <c r="B422" s="86" t="s">
        <v>2657</v>
      </c>
      <c r="C422" s="79">
        <v>2</v>
      </c>
      <c r="D422" s="104">
        <v>0.0007756065821805387</v>
      </c>
      <c r="E422" s="104">
        <v>2.7197454925295768</v>
      </c>
      <c r="F422" s="79" t="s">
        <v>3067</v>
      </c>
      <c r="G422" s="79" t="b">
        <v>0</v>
      </c>
      <c r="H422" s="79" t="b">
        <v>0</v>
      </c>
      <c r="I422" s="79" t="b">
        <v>0</v>
      </c>
      <c r="J422" s="79" t="b">
        <v>0</v>
      </c>
      <c r="K422" s="79" t="b">
        <v>1</v>
      </c>
      <c r="L422" s="79" t="b">
        <v>0</v>
      </c>
    </row>
    <row r="423" spans="1:12" ht="15">
      <c r="A423" s="86" t="s">
        <v>2657</v>
      </c>
      <c r="B423" s="86" t="s">
        <v>2455</v>
      </c>
      <c r="C423" s="79">
        <v>2</v>
      </c>
      <c r="D423" s="104">
        <v>0.0007756065821805387</v>
      </c>
      <c r="E423" s="104">
        <v>2.5736174568513386</v>
      </c>
      <c r="F423" s="79" t="s">
        <v>3067</v>
      </c>
      <c r="G423" s="79" t="b">
        <v>0</v>
      </c>
      <c r="H423" s="79" t="b">
        <v>1</v>
      </c>
      <c r="I423" s="79" t="b">
        <v>0</v>
      </c>
      <c r="J423" s="79" t="b">
        <v>0</v>
      </c>
      <c r="K423" s="79" t="b">
        <v>0</v>
      </c>
      <c r="L423" s="79" t="b">
        <v>0</v>
      </c>
    </row>
    <row r="424" spans="1:12" ht="15">
      <c r="A424" s="86" t="s">
        <v>2455</v>
      </c>
      <c r="B424" s="86" t="s">
        <v>3039</v>
      </c>
      <c r="C424" s="79">
        <v>2</v>
      </c>
      <c r="D424" s="104">
        <v>0.0007756065821805387</v>
      </c>
      <c r="E424" s="104">
        <v>2.816655505537633</v>
      </c>
      <c r="F424" s="79" t="s">
        <v>3067</v>
      </c>
      <c r="G424" s="79" t="b">
        <v>0</v>
      </c>
      <c r="H424" s="79" t="b">
        <v>0</v>
      </c>
      <c r="I424" s="79" t="b">
        <v>0</v>
      </c>
      <c r="J424" s="79" t="b">
        <v>0</v>
      </c>
      <c r="K424" s="79" t="b">
        <v>0</v>
      </c>
      <c r="L424" s="79" t="b">
        <v>0</v>
      </c>
    </row>
    <row r="425" spans="1:12" ht="15">
      <c r="A425" s="86" t="s">
        <v>2483</v>
      </c>
      <c r="B425" s="86" t="s">
        <v>1018</v>
      </c>
      <c r="C425" s="79">
        <v>2</v>
      </c>
      <c r="D425" s="104">
        <v>0.0007756065821805387</v>
      </c>
      <c r="E425" s="104">
        <v>2.7197454925295768</v>
      </c>
      <c r="F425" s="79" t="s">
        <v>3067</v>
      </c>
      <c r="G425" s="79" t="b">
        <v>0</v>
      </c>
      <c r="H425" s="79" t="b">
        <v>0</v>
      </c>
      <c r="I425" s="79" t="b">
        <v>0</v>
      </c>
      <c r="J425" s="79" t="b">
        <v>0</v>
      </c>
      <c r="K425" s="79" t="b">
        <v>0</v>
      </c>
      <c r="L425" s="79" t="b">
        <v>0</v>
      </c>
    </row>
    <row r="426" spans="1:12" ht="15">
      <c r="A426" s="86" t="s">
        <v>1018</v>
      </c>
      <c r="B426" s="86" t="s">
        <v>2630</v>
      </c>
      <c r="C426" s="79">
        <v>2</v>
      </c>
      <c r="D426" s="104">
        <v>0.0007756065821805387</v>
      </c>
      <c r="E426" s="104">
        <v>3.1176855012016143</v>
      </c>
      <c r="F426" s="79" t="s">
        <v>3067</v>
      </c>
      <c r="G426" s="79" t="b">
        <v>0</v>
      </c>
      <c r="H426" s="79" t="b">
        <v>0</v>
      </c>
      <c r="I426" s="79" t="b">
        <v>0</v>
      </c>
      <c r="J426" s="79" t="b">
        <v>1</v>
      </c>
      <c r="K426" s="79" t="b">
        <v>0</v>
      </c>
      <c r="L426" s="79" t="b">
        <v>0</v>
      </c>
    </row>
    <row r="427" spans="1:12" ht="15">
      <c r="A427" s="86" t="s">
        <v>2630</v>
      </c>
      <c r="B427" s="86" t="s">
        <v>855</v>
      </c>
      <c r="C427" s="79">
        <v>2</v>
      </c>
      <c r="D427" s="104">
        <v>0.0007756065821805387</v>
      </c>
      <c r="E427" s="104">
        <v>2.3580176565119837</v>
      </c>
      <c r="F427" s="79" t="s">
        <v>3067</v>
      </c>
      <c r="G427" s="79" t="b">
        <v>1</v>
      </c>
      <c r="H427" s="79" t="b">
        <v>0</v>
      </c>
      <c r="I427" s="79" t="b">
        <v>0</v>
      </c>
      <c r="J427" s="79" t="b">
        <v>0</v>
      </c>
      <c r="K427" s="79" t="b">
        <v>0</v>
      </c>
      <c r="L427" s="79" t="b">
        <v>0</v>
      </c>
    </row>
    <row r="428" spans="1:12" ht="15">
      <c r="A428" s="86" t="s">
        <v>888</v>
      </c>
      <c r="B428" s="86" t="s">
        <v>2539</v>
      </c>
      <c r="C428" s="79">
        <v>2</v>
      </c>
      <c r="D428" s="104">
        <v>0.0007756065821805387</v>
      </c>
      <c r="E428" s="104">
        <v>1.8193783638731063</v>
      </c>
      <c r="F428" s="79" t="s">
        <v>3067</v>
      </c>
      <c r="G428" s="79" t="b">
        <v>0</v>
      </c>
      <c r="H428" s="79" t="b">
        <v>0</v>
      </c>
      <c r="I428" s="79" t="b">
        <v>0</v>
      </c>
      <c r="J428" s="79" t="b">
        <v>0</v>
      </c>
      <c r="K428" s="79" t="b">
        <v>0</v>
      </c>
      <c r="L428" s="79" t="b">
        <v>0</v>
      </c>
    </row>
    <row r="429" spans="1:12" ht="15">
      <c r="A429" s="86" t="s">
        <v>2539</v>
      </c>
      <c r="B429" s="86" t="s">
        <v>3033</v>
      </c>
      <c r="C429" s="79">
        <v>2</v>
      </c>
      <c r="D429" s="104">
        <v>0.0007756065821805387</v>
      </c>
      <c r="E429" s="104">
        <v>3.242624237809914</v>
      </c>
      <c r="F429" s="79" t="s">
        <v>3067</v>
      </c>
      <c r="G429" s="79" t="b">
        <v>0</v>
      </c>
      <c r="H429" s="79" t="b">
        <v>0</v>
      </c>
      <c r="I429" s="79" t="b">
        <v>0</v>
      </c>
      <c r="J429" s="79" t="b">
        <v>0</v>
      </c>
      <c r="K429" s="79" t="b">
        <v>0</v>
      </c>
      <c r="L429" s="79" t="b">
        <v>0</v>
      </c>
    </row>
    <row r="430" spans="1:12" ht="15">
      <c r="A430" s="86" t="s">
        <v>3033</v>
      </c>
      <c r="B430" s="86" t="s">
        <v>2437</v>
      </c>
      <c r="C430" s="79">
        <v>2</v>
      </c>
      <c r="D430" s="104">
        <v>0.0007756065821805387</v>
      </c>
      <c r="E430" s="104">
        <v>2.2883817283705894</v>
      </c>
      <c r="F430" s="79" t="s">
        <v>3067</v>
      </c>
      <c r="G430" s="79" t="b">
        <v>0</v>
      </c>
      <c r="H430" s="79" t="b">
        <v>0</v>
      </c>
      <c r="I430" s="79" t="b">
        <v>0</v>
      </c>
      <c r="J430" s="79" t="b">
        <v>0</v>
      </c>
      <c r="K430" s="79" t="b">
        <v>0</v>
      </c>
      <c r="L430" s="79" t="b">
        <v>0</v>
      </c>
    </row>
    <row r="431" spans="1:12" ht="15">
      <c r="A431" s="86" t="s">
        <v>3034</v>
      </c>
      <c r="B431" s="86" t="s">
        <v>920</v>
      </c>
      <c r="C431" s="79">
        <v>2</v>
      </c>
      <c r="D431" s="104">
        <v>0.0007756065821805387</v>
      </c>
      <c r="E431" s="104">
        <v>2.816655505537633</v>
      </c>
      <c r="F431" s="79" t="s">
        <v>3067</v>
      </c>
      <c r="G431" s="79" t="b">
        <v>0</v>
      </c>
      <c r="H431" s="79" t="b">
        <v>0</v>
      </c>
      <c r="I431" s="79" t="b">
        <v>0</v>
      </c>
      <c r="J431" s="79" t="b">
        <v>0</v>
      </c>
      <c r="K431" s="79" t="b">
        <v>0</v>
      </c>
      <c r="L431" s="79" t="b">
        <v>0</v>
      </c>
    </row>
    <row r="432" spans="1:12" ht="15">
      <c r="A432" s="86" t="s">
        <v>2443</v>
      </c>
      <c r="B432" s="86" t="s">
        <v>2576</v>
      </c>
      <c r="C432" s="79">
        <v>2</v>
      </c>
      <c r="D432" s="104">
        <v>0.0007756065821805387</v>
      </c>
      <c r="E432" s="104">
        <v>2.145714224801858</v>
      </c>
      <c r="F432" s="79" t="s">
        <v>3067</v>
      </c>
      <c r="G432" s="79" t="b">
        <v>0</v>
      </c>
      <c r="H432" s="79" t="b">
        <v>0</v>
      </c>
      <c r="I432" s="79" t="b">
        <v>0</v>
      </c>
      <c r="J432" s="79" t="b">
        <v>0</v>
      </c>
      <c r="K432" s="79" t="b">
        <v>0</v>
      </c>
      <c r="L432" s="79" t="b">
        <v>0</v>
      </c>
    </row>
    <row r="433" spans="1:12" ht="15">
      <c r="A433" s="86" t="s">
        <v>2576</v>
      </c>
      <c r="B433" s="86" t="s">
        <v>2428</v>
      </c>
      <c r="C433" s="79">
        <v>2</v>
      </c>
      <c r="D433" s="104">
        <v>0.0007756065821805387</v>
      </c>
      <c r="E433" s="104">
        <v>1.112290469314908</v>
      </c>
      <c r="F433" s="79" t="s">
        <v>3067</v>
      </c>
      <c r="G433" s="79" t="b">
        <v>0</v>
      </c>
      <c r="H433" s="79" t="b">
        <v>0</v>
      </c>
      <c r="I433" s="79" t="b">
        <v>0</v>
      </c>
      <c r="J433" s="79" t="b">
        <v>0</v>
      </c>
      <c r="K433" s="79" t="b">
        <v>0</v>
      </c>
      <c r="L433" s="79" t="b">
        <v>0</v>
      </c>
    </row>
    <row r="434" spans="1:12" ht="15">
      <c r="A434" s="86" t="s">
        <v>2428</v>
      </c>
      <c r="B434" s="86" t="s">
        <v>2517</v>
      </c>
      <c r="C434" s="79">
        <v>2</v>
      </c>
      <c r="D434" s="104">
        <v>0.0007756065821805387</v>
      </c>
      <c r="E434" s="104">
        <v>1.0494996394554525</v>
      </c>
      <c r="F434" s="79" t="s">
        <v>3067</v>
      </c>
      <c r="G434" s="79" t="b">
        <v>0</v>
      </c>
      <c r="H434" s="79" t="b">
        <v>0</v>
      </c>
      <c r="I434" s="79" t="b">
        <v>0</v>
      </c>
      <c r="J434" s="79" t="b">
        <v>0</v>
      </c>
      <c r="K434" s="79" t="b">
        <v>0</v>
      </c>
      <c r="L434" s="79" t="b">
        <v>0</v>
      </c>
    </row>
    <row r="435" spans="1:12" ht="15">
      <c r="A435" s="86" t="s">
        <v>2517</v>
      </c>
      <c r="B435" s="86" t="s">
        <v>309</v>
      </c>
      <c r="C435" s="79">
        <v>2</v>
      </c>
      <c r="D435" s="104">
        <v>0.0007756065821805387</v>
      </c>
      <c r="E435" s="104">
        <v>2.87464745251532</v>
      </c>
      <c r="F435" s="79" t="s">
        <v>3067</v>
      </c>
      <c r="G435" s="79" t="b">
        <v>0</v>
      </c>
      <c r="H435" s="79" t="b">
        <v>0</v>
      </c>
      <c r="I435" s="79" t="b">
        <v>0</v>
      </c>
      <c r="J435" s="79" t="b">
        <v>0</v>
      </c>
      <c r="K435" s="79" t="b">
        <v>0</v>
      </c>
      <c r="L435" s="79" t="b">
        <v>0</v>
      </c>
    </row>
    <row r="436" spans="1:12" ht="15">
      <c r="A436" s="86" t="s">
        <v>309</v>
      </c>
      <c r="B436" s="86" t="s">
        <v>2777</v>
      </c>
      <c r="C436" s="79">
        <v>2</v>
      </c>
      <c r="D436" s="104">
        <v>0.0007756065821805387</v>
      </c>
      <c r="E436" s="104">
        <v>3.4187154968655955</v>
      </c>
      <c r="F436" s="79" t="s">
        <v>3067</v>
      </c>
      <c r="G436" s="79" t="b">
        <v>0</v>
      </c>
      <c r="H436" s="79" t="b">
        <v>0</v>
      </c>
      <c r="I436" s="79" t="b">
        <v>0</v>
      </c>
      <c r="J436" s="79" t="b">
        <v>0</v>
      </c>
      <c r="K436" s="79" t="b">
        <v>0</v>
      </c>
      <c r="L436" s="79" t="b">
        <v>0</v>
      </c>
    </row>
    <row r="437" spans="1:12" ht="15">
      <c r="A437" s="86" t="s">
        <v>2777</v>
      </c>
      <c r="B437" s="86" t="s">
        <v>3043</v>
      </c>
      <c r="C437" s="79">
        <v>2</v>
      </c>
      <c r="D437" s="104">
        <v>0.0007756065821805387</v>
      </c>
      <c r="E437" s="104">
        <v>3.4187154968655955</v>
      </c>
      <c r="F437" s="79" t="s">
        <v>3067</v>
      </c>
      <c r="G437" s="79" t="b">
        <v>0</v>
      </c>
      <c r="H437" s="79" t="b">
        <v>0</v>
      </c>
      <c r="I437" s="79" t="b">
        <v>0</v>
      </c>
      <c r="J437" s="79" t="b">
        <v>0</v>
      </c>
      <c r="K437" s="79" t="b">
        <v>0</v>
      </c>
      <c r="L437" s="79" t="b">
        <v>0</v>
      </c>
    </row>
    <row r="438" spans="1:12" ht="15">
      <c r="A438" s="86" t="s">
        <v>1107</v>
      </c>
      <c r="B438" s="86" t="s">
        <v>2755</v>
      </c>
      <c r="C438" s="79">
        <v>2</v>
      </c>
      <c r="D438" s="104">
        <v>0.0007756065821805387</v>
      </c>
      <c r="E438" s="104">
        <v>3.066532978754233</v>
      </c>
      <c r="F438" s="79" t="s">
        <v>3067</v>
      </c>
      <c r="G438" s="79" t="b">
        <v>0</v>
      </c>
      <c r="H438" s="79" t="b">
        <v>0</v>
      </c>
      <c r="I438" s="79" t="b">
        <v>0</v>
      </c>
      <c r="J438" s="79" t="b">
        <v>0</v>
      </c>
      <c r="K438" s="79" t="b">
        <v>0</v>
      </c>
      <c r="L438" s="79" t="b">
        <v>0</v>
      </c>
    </row>
    <row r="439" spans="1:12" ht="15">
      <c r="A439" s="86" t="s">
        <v>856</v>
      </c>
      <c r="B439" s="86" t="s">
        <v>2921</v>
      </c>
      <c r="C439" s="79">
        <v>2</v>
      </c>
      <c r="D439" s="104">
        <v>0.0007756065821805387</v>
      </c>
      <c r="E439" s="104">
        <v>2.1069616358098413</v>
      </c>
      <c r="F439" s="79" t="s">
        <v>3067</v>
      </c>
      <c r="G439" s="79" t="b">
        <v>0</v>
      </c>
      <c r="H439" s="79" t="b">
        <v>0</v>
      </c>
      <c r="I439" s="79" t="b">
        <v>0</v>
      </c>
      <c r="J439" s="79" t="b">
        <v>0</v>
      </c>
      <c r="K439" s="79" t="b">
        <v>0</v>
      </c>
      <c r="L439" s="79" t="b">
        <v>0</v>
      </c>
    </row>
    <row r="440" spans="1:12" ht="15">
      <c r="A440" s="86" t="s">
        <v>2921</v>
      </c>
      <c r="B440" s="86" t="s">
        <v>2711</v>
      </c>
      <c r="C440" s="79">
        <v>2</v>
      </c>
      <c r="D440" s="104">
        <v>0.0007756065821805387</v>
      </c>
      <c r="E440" s="104">
        <v>3.242624237809914</v>
      </c>
      <c r="F440" s="79" t="s">
        <v>3067</v>
      </c>
      <c r="G440" s="79" t="b">
        <v>0</v>
      </c>
      <c r="H440" s="79" t="b">
        <v>0</v>
      </c>
      <c r="I440" s="79" t="b">
        <v>0</v>
      </c>
      <c r="J440" s="79" t="b">
        <v>0</v>
      </c>
      <c r="K440" s="79" t="b">
        <v>0</v>
      </c>
      <c r="L440" s="79" t="b">
        <v>0</v>
      </c>
    </row>
    <row r="441" spans="1:12" ht="15">
      <c r="A441" s="86" t="s">
        <v>2711</v>
      </c>
      <c r="B441" s="86" t="s">
        <v>2735</v>
      </c>
      <c r="C441" s="79">
        <v>2</v>
      </c>
      <c r="D441" s="104">
        <v>0.0007756065821805387</v>
      </c>
      <c r="E441" s="104">
        <v>3.242624237809914</v>
      </c>
      <c r="F441" s="79" t="s">
        <v>3067</v>
      </c>
      <c r="G441" s="79" t="b">
        <v>0</v>
      </c>
      <c r="H441" s="79" t="b">
        <v>0</v>
      </c>
      <c r="I441" s="79" t="b">
        <v>0</v>
      </c>
      <c r="J441" s="79" t="b">
        <v>0</v>
      </c>
      <c r="K441" s="79" t="b">
        <v>0</v>
      </c>
      <c r="L441" s="79" t="b">
        <v>0</v>
      </c>
    </row>
    <row r="442" spans="1:12" ht="15">
      <c r="A442" s="86" t="s">
        <v>2735</v>
      </c>
      <c r="B442" s="86" t="s">
        <v>1072</v>
      </c>
      <c r="C442" s="79">
        <v>2</v>
      </c>
      <c r="D442" s="104">
        <v>0.0007756065821805387</v>
      </c>
      <c r="E442" s="104">
        <v>2.941594242145933</v>
      </c>
      <c r="F442" s="79" t="s">
        <v>3067</v>
      </c>
      <c r="G442" s="79" t="b">
        <v>0</v>
      </c>
      <c r="H442" s="79" t="b">
        <v>0</v>
      </c>
      <c r="I442" s="79" t="b">
        <v>0</v>
      </c>
      <c r="J442" s="79" t="b">
        <v>0</v>
      </c>
      <c r="K442" s="79" t="b">
        <v>0</v>
      </c>
      <c r="L442" s="79" t="b">
        <v>0</v>
      </c>
    </row>
    <row r="443" spans="1:12" ht="15">
      <c r="A443" s="86" t="s">
        <v>1072</v>
      </c>
      <c r="B443" s="86" t="s">
        <v>2922</v>
      </c>
      <c r="C443" s="79">
        <v>2</v>
      </c>
      <c r="D443" s="104">
        <v>0.0007756065821805387</v>
      </c>
      <c r="E443" s="104">
        <v>3.1176855012016143</v>
      </c>
      <c r="F443" s="79" t="s">
        <v>3067</v>
      </c>
      <c r="G443" s="79" t="b">
        <v>0</v>
      </c>
      <c r="H443" s="79" t="b">
        <v>0</v>
      </c>
      <c r="I443" s="79" t="b">
        <v>0</v>
      </c>
      <c r="J443" s="79" t="b">
        <v>0</v>
      </c>
      <c r="K443" s="79" t="b">
        <v>0</v>
      </c>
      <c r="L443" s="79" t="b">
        <v>0</v>
      </c>
    </row>
    <row r="444" spans="1:12" ht="15">
      <c r="A444" s="86" t="s">
        <v>2430</v>
      </c>
      <c r="B444" s="86" t="s">
        <v>2578</v>
      </c>
      <c r="C444" s="79">
        <v>2</v>
      </c>
      <c r="D444" s="104">
        <v>0.0007756065821805387</v>
      </c>
      <c r="E444" s="104">
        <v>2.3132053120956213</v>
      </c>
      <c r="F444" s="79" t="s">
        <v>3067</v>
      </c>
      <c r="G444" s="79" t="b">
        <v>0</v>
      </c>
      <c r="H444" s="79" t="b">
        <v>0</v>
      </c>
      <c r="I444" s="79" t="b">
        <v>0</v>
      </c>
      <c r="J444" s="79" t="b">
        <v>1</v>
      </c>
      <c r="K444" s="79" t="b">
        <v>0</v>
      </c>
      <c r="L444" s="79" t="b">
        <v>0</v>
      </c>
    </row>
    <row r="445" spans="1:12" ht="15">
      <c r="A445" s="86" t="s">
        <v>2578</v>
      </c>
      <c r="B445" s="86" t="s">
        <v>2911</v>
      </c>
      <c r="C445" s="79">
        <v>2</v>
      </c>
      <c r="D445" s="104">
        <v>0.0007756065821805387</v>
      </c>
      <c r="E445" s="104">
        <v>3.242624237809914</v>
      </c>
      <c r="F445" s="79" t="s">
        <v>3067</v>
      </c>
      <c r="G445" s="79" t="b">
        <v>1</v>
      </c>
      <c r="H445" s="79" t="b">
        <v>0</v>
      </c>
      <c r="I445" s="79" t="b">
        <v>0</v>
      </c>
      <c r="J445" s="79" t="b">
        <v>0</v>
      </c>
      <c r="K445" s="79" t="b">
        <v>0</v>
      </c>
      <c r="L445" s="79" t="b">
        <v>0</v>
      </c>
    </row>
    <row r="446" spans="1:12" ht="15">
      <c r="A446" s="86" t="s">
        <v>2911</v>
      </c>
      <c r="B446" s="86" t="s">
        <v>2912</v>
      </c>
      <c r="C446" s="79">
        <v>2</v>
      </c>
      <c r="D446" s="104">
        <v>0.0007756065821805387</v>
      </c>
      <c r="E446" s="104">
        <v>3.4187154968655955</v>
      </c>
      <c r="F446" s="79" t="s">
        <v>3067</v>
      </c>
      <c r="G446" s="79" t="b">
        <v>0</v>
      </c>
      <c r="H446" s="79" t="b">
        <v>0</v>
      </c>
      <c r="I446" s="79" t="b">
        <v>0</v>
      </c>
      <c r="J446" s="79" t="b">
        <v>0</v>
      </c>
      <c r="K446" s="79" t="b">
        <v>0</v>
      </c>
      <c r="L446" s="79" t="b">
        <v>0</v>
      </c>
    </row>
    <row r="447" spans="1:12" ht="15">
      <c r="A447" s="86" t="s">
        <v>2619</v>
      </c>
      <c r="B447" s="86" t="s">
        <v>2690</v>
      </c>
      <c r="C447" s="79">
        <v>2</v>
      </c>
      <c r="D447" s="104">
        <v>0.0007756065821805387</v>
      </c>
      <c r="E447" s="104">
        <v>3.1176855012016143</v>
      </c>
      <c r="F447" s="79" t="s">
        <v>3067</v>
      </c>
      <c r="G447" s="79" t="b">
        <v>1</v>
      </c>
      <c r="H447" s="79" t="b">
        <v>0</v>
      </c>
      <c r="I447" s="79" t="b">
        <v>0</v>
      </c>
      <c r="J447" s="79" t="b">
        <v>0</v>
      </c>
      <c r="K447" s="79" t="b">
        <v>0</v>
      </c>
      <c r="L447" s="79" t="b">
        <v>0</v>
      </c>
    </row>
    <row r="448" spans="1:12" ht="15">
      <c r="A448" s="86" t="s">
        <v>2690</v>
      </c>
      <c r="B448" s="86" t="s">
        <v>3041</v>
      </c>
      <c r="C448" s="79">
        <v>2</v>
      </c>
      <c r="D448" s="104">
        <v>0.0007756065821805387</v>
      </c>
      <c r="E448" s="104">
        <v>3.4187154968655955</v>
      </c>
      <c r="F448" s="79" t="s">
        <v>3067</v>
      </c>
      <c r="G448" s="79" t="b">
        <v>0</v>
      </c>
      <c r="H448" s="79" t="b">
        <v>0</v>
      </c>
      <c r="I448" s="79" t="b">
        <v>0</v>
      </c>
      <c r="J448" s="79" t="b">
        <v>0</v>
      </c>
      <c r="K448" s="79" t="b">
        <v>0</v>
      </c>
      <c r="L448" s="79" t="b">
        <v>0</v>
      </c>
    </row>
    <row r="449" spans="1:12" ht="15">
      <c r="A449" s="86" t="s">
        <v>3041</v>
      </c>
      <c r="B449" s="86" t="s">
        <v>2841</v>
      </c>
      <c r="C449" s="79">
        <v>2</v>
      </c>
      <c r="D449" s="104">
        <v>0.0007756065821805387</v>
      </c>
      <c r="E449" s="104">
        <v>3.4187154968655955</v>
      </c>
      <c r="F449" s="79" t="s">
        <v>3067</v>
      </c>
      <c r="G449" s="79" t="b">
        <v>0</v>
      </c>
      <c r="H449" s="79" t="b">
        <v>0</v>
      </c>
      <c r="I449" s="79" t="b">
        <v>0</v>
      </c>
      <c r="J449" s="79" t="b">
        <v>0</v>
      </c>
      <c r="K449" s="79" t="b">
        <v>0</v>
      </c>
      <c r="L449" s="79" t="b">
        <v>0</v>
      </c>
    </row>
    <row r="450" spans="1:12" ht="15">
      <c r="A450" s="86" t="s">
        <v>2841</v>
      </c>
      <c r="B450" s="86" t="s">
        <v>3042</v>
      </c>
      <c r="C450" s="79">
        <v>2</v>
      </c>
      <c r="D450" s="104">
        <v>0.0007756065821805387</v>
      </c>
      <c r="E450" s="104">
        <v>3.4187154968655955</v>
      </c>
      <c r="F450" s="79" t="s">
        <v>3067</v>
      </c>
      <c r="G450" s="79" t="b">
        <v>0</v>
      </c>
      <c r="H450" s="79" t="b">
        <v>0</v>
      </c>
      <c r="I450" s="79" t="b">
        <v>0</v>
      </c>
      <c r="J450" s="79" t="b">
        <v>0</v>
      </c>
      <c r="K450" s="79" t="b">
        <v>0</v>
      </c>
      <c r="L450" s="79" t="b">
        <v>0</v>
      </c>
    </row>
    <row r="451" spans="1:12" ht="15">
      <c r="A451" s="86" t="s">
        <v>2432</v>
      </c>
      <c r="B451" s="86" t="s">
        <v>2576</v>
      </c>
      <c r="C451" s="79">
        <v>2</v>
      </c>
      <c r="D451" s="104">
        <v>0.0007756065821805387</v>
      </c>
      <c r="E451" s="104">
        <v>1.7655029830902518</v>
      </c>
      <c r="F451" s="79" t="s">
        <v>3067</v>
      </c>
      <c r="G451" s="79" t="b">
        <v>0</v>
      </c>
      <c r="H451" s="79" t="b">
        <v>0</v>
      </c>
      <c r="I451" s="79" t="b">
        <v>0</v>
      </c>
      <c r="J451" s="79" t="b">
        <v>0</v>
      </c>
      <c r="K451" s="79" t="b">
        <v>0</v>
      </c>
      <c r="L451" s="79" t="b">
        <v>0</v>
      </c>
    </row>
    <row r="452" spans="1:12" ht="15">
      <c r="A452" s="86" t="s">
        <v>2576</v>
      </c>
      <c r="B452" s="86" t="s">
        <v>3435</v>
      </c>
      <c r="C452" s="79">
        <v>2</v>
      </c>
      <c r="D452" s="104">
        <v>0.0007756065821805387</v>
      </c>
      <c r="E452" s="104">
        <v>2.020775488193558</v>
      </c>
      <c r="F452" s="79" t="s">
        <v>3067</v>
      </c>
      <c r="G452" s="79" t="b">
        <v>0</v>
      </c>
      <c r="H452" s="79" t="b">
        <v>0</v>
      </c>
      <c r="I452" s="79" t="b">
        <v>0</v>
      </c>
      <c r="J452" s="79" t="b">
        <v>0</v>
      </c>
      <c r="K452" s="79" t="b">
        <v>0</v>
      </c>
      <c r="L452" s="79" t="b">
        <v>0</v>
      </c>
    </row>
    <row r="453" spans="1:12" ht="15">
      <c r="A453" s="86" t="s">
        <v>3435</v>
      </c>
      <c r="B453" s="86" t="s">
        <v>2508</v>
      </c>
      <c r="C453" s="79">
        <v>2</v>
      </c>
      <c r="D453" s="104">
        <v>0.0007756065821805387</v>
      </c>
      <c r="E453" s="104">
        <v>2.066532978754233</v>
      </c>
      <c r="F453" s="79" t="s">
        <v>3067</v>
      </c>
      <c r="G453" s="79" t="b">
        <v>0</v>
      </c>
      <c r="H453" s="79" t="b">
        <v>0</v>
      </c>
      <c r="I453" s="79" t="b">
        <v>0</v>
      </c>
      <c r="J453" s="79" t="b">
        <v>0</v>
      </c>
      <c r="K453" s="79" t="b">
        <v>0</v>
      </c>
      <c r="L453" s="79" t="b">
        <v>0</v>
      </c>
    </row>
    <row r="454" spans="1:12" ht="15">
      <c r="A454" s="86" t="s">
        <v>2508</v>
      </c>
      <c r="B454" s="86" t="s">
        <v>2428</v>
      </c>
      <c r="C454" s="79">
        <v>2</v>
      </c>
      <c r="D454" s="104">
        <v>0.0007756065821805387</v>
      </c>
      <c r="E454" s="104">
        <v>1.2092004823229645</v>
      </c>
      <c r="F454" s="79" t="s">
        <v>3067</v>
      </c>
      <c r="G454" s="79" t="b">
        <v>0</v>
      </c>
      <c r="H454" s="79" t="b">
        <v>0</v>
      </c>
      <c r="I454" s="79" t="b">
        <v>0</v>
      </c>
      <c r="J454" s="79" t="b">
        <v>0</v>
      </c>
      <c r="K454" s="79" t="b">
        <v>0</v>
      </c>
      <c r="L454" s="79" t="b">
        <v>0</v>
      </c>
    </row>
    <row r="455" spans="1:12" ht="15">
      <c r="A455" s="86" t="s">
        <v>2875</v>
      </c>
      <c r="B455" s="86" t="s">
        <v>2428</v>
      </c>
      <c r="C455" s="79">
        <v>2</v>
      </c>
      <c r="D455" s="104">
        <v>0.0007756065821805387</v>
      </c>
      <c r="E455" s="104">
        <v>1.5102304779869458</v>
      </c>
      <c r="F455" s="79" t="s">
        <v>3067</v>
      </c>
      <c r="G455" s="79" t="b">
        <v>0</v>
      </c>
      <c r="H455" s="79" t="b">
        <v>0</v>
      </c>
      <c r="I455" s="79" t="b">
        <v>0</v>
      </c>
      <c r="J455" s="79" t="b">
        <v>0</v>
      </c>
      <c r="K455" s="79" t="b">
        <v>0</v>
      </c>
      <c r="L455" s="79" t="b">
        <v>0</v>
      </c>
    </row>
    <row r="456" spans="1:12" ht="15">
      <c r="A456" s="86" t="s">
        <v>3024</v>
      </c>
      <c r="B456" s="86" t="s">
        <v>939</v>
      </c>
      <c r="C456" s="79">
        <v>2</v>
      </c>
      <c r="D456" s="104">
        <v>0.0007756065821805387</v>
      </c>
      <c r="E456" s="104">
        <v>2.87464745251532</v>
      </c>
      <c r="F456" s="79" t="s">
        <v>3067</v>
      </c>
      <c r="G456" s="79" t="b">
        <v>1</v>
      </c>
      <c r="H456" s="79" t="b">
        <v>0</v>
      </c>
      <c r="I456" s="79" t="b">
        <v>0</v>
      </c>
      <c r="J456" s="79" t="b">
        <v>0</v>
      </c>
      <c r="K456" s="79" t="b">
        <v>0</v>
      </c>
      <c r="L456" s="79" t="b">
        <v>0</v>
      </c>
    </row>
    <row r="457" spans="1:12" ht="15">
      <c r="A457" s="86" t="s">
        <v>292</v>
      </c>
      <c r="B457" s="86" t="s">
        <v>848</v>
      </c>
      <c r="C457" s="79">
        <v>2</v>
      </c>
      <c r="D457" s="104">
        <v>0.0007756065821805387</v>
      </c>
      <c r="E457" s="104">
        <v>2.096496202131676</v>
      </c>
      <c r="F457" s="79" t="s">
        <v>3067</v>
      </c>
      <c r="G457" s="79" t="b">
        <v>0</v>
      </c>
      <c r="H457" s="79" t="b">
        <v>0</v>
      </c>
      <c r="I457" s="79" t="b">
        <v>0</v>
      </c>
      <c r="J457" s="79" t="b">
        <v>0</v>
      </c>
      <c r="K457" s="79" t="b">
        <v>1</v>
      </c>
      <c r="L457" s="79" t="b">
        <v>0</v>
      </c>
    </row>
    <row r="458" spans="1:12" ht="15">
      <c r="A458" s="86" t="s">
        <v>848</v>
      </c>
      <c r="B458" s="86" t="s">
        <v>2915</v>
      </c>
      <c r="C458" s="79">
        <v>2</v>
      </c>
      <c r="D458" s="104">
        <v>0.0007756065821805387</v>
      </c>
      <c r="E458" s="104">
        <v>3.1176855012016143</v>
      </c>
      <c r="F458" s="79" t="s">
        <v>3067</v>
      </c>
      <c r="G458" s="79" t="b">
        <v>0</v>
      </c>
      <c r="H458" s="79" t="b">
        <v>1</v>
      </c>
      <c r="I458" s="79" t="b">
        <v>0</v>
      </c>
      <c r="J458" s="79" t="b">
        <v>0</v>
      </c>
      <c r="K458" s="79" t="b">
        <v>0</v>
      </c>
      <c r="L458" s="79" t="b">
        <v>0</v>
      </c>
    </row>
    <row r="459" spans="1:12" ht="15">
      <c r="A459" s="86" t="s">
        <v>2506</v>
      </c>
      <c r="B459" s="86" t="s">
        <v>2888</v>
      </c>
      <c r="C459" s="79">
        <v>2</v>
      </c>
      <c r="D459" s="104">
        <v>0.0007756065821805387</v>
      </c>
      <c r="E459" s="104">
        <v>2.941594242145933</v>
      </c>
      <c r="F459" s="79" t="s">
        <v>3067</v>
      </c>
      <c r="G459" s="79" t="b">
        <v>0</v>
      </c>
      <c r="H459" s="79" t="b">
        <v>0</v>
      </c>
      <c r="I459" s="79" t="b">
        <v>0</v>
      </c>
      <c r="J459" s="79" t="b">
        <v>0</v>
      </c>
      <c r="K459" s="79" t="b">
        <v>0</v>
      </c>
      <c r="L459" s="79" t="b">
        <v>0</v>
      </c>
    </row>
    <row r="460" spans="1:12" ht="15">
      <c r="A460" s="86" t="s">
        <v>919</v>
      </c>
      <c r="B460" s="86" t="s">
        <v>3025</v>
      </c>
      <c r="C460" s="79">
        <v>2</v>
      </c>
      <c r="D460" s="104">
        <v>0.0007756065821805387</v>
      </c>
      <c r="E460" s="104">
        <v>2.765502983090252</v>
      </c>
      <c r="F460" s="79" t="s">
        <v>3067</v>
      </c>
      <c r="G460" s="79" t="b">
        <v>0</v>
      </c>
      <c r="H460" s="79" t="b">
        <v>0</v>
      </c>
      <c r="I460" s="79" t="b">
        <v>0</v>
      </c>
      <c r="J460" s="79" t="b">
        <v>0</v>
      </c>
      <c r="K460" s="79" t="b">
        <v>0</v>
      </c>
      <c r="L460" s="79" t="b">
        <v>0</v>
      </c>
    </row>
    <row r="461" spans="1:12" ht="15">
      <c r="A461" s="86" t="s">
        <v>3025</v>
      </c>
      <c r="B461" s="86" t="s">
        <v>863</v>
      </c>
      <c r="C461" s="79">
        <v>2</v>
      </c>
      <c r="D461" s="104">
        <v>0.0007756065821805387</v>
      </c>
      <c r="E461" s="104">
        <v>3.1176855012016143</v>
      </c>
      <c r="F461" s="79" t="s">
        <v>3067</v>
      </c>
      <c r="G461" s="79" t="b">
        <v>0</v>
      </c>
      <c r="H461" s="79" t="b">
        <v>0</v>
      </c>
      <c r="I461" s="79" t="b">
        <v>0</v>
      </c>
      <c r="J461" s="79" t="b">
        <v>0</v>
      </c>
      <c r="K461" s="79" t="b">
        <v>0</v>
      </c>
      <c r="L461" s="79" t="b">
        <v>0</v>
      </c>
    </row>
    <row r="462" spans="1:12" ht="15">
      <c r="A462" s="86" t="s">
        <v>863</v>
      </c>
      <c r="B462" s="86" t="s">
        <v>2916</v>
      </c>
      <c r="C462" s="79">
        <v>2</v>
      </c>
      <c r="D462" s="104">
        <v>0.0007756065821805387</v>
      </c>
      <c r="E462" s="104">
        <v>2.941594242145933</v>
      </c>
      <c r="F462" s="79" t="s">
        <v>3067</v>
      </c>
      <c r="G462" s="79" t="b">
        <v>0</v>
      </c>
      <c r="H462" s="79" t="b">
        <v>0</v>
      </c>
      <c r="I462" s="79" t="b">
        <v>0</v>
      </c>
      <c r="J462" s="79" t="b">
        <v>0</v>
      </c>
      <c r="K462" s="79" t="b">
        <v>0</v>
      </c>
      <c r="L462" s="79" t="b">
        <v>0</v>
      </c>
    </row>
    <row r="463" spans="1:12" ht="15">
      <c r="A463" s="86" t="s">
        <v>2504</v>
      </c>
      <c r="B463" s="86" t="s">
        <v>2792</v>
      </c>
      <c r="C463" s="79">
        <v>2</v>
      </c>
      <c r="D463" s="104">
        <v>0.0007756065821805387</v>
      </c>
      <c r="E463" s="104">
        <v>3.020775488193558</v>
      </c>
      <c r="F463" s="79" t="s">
        <v>3067</v>
      </c>
      <c r="G463" s="79" t="b">
        <v>0</v>
      </c>
      <c r="H463" s="79" t="b">
        <v>0</v>
      </c>
      <c r="I463" s="79" t="b">
        <v>0</v>
      </c>
      <c r="J463" s="79" t="b">
        <v>0</v>
      </c>
      <c r="K463" s="79" t="b">
        <v>0</v>
      </c>
      <c r="L463" s="79" t="b">
        <v>0</v>
      </c>
    </row>
    <row r="464" spans="1:12" ht="15">
      <c r="A464" s="86" t="s">
        <v>292</v>
      </c>
      <c r="B464" s="86" t="s">
        <v>2874</v>
      </c>
      <c r="C464" s="79">
        <v>2</v>
      </c>
      <c r="D464" s="104">
        <v>0.0007756065821805387</v>
      </c>
      <c r="E464" s="104">
        <v>2.2214349387399763</v>
      </c>
      <c r="F464" s="79" t="s">
        <v>3067</v>
      </c>
      <c r="G464" s="79" t="b">
        <v>0</v>
      </c>
      <c r="H464" s="79" t="b">
        <v>0</v>
      </c>
      <c r="I464" s="79" t="b">
        <v>0</v>
      </c>
      <c r="J464" s="79" t="b">
        <v>0</v>
      </c>
      <c r="K464" s="79" t="b">
        <v>0</v>
      </c>
      <c r="L464" s="79" t="b">
        <v>0</v>
      </c>
    </row>
    <row r="465" spans="1:12" ht="15">
      <c r="A465" s="86" t="s">
        <v>2768</v>
      </c>
      <c r="B465" s="86" t="s">
        <v>1059</v>
      </c>
      <c r="C465" s="79">
        <v>2</v>
      </c>
      <c r="D465" s="104">
        <v>0.0007756065821805387</v>
      </c>
      <c r="E465" s="104">
        <v>2.941594242145933</v>
      </c>
      <c r="F465" s="79" t="s">
        <v>3067</v>
      </c>
      <c r="G465" s="79" t="b">
        <v>0</v>
      </c>
      <c r="H465" s="79" t="b">
        <v>0</v>
      </c>
      <c r="I465" s="79" t="b">
        <v>0</v>
      </c>
      <c r="J465" s="79" t="b">
        <v>0</v>
      </c>
      <c r="K465" s="79" t="b">
        <v>0</v>
      </c>
      <c r="L465" s="79" t="b">
        <v>0</v>
      </c>
    </row>
    <row r="466" spans="1:12" ht="15">
      <c r="A466" s="86" t="s">
        <v>1059</v>
      </c>
      <c r="B466" s="86" t="s">
        <v>2504</v>
      </c>
      <c r="C466" s="79">
        <v>2</v>
      </c>
      <c r="D466" s="104">
        <v>0.0007756065821805387</v>
      </c>
      <c r="E466" s="104">
        <v>2.4187154968655955</v>
      </c>
      <c r="F466" s="79" t="s">
        <v>3067</v>
      </c>
      <c r="G466" s="79" t="b">
        <v>0</v>
      </c>
      <c r="H466" s="79" t="b">
        <v>0</v>
      </c>
      <c r="I466" s="79" t="b">
        <v>0</v>
      </c>
      <c r="J466" s="79" t="b">
        <v>0</v>
      </c>
      <c r="K466" s="79" t="b">
        <v>0</v>
      </c>
      <c r="L466" s="79" t="b">
        <v>0</v>
      </c>
    </row>
    <row r="467" spans="1:12" ht="15">
      <c r="A467" s="86" t="s">
        <v>2438</v>
      </c>
      <c r="B467" s="86" t="s">
        <v>3429</v>
      </c>
      <c r="C467" s="79">
        <v>21</v>
      </c>
      <c r="D467" s="104">
        <v>0.0055336695401093944</v>
      </c>
      <c r="E467" s="104">
        <v>2.1184150478112054</v>
      </c>
      <c r="F467" s="79" t="s">
        <v>2408</v>
      </c>
      <c r="G467" s="79" t="b">
        <v>0</v>
      </c>
      <c r="H467" s="79" t="b">
        <v>0</v>
      </c>
      <c r="I467" s="79" t="b">
        <v>0</v>
      </c>
      <c r="J467" s="79" t="b">
        <v>0</v>
      </c>
      <c r="K467" s="79" t="b">
        <v>0</v>
      </c>
      <c r="L467" s="79" t="b">
        <v>0</v>
      </c>
    </row>
    <row r="468" spans="1:12" ht="15">
      <c r="A468" s="86" t="s">
        <v>3429</v>
      </c>
      <c r="B468" s="86" t="s">
        <v>2432</v>
      </c>
      <c r="C468" s="79">
        <v>8</v>
      </c>
      <c r="D468" s="104">
        <v>0.003031765540409664</v>
      </c>
      <c r="E468" s="104">
        <v>1.5231944810135485</v>
      </c>
      <c r="F468" s="79" t="s">
        <v>2408</v>
      </c>
      <c r="G468" s="79" t="b">
        <v>0</v>
      </c>
      <c r="H468" s="79" t="b">
        <v>0</v>
      </c>
      <c r="I468" s="79" t="b">
        <v>0</v>
      </c>
      <c r="J468" s="79" t="b">
        <v>0</v>
      </c>
      <c r="K468" s="79" t="b">
        <v>0</v>
      </c>
      <c r="L468" s="79" t="b">
        <v>0</v>
      </c>
    </row>
    <row r="469" spans="1:12" ht="15">
      <c r="A469" s="86" t="s">
        <v>3441</v>
      </c>
      <c r="B469" s="86" t="s">
        <v>2624</v>
      </c>
      <c r="C469" s="79">
        <v>8</v>
      </c>
      <c r="D469" s="104">
        <v>0.003031765540409664</v>
      </c>
      <c r="E469" s="104">
        <v>2.4226150902646935</v>
      </c>
      <c r="F469" s="79" t="s">
        <v>2408</v>
      </c>
      <c r="G469" s="79" t="b">
        <v>0</v>
      </c>
      <c r="H469" s="79" t="b">
        <v>0</v>
      </c>
      <c r="I469" s="79" t="b">
        <v>0</v>
      </c>
      <c r="J469" s="79" t="b">
        <v>0</v>
      </c>
      <c r="K469" s="79" t="b">
        <v>0</v>
      </c>
      <c r="L469" s="79" t="b">
        <v>0</v>
      </c>
    </row>
    <row r="470" spans="1:12" ht="15">
      <c r="A470" s="86" t="s">
        <v>851</v>
      </c>
      <c r="B470" s="86" t="s">
        <v>888</v>
      </c>
      <c r="C470" s="79">
        <v>7</v>
      </c>
      <c r="D470" s="104">
        <v>0.002764625048641875</v>
      </c>
      <c r="E470" s="104">
        <v>1.6280734236928804</v>
      </c>
      <c r="F470" s="79" t="s">
        <v>2408</v>
      </c>
      <c r="G470" s="79" t="b">
        <v>0</v>
      </c>
      <c r="H470" s="79" t="b">
        <v>0</v>
      </c>
      <c r="I470" s="79" t="b">
        <v>0</v>
      </c>
      <c r="J470" s="79" t="b">
        <v>0</v>
      </c>
      <c r="K470" s="79" t="b">
        <v>0</v>
      </c>
      <c r="L470" s="79" t="b">
        <v>0</v>
      </c>
    </row>
    <row r="471" spans="1:12" ht="15">
      <c r="A471" s="86" t="s">
        <v>851</v>
      </c>
      <c r="B471" s="86" t="s">
        <v>2473</v>
      </c>
      <c r="C471" s="79">
        <v>6</v>
      </c>
      <c r="D471" s="104">
        <v>0.0026112125563914216</v>
      </c>
      <c r="E471" s="104">
        <v>2.147392358206998</v>
      </c>
      <c r="F471" s="79" t="s">
        <v>2408</v>
      </c>
      <c r="G471" s="79" t="b">
        <v>0</v>
      </c>
      <c r="H471" s="79" t="b">
        <v>0</v>
      </c>
      <c r="I471" s="79" t="b">
        <v>0</v>
      </c>
      <c r="J471" s="79" t="b">
        <v>1</v>
      </c>
      <c r="K471" s="79" t="b">
        <v>0</v>
      </c>
      <c r="L471" s="79" t="b">
        <v>0</v>
      </c>
    </row>
    <row r="472" spans="1:12" ht="15">
      <c r="A472" s="86" t="s">
        <v>856</v>
      </c>
      <c r="B472" s="86" t="s">
        <v>855</v>
      </c>
      <c r="C472" s="79">
        <v>6</v>
      </c>
      <c r="D472" s="104">
        <v>0.0024803344637507195</v>
      </c>
      <c r="E472" s="104">
        <v>1.568075494017595</v>
      </c>
      <c r="F472" s="79" t="s">
        <v>2408</v>
      </c>
      <c r="G472" s="79" t="b">
        <v>0</v>
      </c>
      <c r="H472" s="79" t="b">
        <v>0</v>
      </c>
      <c r="I472" s="79" t="b">
        <v>0</v>
      </c>
      <c r="J472" s="79" t="b">
        <v>0</v>
      </c>
      <c r="K472" s="79" t="b">
        <v>0</v>
      </c>
      <c r="L472" s="79" t="b">
        <v>0</v>
      </c>
    </row>
    <row r="473" spans="1:12" ht="15">
      <c r="A473" s="86" t="s">
        <v>2525</v>
      </c>
      <c r="B473" s="86" t="s">
        <v>2432</v>
      </c>
      <c r="C473" s="79">
        <v>6</v>
      </c>
      <c r="D473" s="104">
        <v>0.0024803344637507195</v>
      </c>
      <c r="E473" s="104">
        <v>1.9510977130630294</v>
      </c>
      <c r="F473" s="79" t="s">
        <v>2408</v>
      </c>
      <c r="G473" s="79" t="b">
        <v>0</v>
      </c>
      <c r="H473" s="79" t="b">
        <v>0</v>
      </c>
      <c r="I473" s="79" t="b">
        <v>0</v>
      </c>
      <c r="J473" s="79" t="b">
        <v>0</v>
      </c>
      <c r="K473" s="79" t="b">
        <v>0</v>
      </c>
      <c r="L473" s="79" t="b">
        <v>0</v>
      </c>
    </row>
    <row r="474" spans="1:12" ht="15">
      <c r="A474" s="86" t="s">
        <v>2437</v>
      </c>
      <c r="B474" s="86" t="s">
        <v>2432</v>
      </c>
      <c r="C474" s="79">
        <v>5</v>
      </c>
      <c r="D474" s="104">
        <v>0.0021760104636595183</v>
      </c>
      <c r="E474" s="104">
        <v>1.394795212295742</v>
      </c>
      <c r="F474" s="79" t="s">
        <v>2408</v>
      </c>
      <c r="G474" s="79" t="b">
        <v>0</v>
      </c>
      <c r="H474" s="79" t="b">
        <v>0</v>
      </c>
      <c r="I474" s="79" t="b">
        <v>0</v>
      </c>
      <c r="J474" s="79" t="b">
        <v>0</v>
      </c>
      <c r="K474" s="79" t="b">
        <v>0</v>
      </c>
      <c r="L474" s="79" t="b">
        <v>0</v>
      </c>
    </row>
    <row r="475" spans="1:12" ht="15">
      <c r="A475" s="86" t="s">
        <v>2460</v>
      </c>
      <c r="B475" s="86" t="s">
        <v>2432</v>
      </c>
      <c r="C475" s="79">
        <v>5</v>
      </c>
      <c r="D475" s="104">
        <v>0.0021760104636595183</v>
      </c>
      <c r="E475" s="104">
        <v>1.8139245200377179</v>
      </c>
      <c r="F475" s="79" t="s">
        <v>2408</v>
      </c>
      <c r="G475" s="79" t="b">
        <v>0</v>
      </c>
      <c r="H475" s="79" t="b">
        <v>0</v>
      </c>
      <c r="I475" s="79" t="b">
        <v>0</v>
      </c>
      <c r="J475" s="79" t="b">
        <v>0</v>
      </c>
      <c r="K475" s="79" t="b">
        <v>0</v>
      </c>
      <c r="L475" s="79" t="b">
        <v>0</v>
      </c>
    </row>
    <row r="476" spans="1:12" ht="15">
      <c r="A476" s="86" t="s">
        <v>3445</v>
      </c>
      <c r="B476" s="86" t="s">
        <v>3441</v>
      </c>
      <c r="C476" s="79">
        <v>5</v>
      </c>
      <c r="D476" s="104">
        <v>0.0021760104636595183</v>
      </c>
      <c r="E476" s="104">
        <v>1.975457058922474</v>
      </c>
      <c r="F476" s="79" t="s">
        <v>2408</v>
      </c>
      <c r="G476" s="79" t="b">
        <v>0</v>
      </c>
      <c r="H476" s="79" t="b">
        <v>0</v>
      </c>
      <c r="I476" s="79" t="b">
        <v>0</v>
      </c>
      <c r="J476" s="79" t="b">
        <v>0</v>
      </c>
      <c r="K476" s="79" t="b">
        <v>0</v>
      </c>
      <c r="L476" s="79" t="b">
        <v>0</v>
      </c>
    </row>
    <row r="477" spans="1:12" ht="15">
      <c r="A477" s="86" t="s">
        <v>2153</v>
      </c>
      <c r="B477" s="86" t="s">
        <v>940</v>
      </c>
      <c r="C477" s="79">
        <v>5</v>
      </c>
      <c r="D477" s="104">
        <v>0.0021760104636595183</v>
      </c>
      <c r="E477" s="104">
        <v>2.235528446907549</v>
      </c>
      <c r="F477" s="79" t="s">
        <v>2408</v>
      </c>
      <c r="G477" s="79" t="b">
        <v>0</v>
      </c>
      <c r="H477" s="79" t="b">
        <v>0</v>
      </c>
      <c r="I477" s="79" t="b">
        <v>0</v>
      </c>
      <c r="J477" s="79" t="b">
        <v>0</v>
      </c>
      <c r="K477" s="79" t="b">
        <v>0</v>
      </c>
      <c r="L477" s="79" t="b">
        <v>0</v>
      </c>
    </row>
    <row r="478" spans="1:12" ht="15">
      <c r="A478" s="86" t="s">
        <v>987</v>
      </c>
      <c r="B478" s="86" t="s">
        <v>3445</v>
      </c>
      <c r="C478" s="79">
        <v>5</v>
      </c>
      <c r="D478" s="104">
        <v>0.0021760104636595183</v>
      </c>
      <c r="E478" s="104">
        <v>2.135157901789986</v>
      </c>
      <c r="F478" s="79" t="s">
        <v>2408</v>
      </c>
      <c r="G478" s="79" t="b">
        <v>0</v>
      </c>
      <c r="H478" s="79" t="b">
        <v>0</v>
      </c>
      <c r="I478" s="79" t="b">
        <v>0</v>
      </c>
      <c r="J478" s="79" t="b">
        <v>0</v>
      </c>
      <c r="K478" s="79" t="b">
        <v>0</v>
      </c>
      <c r="L478" s="79" t="b">
        <v>0</v>
      </c>
    </row>
    <row r="479" spans="1:12" ht="15">
      <c r="A479" s="86" t="s">
        <v>2561</v>
      </c>
      <c r="B479" s="86" t="s">
        <v>2625</v>
      </c>
      <c r="C479" s="79">
        <v>5</v>
      </c>
      <c r="D479" s="104">
        <v>0.0021760104636595183</v>
      </c>
      <c r="E479" s="104">
        <v>2.4873404199013485</v>
      </c>
      <c r="F479" s="79" t="s">
        <v>2408</v>
      </c>
      <c r="G479" s="79" t="b">
        <v>0</v>
      </c>
      <c r="H479" s="79" t="b">
        <v>0</v>
      </c>
      <c r="I479" s="79" t="b">
        <v>0</v>
      </c>
      <c r="J479" s="79" t="b">
        <v>0</v>
      </c>
      <c r="K479" s="79" t="b">
        <v>0</v>
      </c>
      <c r="L479" s="79" t="b">
        <v>0</v>
      </c>
    </row>
    <row r="480" spans="1:12" ht="15">
      <c r="A480" s="86" t="s">
        <v>2625</v>
      </c>
      <c r="B480" s="86" t="s">
        <v>2442</v>
      </c>
      <c r="C480" s="79">
        <v>5</v>
      </c>
      <c r="D480" s="104">
        <v>0.0021760104636595183</v>
      </c>
      <c r="E480" s="104">
        <v>2.214339147837611</v>
      </c>
      <c r="F480" s="79" t="s">
        <v>2408</v>
      </c>
      <c r="G480" s="79" t="b">
        <v>0</v>
      </c>
      <c r="H480" s="79" t="b">
        <v>0</v>
      </c>
      <c r="I480" s="79" t="b">
        <v>0</v>
      </c>
      <c r="J480" s="79" t="b">
        <v>0</v>
      </c>
      <c r="K480" s="79" t="b">
        <v>0</v>
      </c>
      <c r="L480" s="79" t="b">
        <v>0</v>
      </c>
    </row>
    <row r="481" spans="1:12" ht="15">
      <c r="A481" s="86" t="s">
        <v>2732</v>
      </c>
      <c r="B481" s="86" t="s">
        <v>2778</v>
      </c>
      <c r="C481" s="79">
        <v>5</v>
      </c>
      <c r="D481" s="104">
        <v>0.0021760104636595183</v>
      </c>
      <c r="E481" s="104">
        <v>2.837588438235511</v>
      </c>
      <c r="F481" s="79" t="s">
        <v>2408</v>
      </c>
      <c r="G481" s="79" t="b">
        <v>0</v>
      </c>
      <c r="H481" s="79" t="b">
        <v>0</v>
      </c>
      <c r="I481" s="79" t="b">
        <v>0</v>
      </c>
      <c r="J481" s="79" t="b">
        <v>0</v>
      </c>
      <c r="K481" s="79" t="b">
        <v>0</v>
      </c>
      <c r="L481" s="79" t="b">
        <v>0</v>
      </c>
    </row>
    <row r="482" spans="1:12" ht="15">
      <c r="A482" s="86" t="s">
        <v>2778</v>
      </c>
      <c r="B482" s="86" t="s">
        <v>2779</v>
      </c>
      <c r="C482" s="79">
        <v>5</v>
      </c>
      <c r="D482" s="104">
        <v>0.0021760104636595183</v>
      </c>
      <c r="E482" s="104">
        <v>2.837588438235511</v>
      </c>
      <c r="F482" s="79" t="s">
        <v>2408</v>
      </c>
      <c r="G482" s="79" t="b">
        <v>0</v>
      </c>
      <c r="H482" s="79" t="b">
        <v>0</v>
      </c>
      <c r="I482" s="79" t="b">
        <v>0</v>
      </c>
      <c r="J482" s="79" t="b">
        <v>0</v>
      </c>
      <c r="K482" s="79" t="b">
        <v>0</v>
      </c>
      <c r="L482" s="79" t="b">
        <v>0</v>
      </c>
    </row>
    <row r="483" spans="1:12" ht="15">
      <c r="A483" s="86" t="s">
        <v>2437</v>
      </c>
      <c r="B483" s="86" t="s">
        <v>2458</v>
      </c>
      <c r="C483" s="79">
        <v>4</v>
      </c>
      <c r="D483" s="104">
        <v>0.0018475962640494396</v>
      </c>
      <c r="E483" s="104">
        <v>1.640307880109892</v>
      </c>
      <c r="F483" s="79" t="s">
        <v>2408</v>
      </c>
      <c r="G483" s="79" t="b">
        <v>0</v>
      </c>
      <c r="H483" s="79" t="b">
        <v>0</v>
      </c>
      <c r="I483" s="79" t="b">
        <v>0</v>
      </c>
      <c r="J483" s="79" t="b">
        <v>0</v>
      </c>
      <c r="K483" s="79" t="b">
        <v>0</v>
      </c>
      <c r="L483" s="79" t="b">
        <v>0</v>
      </c>
    </row>
    <row r="484" spans="1:12" ht="15">
      <c r="A484" s="86" t="s">
        <v>855</v>
      </c>
      <c r="B484" s="86" t="s">
        <v>888</v>
      </c>
      <c r="C484" s="79">
        <v>4</v>
      </c>
      <c r="D484" s="104">
        <v>0.0018475962640494396</v>
      </c>
      <c r="E484" s="104">
        <v>1.451982164637199</v>
      </c>
      <c r="F484" s="79" t="s">
        <v>2408</v>
      </c>
      <c r="G484" s="79" t="b">
        <v>0</v>
      </c>
      <c r="H484" s="79" t="b">
        <v>0</v>
      </c>
      <c r="I484" s="79" t="b">
        <v>0</v>
      </c>
      <c r="J484" s="79" t="b">
        <v>0</v>
      </c>
      <c r="K484" s="79" t="b">
        <v>0</v>
      </c>
      <c r="L484" s="79" t="b">
        <v>0</v>
      </c>
    </row>
    <row r="485" spans="1:12" ht="15">
      <c r="A485" s="86" t="s">
        <v>2428</v>
      </c>
      <c r="B485" s="86" t="s">
        <v>2482</v>
      </c>
      <c r="C485" s="79">
        <v>4</v>
      </c>
      <c r="D485" s="104">
        <v>0.0018475962640494396</v>
      </c>
      <c r="E485" s="104">
        <v>1.281285937468224</v>
      </c>
      <c r="F485" s="79" t="s">
        <v>2408</v>
      </c>
      <c r="G485" s="79" t="b">
        <v>0</v>
      </c>
      <c r="H485" s="79" t="b">
        <v>0</v>
      </c>
      <c r="I485" s="79" t="b">
        <v>0</v>
      </c>
      <c r="J485" s="79" t="b">
        <v>0</v>
      </c>
      <c r="K485" s="79" t="b">
        <v>0</v>
      </c>
      <c r="L485" s="79" t="b">
        <v>0</v>
      </c>
    </row>
    <row r="486" spans="1:12" ht="15">
      <c r="A486" s="86" t="s">
        <v>3462</v>
      </c>
      <c r="B486" s="86" t="s">
        <v>2461</v>
      </c>
      <c r="C486" s="79">
        <v>4</v>
      </c>
      <c r="D486" s="104">
        <v>0.0018475962640494396</v>
      </c>
      <c r="E486" s="104">
        <v>2.515369143501592</v>
      </c>
      <c r="F486" s="79" t="s">
        <v>2408</v>
      </c>
      <c r="G486" s="79" t="b">
        <v>0</v>
      </c>
      <c r="H486" s="79" t="b">
        <v>0</v>
      </c>
      <c r="I486" s="79" t="b">
        <v>0</v>
      </c>
      <c r="J486" s="79" t="b">
        <v>0</v>
      </c>
      <c r="K486" s="79" t="b">
        <v>0</v>
      </c>
      <c r="L486" s="79" t="b">
        <v>0</v>
      </c>
    </row>
    <row r="487" spans="1:12" ht="15">
      <c r="A487" s="86" t="s">
        <v>2461</v>
      </c>
      <c r="B487" s="86" t="s">
        <v>2817</v>
      </c>
      <c r="C487" s="79">
        <v>4</v>
      </c>
      <c r="D487" s="104">
        <v>0.0018475962640494396</v>
      </c>
      <c r="E487" s="104">
        <v>2.6334684555795866</v>
      </c>
      <c r="F487" s="79" t="s">
        <v>2408</v>
      </c>
      <c r="G487" s="79" t="b">
        <v>0</v>
      </c>
      <c r="H487" s="79" t="b">
        <v>0</v>
      </c>
      <c r="I487" s="79" t="b">
        <v>0</v>
      </c>
      <c r="J487" s="79" t="b">
        <v>0</v>
      </c>
      <c r="K487" s="79" t="b">
        <v>0</v>
      </c>
      <c r="L487" s="79" t="b">
        <v>0</v>
      </c>
    </row>
    <row r="488" spans="1:12" ht="15">
      <c r="A488" s="86" t="s">
        <v>2817</v>
      </c>
      <c r="B488" s="86" t="s">
        <v>3439</v>
      </c>
      <c r="C488" s="79">
        <v>4</v>
      </c>
      <c r="D488" s="104">
        <v>0.0018475962640494396</v>
      </c>
      <c r="E488" s="104">
        <v>2.3904304068932922</v>
      </c>
      <c r="F488" s="79" t="s">
        <v>2408</v>
      </c>
      <c r="G488" s="79" t="b">
        <v>0</v>
      </c>
      <c r="H488" s="79" t="b">
        <v>0</v>
      </c>
      <c r="I488" s="79" t="b">
        <v>0</v>
      </c>
      <c r="J488" s="79" t="b">
        <v>0</v>
      </c>
      <c r="K488" s="79" t="b">
        <v>0</v>
      </c>
      <c r="L488" s="79" t="b">
        <v>0</v>
      </c>
    </row>
    <row r="489" spans="1:12" ht="15">
      <c r="A489" s="86" t="s">
        <v>3439</v>
      </c>
      <c r="B489" s="86" t="s">
        <v>2818</v>
      </c>
      <c r="C489" s="79">
        <v>4</v>
      </c>
      <c r="D489" s="104">
        <v>0.0018475962640494396</v>
      </c>
      <c r="E489" s="104">
        <v>2.3904304068932922</v>
      </c>
      <c r="F489" s="79" t="s">
        <v>2408</v>
      </c>
      <c r="G489" s="79" t="b">
        <v>0</v>
      </c>
      <c r="H489" s="79" t="b">
        <v>0</v>
      </c>
      <c r="I489" s="79" t="b">
        <v>0</v>
      </c>
      <c r="J489" s="79" t="b">
        <v>0</v>
      </c>
      <c r="K489" s="79" t="b">
        <v>0</v>
      </c>
      <c r="L489" s="79" t="b">
        <v>0</v>
      </c>
    </row>
    <row r="490" spans="1:12" ht="15">
      <c r="A490" s="86" t="s">
        <v>2818</v>
      </c>
      <c r="B490" s="86" t="s">
        <v>2819</v>
      </c>
      <c r="C490" s="79">
        <v>4</v>
      </c>
      <c r="D490" s="104">
        <v>0.0018475962640494396</v>
      </c>
      <c r="E490" s="104">
        <v>2.934498451243568</v>
      </c>
      <c r="F490" s="79" t="s">
        <v>2408</v>
      </c>
      <c r="G490" s="79" t="b">
        <v>0</v>
      </c>
      <c r="H490" s="79" t="b">
        <v>0</v>
      </c>
      <c r="I490" s="79" t="b">
        <v>0</v>
      </c>
      <c r="J490" s="79" t="b">
        <v>0</v>
      </c>
      <c r="K490" s="79" t="b">
        <v>0</v>
      </c>
      <c r="L490" s="79" t="b">
        <v>0</v>
      </c>
    </row>
    <row r="491" spans="1:12" ht="15">
      <c r="A491" s="86" t="s">
        <v>2819</v>
      </c>
      <c r="B491" s="86" t="s">
        <v>3485</v>
      </c>
      <c r="C491" s="79">
        <v>4</v>
      </c>
      <c r="D491" s="104">
        <v>0.0018475962640494396</v>
      </c>
      <c r="E491" s="104">
        <v>2.934498451243568</v>
      </c>
      <c r="F491" s="79" t="s">
        <v>2408</v>
      </c>
      <c r="G491" s="79" t="b">
        <v>0</v>
      </c>
      <c r="H491" s="79" t="b">
        <v>0</v>
      </c>
      <c r="I491" s="79" t="b">
        <v>0</v>
      </c>
      <c r="J491" s="79" t="b">
        <v>0</v>
      </c>
      <c r="K491" s="79" t="b">
        <v>0</v>
      </c>
      <c r="L491" s="79" t="b">
        <v>0</v>
      </c>
    </row>
    <row r="492" spans="1:12" ht="15">
      <c r="A492" s="86" t="s">
        <v>3485</v>
      </c>
      <c r="B492" s="86" t="s">
        <v>888</v>
      </c>
      <c r="C492" s="79">
        <v>4</v>
      </c>
      <c r="D492" s="104">
        <v>0.0018475962640494396</v>
      </c>
      <c r="E492" s="104">
        <v>2.1051946784125426</v>
      </c>
      <c r="F492" s="79" t="s">
        <v>2408</v>
      </c>
      <c r="G492" s="79" t="b">
        <v>0</v>
      </c>
      <c r="H492" s="79" t="b">
        <v>0</v>
      </c>
      <c r="I492" s="79" t="b">
        <v>0</v>
      </c>
      <c r="J492" s="79" t="b">
        <v>0</v>
      </c>
      <c r="K492" s="79" t="b">
        <v>0</v>
      </c>
      <c r="L492" s="79" t="b">
        <v>0</v>
      </c>
    </row>
    <row r="493" spans="1:12" ht="15">
      <c r="A493" s="86" t="s">
        <v>888</v>
      </c>
      <c r="B493" s="86" t="s">
        <v>304</v>
      </c>
      <c r="C493" s="79">
        <v>4</v>
      </c>
      <c r="D493" s="104">
        <v>0.0018475962640494396</v>
      </c>
      <c r="E493" s="104">
        <v>2.0082846654044864</v>
      </c>
      <c r="F493" s="79" t="s">
        <v>2408</v>
      </c>
      <c r="G493" s="79" t="b">
        <v>0</v>
      </c>
      <c r="H493" s="79" t="b">
        <v>0</v>
      </c>
      <c r="I493" s="79" t="b">
        <v>0</v>
      </c>
      <c r="J493" s="79" t="b">
        <v>0</v>
      </c>
      <c r="K493" s="79" t="b">
        <v>0</v>
      </c>
      <c r="L493" s="79" t="b">
        <v>0</v>
      </c>
    </row>
    <row r="494" spans="1:12" ht="15">
      <c r="A494" s="86" t="s">
        <v>304</v>
      </c>
      <c r="B494" s="86" t="s">
        <v>2726</v>
      </c>
      <c r="C494" s="79">
        <v>4</v>
      </c>
      <c r="D494" s="104">
        <v>0.0018475962640494396</v>
      </c>
      <c r="E494" s="104">
        <v>2.837588438235511</v>
      </c>
      <c r="F494" s="79" t="s">
        <v>2408</v>
      </c>
      <c r="G494" s="79" t="b">
        <v>0</v>
      </c>
      <c r="H494" s="79" t="b">
        <v>0</v>
      </c>
      <c r="I494" s="79" t="b">
        <v>0</v>
      </c>
      <c r="J494" s="79" t="b">
        <v>0</v>
      </c>
      <c r="K494" s="79" t="b">
        <v>0</v>
      </c>
      <c r="L494" s="79" t="b">
        <v>0</v>
      </c>
    </row>
    <row r="495" spans="1:12" ht="15">
      <c r="A495" s="86" t="s">
        <v>2726</v>
      </c>
      <c r="B495" s="86" t="s">
        <v>2820</v>
      </c>
      <c r="C495" s="79">
        <v>4</v>
      </c>
      <c r="D495" s="104">
        <v>0.0018475962640494396</v>
      </c>
      <c r="E495" s="104">
        <v>2.934498451243568</v>
      </c>
      <c r="F495" s="79" t="s">
        <v>2408</v>
      </c>
      <c r="G495" s="79" t="b">
        <v>0</v>
      </c>
      <c r="H495" s="79" t="b">
        <v>0</v>
      </c>
      <c r="I495" s="79" t="b">
        <v>0</v>
      </c>
      <c r="J495" s="79" t="b">
        <v>0</v>
      </c>
      <c r="K495" s="79" t="b">
        <v>0</v>
      </c>
      <c r="L495" s="79" t="b">
        <v>0</v>
      </c>
    </row>
    <row r="496" spans="1:12" ht="15">
      <c r="A496" s="86" t="s">
        <v>2820</v>
      </c>
      <c r="B496" s="86" t="s">
        <v>3445</v>
      </c>
      <c r="C496" s="79">
        <v>4</v>
      </c>
      <c r="D496" s="104">
        <v>0.0018475962640494396</v>
      </c>
      <c r="E496" s="104">
        <v>2.3904304068932922</v>
      </c>
      <c r="F496" s="79" t="s">
        <v>2408</v>
      </c>
      <c r="G496" s="79" t="b">
        <v>0</v>
      </c>
      <c r="H496" s="79" t="b">
        <v>0</v>
      </c>
      <c r="I496" s="79" t="b">
        <v>0</v>
      </c>
      <c r="J496" s="79" t="b">
        <v>0</v>
      </c>
      <c r="K496" s="79" t="b">
        <v>0</v>
      </c>
      <c r="L496" s="79" t="b">
        <v>0</v>
      </c>
    </row>
    <row r="497" spans="1:12" ht="15">
      <c r="A497" s="86" t="s">
        <v>2624</v>
      </c>
      <c r="B497" s="86" t="s">
        <v>3439</v>
      </c>
      <c r="C497" s="79">
        <v>4</v>
      </c>
      <c r="D497" s="104">
        <v>0.0018475962640494396</v>
      </c>
      <c r="E497" s="104">
        <v>2.089400411229311</v>
      </c>
      <c r="F497" s="79" t="s">
        <v>2408</v>
      </c>
      <c r="G497" s="79" t="b">
        <v>0</v>
      </c>
      <c r="H497" s="79" t="b">
        <v>0</v>
      </c>
      <c r="I497" s="79" t="b">
        <v>0</v>
      </c>
      <c r="J497" s="79" t="b">
        <v>0</v>
      </c>
      <c r="K497" s="79" t="b">
        <v>0</v>
      </c>
      <c r="L497" s="79" t="b">
        <v>0</v>
      </c>
    </row>
    <row r="498" spans="1:12" ht="15">
      <c r="A498" s="86" t="s">
        <v>3439</v>
      </c>
      <c r="B498" s="86" t="s">
        <v>2604</v>
      </c>
      <c r="C498" s="79">
        <v>4</v>
      </c>
      <c r="D498" s="104">
        <v>0.0018475962640494396</v>
      </c>
      <c r="E498" s="104">
        <v>2.3904304068932922</v>
      </c>
      <c r="F498" s="79" t="s">
        <v>2408</v>
      </c>
      <c r="G498" s="79" t="b">
        <v>0</v>
      </c>
      <c r="H498" s="79" t="b">
        <v>0</v>
      </c>
      <c r="I498" s="79" t="b">
        <v>0</v>
      </c>
      <c r="J498" s="79" t="b">
        <v>0</v>
      </c>
      <c r="K498" s="79" t="b">
        <v>0</v>
      </c>
      <c r="L498" s="79" t="b">
        <v>0</v>
      </c>
    </row>
    <row r="499" spans="1:12" ht="15">
      <c r="A499" s="86" t="s">
        <v>2604</v>
      </c>
      <c r="B499" s="86" t="s">
        <v>2153</v>
      </c>
      <c r="C499" s="79">
        <v>4</v>
      </c>
      <c r="D499" s="104">
        <v>0.0018475962640494396</v>
      </c>
      <c r="E499" s="104">
        <v>2.2355284469075487</v>
      </c>
      <c r="F499" s="79" t="s">
        <v>2408</v>
      </c>
      <c r="G499" s="79" t="b">
        <v>0</v>
      </c>
      <c r="H499" s="79" t="b">
        <v>0</v>
      </c>
      <c r="I499" s="79" t="b">
        <v>0</v>
      </c>
      <c r="J499" s="79" t="b">
        <v>0</v>
      </c>
      <c r="K499" s="79" t="b">
        <v>0</v>
      </c>
      <c r="L499" s="79" t="b">
        <v>0</v>
      </c>
    </row>
    <row r="500" spans="1:12" ht="15">
      <c r="A500" s="86" t="s">
        <v>2624</v>
      </c>
      <c r="B500" s="86" t="s">
        <v>2153</v>
      </c>
      <c r="C500" s="79">
        <v>4</v>
      </c>
      <c r="D500" s="104">
        <v>0.0018475962640494396</v>
      </c>
      <c r="E500" s="104">
        <v>1.9344984512435677</v>
      </c>
      <c r="F500" s="79" t="s">
        <v>2408</v>
      </c>
      <c r="G500" s="79" t="b">
        <v>0</v>
      </c>
      <c r="H500" s="79" t="b">
        <v>0</v>
      </c>
      <c r="I500" s="79" t="b">
        <v>0</v>
      </c>
      <c r="J500" s="79" t="b">
        <v>0</v>
      </c>
      <c r="K500" s="79" t="b">
        <v>0</v>
      </c>
      <c r="L500" s="79" t="b">
        <v>0</v>
      </c>
    </row>
    <row r="501" spans="1:12" ht="15">
      <c r="A501" s="86" t="s">
        <v>2153</v>
      </c>
      <c r="B501" s="86" t="s">
        <v>941</v>
      </c>
      <c r="C501" s="79">
        <v>4</v>
      </c>
      <c r="D501" s="104">
        <v>0.0018475962640494396</v>
      </c>
      <c r="E501" s="104">
        <v>2.2355284469075487</v>
      </c>
      <c r="F501" s="79" t="s">
        <v>2408</v>
      </c>
      <c r="G501" s="79" t="b">
        <v>0</v>
      </c>
      <c r="H501" s="79" t="b">
        <v>0</v>
      </c>
      <c r="I501" s="79" t="b">
        <v>0</v>
      </c>
      <c r="J501" s="79" t="b">
        <v>0</v>
      </c>
      <c r="K501" s="79" t="b">
        <v>0</v>
      </c>
      <c r="L501" s="79" t="b">
        <v>0</v>
      </c>
    </row>
    <row r="502" spans="1:12" ht="15">
      <c r="A502" s="86" t="s">
        <v>3445</v>
      </c>
      <c r="B502" s="86" t="s">
        <v>2772</v>
      </c>
      <c r="C502" s="79">
        <v>4</v>
      </c>
      <c r="D502" s="104">
        <v>0.0018475962640494396</v>
      </c>
      <c r="E502" s="104">
        <v>2.3904304068932922</v>
      </c>
      <c r="F502" s="79" t="s">
        <v>2408</v>
      </c>
      <c r="G502" s="79" t="b">
        <v>0</v>
      </c>
      <c r="H502" s="79" t="b">
        <v>0</v>
      </c>
      <c r="I502" s="79" t="b">
        <v>0</v>
      </c>
      <c r="J502" s="79" t="b">
        <v>0</v>
      </c>
      <c r="K502" s="79" t="b">
        <v>0</v>
      </c>
      <c r="L502" s="79" t="b">
        <v>0</v>
      </c>
    </row>
    <row r="503" spans="1:12" ht="15">
      <c r="A503" s="86" t="s">
        <v>1013</v>
      </c>
      <c r="B503" s="86" t="s">
        <v>2804</v>
      </c>
      <c r="C503" s="79">
        <v>3</v>
      </c>
      <c r="D503" s="104">
        <v>0.0014889523522588152</v>
      </c>
      <c r="E503" s="104">
        <v>3.059437187851868</v>
      </c>
      <c r="F503" s="79" t="s">
        <v>2408</v>
      </c>
      <c r="G503" s="79" t="b">
        <v>0</v>
      </c>
      <c r="H503" s="79" t="b">
        <v>0</v>
      </c>
      <c r="I503" s="79" t="b">
        <v>0</v>
      </c>
      <c r="J503" s="79" t="b">
        <v>0</v>
      </c>
      <c r="K503" s="79" t="b">
        <v>0</v>
      </c>
      <c r="L503" s="79" t="b">
        <v>0</v>
      </c>
    </row>
    <row r="504" spans="1:12" ht="15">
      <c r="A504" s="86" t="s">
        <v>2874</v>
      </c>
      <c r="B504" s="86" t="s">
        <v>1017</v>
      </c>
      <c r="C504" s="79">
        <v>3</v>
      </c>
      <c r="D504" s="104">
        <v>0.0014889523522588152</v>
      </c>
      <c r="E504" s="104">
        <v>2.934498451243568</v>
      </c>
      <c r="F504" s="79" t="s">
        <v>2408</v>
      </c>
      <c r="G504" s="79" t="b">
        <v>0</v>
      </c>
      <c r="H504" s="79" t="b">
        <v>0</v>
      </c>
      <c r="I504" s="79" t="b">
        <v>0</v>
      </c>
      <c r="J504" s="79" t="b">
        <v>0</v>
      </c>
      <c r="K504" s="79" t="b">
        <v>0</v>
      </c>
      <c r="L504" s="79" t="b">
        <v>0</v>
      </c>
    </row>
    <row r="505" spans="1:12" ht="15">
      <c r="A505" s="86" t="s">
        <v>1017</v>
      </c>
      <c r="B505" s="86" t="s">
        <v>2768</v>
      </c>
      <c r="C505" s="79">
        <v>3</v>
      </c>
      <c r="D505" s="104">
        <v>0.0014889523522588152</v>
      </c>
      <c r="E505" s="104">
        <v>2.934498451243568</v>
      </c>
      <c r="F505" s="79" t="s">
        <v>2408</v>
      </c>
      <c r="G505" s="79" t="b">
        <v>0</v>
      </c>
      <c r="H505" s="79" t="b">
        <v>0</v>
      </c>
      <c r="I505" s="79" t="b">
        <v>0</v>
      </c>
      <c r="J505" s="79" t="b">
        <v>0</v>
      </c>
      <c r="K505" s="79" t="b">
        <v>0</v>
      </c>
      <c r="L505" s="79" t="b">
        <v>0</v>
      </c>
    </row>
    <row r="506" spans="1:12" ht="15">
      <c r="A506" s="86" t="s">
        <v>2458</v>
      </c>
      <c r="B506" s="86" t="s">
        <v>919</v>
      </c>
      <c r="C506" s="79">
        <v>3</v>
      </c>
      <c r="D506" s="104">
        <v>0.0014889523522588152</v>
      </c>
      <c r="E506" s="104">
        <v>1.8375884382355112</v>
      </c>
      <c r="F506" s="79" t="s">
        <v>2408</v>
      </c>
      <c r="G506" s="79" t="b">
        <v>0</v>
      </c>
      <c r="H506" s="79" t="b">
        <v>0</v>
      </c>
      <c r="I506" s="79" t="b">
        <v>0</v>
      </c>
      <c r="J506" s="79" t="b">
        <v>0</v>
      </c>
      <c r="K506" s="79" t="b">
        <v>0</v>
      </c>
      <c r="L506" s="79" t="b">
        <v>0</v>
      </c>
    </row>
    <row r="507" spans="1:12" ht="15">
      <c r="A507" s="86" t="s">
        <v>2916</v>
      </c>
      <c r="B507" s="86" t="s">
        <v>2769</v>
      </c>
      <c r="C507" s="79">
        <v>3</v>
      </c>
      <c r="D507" s="104">
        <v>0.0014889523522588152</v>
      </c>
      <c r="E507" s="104">
        <v>3.059437187851868</v>
      </c>
      <c r="F507" s="79" t="s">
        <v>2408</v>
      </c>
      <c r="G507" s="79" t="b">
        <v>0</v>
      </c>
      <c r="H507" s="79" t="b">
        <v>0</v>
      </c>
      <c r="I507" s="79" t="b">
        <v>0</v>
      </c>
      <c r="J507" s="79" t="b">
        <v>0</v>
      </c>
      <c r="K507" s="79" t="b">
        <v>0</v>
      </c>
      <c r="L507" s="79" t="b">
        <v>0</v>
      </c>
    </row>
    <row r="508" spans="1:12" ht="15">
      <c r="A508" s="86" t="s">
        <v>2769</v>
      </c>
      <c r="B508" s="86" t="s">
        <v>2428</v>
      </c>
      <c r="C508" s="79">
        <v>3</v>
      </c>
      <c r="D508" s="104">
        <v>0.0014889523522588152</v>
      </c>
      <c r="E508" s="104">
        <v>1.4873404199013485</v>
      </c>
      <c r="F508" s="79" t="s">
        <v>2408</v>
      </c>
      <c r="G508" s="79" t="b">
        <v>0</v>
      </c>
      <c r="H508" s="79" t="b">
        <v>0</v>
      </c>
      <c r="I508" s="79" t="b">
        <v>0</v>
      </c>
      <c r="J508" s="79" t="b">
        <v>0</v>
      </c>
      <c r="K508" s="79" t="b">
        <v>0</v>
      </c>
      <c r="L508" s="79" t="b">
        <v>0</v>
      </c>
    </row>
    <row r="509" spans="1:12" ht="15">
      <c r="A509" s="86" t="s">
        <v>2440</v>
      </c>
      <c r="B509" s="86" t="s">
        <v>2491</v>
      </c>
      <c r="C509" s="79">
        <v>3</v>
      </c>
      <c r="D509" s="104">
        <v>0.0014889523522588152</v>
      </c>
      <c r="E509" s="104">
        <v>2.200766340648337</v>
      </c>
      <c r="F509" s="79" t="s">
        <v>2408</v>
      </c>
      <c r="G509" s="79" t="b">
        <v>0</v>
      </c>
      <c r="H509" s="79" t="b">
        <v>0</v>
      </c>
      <c r="I509" s="79" t="b">
        <v>0</v>
      </c>
      <c r="J509" s="79" t="b">
        <v>0</v>
      </c>
      <c r="K509" s="79" t="b">
        <v>1</v>
      </c>
      <c r="L509" s="79" t="b">
        <v>0</v>
      </c>
    </row>
    <row r="510" spans="1:12" ht="15">
      <c r="A510" s="86" t="s">
        <v>3433</v>
      </c>
      <c r="B510" s="86" t="s">
        <v>3474</v>
      </c>
      <c r="C510" s="79">
        <v>3</v>
      </c>
      <c r="D510" s="104">
        <v>0.0014889523522588152</v>
      </c>
      <c r="E510" s="104">
        <v>2.059437187851868</v>
      </c>
      <c r="F510" s="79" t="s">
        <v>2408</v>
      </c>
      <c r="G510" s="79" t="b">
        <v>0</v>
      </c>
      <c r="H510" s="79" t="b">
        <v>0</v>
      </c>
      <c r="I510" s="79" t="b">
        <v>0</v>
      </c>
      <c r="J510" s="79" t="b">
        <v>0</v>
      </c>
      <c r="K510" s="79" t="b">
        <v>0</v>
      </c>
      <c r="L510" s="79" t="b">
        <v>0</v>
      </c>
    </row>
    <row r="511" spans="1:12" ht="15">
      <c r="A511" s="86" t="s">
        <v>1010</v>
      </c>
      <c r="B511" s="86" t="s">
        <v>2443</v>
      </c>
      <c r="C511" s="79">
        <v>3</v>
      </c>
      <c r="D511" s="104">
        <v>0.0014889523522588152</v>
      </c>
      <c r="E511" s="104">
        <v>2.1685816572769356</v>
      </c>
      <c r="F511" s="79" t="s">
        <v>2408</v>
      </c>
      <c r="G511" s="79" t="b">
        <v>0</v>
      </c>
      <c r="H511" s="79" t="b">
        <v>0</v>
      </c>
      <c r="I511" s="79" t="b">
        <v>0</v>
      </c>
      <c r="J511" s="79" t="b">
        <v>0</v>
      </c>
      <c r="K511" s="79" t="b">
        <v>0</v>
      </c>
      <c r="L511" s="79" t="b">
        <v>0</v>
      </c>
    </row>
    <row r="512" spans="1:12" ht="15">
      <c r="A512" s="86" t="s">
        <v>2428</v>
      </c>
      <c r="B512" s="86" t="s">
        <v>1011</v>
      </c>
      <c r="C512" s="79">
        <v>3</v>
      </c>
      <c r="D512" s="104">
        <v>0.0014889523522588152</v>
      </c>
      <c r="E512" s="104">
        <v>1.2074997233073055</v>
      </c>
      <c r="F512" s="79" t="s">
        <v>2408</v>
      </c>
      <c r="G512" s="79" t="b">
        <v>0</v>
      </c>
      <c r="H512" s="79" t="b">
        <v>0</v>
      </c>
      <c r="I512" s="79" t="b">
        <v>0</v>
      </c>
      <c r="J512" s="79" t="b">
        <v>0</v>
      </c>
      <c r="K512" s="79" t="b">
        <v>1</v>
      </c>
      <c r="L512" s="79" t="b">
        <v>0</v>
      </c>
    </row>
    <row r="513" spans="1:12" ht="15">
      <c r="A513" s="86" t="s">
        <v>3486</v>
      </c>
      <c r="B513" s="86" t="s">
        <v>2581</v>
      </c>
      <c r="C513" s="79">
        <v>3</v>
      </c>
      <c r="D513" s="104">
        <v>0.0014889523522588152</v>
      </c>
      <c r="E513" s="104">
        <v>2.934498451243568</v>
      </c>
      <c r="F513" s="79" t="s">
        <v>2408</v>
      </c>
      <c r="G513" s="79" t="b">
        <v>0</v>
      </c>
      <c r="H513" s="79" t="b">
        <v>0</v>
      </c>
      <c r="I513" s="79" t="b">
        <v>0</v>
      </c>
      <c r="J513" s="79" t="b">
        <v>0</v>
      </c>
      <c r="K513" s="79" t="b">
        <v>0</v>
      </c>
      <c r="L513" s="79" t="b">
        <v>0</v>
      </c>
    </row>
    <row r="514" spans="1:12" ht="15">
      <c r="A514" s="86" t="s">
        <v>2431</v>
      </c>
      <c r="B514" s="86" t="s">
        <v>2733</v>
      </c>
      <c r="C514" s="79">
        <v>3</v>
      </c>
      <c r="D514" s="104">
        <v>0.0014889523522588152</v>
      </c>
      <c r="E514" s="104">
        <v>1.823347999120901</v>
      </c>
      <c r="F514" s="79" t="s">
        <v>2408</v>
      </c>
      <c r="G514" s="79" t="b">
        <v>0</v>
      </c>
      <c r="H514" s="79" t="b">
        <v>1</v>
      </c>
      <c r="I514" s="79" t="b">
        <v>0</v>
      </c>
      <c r="J514" s="79" t="b">
        <v>0</v>
      </c>
      <c r="K514" s="79" t="b">
        <v>0</v>
      </c>
      <c r="L514" s="79" t="b">
        <v>0</v>
      </c>
    </row>
    <row r="515" spans="1:12" ht="15">
      <c r="A515" s="86" t="s">
        <v>2733</v>
      </c>
      <c r="B515" s="86" t="s">
        <v>3430</v>
      </c>
      <c r="C515" s="79">
        <v>3</v>
      </c>
      <c r="D515" s="104">
        <v>0.0014889523522588152</v>
      </c>
      <c r="E515" s="104">
        <v>1.952981856937581</v>
      </c>
      <c r="F515" s="79" t="s">
        <v>2408</v>
      </c>
      <c r="G515" s="79" t="b">
        <v>0</v>
      </c>
      <c r="H515" s="79" t="b">
        <v>0</v>
      </c>
      <c r="I515" s="79" t="b">
        <v>0</v>
      </c>
      <c r="J515" s="79" t="b">
        <v>0</v>
      </c>
      <c r="K515" s="79" t="b">
        <v>0</v>
      </c>
      <c r="L515" s="79" t="b">
        <v>0</v>
      </c>
    </row>
    <row r="516" spans="1:12" ht="15">
      <c r="A516" s="86" t="s">
        <v>3430</v>
      </c>
      <c r="B516" s="86" t="s">
        <v>2636</v>
      </c>
      <c r="C516" s="79">
        <v>3</v>
      </c>
      <c r="D516" s="104">
        <v>0.0014889523522588152</v>
      </c>
      <c r="E516" s="104">
        <v>1.9344984512435677</v>
      </c>
      <c r="F516" s="79" t="s">
        <v>2408</v>
      </c>
      <c r="G516" s="79" t="b">
        <v>0</v>
      </c>
      <c r="H516" s="79" t="b">
        <v>0</v>
      </c>
      <c r="I516" s="79" t="b">
        <v>0</v>
      </c>
      <c r="J516" s="79" t="b">
        <v>0</v>
      </c>
      <c r="K516" s="79" t="b">
        <v>0</v>
      </c>
      <c r="L516" s="79" t="b">
        <v>0</v>
      </c>
    </row>
    <row r="517" spans="1:12" ht="15">
      <c r="A517" s="86" t="s">
        <v>3438</v>
      </c>
      <c r="B517" s="86" t="s">
        <v>3458</v>
      </c>
      <c r="C517" s="79">
        <v>3</v>
      </c>
      <c r="D517" s="104">
        <v>0.0014889523522588152</v>
      </c>
      <c r="E517" s="104">
        <v>2.1685816572769356</v>
      </c>
      <c r="F517" s="79" t="s">
        <v>2408</v>
      </c>
      <c r="G517" s="79" t="b">
        <v>0</v>
      </c>
      <c r="H517" s="79" t="b">
        <v>0</v>
      </c>
      <c r="I517" s="79" t="b">
        <v>0</v>
      </c>
      <c r="J517" s="79" t="b">
        <v>0</v>
      </c>
      <c r="K517" s="79" t="b">
        <v>0</v>
      </c>
      <c r="L517" s="79" t="b">
        <v>0</v>
      </c>
    </row>
    <row r="518" spans="1:12" ht="15">
      <c r="A518" s="86" t="s">
        <v>2635</v>
      </c>
      <c r="B518" s="86" t="s">
        <v>2523</v>
      </c>
      <c r="C518" s="79">
        <v>3</v>
      </c>
      <c r="D518" s="104">
        <v>0.0014889523522588152</v>
      </c>
      <c r="E518" s="104">
        <v>3.059437187851868</v>
      </c>
      <c r="F518" s="79" t="s">
        <v>2408</v>
      </c>
      <c r="G518" s="79" t="b">
        <v>0</v>
      </c>
      <c r="H518" s="79" t="b">
        <v>0</v>
      </c>
      <c r="I518" s="79" t="b">
        <v>0</v>
      </c>
      <c r="J518" s="79" t="b">
        <v>0</v>
      </c>
      <c r="K518" s="79" t="b">
        <v>0</v>
      </c>
      <c r="L518" s="79" t="b">
        <v>0</v>
      </c>
    </row>
    <row r="519" spans="1:12" ht="15">
      <c r="A519" s="86" t="s">
        <v>2523</v>
      </c>
      <c r="B519" s="86" t="s">
        <v>850</v>
      </c>
      <c r="C519" s="79">
        <v>3</v>
      </c>
      <c r="D519" s="104">
        <v>0.0014889523522588152</v>
      </c>
      <c r="E519" s="104">
        <v>2.3061095211932563</v>
      </c>
      <c r="F519" s="79" t="s">
        <v>2408</v>
      </c>
      <c r="G519" s="79" t="b">
        <v>0</v>
      </c>
      <c r="H519" s="79" t="b">
        <v>0</v>
      </c>
      <c r="I519" s="79" t="b">
        <v>0</v>
      </c>
      <c r="J519" s="79" t="b">
        <v>0</v>
      </c>
      <c r="K519" s="79" t="b">
        <v>0</v>
      </c>
      <c r="L519" s="79" t="b">
        <v>0</v>
      </c>
    </row>
    <row r="520" spans="1:12" ht="15">
      <c r="A520" s="86" t="s">
        <v>850</v>
      </c>
      <c r="B520" s="86" t="s">
        <v>1044</v>
      </c>
      <c r="C520" s="79">
        <v>3</v>
      </c>
      <c r="D520" s="104">
        <v>0.0014889523522588152</v>
      </c>
      <c r="E520" s="104">
        <v>2.0498918699456374</v>
      </c>
      <c r="F520" s="79" t="s">
        <v>2408</v>
      </c>
      <c r="G520" s="79" t="b">
        <v>0</v>
      </c>
      <c r="H520" s="79" t="b">
        <v>0</v>
      </c>
      <c r="I520" s="79" t="b">
        <v>0</v>
      </c>
      <c r="J520" s="79" t="b">
        <v>0</v>
      </c>
      <c r="K520" s="79" t="b">
        <v>0</v>
      </c>
      <c r="L520" s="79" t="b">
        <v>0</v>
      </c>
    </row>
    <row r="521" spans="1:12" ht="15">
      <c r="A521" s="86" t="s">
        <v>2153</v>
      </c>
      <c r="B521" s="86" t="s">
        <v>3441</v>
      </c>
      <c r="C521" s="79">
        <v>3</v>
      </c>
      <c r="D521" s="104">
        <v>0.0014889523522588152</v>
      </c>
      <c r="E521" s="104">
        <v>1.5987063493203746</v>
      </c>
      <c r="F521" s="79" t="s">
        <v>2408</v>
      </c>
      <c r="G521" s="79" t="b">
        <v>0</v>
      </c>
      <c r="H521" s="79" t="b">
        <v>0</v>
      </c>
      <c r="I521" s="79" t="b">
        <v>0</v>
      </c>
      <c r="J521" s="79" t="b">
        <v>0</v>
      </c>
      <c r="K521" s="79" t="b">
        <v>0</v>
      </c>
      <c r="L521" s="79" t="b">
        <v>0</v>
      </c>
    </row>
    <row r="522" spans="1:12" ht="15">
      <c r="A522" s="86" t="s">
        <v>284</v>
      </c>
      <c r="B522" s="86" t="s">
        <v>890</v>
      </c>
      <c r="C522" s="79">
        <v>3</v>
      </c>
      <c r="D522" s="104">
        <v>0.0016344823184205354</v>
      </c>
      <c r="E522" s="104">
        <v>1.8675516616129546</v>
      </c>
      <c r="F522" s="79" t="s">
        <v>2408</v>
      </c>
      <c r="G522" s="79" t="b">
        <v>0</v>
      </c>
      <c r="H522" s="79" t="b">
        <v>0</v>
      </c>
      <c r="I522" s="79" t="b">
        <v>0</v>
      </c>
      <c r="J522" s="79" t="b">
        <v>0</v>
      </c>
      <c r="K522" s="79" t="b">
        <v>0</v>
      </c>
      <c r="L522" s="79" t="b">
        <v>0</v>
      </c>
    </row>
    <row r="523" spans="1:12" ht="15">
      <c r="A523" s="86" t="s">
        <v>2620</v>
      </c>
      <c r="B523" s="86" t="s">
        <v>2468</v>
      </c>
      <c r="C523" s="79">
        <v>3</v>
      </c>
      <c r="D523" s="104">
        <v>0.0014889523522588152</v>
      </c>
      <c r="E523" s="104">
        <v>2.4573771965239053</v>
      </c>
      <c r="F523" s="79" t="s">
        <v>2408</v>
      </c>
      <c r="G523" s="79" t="b">
        <v>0</v>
      </c>
      <c r="H523" s="79" t="b">
        <v>0</v>
      </c>
      <c r="I523" s="79" t="b">
        <v>0</v>
      </c>
      <c r="J523" s="79" t="b">
        <v>0</v>
      </c>
      <c r="K523" s="79" t="b">
        <v>0</v>
      </c>
      <c r="L523" s="79" t="b">
        <v>0</v>
      </c>
    </row>
    <row r="524" spans="1:12" ht="15">
      <c r="A524" s="86" t="s">
        <v>2442</v>
      </c>
      <c r="B524" s="86" t="s">
        <v>2693</v>
      </c>
      <c r="C524" s="79">
        <v>3</v>
      </c>
      <c r="D524" s="104">
        <v>0.0014889523522588152</v>
      </c>
      <c r="E524" s="104">
        <v>2.1386184338994925</v>
      </c>
      <c r="F524" s="79" t="s">
        <v>2408</v>
      </c>
      <c r="G524" s="79" t="b">
        <v>0</v>
      </c>
      <c r="H524" s="79" t="b">
        <v>0</v>
      </c>
      <c r="I524" s="79" t="b">
        <v>0</v>
      </c>
      <c r="J524" s="79" t="b">
        <v>0</v>
      </c>
      <c r="K524" s="79" t="b">
        <v>0</v>
      </c>
      <c r="L524" s="79" t="b">
        <v>0</v>
      </c>
    </row>
    <row r="525" spans="1:12" ht="15">
      <c r="A525" s="86" t="s">
        <v>2693</v>
      </c>
      <c r="B525" s="86" t="s">
        <v>2732</v>
      </c>
      <c r="C525" s="79">
        <v>3</v>
      </c>
      <c r="D525" s="104">
        <v>0.0014889523522588152</v>
      </c>
      <c r="E525" s="104">
        <v>2.615739688619155</v>
      </c>
      <c r="F525" s="79" t="s">
        <v>2408</v>
      </c>
      <c r="G525" s="79" t="b">
        <v>0</v>
      </c>
      <c r="H525" s="79" t="b">
        <v>0</v>
      </c>
      <c r="I525" s="79" t="b">
        <v>0</v>
      </c>
      <c r="J525" s="79" t="b">
        <v>0</v>
      </c>
      <c r="K525" s="79" t="b">
        <v>0</v>
      </c>
      <c r="L525" s="79" t="b">
        <v>0</v>
      </c>
    </row>
    <row r="526" spans="1:12" ht="15">
      <c r="A526" s="86" t="s">
        <v>3448</v>
      </c>
      <c r="B526" s="86" t="s">
        <v>2830</v>
      </c>
      <c r="C526" s="79">
        <v>3</v>
      </c>
      <c r="D526" s="104">
        <v>0.0014889523522588152</v>
      </c>
      <c r="E526" s="104">
        <v>2.495165757413305</v>
      </c>
      <c r="F526" s="79" t="s">
        <v>2408</v>
      </c>
      <c r="G526" s="79" t="b">
        <v>0</v>
      </c>
      <c r="H526" s="79" t="b">
        <v>0</v>
      </c>
      <c r="I526" s="79" t="b">
        <v>0</v>
      </c>
      <c r="J526" s="79" t="b">
        <v>0</v>
      </c>
      <c r="K526" s="79" t="b">
        <v>0</v>
      </c>
      <c r="L526" s="79" t="b">
        <v>0</v>
      </c>
    </row>
    <row r="527" spans="1:12" ht="15">
      <c r="A527" s="86" t="s">
        <v>941</v>
      </c>
      <c r="B527" s="86" t="s">
        <v>856</v>
      </c>
      <c r="C527" s="79">
        <v>3</v>
      </c>
      <c r="D527" s="104">
        <v>0.0014889523522588152</v>
      </c>
      <c r="E527" s="104">
        <v>1.9644616746210108</v>
      </c>
      <c r="F527" s="79" t="s">
        <v>2408</v>
      </c>
      <c r="G527" s="79" t="b">
        <v>0</v>
      </c>
      <c r="H527" s="79" t="b">
        <v>0</v>
      </c>
      <c r="I527" s="79" t="b">
        <v>0</v>
      </c>
      <c r="J527" s="79" t="b">
        <v>0</v>
      </c>
      <c r="K527" s="79" t="b">
        <v>0</v>
      </c>
      <c r="L527" s="79" t="b">
        <v>0</v>
      </c>
    </row>
    <row r="528" spans="1:12" ht="15">
      <c r="A528" s="86" t="s">
        <v>2898</v>
      </c>
      <c r="B528" s="86" t="s">
        <v>2644</v>
      </c>
      <c r="C528" s="79">
        <v>3</v>
      </c>
      <c r="D528" s="104">
        <v>0.0014889523522588152</v>
      </c>
      <c r="E528" s="104">
        <v>2.7584071921878865</v>
      </c>
      <c r="F528" s="79" t="s">
        <v>2408</v>
      </c>
      <c r="G528" s="79" t="b">
        <v>0</v>
      </c>
      <c r="H528" s="79" t="b">
        <v>0</v>
      </c>
      <c r="I528" s="79" t="b">
        <v>0</v>
      </c>
      <c r="J528" s="79" t="b">
        <v>0</v>
      </c>
      <c r="K528" s="79" t="b">
        <v>0</v>
      </c>
      <c r="L528" s="79" t="b">
        <v>0</v>
      </c>
    </row>
    <row r="529" spans="1:12" ht="15">
      <c r="A529" s="86" t="s">
        <v>2772</v>
      </c>
      <c r="B529" s="86" t="s">
        <v>2561</v>
      </c>
      <c r="C529" s="79">
        <v>3</v>
      </c>
      <c r="D529" s="104">
        <v>0.0014889523522588152</v>
      </c>
      <c r="E529" s="104">
        <v>2.5085297189712867</v>
      </c>
      <c r="F529" s="79" t="s">
        <v>2408</v>
      </c>
      <c r="G529" s="79" t="b">
        <v>0</v>
      </c>
      <c r="H529" s="79" t="b">
        <v>0</v>
      </c>
      <c r="I529" s="79" t="b">
        <v>0</v>
      </c>
      <c r="J529" s="79" t="b">
        <v>0</v>
      </c>
      <c r="K529" s="79" t="b">
        <v>0</v>
      </c>
      <c r="L529" s="79" t="b">
        <v>0</v>
      </c>
    </row>
    <row r="530" spans="1:12" ht="15">
      <c r="A530" s="86" t="s">
        <v>3481</v>
      </c>
      <c r="B530" s="86" t="s">
        <v>2644</v>
      </c>
      <c r="C530" s="79">
        <v>3</v>
      </c>
      <c r="D530" s="104">
        <v>0.0014889523522588152</v>
      </c>
      <c r="E530" s="104">
        <v>2.6334684555795866</v>
      </c>
      <c r="F530" s="79" t="s">
        <v>2408</v>
      </c>
      <c r="G530" s="79" t="b">
        <v>0</v>
      </c>
      <c r="H530" s="79" t="b">
        <v>0</v>
      </c>
      <c r="I530" s="79" t="b">
        <v>0</v>
      </c>
      <c r="J530" s="79" t="b">
        <v>0</v>
      </c>
      <c r="K530" s="79" t="b">
        <v>0</v>
      </c>
      <c r="L530" s="79" t="b">
        <v>0</v>
      </c>
    </row>
    <row r="531" spans="1:12" ht="15">
      <c r="A531" s="86" t="s">
        <v>2442</v>
      </c>
      <c r="B531" s="86" t="s">
        <v>2899</v>
      </c>
      <c r="C531" s="79">
        <v>3</v>
      </c>
      <c r="D531" s="104">
        <v>0.0014889523522588152</v>
      </c>
      <c r="E531" s="104">
        <v>2.360467183515849</v>
      </c>
      <c r="F531" s="79" t="s">
        <v>2408</v>
      </c>
      <c r="G531" s="79" t="b">
        <v>0</v>
      </c>
      <c r="H531" s="79" t="b">
        <v>0</v>
      </c>
      <c r="I531" s="79" t="b">
        <v>0</v>
      </c>
      <c r="J531" s="79" t="b">
        <v>0</v>
      </c>
      <c r="K531" s="79" t="b">
        <v>0</v>
      </c>
      <c r="L531" s="79" t="b">
        <v>0</v>
      </c>
    </row>
    <row r="532" spans="1:12" ht="15">
      <c r="A532" s="86" t="s">
        <v>2428</v>
      </c>
      <c r="B532" s="86" t="s">
        <v>2759</v>
      </c>
      <c r="C532" s="79">
        <v>2</v>
      </c>
      <c r="D532" s="104">
        <v>0.0010896548789470235</v>
      </c>
      <c r="E532" s="104">
        <v>1.6334684555795864</v>
      </c>
      <c r="F532" s="79" t="s">
        <v>2408</v>
      </c>
      <c r="G532" s="79" t="b">
        <v>0</v>
      </c>
      <c r="H532" s="79" t="b">
        <v>0</v>
      </c>
      <c r="I532" s="79" t="b">
        <v>0</v>
      </c>
      <c r="J532" s="79" t="b">
        <v>0</v>
      </c>
      <c r="K532" s="79" t="b">
        <v>0</v>
      </c>
      <c r="L532" s="79" t="b">
        <v>0</v>
      </c>
    </row>
    <row r="533" spans="1:12" ht="15">
      <c r="A533" s="86" t="s">
        <v>2759</v>
      </c>
      <c r="B533" s="86" t="s">
        <v>2803</v>
      </c>
      <c r="C533" s="79">
        <v>2</v>
      </c>
      <c r="D533" s="104">
        <v>0.0010896548789470235</v>
      </c>
      <c r="E533" s="104">
        <v>3.2355284469075487</v>
      </c>
      <c r="F533" s="79" t="s">
        <v>2408</v>
      </c>
      <c r="G533" s="79" t="b">
        <v>0</v>
      </c>
      <c r="H533" s="79" t="b">
        <v>0</v>
      </c>
      <c r="I533" s="79" t="b">
        <v>0</v>
      </c>
      <c r="J533" s="79" t="b">
        <v>0</v>
      </c>
      <c r="K533" s="79" t="b">
        <v>0</v>
      </c>
      <c r="L533" s="79" t="b">
        <v>0</v>
      </c>
    </row>
    <row r="534" spans="1:12" ht="15">
      <c r="A534" s="86" t="s">
        <v>2803</v>
      </c>
      <c r="B534" s="86" t="s">
        <v>2527</v>
      </c>
      <c r="C534" s="79">
        <v>2</v>
      </c>
      <c r="D534" s="104">
        <v>0.0010896548789470235</v>
      </c>
      <c r="E534" s="104">
        <v>2.837588438235511</v>
      </c>
      <c r="F534" s="79" t="s">
        <v>2408</v>
      </c>
      <c r="G534" s="79" t="b">
        <v>0</v>
      </c>
      <c r="H534" s="79" t="b">
        <v>0</v>
      </c>
      <c r="I534" s="79" t="b">
        <v>0</v>
      </c>
      <c r="J534" s="79" t="b">
        <v>0</v>
      </c>
      <c r="K534" s="79" t="b">
        <v>0</v>
      </c>
      <c r="L534" s="79" t="b">
        <v>0</v>
      </c>
    </row>
    <row r="535" spans="1:12" ht="15">
      <c r="A535" s="86" t="s">
        <v>2527</v>
      </c>
      <c r="B535" s="86" t="s">
        <v>2935</v>
      </c>
      <c r="C535" s="79">
        <v>2</v>
      </c>
      <c r="D535" s="104">
        <v>0.0010896548789470235</v>
      </c>
      <c r="E535" s="104">
        <v>2.837588438235511</v>
      </c>
      <c r="F535" s="79" t="s">
        <v>2408</v>
      </c>
      <c r="G535" s="79" t="b">
        <v>0</v>
      </c>
      <c r="H535" s="79" t="b">
        <v>0</v>
      </c>
      <c r="I535" s="79" t="b">
        <v>0</v>
      </c>
      <c r="J535" s="79" t="b">
        <v>0</v>
      </c>
      <c r="K535" s="79" t="b">
        <v>0</v>
      </c>
      <c r="L535" s="79" t="b">
        <v>0</v>
      </c>
    </row>
    <row r="536" spans="1:12" ht="15">
      <c r="A536" s="86" t="s">
        <v>2935</v>
      </c>
      <c r="B536" s="86" t="s">
        <v>2534</v>
      </c>
      <c r="C536" s="79">
        <v>2</v>
      </c>
      <c r="D536" s="104">
        <v>0.0010896548789470235</v>
      </c>
      <c r="E536" s="104">
        <v>2.6914604025572735</v>
      </c>
      <c r="F536" s="79" t="s">
        <v>2408</v>
      </c>
      <c r="G536" s="79" t="b">
        <v>0</v>
      </c>
      <c r="H536" s="79" t="b">
        <v>0</v>
      </c>
      <c r="I536" s="79" t="b">
        <v>0</v>
      </c>
      <c r="J536" s="79" t="b">
        <v>0</v>
      </c>
      <c r="K536" s="79" t="b">
        <v>0</v>
      </c>
      <c r="L536" s="79" t="b">
        <v>0</v>
      </c>
    </row>
    <row r="537" spans="1:12" ht="15">
      <c r="A537" s="86" t="s">
        <v>2534</v>
      </c>
      <c r="B537" s="86" t="s">
        <v>2936</v>
      </c>
      <c r="C537" s="79">
        <v>2</v>
      </c>
      <c r="D537" s="104">
        <v>0.0010896548789470235</v>
      </c>
      <c r="E537" s="104">
        <v>2.6914604025572735</v>
      </c>
      <c r="F537" s="79" t="s">
        <v>2408</v>
      </c>
      <c r="G537" s="79" t="b">
        <v>0</v>
      </c>
      <c r="H537" s="79" t="b">
        <v>0</v>
      </c>
      <c r="I537" s="79" t="b">
        <v>0</v>
      </c>
      <c r="J537" s="79" t="b">
        <v>0</v>
      </c>
      <c r="K537" s="79" t="b">
        <v>0</v>
      </c>
      <c r="L537" s="79" t="b">
        <v>0</v>
      </c>
    </row>
    <row r="538" spans="1:12" ht="15">
      <c r="A538" s="86" t="s">
        <v>2936</v>
      </c>
      <c r="B538" s="86" t="s">
        <v>1013</v>
      </c>
      <c r="C538" s="79">
        <v>2</v>
      </c>
      <c r="D538" s="104">
        <v>0.0010896548789470235</v>
      </c>
      <c r="E538" s="104">
        <v>3.059437187851868</v>
      </c>
      <c r="F538" s="79" t="s">
        <v>2408</v>
      </c>
      <c r="G538" s="79" t="b">
        <v>0</v>
      </c>
      <c r="H538" s="79" t="b">
        <v>0</v>
      </c>
      <c r="I538" s="79" t="b">
        <v>0</v>
      </c>
      <c r="J538" s="79" t="b">
        <v>0</v>
      </c>
      <c r="K538" s="79" t="b">
        <v>0</v>
      </c>
      <c r="L538" s="79" t="b">
        <v>0</v>
      </c>
    </row>
    <row r="539" spans="1:12" ht="15">
      <c r="A539" s="86" t="s">
        <v>2875</v>
      </c>
      <c r="B539" s="86" t="s">
        <v>2428</v>
      </c>
      <c r="C539" s="79">
        <v>2</v>
      </c>
      <c r="D539" s="104">
        <v>0.0010896548789470235</v>
      </c>
      <c r="E539" s="104">
        <v>1.4873404199013485</v>
      </c>
      <c r="F539" s="79" t="s">
        <v>2408</v>
      </c>
      <c r="G539" s="79" t="b">
        <v>0</v>
      </c>
      <c r="H539" s="79" t="b">
        <v>0</v>
      </c>
      <c r="I539" s="79" t="b">
        <v>0</v>
      </c>
      <c r="J539" s="79" t="b">
        <v>0</v>
      </c>
      <c r="K539" s="79" t="b">
        <v>0</v>
      </c>
      <c r="L539" s="79" t="b">
        <v>0</v>
      </c>
    </row>
    <row r="540" spans="1:12" ht="15">
      <c r="A540" s="86" t="s">
        <v>3024</v>
      </c>
      <c r="B540" s="86" t="s">
        <v>939</v>
      </c>
      <c r="C540" s="79">
        <v>2</v>
      </c>
      <c r="D540" s="104">
        <v>0.0010896548789470235</v>
      </c>
      <c r="E540" s="104">
        <v>2.6914604025572735</v>
      </c>
      <c r="F540" s="79" t="s">
        <v>2408</v>
      </c>
      <c r="G540" s="79" t="b">
        <v>1</v>
      </c>
      <c r="H540" s="79" t="b">
        <v>0</v>
      </c>
      <c r="I540" s="79" t="b">
        <v>0</v>
      </c>
      <c r="J540" s="79" t="b">
        <v>0</v>
      </c>
      <c r="K540" s="79" t="b">
        <v>0</v>
      </c>
      <c r="L540" s="79" t="b">
        <v>0</v>
      </c>
    </row>
    <row r="541" spans="1:12" ht="15">
      <c r="A541" s="86" t="s">
        <v>2432</v>
      </c>
      <c r="B541" s="86" t="s">
        <v>2458</v>
      </c>
      <c r="C541" s="79">
        <v>2</v>
      </c>
      <c r="D541" s="104">
        <v>0.0010896548789470235</v>
      </c>
      <c r="E541" s="104">
        <v>1.1701354853455572</v>
      </c>
      <c r="F541" s="79" t="s">
        <v>2408</v>
      </c>
      <c r="G541" s="79" t="b">
        <v>0</v>
      </c>
      <c r="H541" s="79" t="b">
        <v>0</v>
      </c>
      <c r="I541" s="79" t="b">
        <v>0</v>
      </c>
      <c r="J541" s="79" t="b">
        <v>0</v>
      </c>
      <c r="K541" s="79" t="b">
        <v>0</v>
      </c>
      <c r="L541" s="79" t="b">
        <v>0</v>
      </c>
    </row>
    <row r="542" spans="1:12" ht="15">
      <c r="A542" s="86" t="s">
        <v>292</v>
      </c>
      <c r="B542" s="86" t="s">
        <v>848</v>
      </c>
      <c r="C542" s="79">
        <v>2</v>
      </c>
      <c r="D542" s="104">
        <v>0.0010896548789470235</v>
      </c>
      <c r="E542" s="104">
        <v>2.194135761749324</v>
      </c>
      <c r="F542" s="79" t="s">
        <v>2408</v>
      </c>
      <c r="G542" s="79" t="b">
        <v>0</v>
      </c>
      <c r="H542" s="79" t="b">
        <v>0</v>
      </c>
      <c r="I542" s="79" t="b">
        <v>0</v>
      </c>
      <c r="J542" s="79" t="b">
        <v>0</v>
      </c>
      <c r="K542" s="79" t="b">
        <v>1</v>
      </c>
      <c r="L542" s="79" t="b">
        <v>0</v>
      </c>
    </row>
    <row r="543" spans="1:12" ht="15">
      <c r="A543" s="86" t="s">
        <v>848</v>
      </c>
      <c r="B543" s="86" t="s">
        <v>2915</v>
      </c>
      <c r="C543" s="79">
        <v>2</v>
      </c>
      <c r="D543" s="104">
        <v>0.0010896548789470235</v>
      </c>
      <c r="E543" s="104">
        <v>2.934498451243568</v>
      </c>
      <c r="F543" s="79" t="s">
        <v>2408</v>
      </c>
      <c r="G543" s="79" t="b">
        <v>0</v>
      </c>
      <c r="H543" s="79" t="b">
        <v>1</v>
      </c>
      <c r="I543" s="79" t="b">
        <v>0</v>
      </c>
      <c r="J543" s="79" t="b">
        <v>0</v>
      </c>
      <c r="K543" s="79" t="b">
        <v>0</v>
      </c>
      <c r="L543" s="79" t="b">
        <v>0</v>
      </c>
    </row>
    <row r="544" spans="1:12" ht="15">
      <c r="A544" s="86" t="s">
        <v>993</v>
      </c>
      <c r="B544" s="86" t="s">
        <v>968</v>
      </c>
      <c r="C544" s="79">
        <v>2</v>
      </c>
      <c r="D544" s="104">
        <v>0.0010896548789470235</v>
      </c>
      <c r="E544" s="104">
        <v>2.582315933132205</v>
      </c>
      <c r="F544" s="79" t="s">
        <v>2408</v>
      </c>
      <c r="G544" s="79" t="b">
        <v>1</v>
      </c>
      <c r="H544" s="79" t="b">
        <v>0</v>
      </c>
      <c r="I544" s="79" t="b">
        <v>0</v>
      </c>
      <c r="J544" s="79" t="b">
        <v>0</v>
      </c>
      <c r="K544" s="79" t="b">
        <v>0</v>
      </c>
      <c r="L544" s="79" t="b">
        <v>0</v>
      </c>
    </row>
    <row r="545" spans="1:12" ht="15">
      <c r="A545" s="86" t="s">
        <v>292</v>
      </c>
      <c r="B545" s="86" t="s">
        <v>2874</v>
      </c>
      <c r="C545" s="79">
        <v>2</v>
      </c>
      <c r="D545" s="104">
        <v>0.0010896548789470235</v>
      </c>
      <c r="E545" s="104">
        <v>2.3190744983576237</v>
      </c>
      <c r="F545" s="79" t="s">
        <v>2408</v>
      </c>
      <c r="G545" s="79" t="b">
        <v>0</v>
      </c>
      <c r="H545" s="79" t="b">
        <v>0</v>
      </c>
      <c r="I545" s="79" t="b">
        <v>0</v>
      </c>
      <c r="J545" s="79" t="b">
        <v>0</v>
      </c>
      <c r="K545" s="79" t="b">
        <v>0</v>
      </c>
      <c r="L545" s="79" t="b">
        <v>0</v>
      </c>
    </row>
    <row r="546" spans="1:12" ht="15">
      <c r="A546" s="86" t="s">
        <v>2768</v>
      </c>
      <c r="B546" s="86" t="s">
        <v>1059</v>
      </c>
      <c r="C546" s="79">
        <v>2</v>
      </c>
      <c r="D546" s="104">
        <v>0.0010896548789470235</v>
      </c>
      <c r="E546" s="104">
        <v>2.7584071921878865</v>
      </c>
      <c r="F546" s="79" t="s">
        <v>2408</v>
      </c>
      <c r="G546" s="79" t="b">
        <v>0</v>
      </c>
      <c r="H546" s="79" t="b">
        <v>0</v>
      </c>
      <c r="I546" s="79" t="b">
        <v>0</v>
      </c>
      <c r="J546" s="79" t="b">
        <v>0</v>
      </c>
      <c r="K546" s="79" t="b">
        <v>0</v>
      </c>
      <c r="L546" s="79" t="b">
        <v>0</v>
      </c>
    </row>
    <row r="547" spans="1:12" ht="15">
      <c r="A547" s="86" t="s">
        <v>1059</v>
      </c>
      <c r="B547" s="86" t="s">
        <v>2504</v>
      </c>
      <c r="C547" s="79">
        <v>2</v>
      </c>
      <c r="D547" s="104">
        <v>0.0010896548789470235</v>
      </c>
      <c r="E547" s="104">
        <v>2.2355284469075487</v>
      </c>
      <c r="F547" s="79" t="s">
        <v>2408</v>
      </c>
      <c r="G547" s="79" t="b">
        <v>0</v>
      </c>
      <c r="H547" s="79" t="b">
        <v>0</v>
      </c>
      <c r="I547" s="79" t="b">
        <v>0</v>
      </c>
      <c r="J547" s="79" t="b">
        <v>0</v>
      </c>
      <c r="K547" s="79" t="b">
        <v>0</v>
      </c>
      <c r="L547" s="79" t="b">
        <v>0</v>
      </c>
    </row>
    <row r="548" spans="1:12" ht="15">
      <c r="A548" s="86" t="s">
        <v>2714</v>
      </c>
      <c r="B548" s="86" t="s">
        <v>2853</v>
      </c>
      <c r="C548" s="79">
        <v>2</v>
      </c>
      <c r="D548" s="104">
        <v>0.0010896548789470235</v>
      </c>
      <c r="E548" s="104">
        <v>3.059437187851868</v>
      </c>
      <c r="F548" s="79" t="s">
        <v>2408</v>
      </c>
      <c r="G548" s="79" t="b">
        <v>0</v>
      </c>
      <c r="H548" s="79" t="b">
        <v>0</v>
      </c>
      <c r="I548" s="79" t="b">
        <v>0</v>
      </c>
      <c r="J548" s="79" t="b">
        <v>1</v>
      </c>
      <c r="K548" s="79" t="b">
        <v>0</v>
      </c>
      <c r="L548" s="79" t="b">
        <v>0</v>
      </c>
    </row>
    <row r="549" spans="1:12" ht="15">
      <c r="A549" s="86" t="s">
        <v>2504</v>
      </c>
      <c r="B549" s="86" t="s">
        <v>2792</v>
      </c>
      <c r="C549" s="79">
        <v>2</v>
      </c>
      <c r="D549" s="104">
        <v>0.0010896548789470235</v>
      </c>
      <c r="E549" s="104">
        <v>2.837588438235511</v>
      </c>
      <c r="F549" s="79" t="s">
        <v>2408</v>
      </c>
      <c r="G549" s="79" t="b">
        <v>0</v>
      </c>
      <c r="H549" s="79" t="b">
        <v>0</v>
      </c>
      <c r="I549" s="79" t="b">
        <v>0</v>
      </c>
      <c r="J549" s="79" t="b">
        <v>0</v>
      </c>
      <c r="K549" s="79" t="b">
        <v>0</v>
      </c>
      <c r="L549" s="79" t="b">
        <v>0</v>
      </c>
    </row>
    <row r="550" spans="1:12" ht="15">
      <c r="A550" s="86" t="s">
        <v>2589</v>
      </c>
      <c r="B550" s="86" t="s">
        <v>2567</v>
      </c>
      <c r="C550" s="79">
        <v>2</v>
      </c>
      <c r="D550" s="104">
        <v>0.0010896548789470235</v>
      </c>
      <c r="E550" s="104">
        <v>2.53655844257153</v>
      </c>
      <c r="F550" s="79" t="s">
        <v>2408</v>
      </c>
      <c r="G550" s="79" t="b">
        <v>0</v>
      </c>
      <c r="H550" s="79" t="b">
        <v>0</v>
      </c>
      <c r="I550" s="79" t="b">
        <v>0</v>
      </c>
      <c r="J550" s="79" t="b">
        <v>0</v>
      </c>
      <c r="K550" s="79" t="b">
        <v>0</v>
      </c>
      <c r="L550" s="79" t="b">
        <v>0</v>
      </c>
    </row>
    <row r="551" spans="1:12" ht="15">
      <c r="A551" s="86" t="s">
        <v>2506</v>
      </c>
      <c r="B551" s="86" t="s">
        <v>2888</v>
      </c>
      <c r="C551" s="79">
        <v>2</v>
      </c>
      <c r="D551" s="104">
        <v>0.0010896548789470235</v>
      </c>
      <c r="E551" s="104">
        <v>2.837588438235511</v>
      </c>
      <c r="F551" s="79" t="s">
        <v>2408</v>
      </c>
      <c r="G551" s="79" t="b">
        <v>0</v>
      </c>
      <c r="H551" s="79" t="b">
        <v>0</v>
      </c>
      <c r="I551" s="79" t="b">
        <v>0</v>
      </c>
      <c r="J551" s="79" t="b">
        <v>0</v>
      </c>
      <c r="K551" s="79" t="b">
        <v>0</v>
      </c>
      <c r="L551" s="79" t="b">
        <v>0</v>
      </c>
    </row>
    <row r="552" spans="1:12" ht="15">
      <c r="A552" s="86" t="s">
        <v>2432</v>
      </c>
      <c r="B552" s="86" t="s">
        <v>2806</v>
      </c>
      <c r="C552" s="79">
        <v>2</v>
      </c>
      <c r="D552" s="104">
        <v>0.0010896548789470235</v>
      </c>
      <c r="E552" s="104">
        <v>1.8691054896815762</v>
      </c>
      <c r="F552" s="79" t="s">
        <v>2408</v>
      </c>
      <c r="G552" s="79" t="b">
        <v>0</v>
      </c>
      <c r="H552" s="79" t="b">
        <v>0</v>
      </c>
      <c r="I552" s="79" t="b">
        <v>0</v>
      </c>
      <c r="J552" s="79" t="b">
        <v>0</v>
      </c>
      <c r="K552" s="79" t="b">
        <v>1</v>
      </c>
      <c r="L552" s="79" t="b">
        <v>0</v>
      </c>
    </row>
    <row r="553" spans="1:12" ht="15">
      <c r="A553" s="86" t="s">
        <v>919</v>
      </c>
      <c r="B553" s="86" t="s">
        <v>3025</v>
      </c>
      <c r="C553" s="79">
        <v>2</v>
      </c>
      <c r="D553" s="104">
        <v>0.0010896548789470235</v>
      </c>
      <c r="E553" s="104">
        <v>2.582315933132205</v>
      </c>
      <c r="F553" s="79" t="s">
        <v>2408</v>
      </c>
      <c r="G553" s="79" t="b">
        <v>0</v>
      </c>
      <c r="H553" s="79" t="b">
        <v>0</v>
      </c>
      <c r="I553" s="79" t="b">
        <v>0</v>
      </c>
      <c r="J553" s="79" t="b">
        <v>0</v>
      </c>
      <c r="K553" s="79" t="b">
        <v>0</v>
      </c>
      <c r="L553" s="79" t="b">
        <v>0</v>
      </c>
    </row>
    <row r="554" spans="1:12" ht="15">
      <c r="A554" s="86" t="s">
        <v>3025</v>
      </c>
      <c r="B554" s="86" t="s">
        <v>863</v>
      </c>
      <c r="C554" s="79">
        <v>2</v>
      </c>
      <c r="D554" s="104">
        <v>0.0010896548789470235</v>
      </c>
      <c r="E554" s="104">
        <v>2.934498451243568</v>
      </c>
      <c r="F554" s="79" t="s">
        <v>2408</v>
      </c>
      <c r="G554" s="79" t="b">
        <v>0</v>
      </c>
      <c r="H554" s="79" t="b">
        <v>0</v>
      </c>
      <c r="I554" s="79" t="b">
        <v>0</v>
      </c>
      <c r="J554" s="79" t="b">
        <v>0</v>
      </c>
      <c r="K554" s="79" t="b">
        <v>0</v>
      </c>
      <c r="L554" s="79" t="b">
        <v>0</v>
      </c>
    </row>
    <row r="555" spans="1:12" ht="15">
      <c r="A555" s="86" t="s">
        <v>863</v>
      </c>
      <c r="B555" s="86" t="s">
        <v>2916</v>
      </c>
      <c r="C555" s="79">
        <v>2</v>
      </c>
      <c r="D555" s="104">
        <v>0.0010896548789470235</v>
      </c>
      <c r="E555" s="104">
        <v>2.7584071921878865</v>
      </c>
      <c r="F555" s="79" t="s">
        <v>2408</v>
      </c>
      <c r="G555" s="79" t="b">
        <v>0</v>
      </c>
      <c r="H555" s="79" t="b">
        <v>0</v>
      </c>
      <c r="I555" s="79" t="b">
        <v>0</v>
      </c>
      <c r="J555" s="79" t="b">
        <v>0</v>
      </c>
      <c r="K555" s="79" t="b">
        <v>0</v>
      </c>
      <c r="L555" s="79" t="b">
        <v>0</v>
      </c>
    </row>
    <row r="556" spans="1:12" ht="15">
      <c r="A556" s="86" t="s">
        <v>2567</v>
      </c>
      <c r="B556" s="86" t="s">
        <v>884</v>
      </c>
      <c r="C556" s="79">
        <v>2</v>
      </c>
      <c r="D556" s="104">
        <v>0.0010896548789470235</v>
      </c>
      <c r="E556" s="104">
        <v>2.2355284469075487</v>
      </c>
      <c r="F556" s="79" t="s">
        <v>2408</v>
      </c>
      <c r="G556" s="79" t="b">
        <v>0</v>
      </c>
      <c r="H556" s="79" t="b">
        <v>0</v>
      </c>
      <c r="I556" s="79" t="b">
        <v>0</v>
      </c>
      <c r="J556" s="79" t="b">
        <v>0</v>
      </c>
      <c r="K556" s="79" t="b">
        <v>0</v>
      </c>
      <c r="L556" s="79" t="b">
        <v>0</v>
      </c>
    </row>
    <row r="557" spans="1:12" ht="15">
      <c r="A557" s="86" t="s">
        <v>2534</v>
      </c>
      <c r="B557" s="86" t="s">
        <v>2437</v>
      </c>
      <c r="C557" s="79">
        <v>2</v>
      </c>
      <c r="D557" s="104">
        <v>0.0010896548789470235</v>
      </c>
      <c r="E557" s="104">
        <v>1.6702711034873352</v>
      </c>
      <c r="F557" s="79" t="s">
        <v>2408</v>
      </c>
      <c r="G557" s="79" t="b">
        <v>0</v>
      </c>
      <c r="H557" s="79" t="b">
        <v>0</v>
      </c>
      <c r="I557" s="79" t="b">
        <v>0</v>
      </c>
      <c r="J557" s="79" t="b">
        <v>0</v>
      </c>
      <c r="K557" s="79" t="b">
        <v>0</v>
      </c>
      <c r="L557" s="79" t="b">
        <v>0</v>
      </c>
    </row>
    <row r="558" spans="1:12" ht="15">
      <c r="A558" s="86" t="s">
        <v>856</v>
      </c>
      <c r="B558" s="86" t="s">
        <v>2921</v>
      </c>
      <c r="C558" s="79">
        <v>2</v>
      </c>
      <c r="D558" s="104">
        <v>0.0010896548789470235</v>
      </c>
      <c r="E558" s="104">
        <v>2.0451967487372573</v>
      </c>
      <c r="F558" s="79" t="s">
        <v>2408</v>
      </c>
      <c r="G558" s="79" t="b">
        <v>0</v>
      </c>
      <c r="H558" s="79" t="b">
        <v>0</v>
      </c>
      <c r="I558" s="79" t="b">
        <v>0</v>
      </c>
      <c r="J558" s="79" t="b">
        <v>0</v>
      </c>
      <c r="K558" s="79" t="b">
        <v>0</v>
      </c>
      <c r="L558" s="79" t="b">
        <v>0</v>
      </c>
    </row>
    <row r="559" spans="1:12" ht="15">
      <c r="A559" s="86" t="s">
        <v>2921</v>
      </c>
      <c r="B559" s="86" t="s">
        <v>2711</v>
      </c>
      <c r="C559" s="79">
        <v>2</v>
      </c>
      <c r="D559" s="104">
        <v>0.0010896548789470235</v>
      </c>
      <c r="E559" s="104">
        <v>3.059437187851868</v>
      </c>
      <c r="F559" s="79" t="s">
        <v>2408</v>
      </c>
      <c r="G559" s="79" t="b">
        <v>0</v>
      </c>
      <c r="H559" s="79" t="b">
        <v>0</v>
      </c>
      <c r="I559" s="79" t="b">
        <v>0</v>
      </c>
      <c r="J559" s="79" t="b">
        <v>0</v>
      </c>
      <c r="K559" s="79" t="b">
        <v>0</v>
      </c>
      <c r="L559" s="79" t="b">
        <v>0</v>
      </c>
    </row>
    <row r="560" spans="1:12" ht="15">
      <c r="A560" s="86" t="s">
        <v>2711</v>
      </c>
      <c r="B560" s="86" t="s">
        <v>2735</v>
      </c>
      <c r="C560" s="79">
        <v>2</v>
      </c>
      <c r="D560" s="104">
        <v>0.0010896548789470235</v>
      </c>
      <c r="E560" s="104">
        <v>3.059437187851868</v>
      </c>
      <c r="F560" s="79" t="s">
        <v>2408</v>
      </c>
      <c r="G560" s="79" t="b">
        <v>0</v>
      </c>
      <c r="H560" s="79" t="b">
        <v>0</v>
      </c>
      <c r="I560" s="79" t="b">
        <v>0</v>
      </c>
      <c r="J560" s="79" t="b">
        <v>0</v>
      </c>
      <c r="K560" s="79" t="b">
        <v>0</v>
      </c>
      <c r="L560" s="79" t="b">
        <v>0</v>
      </c>
    </row>
    <row r="561" spans="1:12" ht="15">
      <c r="A561" s="86" t="s">
        <v>2735</v>
      </c>
      <c r="B561" s="86" t="s">
        <v>1072</v>
      </c>
      <c r="C561" s="79">
        <v>2</v>
      </c>
      <c r="D561" s="104">
        <v>0.0010896548789470235</v>
      </c>
      <c r="E561" s="104">
        <v>2.934498451243568</v>
      </c>
      <c r="F561" s="79" t="s">
        <v>2408</v>
      </c>
      <c r="G561" s="79" t="b">
        <v>0</v>
      </c>
      <c r="H561" s="79" t="b">
        <v>0</v>
      </c>
      <c r="I561" s="79" t="b">
        <v>0</v>
      </c>
      <c r="J561" s="79" t="b">
        <v>0</v>
      </c>
      <c r="K561" s="79" t="b">
        <v>0</v>
      </c>
      <c r="L561" s="79" t="b">
        <v>0</v>
      </c>
    </row>
    <row r="562" spans="1:12" ht="15">
      <c r="A562" s="86" t="s">
        <v>1072</v>
      </c>
      <c r="B562" s="86" t="s">
        <v>2922</v>
      </c>
      <c r="C562" s="79">
        <v>2</v>
      </c>
      <c r="D562" s="104">
        <v>0.0010896548789470235</v>
      </c>
      <c r="E562" s="104">
        <v>2.934498451243568</v>
      </c>
      <c r="F562" s="79" t="s">
        <v>2408</v>
      </c>
      <c r="G562" s="79" t="b">
        <v>0</v>
      </c>
      <c r="H562" s="79" t="b">
        <v>0</v>
      </c>
      <c r="I562" s="79" t="b">
        <v>0</v>
      </c>
      <c r="J562" s="79" t="b">
        <v>0</v>
      </c>
      <c r="K562" s="79" t="b">
        <v>0</v>
      </c>
      <c r="L562" s="79" t="b">
        <v>0</v>
      </c>
    </row>
    <row r="563" spans="1:12" ht="15">
      <c r="A563" s="86" t="s">
        <v>2430</v>
      </c>
      <c r="B563" s="86" t="s">
        <v>2578</v>
      </c>
      <c r="C563" s="79">
        <v>2</v>
      </c>
      <c r="D563" s="104">
        <v>0.0010896548789470235</v>
      </c>
      <c r="E563" s="104">
        <v>2.3904304068932922</v>
      </c>
      <c r="F563" s="79" t="s">
        <v>2408</v>
      </c>
      <c r="G563" s="79" t="b">
        <v>0</v>
      </c>
      <c r="H563" s="79" t="b">
        <v>0</v>
      </c>
      <c r="I563" s="79" t="b">
        <v>0</v>
      </c>
      <c r="J563" s="79" t="b">
        <v>1</v>
      </c>
      <c r="K563" s="79" t="b">
        <v>0</v>
      </c>
      <c r="L563" s="79" t="b">
        <v>0</v>
      </c>
    </row>
    <row r="564" spans="1:12" ht="15">
      <c r="A564" s="86" t="s">
        <v>2578</v>
      </c>
      <c r="B564" s="86" t="s">
        <v>2911</v>
      </c>
      <c r="C564" s="79">
        <v>2</v>
      </c>
      <c r="D564" s="104">
        <v>0.0010896548789470235</v>
      </c>
      <c r="E564" s="104">
        <v>3.2355284469075487</v>
      </c>
      <c r="F564" s="79" t="s">
        <v>2408</v>
      </c>
      <c r="G564" s="79" t="b">
        <v>1</v>
      </c>
      <c r="H564" s="79" t="b">
        <v>0</v>
      </c>
      <c r="I564" s="79" t="b">
        <v>0</v>
      </c>
      <c r="J564" s="79" t="b">
        <v>0</v>
      </c>
      <c r="K564" s="79" t="b">
        <v>0</v>
      </c>
      <c r="L564" s="79" t="b">
        <v>0</v>
      </c>
    </row>
    <row r="565" spans="1:12" ht="15">
      <c r="A565" s="86" t="s">
        <v>2911</v>
      </c>
      <c r="B565" s="86" t="s">
        <v>2912</v>
      </c>
      <c r="C565" s="79">
        <v>2</v>
      </c>
      <c r="D565" s="104">
        <v>0.0010896548789470235</v>
      </c>
      <c r="E565" s="104">
        <v>3.2355284469075487</v>
      </c>
      <c r="F565" s="79" t="s">
        <v>2408</v>
      </c>
      <c r="G565" s="79" t="b">
        <v>0</v>
      </c>
      <c r="H565" s="79" t="b">
        <v>0</v>
      </c>
      <c r="I565" s="79" t="b">
        <v>0</v>
      </c>
      <c r="J565" s="79" t="b">
        <v>0</v>
      </c>
      <c r="K565" s="79" t="b">
        <v>0</v>
      </c>
      <c r="L565" s="79" t="b">
        <v>0</v>
      </c>
    </row>
    <row r="566" spans="1:12" ht="15">
      <c r="A566" s="86" t="s">
        <v>2619</v>
      </c>
      <c r="B566" s="86" t="s">
        <v>2690</v>
      </c>
      <c r="C566" s="79">
        <v>2</v>
      </c>
      <c r="D566" s="104">
        <v>0.0010896548789470235</v>
      </c>
      <c r="E566" s="104">
        <v>2.934498451243568</v>
      </c>
      <c r="F566" s="79" t="s">
        <v>2408</v>
      </c>
      <c r="G566" s="79" t="b">
        <v>1</v>
      </c>
      <c r="H566" s="79" t="b">
        <v>0</v>
      </c>
      <c r="I566" s="79" t="b">
        <v>0</v>
      </c>
      <c r="J566" s="79" t="b">
        <v>0</v>
      </c>
      <c r="K566" s="79" t="b">
        <v>0</v>
      </c>
      <c r="L566" s="79" t="b">
        <v>0</v>
      </c>
    </row>
    <row r="567" spans="1:12" ht="15">
      <c r="A567" s="86" t="s">
        <v>2690</v>
      </c>
      <c r="B567" s="86" t="s">
        <v>3041</v>
      </c>
      <c r="C567" s="79">
        <v>2</v>
      </c>
      <c r="D567" s="104">
        <v>0.0010896548789470235</v>
      </c>
      <c r="E567" s="104">
        <v>3.2355284469075487</v>
      </c>
      <c r="F567" s="79" t="s">
        <v>2408</v>
      </c>
      <c r="G567" s="79" t="b">
        <v>0</v>
      </c>
      <c r="H567" s="79" t="b">
        <v>0</v>
      </c>
      <c r="I567" s="79" t="b">
        <v>0</v>
      </c>
      <c r="J567" s="79" t="b">
        <v>0</v>
      </c>
      <c r="K567" s="79" t="b">
        <v>0</v>
      </c>
      <c r="L567" s="79" t="b">
        <v>0</v>
      </c>
    </row>
    <row r="568" spans="1:12" ht="15">
      <c r="A568" s="86" t="s">
        <v>3041</v>
      </c>
      <c r="B568" s="86" t="s">
        <v>2841</v>
      </c>
      <c r="C568" s="79">
        <v>2</v>
      </c>
      <c r="D568" s="104">
        <v>0.0010896548789470235</v>
      </c>
      <c r="E568" s="104">
        <v>3.2355284469075487</v>
      </c>
      <c r="F568" s="79" t="s">
        <v>2408</v>
      </c>
      <c r="G568" s="79" t="b">
        <v>0</v>
      </c>
      <c r="H568" s="79" t="b">
        <v>0</v>
      </c>
      <c r="I568" s="79" t="b">
        <v>0</v>
      </c>
      <c r="J568" s="79" t="b">
        <v>0</v>
      </c>
      <c r="K568" s="79" t="b">
        <v>0</v>
      </c>
      <c r="L568" s="79" t="b">
        <v>0</v>
      </c>
    </row>
    <row r="569" spans="1:12" ht="15">
      <c r="A569" s="86" t="s">
        <v>2841</v>
      </c>
      <c r="B569" s="86" t="s">
        <v>3042</v>
      </c>
      <c r="C569" s="79">
        <v>2</v>
      </c>
      <c r="D569" s="104">
        <v>0.0010896548789470235</v>
      </c>
      <c r="E569" s="104">
        <v>3.2355284469075487</v>
      </c>
      <c r="F569" s="79" t="s">
        <v>2408</v>
      </c>
      <c r="G569" s="79" t="b">
        <v>0</v>
      </c>
      <c r="H569" s="79" t="b">
        <v>0</v>
      </c>
      <c r="I569" s="79" t="b">
        <v>0</v>
      </c>
      <c r="J569" s="79" t="b">
        <v>0</v>
      </c>
      <c r="K569" s="79" t="b">
        <v>0</v>
      </c>
      <c r="L569" s="79" t="b">
        <v>0</v>
      </c>
    </row>
    <row r="570" spans="1:12" ht="15">
      <c r="A570" s="86" t="s">
        <v>2432</v>
      </c>
      <c r="B570" s="86" t="s">
        <v>2576</v>
      </c>
      <c r="C570" s="79">
        <v>2</v>
      </c>
      <c r="D570" s="104">
        <v>0.0010896548789470235</v>
      </c>
      <c r="E570" s="104">
        <v>1.6472567400652198</v>
      </c>
      <c r="F570" s="79" t="s">
        <v>2408</v>
      </c>
      <c r="G570" s="79" t="b">
        <v>0</v>
      </c>
      <c r="H570" s="79" t="b">
        <v>0</v>
      </c>
      <c r="I570" s="79" t="b">
        <v>0</v>
      </c>
      <c r="J570" s="79" t="b">
        <v>0</v>
      </c>
      <c r="K570" s="79" t="b">
        <v>0</v>
      </c>
      <c r="L570" s="79" t="b">
        <v>0</v>
      </c>
    </row>
    <row r="571" spans="1:12" ht="15">
      <c r="A571" s="86" t="s">
        <v>2576</v>
      </c>
      <c r="B571" s="86" t="s">
        <v>3435</v>
      </c>
      <c r="C571" s="79">
        <v>2</v>
      </c>
      <c r="D571" s="104">
        <v>0.0010896548789470235</v>
      </c>
      <c r="E571" s="104">
        <v>2.1843759244601677</v>
      </c>
      <c r="F571" s="79" t="s">
        <v>2408</v>
      </c>
      <c r="G571" s="79" t="b">
        <v>0</v>
      </c>
      <c r="H571" s="79" t="b">
        <v>0</v>
      </c>
      <c r="I571" s="79" t="b">
        <v>0</v>
      </c>
      <c r="J571" s="79" t="b">
        <v>0</v>
      </c>
      <c r="K571" s="79" t="b">
        <v>0</v>
      </c>
      <c r="L571" s="79" t="b">
        <v>0</v>
      </c>
    </row>
    <row r="572" spans="1:12" ht="15">
      <c r="A572" s="86" t="s">
        <v>3435</v>
      </c>
      <c r="B572" s="86" t="s">
        <v>2508</v>
      </c>
      <c r="C572" s="79">
        <v>2</v>
      </c>
      <c r="D572" s="104">
        <v>0.0010896548789470235</v>
      </c>
      <c r="E572" s="104">
        <v>2.1843759244601677</v>
      </c>
      <c r="F572" s="79" t="s">
        <v>2408</v>
      </c>
      <c r="G572" s="79" t="b">
        <v>0</v>
      </c>
      <c r="H572" s="79" t="b">
        <v>0</v>
      </c>
      <c r="I572" s="79" t="b">
        <v>0</v>
      </c>
      <c r="J572" s="79" t="b">
        <v>0</v>
      </c>
      <c r="K572" s="79" t="b">
        <v>0</v>
      </c>
      <c r="L572" s="79" t="b">
        <v>0</v>
      </c>
    </row>
    <row r="573" spans="1:12" ht="15">
      <c r="A573" s="86" t="s">
        <v>2508</v>
      </c>
      <c r="B573" s="86" t="s">
        <v>2428</v>
      </c>
      <c r="C573" s="79">
        <v>2</v>
      </c>
      <c r="D573" s="104">
        <v>0.0010896548789470235</v>
      </c>
      <c r="E573" s="104">
        <v>1.1863104242373672</v>
      </c>
      <c r="F573" s="79" t="s">
        <v>2408</v>
      </c>
      <c r="G573" s="79" t="b">
        <v>0</v>
      </c>
      <c r="H573" s="79" t="b">
        <v>0</v>
      </c>
      <c r="I573" s="79" t="b">
        <v>0</v>
      </c>
      <c r="J573" s="79" t="b">
        <v>0</v>
      </c>
      <c r="K573" s="79" t="b">
        <v>0</v>
      </c>
      <c r="L573" s="79" t="b">
        <v>0</v>
      </c>
    </row>
    <row r="574" spans="1:12" ht="15">
      <c r="A574" s="86" t="s">
        <v>2443</v>
      </c>
      <c r="B574" s="86" t="s">
        <v>2576</v>
      </c>
      <c r="C574" s="79">
        <v>2</v>
      </c>
      <c r="D574" s="104">
        <v>0.0010896548789470235</v>
      </c>
      <c r="E574" s="104">
        <v>1.9625271748438113</v>
      </c>
      <c r="F574" s="79" t="s">
        <v>2408</v>
      </c>
      <c r="G574" s="79" t="b">
        <v>0</v>
      </c>
      <c r="H574" s="79" t="b">
        <v>0</v>
      </c>
      <c r="I574" s="79" t="b">
        <v>0</v>
      </c>
      <c r="J574" s="79" t="b">
        <v>0</v>
      </c>
      <c r="K574" s="79" t="b">
        <v>0</v>
      </c>
      <c r="L574" s="79" t="b">
        <v>0</v>
      </c>
    </row>
    <row r="575" spans="1:12" ht="15">
      <c r="A575" s="86" t="s">
        <v>2576</v>
      </c>
      <c r="B575" s="86" t="s">
        <v>2428</v>
      </c>
      <c r="C575" s="79">
        <v>2</v>
      </c>
      <c r="D575" s="104">
        <v>0.0010896548789470235</v>
      </c>
      <c r="E575" s="104">
        <v>1.089400411229311</v>
      </c>
      <c r="F575" s="79" t="s">
        <v>2408</v>
      </c>
      <c r="G575" s="79" t="b">
        <v>0</v>
      </c>
      <c r="H575" s="79" t="b">
        <v>0</v>
      </c>
      <c r="I575" s="79" t="b">
        <v>0</v>
      </c>
      <c r="J575" s="79" t="b">
        <v>0</v>
      </c>
      <c r="K575" s="79" t="b">
        <v>0</v>
      </c>
      <c r="L575" s="79" t="b">
        <v>0</v>
      </c>
    </row>
    <row r="576" spans="1:12" ht="15">
      <c r="A576" s="86" t="s">
        <v>2428</v>
      </c>
      <c r="B576" s="86" t="s">
        <v>2517</v>
      </c>
      <c r="C576" s="79">
        <v>2</v>
      </c>
      <c r="D576" s="104">
        <v>0.0010896548789470235</v>
      </c>
      <c r="E576" s="104">
        <v>1.156347200859924</v>
      </c>
      <c r="F576" s="79" t="s">
        <v>2408</v>
      </c>
      <c r="G576" s="79" t="b">
        <v>0</v>
      </c>
      <c r="H576" s="79" t="b">
        <v>0</v>
      </c>
      <c r="I576" s="79" t="b">
        <v>0</v>
      </c>
      <c r="J576" s="79" t="b">
        <v>0</v>
      </c>
      <c r="K576" s="79" t="b">
        <v>0</v>
      </c>
      <c r="L576" s="79" t="b">
        <v>0</v>
      </c>
    </row>
    <row r="577" spans="1:12" ht="15">
      <c r="A577" s="86" t="s">
        <v>2517</v>
      </c>
      <c r="B577" s="86" t="s">
        <v>309</v>
      </c>
      <c r="C577" s="79">
        <v>2</v>
      </c>
      <c r="D577" s="104">
        <v>0.0010896548789470235</v>
      </c>
      <c r="E577" s="104">
        <v>2.837588438235511</v>
      </c>
      <c r="F577" s="79" t="s">
        <v>2408</v>
      </c>
      <c r="G577" s="79" t="b">
        <v>0</v>
      </c>
      <c r="H577" s="79" t="b">
        <v>0</v>
      </c>
      <c r="I577" s="79" t="b">
        <v>0</v>
      </c>
      <c r="J577" s="79" t="b">
        <v>0</v>
      </c>
      <c r="K577" s="79" t="b">
        <v>0</v>
      </c>
      <c r="L577" s="79" t="b">
        <v>0</v>
      </c>
    </row>
    <row r="578" spans="1:12" ht="15">
      <c r="A578" s="86" t="s">
        <v>309</v>
      </c>
      <c r="B578" s="86" t="s">
        <v>2777</v>
      </c>
      <c r="C578" s="79">
        <v>2</v>
      </c>
      <c r="D578" s="104">
        <v>0.0010896548789470235</v>
      </c>
      <c r="E578" s="104">
        <v>3.2355284469075487</v>
      </c>
      <c r="F578" s="79" t="s">
        <v>2408</v>
      </c>
      <c r="G578" s="79" t="b">
        <v>0</v>
      </c>
      <c r="H578" s="79" t="b">
        <v>0</v>
      </c>
      <c r="I578" s="79" t="b">
        <v>0</v>
      </c>
      <c r="J578" s="79" t="b">
        <v>0</v>
      </c>
      <c r="K578" s="79" t="b">
        <v>0</v>
      </c>
      <c r="L578" s="79" t="b">
        <v>0</v>
      </c>
    </row>
    <row r="579" spans="1:12" ht="15">
      <c r="A579" s="86" t="s">
        <v>2777</v>
      </c>
      <c r="B579" s="86" t="s">
        <v>3043</v>
      </c>
      <c r="C579" s="79">
        <v>2</v>
      </c>
      <c r="D579" s="104">
        <v>0.0010896548789470235</v>
      </c>
      <c r="E579" s="104">
        <v>3.2355284469075487</v>
      </c>
      <c r="F579" s="79" t="s">
        <v>2408</v>
      </c>
      <c r="G579" s="79" t="b">
        <v>0</v>
      </c>
      <c r="H579" s="79" t="b">
        <v>0</v>
      </c>
      <c r="I579" s="79" t="b">
        <v>0</v>
      </c>
      <c r="J579" s="79" t="b">
        <v>0</v>
      </c>
      <c r="K579" s="79" t="b">
        <v>0</v>
      </c>
      <c r="L579" s="79" t="b">
        <v>0</v>
      </c>
    </row>
    <row r="580" spans="1:12" ht="15">
      <c r="A580" s="86" t="s">
        <v>1107</v>
      </c>
      <c r="B580" s="86" t="s">
        <v>2755</v>
      </c>
      <c r="C580" s="79">
        <v>2</v>
      </c>
      <c r="D580" s="104">
        <v>0.0010896548789470235</v>
      </c>
      <c r="E580" s="104">
        <v>2.8833459287961865</v>
      </c>
      <c r="F580" s="79" t="s">
        <v>2408</v>
      </c>
      <c r="G580" s="79" t="b">
        <v>0</v>
      </c>
      <c r="H580" s="79" t="b">
        <v>0</v>
      </c>
      <c r="I580" s="79" t="b">
        <v>0</v>
      </c>
      <c r="J580" s="79" t="b">
        <v>0</v>
      </c>
      <c r="K580" s="79" t="b">
        <v>0</v>
      </c>
      <c r="L580" s="79" t="b">
        <v>0</v>
      </c>
    </row>
    <row r="581" spans="1:12" ht="15">
      <c r="A581" s="86" t="s">
        <v>2483</v>
      </c>
      <c r="B581" s="86" t="s">
        <v>1018</v>
      </c>
      <c r="C581" s="79">
        <v>2</v>
      </c>
      <c r="D581" s="104">
        <v>0.0010896548789470235</v>
      </c>
      <c r="E581" s="104">
        <v>2.6334684555795866</v>
      </c>
      <c r="F581" s="79" t="s">
        <v>2408</v>
      </c>
      <c r="G581" s="79" t="b">
        <v>0</v>
      </c>
      <c r="H581" s="79" t="b">
        <v>0</v>
      </c>
      <c r="I581" s="79" t="b">
        <v>0</v>
      </c>
      <c r="J581" s="79" t="b">
        <v>0</v>
      </c>
      <c r="K581" s="79" t="b">
        <v>0</v>
      </c>
      <c r="L581" s="79" t="b">
        <v>0</v>
      </c>
    </row>
    <row r="582" spans="1:12" ht="15">
      <c r="A582" s="86" t="s">
        <v>1018</v>
      </c>
      <c r="B582" s="86" t="s">
        <v>2630</v>
      </c>
      <c r="C582" s="79">
        <v>2</v>
      </c>
      <c r="D582" s="104">
        <v>0.0010896548789470235</v>
      </c>
      <c r="E582" s="104">
        <v>2.934498451243568</v>
      </c>
      <c r="F582" s="79" t="s">
        <v>2408</v>
      </c>
      <c r="G582" s="79" t="b">
        <v>0</v>
      </c>
      <c r="H582" s="79" t="b">
        <v>0</v>
      </c>
      <c r="I582" s="79" t="b">
        <v>0</v>
      </c>
      <c r="J582" s="79" t="b">
        <v>1</v>
      </c>
      <c r="K582" s="79" t="b">
        <v>0</v>
      </c>
      <c r="L582" s="79" t="b">
        <v>0</v>
      </c>
    </row>
    <row r="583" spans="1:12" ht="15">
      <c r="A583" s="86" t="s">
        <v>2630</v>
      </c>
      <c r="B583" s="86" t="s">
        <v>855</v>
      </c>
      <c r="C583" s="79">
        <v>2</v>
      </c>
      <c r="D583" s="104">
        <v>0.0010896548789470235</v>
      </c>
      <c r="E583" s="104">
        <v>2.281285937468224</v>
      </c>
      <c r="F583" s="79" t="s">
        <v>2408</v>
      </c>
      <c r="G583" s="79" t="b">
        <v>1</v>
      </c>
      <c r="H583" s="79" t="b">
        <v>0</v>
      </c>
      <c r="I583" s="79" t="b">
        <v>0</v>
      </c>
      <c r="J583" s="79" t="b">
        <v>0</v>
      </c>
      <c r="K583" s="79" t="b">
        <v>0</v>
      </c>
      <c r="L583" s="79" t="b">
        <v>0</v>
      </c>
    </row>
    <row r="584" spans="1:12" ht="15">
      <c r="A584" s="86" t="s">
        <v>888</v>
      </c>
      <c r="B584" s="86" t="s">
        <v>2539</v>
      </c>
      <c r="C584" s="79">
        <v>2</v>
      </c>
      <c r="D584" s="104">
        <v>0.0010896548789470235</v>
      </c>
      <c r="E584" s="104">
        <v>1.9291034193568615</v>
      </c>
      <c r="F584" s="79" t="s">
        <v>2408</v>
      </c>
      <c r="G584" s="79" t="b">
        <v>0</v>
      </c>
      <c r="H584" s="79" t="b">
        <v>0</v>
      </c>
      <c r="I584" s="79" t="b">
        <v>0</v>
      </c>
      <c r="J584" s="79" t="b">
        <v>0</v>
      </c>
      <c r="K584" s="79" t="b">
        <v>0</v>
      </c>
      <c r="L584" s="79" t="b">
        <v>0</v>
      </c>
    </row>
    <row r="585" spans="1:12" ht="15">
      <c r="A585" s="86" t="s">
        <v>2539</v>
      </c>
      <c r="B585" s="86" t="s">
        <v>3033</v>
      </c>
      <c r="C585" s="79">
        <v>2</v>
      </c>
      <c r="D585" s="104">
        <v>0.0010896548789470235</v>
      </c>
      <c r="E585" s="104">
        <v>3.059437187851868</v>
      </c>
      <c r="F585" s="79" t="s">
        <v>2408</v>
      </c>
      <c r="G585" s="79" t="b">
        <v>0</v>
      </c>
      <c r="H585" s="79" t="b">
        <v>0</v>
      </c>
      <c r="I585" s="79" t="b">
        <v>0</v>
      </c>
      <c r="J585" s="79" t="b">
        <v>0</v>
      </c>
      <c r="K585" s="79" t="b">
        <v>0</v>
      </c>
      <c r="L585" s="79" t="b">
        <v>0</v>
      </c>
    </row>
    <row r="586" spans="1:12" ht="15">
      <c r="A586" s="86" t="s">
        <v>3033</v>
      </c>
      <c r="B586" s="86" t="s">
        <v>2437</v>
      </c>
      <c r="C586" s="79">
        <v>2</v>
      </c>
      <c r="D586" s="104">
        <v>0.0010896548789470235</v>
      </c>
      <c r="E586" s="104">
        <v>2.214339147837611</v>
      </c>
      <c r="F586" s="79" t="s">
        <v>2408</v>
      </c>
      <c r="G586" s="79" t="b">
        <v>0</v>
      </c>
      <c r="H586" s="79" t="b">
        <v>0</v>
      </c>
      <c r="I586" s="79" t="b">
        <v>0</v>
      </c>
      <c r="J586" s="79" t="b">
        <v>0</v>
      </c>
      <c r="K586" s="79" t="b">
        <v>0</v>
      </c>
      <c r="L586" s="79" t="b">
        <v>0</v>
      </c>
    </row>
    <row r="587" spans="1:12" ht="15">
      <c r="A587" s="86" t="s">
        <v>3034</v>
      </c>
      <c r="B587" s="86" t="s">
        <v>920</v>
      </c>
      <c r="C587" s="79">
        <v>2</v>
      </c>
      <c r="D587" s="104">
        <v>0.0010896548789470235</v>
      </c>
      <c r="E587" s="104">
        <v>2.7584071921878865</v>
      </c>
      <c r="F587" s="79" t="s">
        <v>2408</v>
      </c>
      <c r="G587" s="79" t="b">
        <v>0</v>
      </c>
      <c r="H587" s="79" t="b">
        <v>0</v>
      </c>
      <c r="I587" s="79" t="b">
        <v>0</v>
      </c>
      <c r="J587" s="79" t="b">
        <v>0</v>
      </c>
      <c r="K587" s="79" t="b">
        <v>0</v>
      </c>
      <c r="L587" s="79" t="b">
        <v>0</v>
      </c>
    </row>
    <row r="588" spans="1:12" ht="15">
      <c r="A588" s="86" t="s">
        <v>920</v>
      </c>
      <c r="B588" s="86" t="s">
        <v>3435</v>
      </c>
      <c r="C588" s="79">
        <v>2</v>
      </c>
      <c r="D588" s="104">
        <v>0.0010896548789470235</v>
      </c>
      <c r="E588" s="104">
        <v>2.1843759244601677</v>
      </c>
      <c r="F588" s="79" t="s">
        <v>2408</v>
      </c>
      <c r="G588" s="79" t="b">
        <v>0</v>
      </c>
      <c r="H588" s="79" t="b">
        <v>0</v>
      </c>
      <c r="I588" s="79" t="b">
        <v>0</v>
      </c>
      <c r="J588" s="79" t="b">
        <v>0</v>
      </c>
      <c r="K588" s="79" t="b">
        <v>0</v>
      </c>
      <c r="L588" s="79" t="b">
        <v>0</v>
      </c>
    </row>
    <row r="589" spans="1:12" ht="15">
      <c r="A589" s="86" t="s">
        <v>2432</v>
      </c>
      <c r="B589" s="86" t="s">
        <v>2508</v>
      </c>
      <c r="C589" s="79">
        <v>2</v>
      </c>
      <c r="D589" s="104">
        <v>0.0010896548789470235</v>
      </c>
      <c r="E589" s="104">
        <v>1.3919842349619138</v>
      </c>
      <c r="F589" s="79" t="s">
        <v>2408</v>
      </c>
      <c r="G589" s="79" t="b">
        <v>0</v>
      </c>
      <c r="H589" s="79" t="b">
        <v>0</v>
      </c>
      <c r="I589" s="79" t="b">
        <v>0</v>
      </c>
      <c r="J589" s="79" t="b">
        <v>0</v>
      </c>
      <c r="K589" s="79" t="b">
        <v>0</v>
      </c>
      <c r="L589" s="79" t="b">
        <v>0</v>
      </c>
    </row>
    <row r="590" spans="1:12" ht="15">
      <c r="A590" s="86" t="s">
        <v>2428</v>
      </c>
      <c r="B590" s="86" t="s">
        <v>2438</v>
      </c>
      <c r="C590" s="79">
        <v>2</v>
      </c>
      <c r="D590" s="104">
        <v>0.0010896548789470235</v>
      </c>
      <c r="E590" s="104">
        <v>0.6334684555795866</v>
      </c>
      <c r="F590" s="79" t="s">
        <v>2408</v>
      </c>
      <c r="G590" s="79" t="b">
        <v>0</v>
      </c>
      <c r="H590" s="79" t="b">
        <v>0</v>
      </c>
      <c r="I590" s="79" t="b">
        <v>0</v>
      </c>
      <c r="J590" s="79" t="b">
        <v>0</v>
      </c>
      <c r="K590" s="79" t="b">
        <v>0</v>
      </c>
      <c r="L590" s="79" t="b">
        <v>0</v>
      </c>
    </row>
    <row r="591" spans="1:12" ht="15">
      <c r="A591" s="86" t="s">
        <v>3036</v>
      </c>
      <c r="B591" s="86" t="s">
        <v>2525</v>
      </c>
      <c r="C591" s="79">
        <v>2</v>
      </c>
      <c r="D591" s="104">
        <v>0.0010896548789470235</v>
      </c>
      <c r="E591" s="104">
        <v>2.6914604025572735</v>
      </c>
      <c r="F591" s="79" t="s">
        <v>2408</v>
      </c>
      <c r="G591" s="79" t="b">
        <v>0</v>
      </c>
      <c r="H591" s="79" t="b">
        <v>0</v>
      </c>
      <c r="I591" s="79" t="b">
        <v>0</v>
      </c>
      <c r="J591" s="79" t="b">
        <v>0</v>
      </c>
      <c r="K591" s="79" t="b">
        <v>0</v>
      </c>
      <c r="L591" s="79" t="b">
        <v>0</v>
      </c>
    </row>
    <row r="592" spans="1:12" ht="15">
      <c r="A592" s="86" t="s">
        <v>2432</v>
      </c>
      <c r="B592" s="86" t="s">
        <v>3037</v>
      </c>
      <c r="C592" s="79">
        <v>2</v>
      </c>
      <c r="D592" s="104">
        <v>0.0010896548789470235</v>
      </c>
      <c r="E592" s="104">
        <v>2.0451967487372573</v>
      </c>
      <c r="F592" s="79" t="s">
        <v>2408</v>
      </c>
      <c r="G592" s="79" t="b">
        <v>0</v>
      </c>
      <c r="H592" s="79" t="b">
        <v>0</v>
      </c>
      <c r="I592" s="79" t="b">
        <v>0</v>
      </c>
      <c r="J592" s="79" t="b">
        <v>0</v>
      </c>
      <c r="K592" s="79" t="b">
        <v>0</v>
      </c>
      <c r="L592" s="79" t="b">
        <v>0</v>
      </c>
    </row>
    <row r="593" spans="1:12" ht="15">
      <c r="A593" s="86" t="s">
        <v>3037</v>
      </c>
      <c r="B593" s="86" t="s">
        <v>3038</v>
      </c>
      <c r="C593" s="79">
        <v>2</v>
      </c>
      <c r="D593" s="104">
        <v>0.0010896548789470235</v>
      </c>
      <c r="E593" s="104">
        <v>3.2355284469075487</v>
      </c>
      <c r="F593" s="79" t="s">
        <v>2408</v>
      </c>
      <c r="G593" s="79" t="b">
        <v>0</v>
      </c>
      <c r="H593" s="79" t="b">
        <v>0</v>
      </c>
      <c r="I593" s="79" t="b">
        <v>0</v>
      </c>
      <c r="J593" s="79" t="b">
        <v>0</v>
      </c>
      <c r="K593" s="79" t="b">
        <v>0</v>
      </c>
      <c r="L593" s="79" t="b">
        <v>0</v>
      </c>
    </row>
    <row r="594" spans="1:12" ht="15">
      <c r="A594" s="86" t="s">
        <v>3038</v>
      </c>
      <c r="B594" s="86" t="s">
        <v>2885</v>
      </c>
      <c r="C594" s="79">
        <v>2</v>
      </c>
      <c r="D594" s="104">
        <v>0.0010896548789470235</v>
      </c>
      <c r="E594" s="104">
        <v>3.2355284469075487</v>
      </c>
      <c r="F594" s="79" t="s">
        <v>2408</v>
      </c>
      <c r="G594" s="79" t="b">
        <v>0</v>
      </c>
      <c r="H594" s="79" t="b">
        <v>0</v>
      </c>
      <c r="I594" s="79" t="b">
        <v>0</v>
      </c>
      <c r="J594" s="79" t="b">
        <v>0</v>
      </c>
      <c r="K594" s="79" t="b">
        <v>0</v>
      </c>
      <c r="L594" s="79" t="b">
        <v>0</v>
      </c>
    </row>
    <row r="595" spans="1:12" ht="15">
      <c r="A595" s="86" t="s">
        <v>2885</v>
      </c>
      <c r="B595" s="86" t="s">
        <v>2442</v>
      </c>
      <c r="C595" s="79">
        <v>2</v>
      </c>
      <c r="D595" s="104">
        <v>0.0010896548789470235</v>
      </c>
      <c r="E595" s="104">
        <v>2.360467183515849</v>
      </c>
      <c r="F595" s="79" t="s">
        <v>2408</v>
      </c>
      <c r="G595" s="79" t="b">
        <v>0</v>
      </c>
      <c r="H595" s="79" t="b">
        <v>0</v>
      </c>
      <c r="I595" s="79" t="b">
        <v>0</v>
      </c>
      <c r="J595" s="79" t="b">
        <v>0</v>
      </c>
      <c r="K595" s="79" t="b">
        <v>0</v>
      </c>
      <c r="L595" s="79" t="b">
        <v>0</v>
      </c>
    </row>
    <row r="596" spans="1:12" ht="15">
      <c r="A596" s="86" t="s">
        <v>2442</v>
      </c>
      <c r="B596" s="86" t="s">
        <v>2691</v>
      </c>
      <c r="C596" s="79">
        <v>2</v>
      </c>
      <c r="D596" s="104">
        <v>0.0010896548789470235</v>
      </c>
      <c r="E596" s="104">
        <v>2.360467183515849</v>
      </c>
      <c r="F596" s="79" t="s">
        <v>2408</v>
      </c>
      <c r="G596" s="79" t="b">
        <v>0</v>
      </c>
      <c r="H596" s="79" t="b">
        <v>0</v>
      </c>
      <c r="I596" s="79" t="b">
        <v>0</v>
      </c>
      <c r="J596" s="79" t="b">
        <v>0</v>
      </c>
      <c r="K596" s="79" t="b">
        <v>0</v>
      </c>
      <c r="L596" s="79" t="b">
        <v>0</v>
      </c>
    </row>
    <row r="597" spans="1:12" ht="15">
      <c r="A597" s="86" t="s">
        <v>2691</v>
      </c>
      <c r="B597" s="86" t="s">
        <v>2467</v>
      </c>
      <c r="C597" s="79">
        <v>2</v>
      </c>
      <c r="D597" s="104">
        <v>0.0010896548789470235</v>
      </c>
      <c r="E597" s="104">
        <v>2.6914604025572735</v>
      </c>
      <c r="F597" s="79" t="s">
        <v>2408</v>
      </c>
      <c r="G597" s="79" t="b">
        <v>0</v>
      </c>
      <c r="H597" s="79" t="b">
        <v>0</v>
      </c>
      <c r="I597" s="79" t="b">
        <v>0</v>
      </c>
      <c r="J597" s="79" t="b">
        <v>0</v>
      </c>
      <c r="K597" s="79" t="b">
        <v>0</v>
      </c>
      <c r="L597" s="79" t="b">
        <v>0</v>
      </c>
    </row>
    <row r="598" spans="1:12" ht="15">
      <c r="A598" s="86" t="s">
        <v>2467</v>
      </c>
      <c r="B598" s="86" t="s">
        <v>2767</v>
      </c>
      <c r="C598" s="79">
        <v>2</v>
      </c>
      <c r="D598" s="104">
        <v>0.0010896548789470235</v>
      </c>
      <c r="E598" s="104">
        <v>2.6914604025572735</v>
      </c>
      <c r="F598" s="79" t="s">
        <v>2408</v>
      </c>
      <c r="G598" s="79" t="b">
        <v>0</v>
      </c>
      <c r="H598" s="79" t="b">
        <v>0</v>
      </c>
      <c r="I598" s="79" t="b">
        <v>0</v>
      </c>
      <c r="J598" s="79" t="b">
        <v>0</v>
      </c>
      <c r="K598" s="79" t="b">
        <v>0</v>
      </c>
      <c r="L598" s="79" t="b">
        <v>0</v>
      </c>
    </row>
    <row r="599" spans="1:12" ht="15">
      <c r="A599" s="86" t="s">
        <v>2767</v>
      </c>
      <c r="B599" s="86" t="s">
        <v>868</v>
      </c>
      <c r="C599" s="79">
        <v>2</v>
      </c>
      <c r="D599" s="104">
        <v>0.0010896548789470235</v>
      </c>
      <c r="E599" s="104">
        <v>2.7584071921878865</v>
      </c>
      <c r="F599" s="79" t="s">
        <v>2408</v>
      </c>
      <c r="G599" s="79" t="b">
        <v>0</v>
      </c>
      <c r="H599" s="79" t="b">
        <v>0</v>
      </c>
      <c r="I599" s="79" t="b">
        <v>0</v>
      </c>
      <c r="J599" s="79" t="b">
        <v>0</v>
      </c>
      <c r="K599" s="79" t="b">
        <v>0</v>
      </c>
      <c r="L599" s="79" t="b">
        <v>0</v>
      </c>
    </row>
    <row r="600" spans="1:12" ht="15">
      <c r="A600" s="86" t="s">
        <v>868</v>
      </c>
      <c r="B600" s="86" t="s">
        <v>2509</v>
      </c>
      <c r="C600" s="79">
        <v>2</v>
      </c>
      <c r="D600" s="104">
        <v>0.0010896548789470235</v>
      </c>
      <c r="E600" s="104">
        <v>2.582315933132205</v>
      </c>
      <c r="F600" s="79" t="s">
        <v>2408</v>
      </c>
      <c r="G600" s="79" t="b">
        <v>0</v>
      </c>
      <c r="H600" s="79" t="b">
        <v>0</v>
      </c>
      <c r="I600" s="79" t="b">
        <v>0</v>
      </c>
      <c r="J600" s="79" t="b">
        <v>0</v>
      </c>
      <c r="K600" s="79" t="b">
        <v>0</v>
      </c>
      <c r="L600" s="79" t="b">
        <v>0</v>
      </c>
    </row>
    <row r="601" spans="1:12" ht="15">
      <c r="A601" s="86" t="s">
        <v>2509</v>
      </c>
      <c r="B601" s="86" t="s">
        <v>2657</v>
      </c>
      <c r="C601" s="79">
        <v>2</v>
      </c>
      <c r="D601" s="104">
        <v>0.0010896548789470235</v>
      </c>
      <c r="E601" s="104">
        <v>2.934498451243568</v>
      </c>
      <c r="F601" s="79" t="s">
        <v>2408</v>
      </c>
      <c r="G601" s="79" t="b">
        <v>0</v>
      </c>
      <c r="H601" s="79" t="b">
        <v>0</v>
      </c>
      <c r="I601" s="79" t="b">
        <v>0</v>
      </c>
      <c r="J601" s="79" t="b">
        <v>0</v>
      </c>
      <c r="K601" s="79" t="b">
        <v>1</v>
      </c>
      <c r="L601" s="79" t="b">
        <v>0</v>
      </c>
    </row>
    <row r="602" spans="1:12" ht="15">
      <c r="A602" s="86" t="s">
        <v>2657</v>
      </c>
      <c r="B602" s="86" t="s">
        <v>2455</v>
      </c>
      <c r="C602" s="79">
        <v>2</v>
      </c>
      <c r="D602" s="104">
        <v>0.0010896548789470235</v>
      </c>
      <c r="E602" s="104">
        <v>2.7584071921878865</v>
      </c>
      <c r="F602" s="79" t="s">
        <v>2408</v>
      </c>
      <c r="G602" s="79" t="b">
        <v>0</v>
      </c>
      <c r="H602" s="79" t="b">
        <v>1</v>
      </c>
      <c r="I602" s="79" t="b">
        <v>0</v>
      </c>
      <c r="J602" s="79" t="b">
        <v>0</v>
      </c>
      <c r="K602" s="79" t="b">
        <v>0</v>
      </c>
      <c r="L602" s="79" t="b">
        <v>0</v>
      </c>
    </row>
    <row r="603" spans="1:12" ht="15">
      <c r="A603" s="86" t="s">
        <v>2455</v>
      </c>
      <c r="B603" s="86" t="s">
        <v>3039</v>
      </c>
      <c r="C603" s="79">
        <v>2</v>
      </c>
      <c r="D603" s="104">
        <v>0.0010896548789470235</v>
      </c>
      <c r="E603" s="104">
        <v>2.6914604025572735</v>
      </c>
      <c r="F603" s="79" t="s">
        <v>2408</v>
      </c>
      <c r="G603" s="79" t="b">
        <v>0</v>
      </c>
      <c r="H603" s="79" t="b">
        <v>0</v>
      </c>
      <c r="I603" s="79" t="b">
        <v>0</v>
      </c>
      <c r="J603" s="79" t="b">
        <v>0</v>
      </c>
      <c r="K603" s="79" t="b">
        <v>0</v>
      </c>
      <c r="L603" s="79" t="b">
        <v>0</v>
      </c>
    </row>
    <row r="604" spans="1:12" ht="15">
      <c r="A604" s="86" t="s">
        <v>942</v>
      </c>
      <c r="B604" s="86" t="s">
        <v>939</v>
      </c>
      <c r="C604" s="79">
        <v>2</v>
      </c>
      <c r="D604" s="104">
        <v>0.0010896548789470235</v>
      </c>
      <c r="E604" s="104">
        <v>2.6914604025572735</v>
      </c>
      <c r="F604" s="79" t="s">
        <v>2408</v>
      </c>
      <c r="G604" s="79" t="b">
        <v>0</v>
      </c>
      <c r="H604" s="79" t="b">
        <v>1</v>
      </c>
      <c r="I604" s="79" t="b">
        <v>0</v>
      </c>
      <c r="J604" s="79" t="b">
        <v>0</v>
      </c>
      <c r="K604" s="79" t="b">
        <v>0</v>
      </c>
      <c r="L604" s="79" t="b">
        <v>0</v>
      </c>
    </row>
    <row r="605" spans="1:12" ht="15">
      <c r="A605" s="86" t="s">
        <v>869</v>
      </c>
      <c r="B605" s="86" t="s">
        <v>986</v>
      </c>
      <c r="C605" s="79">
        <v>2</v>
      </c>
      <c r="D605" s="104">
        <v>0.0010896548789470235</v>
      </c>
      <c r="E605" s="104">
        <v>2.4573771965239053</v>
      </c>
      <c r="F605" s="79" t="s">
        <v>2408</v>
      </c>
      <c r="G605" s="79" t="b">
        <v>0</v>
      </c>
      <c r="H605" s="79" t="b">
        <v>1</v>
      </c>
      <c r="I605" s="79" t="b">
        <v>0</v>
      </c>
      <c r="J605" s="79" t="b">
        <v>0</v>
      </c>
      <c r="K605" s="79" t="b">
        <v>0</v>
      </c>
      <c r="L605" s="79" t="b">
        <v>0</v>
      </c>
    </row>
    <row r="606" spans="1:12" ht="15">
      <c r="A606" s="86" t="s">
        <v>2428</v>
      </c>
      <c r="B606" s="86" t="s">
        <v>2450</v>
      </c>
      <c r="C606" s="79">
        <v>2</v>
      </c>
      <c r="D606" s="104">
        <v>0.0010896548789470235</v>
      </c>
      <c r="E606" s="104">
        <v>1.0314084642516241</v>
      </c>
      <c r="F606" s="79" t="s">
        <v>2408</v>
      </c>
      <c r="G606" s="79" t="b">
        <v>0</v>
      </c>
      <c r="H606" s="79" t="b">
        <v>0</v>
      </c>
      <c r="I606" s="79" t="b">
        <v>0</v>
      </c>
      <c r="J606" s="79" t="b">
        <v>0</v>
      </c>
      <c r="K606" s="79" t="b">
        <v>0</v>
      </c>
      <c r="L606" s="79" t="b">
        <v>0</v>
      </c>
    </row>
    <row r="607" spans="1:12" ht="15">
      <c r="A607" s="86" t="s">
        <v>2450</v>
      </c>
      <c r="B607" s="86" t="s">
        <v>2603</v>
      </c>
      <c r="C607" s="79">
        <v>2</v>
      </c>
      <c r="D607" s="104">
        <v>0.0010896548789470235</v>
      </c>
      <c r="E607" s="104">
        <v>2.3904304068932922</v>
      </c>
      <c r="F607" s="79" t="s">
        <v>2408</v>
      </c>
      <c r="G607" s="79" t="b">
        <v>0</v>
      </c>
      <c r="H607" s="79" t="b">
        <v>0</v>
      </c>
      <c r="I607" s="79" t="b">
        <v>0</v>
      </c>
      <c r="J607" s="79" t="b">
        <v>0</v>
      </c>
      <c r="K607" s="79" t="b">
        <v>0</v>
      </c>
      <c r="L607" s="79" t="b">
        <v>0</v>
      </c>
    </row>
    <row r="608" spans="1:12" ht="15">
      <c r="A608" s="86" t="s">
        <v>2428</v>
      </c>
      <c r="B608" s="86" t="s">
        <v>2603</v>
      </c>
      <c r="C608" s="79">
        <v>2</v>
      </c>
      <c r="D608" s="104">
        <v>0.0010896548789470235</v>
      </c>
      <c r="E608" s="104">
        <v>1.3324384599156054</v>
      </c>
      <c r="F608" s="79" t="s">
        <v>2408</v>
      </c>
      <c r="G608" s="79" t="b">
        <v>0</v>
      </c>
      <c r="H608" s="79" t="b">
        <v>0</v>
      </c>
      <c r="I608" s="79" t="b">
        <v>0</v>
      </c>
      <c r="J608" s="79" t="b">
        <v>0</v>
      </c>
      <c r="K608" s="79" t="b">
        <v>0</v>
      </c>
      <c r="L608" s="79" t="b">
        <v>0</v>
      </c>
    </row>
    <row r="609" spans="1:12" ht="15">
      <c r="A609" s="86" t="s">
        <v>3469</v>
      </c>
      <c r="B609" s="86" t="s">
        <v>3458</v>
      </c>
      <c r="C609" s="79">
        <v>2</v>
      </c>
      <c r="D609" s="104">
        <v>0.0010896548789470235</v>
      </c>
      <c r="E609" s="104">
        <v>2.837588438235511</v>
      </c>
      <c r="F609" s="79" t="s">
        <v>2408</v>
      </c>
      <c r="G609" s="79" t="b">
        <v>0</v>
      </c>
      <c r="H609" s="79" t="b">
        <v>0</v>
      </c>
      <c r="I609" s="79" t="b">
        <v>0</v>
      </c>
      <c r="J609" s="79" t="b">
        <v>0</v>
      </c>
      <c r="K609" s="79" t="b">
        <v>0</v>
      </c>
      <c r="L609" s="79" t="b">
        <v>0</v>
      </c>
    </row>
    <row r="610" spans="1:12" ht="15">
      <c r="A610" s="86" t="s">
        <v>3433</v>
      </c>
      <c r="B610" s="86" t="s">
        <v>3447</v>
      </c>
      <c r="C610" s="79">
        <v>2</v>
      </c>
      <c r="D610" s="104">
        <v>0.0010896548789470235</v>
      </c>
      <c r="E610" s="104">
        <v>1.6280734236928804</v>
      </c>
      <c r="F610" s="79" t="s">
        <v>2408</v>
      </c>
      <c r="G610" s="79" t="b">
        <v>0</v>
      </c>
      <c r="H610" s="79" t="b">
        <v>0</v>
      </c>
      <c r="I610" s="79" t="b">
        <v>0</v>
      </c>
      <c r="J610" s="79" t="b">
        <v>0</v>
      </c>
      <c r="K610" s="79" t="b">
        <v>0</v>
      </c>
      <c r="L610" s="79" t="b">
        <v>0</v>
      </c>
    </row>
    <row r="611" spans="1:12" ht="15">
      <c r="A611" s="86" t="s">
        <v>3478</v>
      </c>
      <c r="B611" s="86" t="s">
        <v>2428</v>
      </c>
      <c r="C611" s="79">
        <v>2</v>
      </c>
      <c r="D611" s="104">
        <v>0.0010896548789470235</v>
      </c>
      <c r="E611" s="104">
        <v>1.3112491608456673</v>
      </c>
      <c r="F611" s="79" t="s">
        <v>2408</v>
      </c>
      <c r="G611" s="79" t="b">
        <v>0</v>
      </c>
      <c r="H611" s="79" t="b">
        <v>0</v>
      </c>
      <c r="I611" s="79" t="b">
        <v>0</v>
      </c>
      <c r="J611" s="79" t="b">
        <v>0</v>
      </c>
      <c r="K611" s="79" t="b">
        <v>0</v>
      </c>
      <c r="L611" s="79" t="b">
        <v>0</v>
      </c>
    </row>
    <row r="612" spans="1:12" ht="15">
      <c r="A612" s="86" t="s">
        <v>2595</v>
      </c>
      <c r="B612" s="86" t="s">
        <v>2722</v>
      </c>
      <c r="C612" s="79">
        <v>2</v>
      </c>
      <c r="D612" s="104">
        <v>0.0010896548789470235</v>
      </c>
      <c r="E612" s="104">
        <v>2.934498451243568</v>
      </c>
      <c r="F612" s="79" t="s">
        <v>2408</v>
      </c>
      <c r="G612" s="79" t="b">
        <v>0</v>
      </c>
      <c r="H612" s="79" t="b">
        <v>0</v>
      </c>
      <c r="I612" s="79" t="b">
        <v>0</v>
      </c>
      <c r="J612" s="79" t="b">
        <v>0</v>
      </c>
      <c r="K612" s="79" t="b">
        <v>0</v>
      </c>
      <c r="L612" s="79" t="b">
        <v>0</v>
      </c>
    </row>
    <row r="613" spans="1:12" ht="15">
      <c r="A613" s="86" t="s">
        <v>2883</v>
      </c>
      <c r="B613" s="86" t="s">
        <v>3433</v>
      </c>
      <c r="C613" s="79">
        <v>2</v>
      </c>
      <c r="D613" s="104">
        <v>0.0010896548789470235</v>
      </c>
      <c r="E613" s="104">
        <v>2.1051946784125426</v>
      </c>
      <c r="F613" s="79" t="s">
        <v>2408</v>
      </c>
      <c r="G613" s="79" t="b">
        <v>0</v>
      </c>
      <c r="H613" s="79" t="b">
        <v>0</v>
      </c>
      <c r="I613" s="79" t="b">
        <v>0</v>
      </c>
      <c r="J613" s="79" t="b">
        <v>0</v>
      </c>
      <c r="K613" s="79" t="b">
        <v>0</v>
      </c>
      <c r="L613" s="79" t="b">
        <v>0</v>
      </c>
    </row>
    <row r="614" spans="1:12" ht="15">
      <c r="A614" s="86" t="s">
        <v>2656</v>
      </c>
      <c r="B614" s="86" t="s">
        <v>2505</v>
      </c>
      <c r="C614" s="79">
        <v>2</v>
      </c>
      <c r="D614" s="104">
        <v>0.0010896548789470235</v>
      </c>
      <c r="E614" s="104">
        <v>2.2355284469075487</v>
      </c>
      <c r="F614" s="79" t="s">
        <v>2408</v>
      </c>
      <c r="G614" s="79" t="b">
        <v>0</v>
      </c>
      <c r="H614" s="79" t="b">
        <v>0</v>
      </c>
      <c r="I614" s="79" t="b">
        <v>0</v>
      </c>
      <c r="J614" s="79" t="b">
        <v>1</v>
      </c>
      <c r="K614" s="79" t="b">
        <v>0</v>
      </c>
      <c r="L614" s="79" t="b">
        <v>0</v>
      </c>
    </row>
    <row r="615" spans="1:12" ht="15">
      <c r="A615" s="86" t="s">
        <v>2505</v>
      </c>
      <c r="B615" s="86" t="s">
        <v>290</v>
      </c>
      <c r="C615" s="79">
        <v>2</v>
      </c>
      <c r="D615" s="104">
        <v>0.0010896548789470235</v>
      </c>
      <c r="E615" s="104">
        <v>1.9291034193568617</v>
      </c>
      <c r="F615" s="79" t="s">
        <v>2408</v>
      </c>
      <c r="G615" s="79" t="b">
        <v>1</v>
      </c>
      <c r="H615" s="79" t="b">
        <v>0</v>
      </c>
      <c r="I615" s="79" t="b">
        <v>0</v>
      </c>
      <c r="J615" s="79" t="b">
        <v>0</v>
      </c>
      <c r="K615" s="79" t="b">
        <v>0</v>
      </c>
      <c r="L615" s="79" t="b">
        <v>0</v>
      </c>
    </row>
    <row r="616" spans="1:12" ht="15">
      <c r="A616" s="86" t="s">
        <v>2975</v>
      </c>
      <c r="B616" s="86" t="s">
        <v>2976</v>
      </c>
      <c r="C616" s="79">
        <v>2</v>
      </c>
      <c r="D616" s="104">
        <v>0.0010896548789470235</v>
      </c>
      <c r="E616" s="104">
        <v>3.2355284469075487</v>
      </c>
      <c r="F616" s="79" t="s">
        <v>2408</v>
      </c>
      <c r="G616" s="79" t="b">
        <v>0</v>
      </c>
      <c r="H616" s="79" t="b">
        <v>0</v>
      </c>
      <c r="I616" s="79" t="b">
        <v>0</v>
      </c>
      <c r="J616" s="79" t="b">
        <v>0</v>
      </c>
      <c r="K616" s="79" t="b">
        <v>0</v>
      </c>
      <c r="L616" s="79" t="b">
        <v>0</v>
      </c>
    </row>
    <row r="617" spans="1:12" ht="15">
      <c r="A617" s="86" t="s">
        <v>2475</v>
      </c>
      <c r="B617" s="86" t="s">
        <v>2527</v>
      </c>
      <c r="C617" s="79">
        <v>2</v>
      </c>
      <c r="D617" s="104">
        <v>0.0010896548789470235</v>
      </c>
      <c r="E617" s="104">
        <v>2.4396484295634737</v>
      </c>
      <c r="F617" s="79" t="s">
        <v>2408</v>
      </c>
      <c r="G617" s="79" t="b">
        <v>0</v>
      </c>
      <c r="H617" s="79" t="b">
        <v>0</v>
      </c>
      <c r="I617" s="79" t="b">
        <v>0</v>
      </c>
      <c r="J617" s="79" t="b">
        <v>0</v>
      </c>
      <c r="K617" s="79" t="b">
        <v>0</v>
      </c>
      <c r="L617" s="79" t="b">
        <v>0</v>
      </c>
    </row>
    <row r="618" spans="1:12" ht="15">
      <c r="A618" s="86" t="s">
        <v>2527</v>
      </c>
      <c r="B618" s="86" t="s">
        <v>2884</v>
      </c>
      <c r="C618" s="79">
        <v>2</v>
      </c>
      <c r="D618" s="104">
        <v>0.0010896548789470235</v>
      </c>
      <c r="E618" s="104">
        <v>2.66149717917983</v>
      </c>
      <c r="F618" s="79" t="s">
        <v>2408</v>
      </c>
      <c r="G618" s="79" t="b">
        <v>0</v>
      </c>
      <c r="H618" s="79" t="b">
        <v>0</v>
      </c>
      <c r="I618" s="79" t="b">
        <v>0</v>
      </c>
      <c r="J618" s="79" t="b">
        <v>0</v>
      </c>
      <c r="K618" s="79" t="b">
        <v>0</v>
      </c>
      <c r="L618" s="79" t="b">
        <v>0</v>
      </c>
    </row>
    <row r="619" spans="1:12" ht="15">
      <c r="A619" s="86" t="s">
        <v>2884</v>
      </c>
      <c r="B619" s="86" t="s">
        <v>2842</v>
      </c>
      <c r="C619" s="79">
        <v>2</v>
      </c>
      <c r="D619" s="104">
        <v>0.0010896548789470235</v>
      </c>
      <c r="E619" s="104">
        <v>3.059437187851868</v>
      </c>
      <c r="F619" s="79" t="s">
        <v>2408</v>
      </c>
      <c r="G619" s="79" t="b">
        <v>0</v>
      </c>
      <c r="H619" s="79" t="b">
        <v>0</v>
      </c>
      <c r="I619" s="79" t="b">
        <v>0</v>
      </c>
      <c r="J619" s="79" t="b">
        <v>0</v>
      </c>
      <c r="K619" s="79" t="b">
        <v>0</v>
      </c>
      <c r="L619" s="79" t="b">
        <v>0</v>
      </c>
    </row>
    <row r="620" spans="1:12" ht="15">
      <c r="A620" s="86" t="s">
        <v>2842</v>
      </c>
      <c r="B620" s="86" t="s">
        <v>2438</v>
      </c>
      <c r="C620" s="79">
        <v>2</v>
      </c>
      <c r="D620" s="104">
        <v>0.0010896548789470235</v>
      </c>
      <c r="E620" s="104">
        <v>2.2355284469075487</v>
      </c>
      <c r="F620" s="79" t="s">
        <v>2408</v>
      </c>
      <c r="G620" s="79" t="b">
        <v>0</v>
      </c>
      <c r="H620" s="79" t="b">
        <v>0</v>
      </c>
      <c r="I620" s="79" t="b">
        <v>0</v>
      </c>
      <c r="J620" s="79" t="b">
        <v>0</v>
      </c>
      <c r="K620" s="79" t="b">
        <v>0</v>
      </c>
      <c r="L620" s="79" t="b">
        <v>0</v>
      </c>
    </row>
    <row r="621" spans="1:12" ht="15">
      <c r="A621" s="86" t="s">
        <v>3429</v>
      </c>
      <c r="B621" s="86" t="s">
        <v>2514</v>
      </c>
      <c r="C621" s="79">
        <v>2</v>
      </c>
      <c r="D621" s="104">
        <v>0.0010896548789470235</v>
      </c>
      <c r="E621" s="104">
        <v>1.8375884382355114</v>
      </c>
      <c r="F621" s="79" t="s">
        <v>2408</v>
      </c>
      <c r="G621" s="79" t="b">
        <v>0</v>
      </c>
      <c r="H621" s="79" t="b">
        <v>0</v>
      </c>
      <c r="I621" s="79" t="b">
        <v>0</v>
      </c>
      <c r="J621" s="79" t="b">
        <v>0</v>
      </c>
      <c r="K621" s="79" t="b">
        <v>0</v>
      </c>
      <c r="L621" s="79" t="b">
        <v>0</v>
      </c>
    </row>
    <row r="622" spans="1:12" ht="15">
      <c r="A622" s="86" t="s">
        <v>2514</v>
      </c>
      <c r="B622" s="86" t="s">
        <v>2849</v>
      </c>
      <c r="C622" s="79">
        <v>2</v>
      </c>
      <c r="D622" s="104">
        <v>0.0010896548789470235</v>
      </c>
      <c r="E622" s="104">
        <v>2.934498451243568</v>
      </c>
      <c r="F622" s="79" t="s">
        <v>2408</v>
      </c>
      <c r="G622" s="79" t="b">
        <v>0</v>
      </c>
      <c r="H622" s="79" t="b">
        <v>0</v>
      </c>
      <c r="I622" s="79" t="b">
        <v>0</v>
      </c>
      <c r="J622" s="79" t="b">
        <v>0</v>
      </c>
      <c r="K622" s="79" t="b">
        <v>0</v>
      </c>
      <c r="L622" s="79" t="b">
        <v>0</v>
      </c>
    </row>
    <row r="623" spans="1:12" ht="15">
      <c r="A623" s="86" t="s">
        <v>2849</v>
      </c>
      <c r="B623" s="86" t="s">
        <v>2443</v>
      </c>
      <c r="C623" s="79">
        <v>2</v>
      </c>
      <c r="D623" s="104">
        <v>0.0010896548789470235</v>
      </c>
      <c r="E623" s="104">
        <v>2.3904304068932922</v>
      </c>
      <c r="F623" s="79" t="s">
        <v>2408</v>
      </c>
      <c r="G623" s="79" t="b">
        <v>0</v>
      </c>
      <c r="H623" s="79" t="b">
        <v>0</v>
      </c>
      <c r="I623" s="79" t="b">
        <v>0</v>
      </c>
      <c r="J623" s="79" t="b">
        <v>0</v>
      </c>
      <c r="K623" s="79" t="b">
        <v>0</v>
      </c>
      <c r="L623" s="79" t="b">
        <v>0</v>
      </c>
    </row>
    <row r="624" spans="1:12" ht="15">
      <c r="A624" s="86" t="s">
        <v>3465</v>
      </c>
      <c r="B624" s="86" t="s">
        <v>2477</v>
      </c>
      <c r="C624" s="79">
        <v>2</v>
      </c>
      <c r="D624" s="104">
        <v>0.001255511625869327</v>
      </c>
      <c r="E624" s="104">
        <v>2.66149717917983</v>
      </c>
      <c r="F624" s="79" t="s">
        <v>2408</v>
      </c>
      <c r="G624" s="79" t="b">
        <v>0</v>
      </c>
      <c r="H624" s="79" t="b">
        <v>0</v>
      </c>
      <c r="I624" s="79" t="b">
        <v>0</v>
      </c>
      <c r="J624" s="79" t="b">
        <v>0</v>
      </c>
      <c r="K624" s="79" t="b">
        <v>0</v>
      </c>
      <c r="L624" s="79" t="b">
        <v>0</v>
      </c>
    </row>
    <row r="625" spans="1:12" ht="15">
      <c r="A625" s="86" t="s">
        <v>2470</v>
      </c>
      <c r="B625" s="86" t="s">
        <v>2432</v>
      </c>
      <c r="C625" s="79">
        <v>2</v>
      </c>
      <c r="D625" s="104">
        <v>0.0010896548789470235</v>
      </c>
      <c r="E625" s="104">
        <v>1.364831988918299</v>
      </c>
      <c r="F625" s="79" t="s">
        <v>2408</v>
      </c>
      <c r="G625" s="79" t="b">
        <v>0</v>
      </c>
      <c r="H625" s="79" t="b">
        <v>0</v>
      </c>
      <c r="I625" s="79" t="b">
        <v>0</v>
      </c>
      <c r="J625" s="79" t="b">
        <v>0</v>
      </c>
      <c r="K625" s="79" t="b">
        <v>0</v>
      </c>
      <c r="L625" s="79" t="b">
        <v>0</v>
      </c>
    </row>
    <row r="626" spans="1:12" ht="15">
      <c r="A626" s="86" t="s">
        <v>920</v>
      </c>
      <c r="B626" s="86" t="s">
        <v>2748</v>
      </c>
      <c r="C626" s="79">
        <v>2</v>
      </c>
      <c r="D626" s="104">
        <v>0.0010896548789470235</v>
      </c>
      <c r="E626" s="104">
        <v>2.837588438235511</v>
      </c>
      <c r="F626" s="79" t="s">
        <v>2408</v>
      </c>
      <c r="G626" s="79" t="b">
        <v>0</v>
      </c>
      <c r="H626" s="79" t="b">
        <v>0</v>
      </c>
      <c r="I626" s="79" t="b">
        <v>0</v>
      </c>
      <c r="J626" s="79" t="b">
        <v>0</v>
      </c>
      <c r="K626" s="79" t="b">
        <v>0</v>
      </c>
      <c r="L626" s="79" t="b">
        <v>0</v>
      </c>
    </row>
    <row r="627" spans="1:12" ht="15">
      <c r="A627" s="86" t="s">
        <v>2681</v>
      </c>
      <c r="B627" s="86" t="s">
        <v>2709</v>
      </c>
      <c r="C627" s="79">
        <v>2</v>
      </c>
      <c r="D627" s="104">
        <v>0.0010896548789470235</v>
      </c>
      <c r="E627" s="104">
        <v>3.059437187851868</v>
      </c>
      <c r="F627" s="79" t="s">
        <v>2408</v>
      </c>
      <c r="G627" s="79" t="b">
        <v>0</v>
      </c>
      <c r="H627" s="79" t="b">
        <v>0</v>
      </c>
      <c r="I627" s="79" t="b">
        <v>0</v>
      </c>
      <c r="J627" s="79" t="b">
        <v>0</v>
      </c>
      <c r="K627" s="79" t="b">
        <v>0</v>
      </c>
      <c r="L627" s="79" t="b">
        <v>0</v>
      </c>
    </row>
    <row r="628" spans="1:12" ht="15">
      <c r="A628" s="86" t="s">
        <v>2636</v>
      </c>
      <c r="B628" s="86" t="s">
        <v>879</v>
      </c>
      <c r="C628" s="79">
        <v>2</v>
      </c>
      <c r="D628" s="104">
        <v>0.0010896548789470235</v>
      </c>
      <c r="E628" s="104">
        <v>2.53655844257153</v>
      </c>
      <c r="F628" s="79" t="s">
        <v>2408</v>
      </c>
      <c r="G628" s="79" t="b">
        <v>0</v>
      </c>
      <c r="H628" s="79" t="b">
        <v>0</v>
      </c>
      <c r="I628" s="79" t="b">
        <v>0</v>
      </c>
      <c r="J628" s="79" t="b">
        <v>0</v>
      </c>
      <c r="K628" s="79" t="b">
        <v>0</v>
      </c>
      <c r="L628" s="79" t="b">
        <v>0</v>
      </c>
    </row>
    <row r="629" spans="1:12" ht="15">
      <c r="A629" s="86" t="s">
        <v>2482</v>
      </c>
      <c r="B629" s="86" t="s">
        <v>2940</v>
      </c>
      <c r="C629" s="79">
        <v>2</v>
      </c>
      <c r="D629" s="104">
        <v>0.0010896548789470235</v>
      </c>
      <c r="E629" s="104">
        <v>2.6334684555795866</v>
      </c>
      <c r="F629" s="79" t="s">
        <v>2408</v>
      </c>
      <c r="G629" s="79" t="b">
        <v>0</v>
      </c>
      <c r="H629" s="79" t="b">
        <v>0</v>
      </c>
      <c r="I629" s="79" t="b">
        <v>0</v>
      </c>
      <c r="J629" s="79" t="b">
        <v>0</v>
      </c>
      <c r="K629" s="79" t="b">
        <v>0</v>
      </c>
      <c r="L629" s="79" t="b">
        <v>0</v>
      </c>
    </row>
    <row r="630" spans="1:12" ht="15">
      <c r="A630" s="86" t="s">
        <v>3431</v>
      </c>
      <c r="B630" s="86" t="s">
        <v>2428</v>
      </c>
      <c r="C630" s="79">
        <v>2</v>
      </c>
      <c r="D630" s="104">
        <v>0.0010896548789470235</v>
      </c>
      <c r="E630" s="104">
        <v>0.4266425795477368</v>
      </c>
      <c r="F630" s="79" t="s">
        <v>2408</v>
      </c>
      <c r="G630" s="79" t="b">
        <v>0</v>
      </c>
      <c r="H630" s="79" t="b">
        <v>0</v>
      </c>
      <c r="I630" s="79" t="b">
        <v>0</v>
      </c>
      <c r="J630" s="79" t="b">
        <v>0</v>
      </c>
      <c r="K630" s="79" t="b">
        <v>0</v>
      </c>
      <c r="L630" s="79" t="b">
        <v>0</v>
      </c>
    </row>
    <row r="631" spans="1:12" ht="15">
      <c r="A631" s="86" t="s">
        <v>2942</v>
      </c>
      <c r="B631" s="86" t="s">
        <v>3489</v>
      </c>
      <c r="C631" s="79">
        <v>2</v>
      </c>
      <c r="D631" s="104">
        <v>0.0010896548789470235</v>
      </c>
      <c r="E631" s="104">
        <v>3.2355284469075487</v>
      </c>
      <c r="F631" s="79" t="s">
        <v>2408</v>
      </c>
      <c r="G631" s="79" t="b">
        <v>0</v>
      </c>
      <c r="H631" s="79" t="b">
        <v>0</v>
      </c>
      <c r="I631" s="79" t="b">
        <v>0</v>
      </c>
      <c r="J631" s="79" t="b">
        <v>0</v>
      </c>
      <c r="K631" s="79" t="b">
        <v>0</v>
      </c>
      <c r="L631" s="79" t="b">
        <v>0</v>
      </c>
    </row>
    <row r="632" spans="1:12" ht="15">
      <c r="A632" s="86" t="s">
        <v>3489</v>
      </c>
      <c r="B632" s="86" t="s">
        <v>2428</v>
      </c>
      <c r="C632" s="79">
        <v>2</v>
      </c>
      <c r="D632" s="104">
        <v>0.0010896548789470235</v>
      </c>
      <c r="E632" s="104">
        <v>1.4873404199013485</v>
      </c>
      <c r="F632" s="79" t="s">
        <v>2408</v>
      </c>
      <c r="G632" s="79" t="b">
        <v>0</v>
      </c>
      <c r="H632" s="79" t="b">
        <v>0</v>
      </c>
      <c r="I632" s="79" t="b">
        <v>0</v>
      </c>
      <c r="J632" s="79" t="b">
        <v>0</v>
      </c>
      <c r="K632" s="79" t="b">
        <v>0</v>
      </c>
      <c r="L632" s="79" t="b">
        <v>0</v>
      </c>
    </row>
    <row r="633" spans="1:12" ht="15">
      <c r="A633" s="86" t="s">
        <v>2428</v>
      </c>
      <c r="B633" s="86" t="s">
        <v>295</v>
      </c>
      <c r="C633" s="79">
        <v>2</v>
      </c>
      <c r="D633" s="104">
        <v>0.0010896548789470235</v>
      </c>
      <c r="E633" s="104">
        <v>1.156347200859924</v>
      </c>
      <c r="F633" s="79" t="s">
        <v>2408</v>
      </c>
      <c r="G633" s="79" t="b">
        <v>0</v>
      </c>
      <c r="H633" s="79" t="b">
        <v>0</v>
      </c>
      <c r="I633" s="79" t="b">
        <v>0</v>
      </c>
      <c r="J633" s="79" t="b">
        <v>0</v>
      </c>
      <c r="K633" s="79" t="b">
        <v>0</v>
      </c>
      <c r="L633" s="79" t="b">
        <v>0</v>
      </c>
    </row>
    <row r="634" spans="1:12" ht="15">
      <c r="A634" s="86" t="s">
        <v>295</v>
      </c>
      <c r="B634" s="86" t="s">
        <v>3486</v>
      </c>
      <c r="C634" s="79">
        <v>2</v>
      </c>
      <c r="D634" s="104">
        <v>0.0010896548789470235</v>
      </c>
      <c r="E634" s="104">
        <v>2.3904304068932922</v>
      </c>
      <c r="F634" s="79" t="s">
        <v>2408</v>
      </c>
      <c r="G634" s="79" t="b">
        <v>0</v>
      </c>
      <c r="H634" s="79" t="b">
        <v>0</v>
      </c>
      <c r="I634" s="79" t="b">
        <v>0</v>
      </c>
      <c r="J634" s="79" t="b">
        <v>0</v>
      </c>
      <c r="K634" s="79" t="b">
        <v>0</v>
      </c>
      <c r="L634" s="79" t="b">
        <v>0</v>
      </c>
    </row>
    <row r="635" spans="1:12" ht="15">
      <c r="A635" s="86" t="s">
        <v>2863</v>
      </c>
      <c r="B635" s="86" t="s">
        <v>2540</v>
      </c>
      <c r="C635" s="79">
        <v>2</v>
      </c>
      <c r="D635" s="104">
        <v>0.0010896548789470235</v>
      </c>
      <c r="E635" s="104">
        <v>3.2355284469075487</v>
      </c>
      <c r="F635" s="79" t="s">
        <v>2408</v>
      </c>
      <c r="G635" s="79" t="b">
        <v>0</v>
      </c>
      <c r="H635" s="79" t="b">
        <v>0</v>
      </c>
      <c r="I635" s="79" t="b">
        <v>0</v>
      </c>
      <c r="J635" s="79" t="b">
        <v>0</v>
      </c>
      <c r="K635" s="79" t="b">
        <v>0</v>
      </c>
      <c r="L635" s="79" t="b">
        <v>0</v>
      </c>
    </row>
    <row r="636" spans="1:12" ht="15">
      <c r="A636" s="86" t="s">
        <v>2540</v>
      </c>
      <c r="B636" s="86" t="s">
        <v>2844</v>
      </c>
      <c r="C636" s="79">
        <v>2</v>
      </c>
      <c r="D636" s="104">
        <v>0.0010896548789470235</v>
      </c>
      <c r="E636" s="104">
        <v>3.2355284469075487</v>
      </c>
      <c r="F636" s="79" t="s">
        <v>2408</v>
      </c>
      <c r="G636" s="79" t="b">
        <v>0</v>
      </c>
      <c r="H636" s="79" t="b">
        <v>0</v>
      </c>
      <c r="I636" s="79" t="b">
        <v>0</v>
      </c>
      <c r="J636" s="79" t="b">
        <v>0</v>
      </c>
      <c r="K636" s="79" t="b">
        <v>0</v>
      </c>
      <c r="L636" s="79" t="b">
        <v>0</v>
      </c>
    </row>
    <row r="637" spans="1:12" ht="15">
      <c r="A637" s="86" t="s">
        <v>2844</v>
      </c>
      <c r="B637" s="86" t="s">
        <v>2431</v>
      </c>
      <c r="C637" s="79">
        <v>2</v>
      </c>
      <c r="D637" s="104">
        <v>0.0010896548789470235</v>
      </c>
      <c r="E637" s="104">
        <v>2.089400411229311</v>
      </c>
      <c r="F637" s="79" t="s">
        <v>2408</v>
      </c>
      <c r="G637" s="79" t="b">
        <v>0</v>
      </c>
      <c r="H637" s="79" t="b">
        <v>0</v>
      </c>
      <c r="I637" s="79" t="b">
        <v>0</v>
      </c>
      <c r="J637" s="79" t="b">
        <v>0</v>
      </c>
      <c r="K637" s="79" t="b">
        <v>1</v>
      </c>
      <c r="L637" s="79" t="b">
        <v>0</v>
      </c>
    </row>
    <row r="638" spans="1:12" ht="15">
      <c r="A638" s="86" t="s">
        <v>3470</v>
      </c>
      <c r="B638" s="86" t="s">
        <v>2431</v>
      </c>
      <c r="C638" s="79">
        <v>2</v>
      </c>
      <c r="D638" s="104">
        <v>0.0010896548789470235</v>
      </c>
      <c r="E638" s="104">
        <v>1.7883704155653297</v>
      </c>
      <c r="F638" s="79" t="s">
        <v>2408</v>
      </c>
      <c r="G638" s="79" t="b">
        <v>0</v>
      </c>
      <c r="H638" s="79" t="b">
        <v>0</v>
      </c>
      <c r="I638" s="79" t="b">
        <v>0</v>
      </c>
      <c r="J638" s="79" t="b">
        <v>0</v>
      </c>
      <c r="K638" s="79" t="b">
        <v>1</v>
      </c>
      <c r="L638" s="79" t="b">
        <v>0</v>
      </c>
    </row>
    <row r="639" spans="1:12" ht="15">
      <c r="A639" s="86" t="s">
        <v>2431</v>
      </c>
      <c r="B639" s="86" t="s">
        <v>2943</v>
      </c>
      <c r="C639" s="79">
        <v>2</v>
      </c>
      <c r="D639" s="104">
        <v>0.0010896548789470235</v>
      </c>
      <c r="E639" s="104">
        <v>2.0451967487372573</v>
      </c>
      <c r="F639" s="79" t="s">
        <v>2408</v>
      </c>
      <c r="G639" s="79" t="b">
        <v>0</v>
      </c>
      <c r="H639" s="79" t="b">
        <v>1</v>
      </c>
      <c r="I639" s="79" t="b">
        <v>0</v>
      </c>
      <c r="J639" s="79" t="b">
        <v>0</v>
      </c>
      <c r="K639" s="79" t="b">
        <v>0</v>
      </c>
      <c r="L639" s="79" t="b">
        <v>0</v>
      </c>
    </row>
    <row r="640" spans="1:12" ht="15">
      <c r="A640" s="86" t="s">
        <v>2428</v>
      </c>
      <c r="B640" s="86" t="s">
        <v>2431</v>
      </c>
      <c r="C640" s="79">
        <v>2</v>
      </c>
      <c r="D640" s="104">
        <v>0.0010896548789470235</v>
      </c>
      <c r="E640" s="104">
        <v>0.4873404199013485</v>
      </c>
      <c r="F640" s="79" t="s">
        <v>2408</v>
      </c>
      <c r="G640" s="79" t="b">
        <v>0</v>
      </c>
      <c r="H640" s="79" t="b">
        <v>0</v>
      </c>
      <c r="I640" s="79" t="b">
        <v>0</v>
      </c>
      <c r="J640" s="79" t="b">
        <v>0</v>
      </c>
      <c r="K640" s="79" t="b">
        <v>1</v>
      </c>
      <c r="L640" s="79" t="b">
        <v>0</v>
      </c>
    </row>
    <row r="641" spans="1:12" ht="15">
      <c r="A641" s="86" t="s">
        <v>3440</v>
      </c>
      <c r="B641" s="86" t="s">
        <v>305</v>
      </c>
      <c r="C641" s="79">
        <v>2</v>
      </c>
      <c r="D641" s="104">
        <v>0.0010896548789470235</v>
      </c>
      <c r="E641" s="104">
        <v>1.9924903982212545</v>
      </c>
      <c r="F641" s="79" t="s">
        <v>2408</v>
      </c>
      <c r="G641" s="79" t="b">
        <v>0</v>
      </c>
      <c r="H641" s="79" t="b">
        <v>0</v>
      </c>
      <c r="I641" s="79" t="b">
        <v>0</v>
      </c>
      <c r="J641" s="79" t="b">
        <v>0</v>
      </c>
      <c r="K641" s="79" t="b">
        <v>0</v>
      </c>
      <c r="L641" s="79" t="b">
        <v>0</v>
      </c>
    </row>
    <row r="642" spans="1:12" ht="15">
      <c r="A642" s="86" t="s">
        <v>856</v>
      </c>
      <c r="B642" s="86" t="s">
        <v>2516</v>
      </c>
      <c r="C642" s="79">
        <v>2</v>
      </c>
      <c r="D642" s="104">
        <v>0.0010896548789470235</v>
      </c>
      <c r="E642" s="104">
        <v>1.7441667530732763</v>
      </c>
      <c r="F642" s="79" t="s">
        <v>2408</v>
      </c>
      <c r="G642" s="79" t="b">
        <v>0</v>
      </c>
      <c r="H642" s="79" t="b">
        <v>0</v>
      </c>
      <c r="I642" s="79" t="b">
        <v>0</v>
      </c>
      <c r="J642" s="79" t="b">
        <v>0</v>
      </c>
      <c r="K642" s="79" t="b">
        <v>0</v>
      </c>
      <c r="L642" s="79" t="b">
        <v>0</v>
      </c>
    </row>
    <row r="643" spans="1:12" ht="15">
      <c r="A643" s="86" t="s">
        <v>2431</v>
      </c>
      <c r="B643" s="86" t="s">
        <v>873</v>
      </c>
      <c r="C643" s="79">
        <v>2</v>
      </c>
      <c r="D643" s="104">
        <v>0.0010896548789470235</v>
      </c>
      <c r="E643" s="104">
        <v>1.7441667530732763</v>
      </c>
      <c r="F643" s="79" t="s">
        <v>2408</v>
      </c>
      <c r="G643" s="79" t="b">
        <v>0</v>
      </c>
      <c r="H643" s="79" t="b">
        <v>1</v>
      </c>
      <c r="I643" s="79" t="b">
        <v>0</v>
      </c>
      <c r="J643" s="79" t="b">
        <v>0</v>
      </c>
      <c r="K643" s="79" t="b">
        <v>0</v>
      </c>
      <c r="L643" s="79" t="b">
        <v>0</v>
      </c>
    </row>
    <row r="644" spans="1:12" ht="15">
      <c r="A644" s="86" t="s">
        <v>2431</v>
      </c>
      <c r="B644" s="86" t="s">
        <v>2773</v>
      </c>
      <c r="C644" s="79">
        <v>2</v>
      </c>
      <c r="D644" s="104">
        <v>0.0010896548789470235</v>
      </c>
      <c r="E644" s="104">
        <v>2.0451967487372573</v>
      </c>
      <c r="F644" s="79" t="s">
        <v>2408</v>
      </c>
      <c r="G644" s="79" t="b">
        <v>0</v>
      </c>
      <c r="H644" s="79" t="b">
        <v>1</v>
      </c>
      <c r="I644" s="79" t="b">
        <v>0</v>
      </c>
      <c r="J644" s="79" t="b">
        <v>0</v>
      </c>
      <c r="K644" s="79" t="b">
        <v>0</v>
      </c>
      <c r="L644" s="79" t="b">
        <v>0</v>
      </c>
    </row>
    <row r="645" spans="1:12" ht="15">
      <c r="A645" s="86" t="s">
        <v>3442</v>
      </c>
      <c r="B645" s="86" t="s">
        <v>1043</v>
      </c>
      <c r="C645" s="79">
        <v>2</v>
      </c>
      <c r="D645" s="104">
        <v>0.0010896548789470235</v>
      </c>
      <c r="E645" s="104">
        <v>2.059437187851868</v>
      </c>
      <c r="F645" s="79" t="s">
        <v>2408</v>
      </c>
      <c r="G645" s="79" t="b">
        <v>0</v>
      </c>
      <c r="H645" s="79" t="b">
        <v>0</v>
      </c>
      <c r="I645" s="79" t="b">
        <v>0</v>
      </c>
      <c r="J645" s="79" t="b">
        <v>0</v>
      </c>
      <c r="K645" s="79" t="b">
        <v>0</v>
      </c>
      <c r="L645" s="79" t="b">
        <v>0</v>
      </c>
    </row>
    <row r="646" spans="1:12" ht="15">
      <c r="A646" s="86" t="s">
        <v>2532</v>
      </c>
      <c r="B646" s="86" t="s">
        <v>2733</v>
      </c>
      <c r="C646" s="79">
        <v>2</v>
      </c>
      <c r="D646" s="104">
        <v>0.0010896548789470235</v>
      </c>
      <c r="E646" s="104">
        <v>2.53655844257153</v>
      </c>
      <c r="F646" s="79" t="s">
        <v>2408</v>
      </c>
      <c r="G646" s="79" t="b">
        <v>0</v>
      </c>
      <c r="H646" s="79" t="b">
        <v>0</v>
      </c>
      <c r="I646" s="79" t="b">
        <v>0</v>
      </c>
      <c r="J646" s="79" t="b">
        <v>0</v>
      </c>
      <c r="K646" s="79" t="b">
        <v>0</v>
      </c>
      <c r="L646" s="79" t="b">
        <v>0</v>
      </c>
    </row>
    <row r="647" spans="1:12" ht="15">
      <c r="A647" s="86" t="s">
        <v>2733</v>
      </c>
      <c r="B647" s="86" t="s">
        <v>3454</v>
      </c>
      <c r="C647" s="79">
        <v>2</v>
      </c>
      <c r="D647" s="104">
        <v>0.0010896548789470235</v>
      </c>
      <c r="E647" s="104">
        <v>2.1386184338994925</v>
      </c>
      <c r="F647" s="79" t="s">
        <v>2408</v>
      </c>
      <c r="G647" s="79" t="b">
        <v>0</v>
      </c>
      <c r="H647" s="79" t="b">
        <v>0</v>
      </c>
      <c r="I647" s="79" t="b">
        <v>0</v>
      </c>
      <c r="J647" s="79" t="b">
        <v>0</v>
      </c>
      <c r="K647" s="79" t="b">
        <v>0</v>
      </c>
      <c r="L647" s="79" t="b">
        <v>0</v>
      </c>
    </row>
    <row r="648" spans="1:12" ht="15">
      <c r="A648" s="86" t="s">
        <v>850</v>
      </c>
      <c r="B648" s="86" t="s">
        <v>2462</v>
      </c>
      <c r="C648" s="79">
        <v>2</v>
      </c>
      <c r="D648" s="104">
        <v>0.0010896548789470235</v>
      </c>
      <c r="E648" s="104">
        <v>1.7768905978818996</v>
      </c>
      <c r="F648" s="79" t="s">
        <v>2408</v>
      </c>
      <c r="G648" s="79" t="b">
        <v>0</v>
      </c>
      <c r="H648" s="79" t="b">
        <v>0</v>
      </c>
      <c r="I648" s="79" t="b">
        <v>0</v>
      </c>
      <c r="J648" s="79" t="b">
        <v>0</v>
      </c>
      <c r="K648" s="79" t="b">
        <v>0</v>
      </c>
      <c r="L648" s="79" t="b">
        <v>0</v>
      </c>
    </row>
    <row r="649" spans="1:12" ht="15">
      <c r="A649" s="86" t="s">
        <v>282</v>
      </c>
      <c r="B649" s="86" t="s">
        <v>278</v>
      </c>
      <c r="C649" s="79">
        <v>2</v>
      </c>
      <c r="D649" s="104">
        <v>0.0010896548789470235</v>
      </c>
      <c r="E649" s="104">
        <v>3.2355284469075487</v>
      </c>
      <c r="F649" s="79" t="s">
        <v>2408</v>
      </c>
      <c r="G649" s="79" t="b">
        <v>0</v>
      </c>
      <c r="H649" s="79" t="b">
        <v>0</v>
      </c>
      <c r="I649" s="79" t="b">
        <v>0</v>
      </c>
      <c r="J649" s="79" t="b">
        <v>0</v>
      </c>
      <c r="K649" s="79" t="b">
        <v>0</v>
      </c>
      <c r="L649" s="79" t="b">
        <v>0</v>
      </c>
    </row>
    <row r="650" spans="1:12" ht="15">
      <c r="A650" s="86" t="s">
        <v>2511</v>
      </c>
      <c r="B650" s="86" t="s">
        <v>3429</v>
      </c>
      <c r="C650" s="79">
        <v>2</v>
      </c>
      <c r="D650" s="104">
        <v>0.0010896548789470235</v>
      </c>
      <c r="E650" s="104">
        <v>2.1386184338994925</v>
      </c>
      <c r="F650" s="79" t="s">
        <v>2408</v>
      </c>
      <c r="G650" s="79" t="b">
        <v>0</v>
      </c>
      <c r="H650" s="79" t="b">
        <v>0</v>
      </c>
      <c r="I650" s="79" t="b">
        <v>0</v>
      </c>
      <c r="J650" s="79" t="b">
        <v>0</v>
      </c>
      <c r="K650" s="79" t="b">
        <v>0</v>
      </c>
      <c r="L650" s="79" t="b">
        <v>0</v>
      </c>
    </row>
    <row r="651" spans="1:12" ht="15">
      <c r="A651" s="86" t="s">
        <v>990</v>
      </c>
      <c r="B651" s="86" t="s">
        <v>2719</v>
      </c>
      <c r="C651" s="79">
        <v>2</v>
      </c>
      <c r="D651" s="104">
        <v>0.0010896548789470235</v>
      </c>
      <c r="E651" s="104">
        <v>2.934498451243568</v>
      </c>
      <c r="F651" s="79" t="s">
        <v>2408</v>
      </c>
      <c r="G651" s="79" t="b">
        <v>0</v>
      </c>
      <c r="H651" s="79" t="b">
        <v>0</v>
      </c>
      <c r="I651" s="79" t="b">
        <v>0</v>
      </c>
      <c r="J651" s="79" t="b">
        <v>0</v>
      </c>
      <c r="K651" s="79" t="b">
        <v>0</v>
      </c>
      <c r="L651" s="79" t="b">
        <v>0</v>
      </c>
    </row>
    <row r="652" spans="1:12" ht="15">
      <c r="A652" s="86" t="s">
        <v>2479</v>
      </c>
      <c r="B652" s="86" t="s">
        <v>2533</v>
      </c>
      <c r="C652" s="79">
        <v>2</v>
      </c>
      <c r="D652" s="104">
        <v>0.0010896548789470235</v>
      </c>
      <c r="E652" s="104">
        <v>2.934498451243568</v>
      </c>
      <c r="F652" s="79" t="s">
        <v>2408</v>
      </c>
      <c r="G652" s="79" t="b">
        <v>0</v>
      </c>
      <c r="H652" s="79" t="b">
        <v>0</v>
      </c>
      <c r="I652" s="79" t="b">
        <v>0</v>
      </c>
      <c r="J652" s="79" t="b">
        <v>0</v>
      </c>
      <c r="K652" s="79" t="b">
        <v>0</v>
      </c>
      <c r="L652" s="79" t="b">
        <v>0</v>
      </c>
    </row>
    <row r="653" spans="1:12" ht="15">
      <c r="A653" s="86" t="s">
        <v>2533</v>
      </c>
      <c r="B653" s="86" t="s">
        <v>990</v>
      </c>
      <c r="C653" s="79">
        <v>2</v>
      </c>
      <c r="D653" s="104">
        <v>0.0010896548789470235</v>
      </c>
      <c r="E653" s="104">
        <v>2.8833459287961865</v>
      </c>
      <c r="F653" s="79" t="s">
        <v>2408</v>
      </c>
      <c r="G653" s="79" t="b">
        <v>0</v>
      </c>
      <c r="H653" s="79" t="b">
        <v>0</v>
      </c>
      <c r="I653" s="79" t="b">
        <v>0</v>
      </c>
      <c r="J653" s="79" t="b">
        <v>0</v>
      </c>
      <c r="K653" s="79" t="b">
        <v>0</v>
      </c>
      <c r="L653" s="79" t="b">
        <v>0</v>
      </c>
    </row>
    <row r="654" spans="1:12" ht="15">
      <c r="A654" s="86" t="s">
        <v>990</v>
      </c>
      <c r="B654" s="86" t="s">
        <v>2615</v>
      </c>
      <c r="C654" s="79">
        <v>2</v>
      </c>
      <c r="D654" s="104">
        <v>0.0010896548789470235</v>
      </c>
      <c r="E654" s="104">
        <v>2.934498451243568</v>
      </c>
      <c r="F654" s="79" t="s">
        <v>2408</v>
      </c>
      <c r="G654" s="79" t="b">
        <v>0</v>
      </c>
      <c r="H654" s="79" t="b">
        <v>0</v>
      </c>
      <c r="I654" s="79" t="b">
        <v>0</v>
      </c>
      <c r="J654" s="79" t="b">
        <v>0</v>
      </c>
      <c r="K654" s="79" t="b">
        <v>0</v>
      </c>
      <c r="L654" s="79" t="b">
        <v>0</v>
      </c>
    </row>
    <row r="655" spans="1:12" ht="15">
      <c r="A655" s="86" t="s">
        <v>1072</v>
      </c>
      <c r="B655" s="86" t="s">
        <v>986</v>
      </c>
      <c r="C655" s="79">
        <v>2</v>
      </c>
      <c r="D655" s="104">
        <v>0.0010896548789470235</v>
      </c>
      <c r="E655" s="104">
        <v>2.4573771965239053</v>
      </c>
      <c r="F655" s="79" t="s">
        <v>2408</v>
      </c>
      <c r="G655" s="79" t="b">
        <v>0</v>
      </c>
      <c r="H655" s="79" t="b">
        <v>0</v>
      </c>
      <c r="I655" s="79" t="b">
        <v>0</v>
      </c>
      <c r="J655" s="79" t="b">
        <v>0</v>
      </c>
      <c r="K655" s="79" t="b">
        <v>0</v>
      </c>
      <c r="L655" s="79" t="b">
        <v>0</v>
      </c>
    </row>
    <row r="656" spans="1:12" ht="15">
      <c r="A656" s="86" t="s">
        <v>2753</v>
      </c>
      <c r="B656" s="86" t="s">
        <v>3519</v>
      </c>
      <c r="C656" s="79">
        <v>2</v>
      </c>
      <c r="D656" s="104">
        <v>0.0010896548789470235</v>
      </c>
      <c r="E656" s="104">
        <v>3.2355284469075487</v>
      </c>
      <c r="F656" s="79" t="s">
        <v>2408</v>
      </c>
      <c r="G656" s="79" t="b">
        <v>0</v>
      </c>
      <c r="H656" s="79" t="b">
        <v>0</v>
      </c>
      <c r="I656" s="79" t="b">
        <v>0</v>
      </c>
      <c r="J656" s="79" t="b">
        <v>0</v>
      </c>
      <c r="K656" s="79" t="b">
        <v>0</v>
      </c>
      <c r="L656" s="79" t="b">
        <v>0</v>
      </c>
    </row>
    <row r="657" spans="1:12" ht="15">
      <c r="A657" s="86" t="s">
        <v>2721</v>
      </c>
      <c r="B657" s="86" t="s">
        <v>2933</v>
      </c>
      <c r="C657" s="79">
        <v>2</v>
      </c>
      <c r="D657" s="104">
        <v>0.0010896548789470235</v>
      </c>
      <c r="E657" s="104">
        <v>2.934498451243568</v>
      </c>
      <c r="F657" s="79" t="s">
        <v>2408</v>
      </c>
      <c r="G657" s="79" t="b">
        <v>0</v>
      </c>
      <c r="H657" s="79" t="b">
        <v>1</v>
      </c>
      <c r="I657" s="79" t="b">
        <v>0</v>
      </c>
      <c r="J657" s="79" t="b">
        <v>0</v>
      </c>
      <c r="K657" s="79" t="b">
        <v>0</v>
      </c>
      <c r="L657" s="79" t="b">
        <v>0</v>
      </c>
    </row>
    <row r="658" spans="1:12" ht="15">
      <c r="A658" s="86" t="s">
        <v>2933</v>
      </c>
      <c r="B658" s="86" t="s">
        <v>2544</v>
      </c>
      <c r="C658" s="79">
        <v>2</v>
      </c>
      <c r="D658" s="104">
        <v>0.0010896548789470235</v>
      </c>
      <c r="E658" s="104">
        <v>3.2355284469075487</v>
      </c>
      <c r="F658" s="79" t="s">
        <v>2408</v>
      </c>
      <c r="G658" s="79" t="b">
        <v>0</v>
      </c>
      <c r="H658" s="79" t="b">
        <v>0</v>
      </c>
      <c r="I658" s="79" t="b">
        <v>0</v>
      </c>
      <c r="J658" s="79" t="b">
        <v>0</v>
      </c>
      <c r="K658" s="79" t="b">
        <v>1</v>
      </c>
      <c r="L658" s="79" t="b">
        <v>0</v>
      </c>
    </row>
    <row r="659" spans="1:12" ht="15">
      <c r="A659" s="86" t="s">
        <v>2720</v>
      </c>
      <c r="B659" s="86" t="s">
        <v>3444</v>
      </c>
      <c r="C659" s="79">
        <v>2</v>
      </c>
      <c r="D659" s="104">
        <v>0.0010896548789470235</v>
      </c>
      <c r="E659" s="104">
        <v>2.495165757413305</v>
      </c>
      <c r="F659" s="79" t="s">
        <v>2408</v>
      </c>
      <c r="G659" s="79" t="b">
        <v>0</v>
      </c>
      <c r="H659" s="79" t="b">
        <v>0</v>
      </c>
      <c r="I659" s="79" t="b">
        <v>0</v>
      </c>
      <c r="J659" s="79" t="b">
        <v>0</v>
      </c>
      <c r="K659" s="79" t="b">
        <v>0</v>
      </c>
      <c r="L659" s="79" t="b">
        <v>0</v>
      </c>
    </row>
    <row r="660" spans="1:12" ht="15">
      <c r="A660" s="86" t="s">
        <v>300</v>
      </c>
      <c r="B660" s="86" t="s">
        <v>2505</v>
      </c>
      <c r="C660" s="79">
        <v>2</v>
      </c>
      <c r="D660" s="104">
        <v>0.0010896548789470235</v>
      </c>
      <c r="E660" s="104">
        <v>2.2355284469075487</v>
      </c>
      <c r="F660" s="79" t="s">
        <v>2408</v>
      </c>
      <c r="G660" s="79" t="b">
        <v>0</v>
      </c>
      <c r="H660" s="79" t="b">
        <v>0</v>
      </c>
      <c r="I660" s="79" t="b">
        <v>0</v>
      </c>
      <c r="J660" s="79" t="b">
        <v>1</v>
      </c>
      <c r="K660" s="79" t="b">
        <v>0</v>
      </c>
      <c r="L660" s="79" t="b">
        <v>0</v>
      </c>
    </row>
    <row r="661" spans="1:12" ht="15">
      <c r="A661" s="86" t="s">
        <v>2505</v>
      </c>
      <c r="B661" s="86" t="s">
        <v>2857</v>
      </c>
      <c r="C661" s="79">
        <v>2</v>
      </c>
      <c r="D661" s="104">
        <v>0.0010896548789470235</v>
      </c>
      <c r="E661" s="104">
        <v>2.582315933132205</v>
      </c>
      <c r="F661" s="79" t="s">
        <v>2408</v>
      </c>
      <c r="G661" s="79" t="b">
        <v>1</v>
      </c>
      <c r="H661" s="79" t="b">
        <v>0</v>
      </c>
      <c r="I661" s="79" t="b">
        <v>0</v>
      </c>
      <c r="J661" s="79" t="b">
        <v>0</v>
      </c>
      <c r="K661" s="79" t="b">
        <v>0</v>
      </c>
      <c r="L661" s="79" t="b">
        <v>0</v>
      </c>
    </row>
    <row r="662" spans="1:12" ht="15">
      <c r="A662" s="86" t="s">
        <v>2857</v>
      </c>
      <c r="B662" s="86" t="s">
        <v>2931</v>
      </c>
      <c r="C662" s="79">
        <v>2</v>
      </c>
      <c r="D662" s="104">
        <v>0.0010896548789470235</v>
      </c>
      <c r="E662" s="104">
        <v>3.2355284469075487</v>
      </c>
      <c r="F662" s="79" t="s">
        <v>2408</v>
      </c>
      <c r="G662" s="79" t="b">
        <v>0</v>
      </c>
      <c r="H662" s="79" t="b">
        <v>0</v>
      </c>
      <c r="I662" s="79" t="b">
        <v>0</v>
      </c>
      <c r="J662" s="79" t="b">
        <v>0</v>
      </c>
      <c r="K662" s="79" t="b">
        <v>0</v>
      </c>
      <c r="L662" s="79" t="b">
        <v>0</v>
      </c>
    </row>
    <row r="663" spans="1:12" ht="15">
      <c r="A663" s="86" t="s">
        <v>3433</v>
      </c>
      <c r="B663" s="86" t="s">
        <v>2431</v>
      </c>
      <c r="C663" s="79">
        <v>2</v>
      </c>
      <c r="D663" s="104">
        <v>0.001255511625869327</v>
      </c>
      <c r="E663" s="104">
        <v>1.135157901789986</v>
      </c>
      <c r="F663" s="79" t="s">
        <v>2408</v>
      </c>
      <c r="G663" s="79" t="b">
        <v>0</v>
      </c>
      <c r="H663" s="79" t="b">
        <v>0</v>
      </c>
      <c r="I663" s="79" t="b">
        <v>0</v>
      </c>
      <c r="J663" s="79" t="b">
        <v>0</v>
      </c>
      <c r="K663" s="79" t="b">
        <v>1</v>
      </c>
      <c r="L663" s="79" t="b">
        <v>0</v>
      </c>
    </row>
    <row r="664" spans="1:12" ht="15">
      <c r="A664" s="86" t="s">
        <v>2496</v>
      </c>
      <c r="B664" s="86" t="s">
        <v>855</v>
      </c>
      <c r="C664" s="79">
        <v>2</v>
      </c>
      <c r="D664" s="104">
        <v>0.0010896548789470235</v>
      </c>
      <c r="E664" s="104">
        <v>1.7372178931179485</v>
      </c>
      <c r="F664" s="79" t="s">
        <v>2408</v>
      </c>
      <c r="G664" s="79" t="b">
        <v>0</v>
      </c>
      <c r="H664" s="79" t="b">
        <v>0</v>
      </c>
      <c r="I664" s="79" t="b">
        <v>0</v>
      </c>
      <c r="J664" s="79" t="b">
        <v>0</v>
      </c>
      <c r="K664" s="79" t="b">
        <v>0</v>
      </c>
      <c r="L664" s="79" t="b">
        <v>0</v>
      </c>
    </row>
    <row r="665" spans="1:12" ht="15">
      <c r="A665" s="86" t="s">
        <v>2496</v>
      </c>
      <c r="B665" s="86" t="s">
        <v>3063</v>
      </c>
      <c r="C665" s="79">
        <v>2</v>
      </c>
      <c r="D665" s="104">
        <v>0.0010896548789470235</v>
      </c>
      <c r="E665" s="104">
        <v>2.6914604025572735</v>
      </c>
      <c r="F665" s="79" t="s">
        <v>2408</v>
      </c>
      <c r="G665" s="79" t="b">
        <v>0</v>
      </c>
      <c r="H665" s="79" t="b">
        <v>0</v>
      </c>
      <c r="I665" s="79" t="b">
        <v>0</v>
      </c>
      <c r="J665" s="79" t="b">
        <v>0</v>
      </c>
      <c r="K665" s="79" t="b">
        <v>0</v>
      </c>
      <c r="L665" s="79" t="b">
        <v>0</v>
      </c>
    </row>
    <row r="666" spans="1:12" ht="15">
      <c r="A666" s="86" t="s">
        <v>3473</v>
      </c>
      <c r="B666" s="86" t="s">
        <v>3448</v>
      </c>
      <c r="C666" s="79">
        <v>2</v>
      </c>
      <c r="D666" s="104">
        <v>0.0010896548789470235</v>
      </c>
      <c r="E666" s="104">
        <v>2.1386184338994925</v>
      </c>
      <c r="F666" s="79" t="s">
        <v>2408</v>
      </c>
      <c r="G666" s="79" t="b">
        <v>0</v>
      </c>
      <c r="H666" s="79" t="b">
        <v>0</v>
      </c>
      <c r="I666" s="79" t="b">
        <v>0</v>
      </c>
      <c r="J666" s="79" t="b">
        <v>0</v>
      </c>
      <c r="K666" s="79" t="b">
        <v>0</v>
      </c>
      <c r="L666" s="79" t="b">
        <v>0</v>
      </c>
    </row>
    <row r="667" spans="1:12" ht="15">
      <c r="A667" s="86" t="s">
        <v>2814</v>
      </c>
      <c r="B667" s="86" t="s">
        <v>3448</v>
      </c>
      <c r="C667" s="79">
        <v>2</v>
      </c>
      <c r="D667" s="104">
        <v>0.0010896548789470235</v>
      </c>
      <c r="E667" s="104">
        <v>2.360467183515849</v>
      </c>
      <c r="F667" s="79" t="s">
        <v>2408</v>
      </c>
      <c r="G667" s="79" t="b">
        <v>0</v>
      </c>
      <c r="H667" s="79" t="b">
        <v>0</v>
      </c>
      <c r="I667" s="79" t="b">
        <v>0</v>
      </c>
      <c r="J667" s="79" t="b">
        <v>0</v>
      </c>
      <c r="K667" s="79" t="b">
        <v>0</v>
      </c>
      <c r="L667" s="79" t="b">
        <v>0</v>
      </c>
    </row>
    <row r="668" spans="1:12" ht="15">
      <c r="A668" s="86" t="s">
        <v>3448</v>
      </c>
      <c r="B668" s="86" t="s">
        <v>2616</v>
      </c>
      <c r="C668" s="79">
        <v>2</v>
      </c>
      <c r="D668" s="104">
        <v>0.0010896548789470235</v>
      </c>
      <c r="E668" s="104">
        <v>2.495165757413305</v>
      </c>
      <c r="F668" s="79" t="s">
        <v>2408</v>
      </c>
      <c r="G668" s="79" t="b">
        <v>0</v>
      </c>
      <c r="H668" s="79" t="b">
        <v>0</v>
      </c>
      <c r="I668" s="79" t="b">
        <v>0</v>
      </c>
      <c r="J668" s="79" t="b">
        <v>0</v>
      </c>
      <c r="K668" s="79" t="b">
        <v>0</v>
      </c>
      <c r="L668" s="79" t="b">
        <v>0</v>
      </c>
    </row>
    <row r="669" spans="1:12" ht="15">
      <c r="A669" s="86" t="s">
        <v>2616</v>
      </c>
      <c r="B669" s="86" t="s">
        <v>2877</v>
      </c>
      <c r="C669" s="79">
        <v>2</v>
      </c>
      <c r="D669" s="104">
        <v>0.0010896548789470235</v>
      </c>
      <c r="E669" s="104">
        <v>3.059437187851868</v>
      </c>
      <c r="F669" s="79" t="s">
        <v>2408</v>
      </c>
      <c r="G669" s="79" t="b">
        <v>0</v>
      </c>
      <c r="H669" s="79" t="b">
        <v>0</v>
      </c>
      <c r="I669" s="79" t="b">
        <v>0</v>
      </c>
      <c r="J669" s="79" t="b">
        <v>0</v>
      </c>
      <c r="K669" s="79" t="b">
        <v>0</v>
      </c>
      <c r="L669" s="79" t="b">
        <v>0</v>
      </c>
    </row>
    <row r="670" spans="1:12" ht="15">
      <c r="A670" s="86" t="s">
        <v>2877</v>
      </c>
      <c r="B670" s="86" t="s">
        <v>3462</v>
      </c>
      <c r="C670" s="79">
        <v>2</v>
      </c>
      <c r="D670" s="104">
        <v>0.0010896548789470235</v>
      </c>
      <c r="E670" s="104">
        <v>2.7584071921878865</v>
      </c>
      <c r="F670" s="79" t="s">
        <v>2408</v>
      </c>
      <c r="G670" s="79" t="b">
        <v>0</v>
      </c>
      <c r="H670" s="79" t="b">
        <v>0</v>
      </c>
      <c r="I670" s="79" t="b">
        <v>0</v>
      </c>
      <c r="J670" s="79" t="b">
        <v>0</v>
      </c>
      <c r="K670" s="79" t="b">
        <v>0</v>
      </c>
      <c r="L670" s="79" t="b">
        <v>0</v>
      </c>
    </row>
    <row r="671" spans="1:12" ht="15">
      <c r="A671" s="86" t="s">
        <v>940</v>
      </c>
      <c r="B671" s="86" t="s">
        <v>1042</v>
      </c>
      <c r="C671" s="79">
        <v>2</v>
      </c>
      <c r="D671" s="104">
        <v>0.0010896548789470235</v>
      </c>
      <c r="E671" s="104">
        <v>2.4396484295634737</v>
      </c>
      <c r="F671" s="79" t="s">
        <v>2408</v>
      </c>
      <c r="G671" s="79" t="b">
        <v>0</v>
      </c>
      <c r="H671" s="79" t="b">
        <v>0</v>
      </c>
      <c r="I671" s="79" t="b">
        <v>0</v>
      </c>
      <c r="J671" s="79" t="b">
        <v>0</v>
      </c>
      <c r="K671" s="79" t="b">
        <v>0</v>
      </c>
      <c r="L671" s="79" t="b">
        <v>0</v>
      </c>
    </row>
    <row r="672" spans="1:12" ht="15">
      <c r="A672" s="86" t="s">
        <v>1042</v>
      </c>
      <c r="B672" s="86" t="s">
        <v>1042</v>
      </c>
      <c r="C672" s="79">
        <v>2</v>
      </c>
      <c r="D672" s="104">
        <v>0.0010896548789470235</v>
      </c>
      <c r="E672" s="104">
        <v>2.53655844257153</v>
      </c>
      <c r="F672" s="79" t="s">
        <v>2408</v>
      </c>
      <c r="G672" s="79" t="b">
        <v>0</v>
      </c>
      <c r="H672" s="79" t="b">
        <v>0</v>
      </c>
      <c r="I672" s="79" t="b">
        <v>0</v>
      </c>
      <c r="J672" s="79" t="b">
        <v>0</v>
      </c>
      <c r="K672" s="79" t="b">
        <v>0</v>
      </c>
      <c r="L672" s="79" t="b">
        <v>0</v>
      </c>
    </row>
    <row r="673" spans="1:12" ht="15">
      <c r="A673" s="86" t="s">
        <v>2946</v>
      </c>
      <c r="B673" s="86" t="s">
        <v>2153</v>
      </c>
      <c r="C673" s="79">
        <v>2</v>
      </c>
      <c r="D673" s="104">
        <v>0.001255511625869327</v>
      </c>
      <c r="E673" s="104">
        <v>2.2355284469075487</v>
      </c>
      <c r="F673" s="79" t="s">
        <v>2408</v>
      </c>
      <c r="G673" s="79" t="b">
        <v>0</v>
      </c>
      <c r="H673" s="79" t="b">
        <v>0</v>
      </c>
      <c r="I673" s="79" t="b">
        <v>0</v>
      </c>
      <c r="J673" s="79" t="b">
        <v>0</v>
      </c>
      <c r="K673" s="79" t="b">
        <v>0</v>
      </c>
      <c r="L673" s="79" t="b">
        <v>0</v>
      </c>
    </row>
    <row r="674" spans="1:12" ht="15">
      <c r="A674" s="86" t="s">
        <v>2559</v>
      </c>
      <c r="B674" s="86" t="s">
        <v>2559</v>
      </c>
      <c r="C674" s="79">
        <v>2</v>
      </c>
      <c r="D674" s="104">
        <v>0.0010896548789470235</v>
      </c>
      <c r="E674" s="104">
        <v>2.6334684555795866</v>
      </c>
      <c r="F674" s="79" t="s">
        <v>2408</v>
      </c>
      <c r="G674" s="79" t="b">
        <v>0</v>
      </c>
      <c r="H674" s="79" t="b">
        <v>0</v>
      </c>
      <c r="I674" s="79" t="b">
        <v>0</v>
      </c>
      <c r="J674" s="79" t="b">
        <v>0</v>
      </c>
      <c r="K674" s="79" t="b">
        <v>0</v>
      </c>
      <c r="L674" s="79" t="b">
        <v>0</v>
      </c>
    </row>
    <row r="675" spans="1:12" ht="15">
      <c r="A675" s="86" t="s">
        <v>2447</v>
      </c>
      <c r="B675" s="86" t="s">
        <v>888</v>
      </c>
      <c r="C675" s="79">
        <v>2</v>
      </c>
      <c r="D675" s="104">
        <v>0.0010896548789470235</v>
      </c>
      <c r="E675" s="104">
        <v>1.451982164637199</v>
      </c>
      <c r="F675" s="79" t="s">
        <v>2408</v>
      </c>
      <c r="G675" s="79" t="b">
        <v>0</v>
      </c>
      <c r="H675" s="79" t="b">
        <v>0</v>
      </c>
      <c r="I675" s="79" t="b">
        <v>0</v>
      </c>
      <c r="J675" s="79" t="b">
        <v>0</v>
      </c>
      <c r="K675" s="79" t="b">
        <v>0</v>
      </c>
      <c r="L675" s="79" t="b">
        <v>0</v>
      </c>
    </row>
    <row r="676" spans="1:12" ht="15">
      <c r="A676" s="86" t="s">
        <v>2832</v>
      </c>
      <c r="B676" s="86" t="s">
        <v>2557</v>
      </c>
      <c r="C676" s="79">
        <v>2</v>
      </c>
      <c r="D676" s="104">
        <v>0.0010896548789470235</v>
      </c>
      <c r="E676" s="104">
        <v>3.059437187851868</v>
      </c>
      <c r="F676" s="79" t="s">
        <v>2408</v>
      </c>
      <c r="G676" s="79" t="b">
        <v>0</v>
      </c>
      <c r="H676" s="79" t="b">
        <v>0</v>
      </c>
      <c r="I676" s="79" t="b">
        <v>0</v>
      </c>
      <c r="J676" s="79" t="b">
        <v>0</v>
      </c>
      <c r="K676" s="79" t="b">
        <v>0</v>
      </c>
      <c r="L676" s="79" t="b">
        <v>0</v>
      </c>
    </row>
    <row r="677" spans="1:12" ht="15">
      <c r="A677" s="86" t="s">
        <v>2678</v>
      </c>
      <c r="B677" s="86" t="s">
        <v>888</v>
      </c>
      <c r="C677" s="79">
        <v>2</v>
      </c>
      <c r="D677" s="104">
        <v>0.0010896548789470235</v>
      </c>
      <c r="E677" s="104">
        <v>1.9291034193568615</v>
      </c>
      <c r="F677" s="79" t="s">
        <v>2408</v>
      </c>
      <c r="G677" s="79" t="b">
        <v>0</v>
      </c>
      <c r="H677" s="79" t="b">
        <v>0</v>
      </c>
      <c r="I677" s="79" t="b">
        <v>0</v>
      </c>
      <c r="J677" s="79" t="b">
        <v>0</v>
      </c>
      <c r="K677" s="79" t="b">
        <v>0</v>
      </c>
      <c r="L677" s="79" t="b">
        <v>0</v>
      </c>
    </row>
    <row r="678" spans="1:12" ht="15">
      <c r="A678" s="86" t="s">
        <v>888</v>
      </c>
      <c r="B678" s="86" t="s">
        <v>2728</v>
      </c>
      <c r="C678" s="79">
        <v>2</v>
      </c>
      <c r="D678" s="104">
        <v>0.0010896548789470235</v>
      </c>
      <c r="E678" s="104">
        <v>1.9291034193568615</v>
      </c>
      <c r="F678" s="79" t="s">
        <v>2408</v>
      </c>
      <c r="G678" s="79" t="b">
        <v>0</v>
      </c>
      <c r="H678" s="79" t="b">
        <v>0</v>
      </c>
      <c r="I678" s="79" t="b">
        <v>0</v>
      </c>
      <c r="J678" s="79" t="b">
        <v>0</v>
      </c>
      <c r="K678" s="79" t="b">
        <v>0</v>
      </c>
      <c r="L678" s="79" t="b">
        <v>0</v>
      </c>
    </row>
    <row r="679" spans="1:12" ht="15">
      <c r="A679" s="86" t="s">
        <v>867</v>
      </c>
      <c r="B679" s="86" t="s">
        <v>932</v>
      </c>
      <c r="C679" s="79">
        <v>2</v>
      </c>
      <c r="D679" s="104">
        <v>0.0010896548789470235</v>
      </c>
      <c r="E679" s="104">
        <v>2.837588438235511</v>
      </c>
      <c r="F679" s="79" t="s">
        <v>2408</v>
      </c>
      <c r="G679" s="79" t="b">
        <v>0</v>
      </c>
      <c r="H679" s="79" t="b">
        <v>0</v>
      </c>
      <c r="I679" s="79" t="b">
        <v>0</v>
      </c>
      <c r="J679" s="79" t="b">
        <v>0</v>
      </c>
      <c r="K679" s="79" t="b">
        <v>0</v>
      </c>
      <c r="L679" s="79" t="b">
        <v>0</v>
      </c>
    </row>
    <row r="680" spans="1:12" ht="15">
      <c r="A680" s="86" t="s">
        <v>2433</v>
      </c>
      <c r="B680" s="86" t="s">
        <v>919</v>
      </c>
      <c r="C680" s="79">
        <v>2</v>
      </c>
      <c r="D680" s="104">
        <v>0.0010896548789470235</v>
      </c>
      <c r="E680" s="104">
        <v>1.9344984512435677</v>
      </c>
      <c r="F680" s="79" t="s">
        <v>2408</v>
      </c>
      <c r="G680" s="79" t="b">
        <v>0</v>
      </c>
      <c r="H680" s="79" t="b">
        <v>0</v>
      </c>
      <c r="I680" s="79" t="b">
        <v>0</v>
      </c>
      <c r="J680" s="79" t="b">
        <v>0</v>
      </c>
      <c r="K680" s="79" t="b">
        <v>0</v>
      </c>
      <c r="L680" s="79" t="b">
        <v>0</v>
      </c>
    </row>
    <row r="681" spans="1:12" ht="15">
      <c r="A681" s="86" t="s">
        <v>2756</v>
      </c>
      <c r="B681" s="86" t="s">
        <v>2757</v>
      </c>
      <c r="C681" s="79">
        <v>2</v>
      </c>
      <c r="D681" s="104">
        <v>0.0010896548789470235</v>
      </c>
      <c r="E681" s="104">
        <v>3.2355284469075487</v>
      </c>
      <c r="F681" s="79" t="s">
        <v>2408</v>
      </c>
      <c r="G681" s="79" t="b">
        <v>0</v>
      </c>
      <c r="H681" s="79" t="b">
        <v>0</v>
      </c>
      <c r="I681" s="79" t="b">
        <v>0</v>
      </c>
      <c r="J681" s="79" t="b">
        <v>0</v>
      </c>
      <c r="K681" s="79" t="b">
        <v>0</v>
      </c>
      <c r="L681" s="79" t="b">
        <v>0</v>
      </c>
    </row>
    <row r="682" spans="1:12" ht="15">
      <c r="A682" s="86" t="s">
        <v>2947</v>
      </c>
      <c r="B682" s="86" t="s">
        <v>2948</v>
      </c>
      <c r="C682" s="79">
        <v>2</v>
      </c>
      <c r="D682" s="104">
        <v>0.0010896548789470235</v>
      </c>
      <c r="E682" s="104">
        <v>3.2355284469075487</v>
      </c>
      <c r="F682" s="79" t="s">
        <v>2408</v>
      </c>
      <c r="G682" s="79" t="b">
        <v>0</v>
      </c>
      <c r="H682" s="79" t="b">
        <v>0</v>
      </c>
      <c r="I682" s="79" t="b">
        <v>0</v>
      </c>
      <c r="J682" s="79" t="b">
        <v>0</v>
      </c>
      <c r="K682" s="79" t="b">
        <v>0</v>
      </c>
      <c r="L682" s="79" t="b">
        <v>0</v>
      </c>
    </row>
    <row r="683" spans="1:12" ht="15">
      <c r="A683" s="86" t="s">
        <v>2878</v>
      </c>
      <c r="B683" s="86" t="s">
        <v>2949</v>
      </c>
      <c r="C683" s="79">
        <v>2</v>
      </c>
      <c r="D683" s="104">
        <v>0.0010896548789470235</v>
      </c>
      <c r="E683" s="104">
        <v>3.2355284469075487</v>
      </c>
      <c r="F683" s="79" t="s">
        <v>2408</v>
      </c>
      <c r="G683" s="79" t="b">
        <v>0</v>
      </c>
      <c r="H683" s="79" t="b">
        <v>0</v>
      </c>
      <c r="I683" s="79" t="b">
        <v>0</v>
      </c>
      <c r="J683" s="79" t="b">
        <v>0</v>
      </c>
      <c r="K683" s="79" t="b">
        <v>0</v>
      </c>
      <c r="L683" s="79" t="b">
        <v>0</v>
      </c>
    </row>
    <row r="684" spans="1:12" ht="15">
      <c r="A684" s="86" t="s">
        <v>2797</v>
      </c>
      <c r="B684" s="86" t="s">
        <v>2696</v>
      </c>
      <c r="C684" s="79">
        <v>2</v>
      </c>
      <c r="D684" s="104">
        <v>0.0010896548789470235</v>
      </c>
      <c r="E684" s="104">
        <v>3.059437187851868</v>
      </c>
      <c r="F684" s="79" t="s">
        <v>2408</v>
      </c>
      <c r="G684" s="79" t="b">
        <v>0</v>
      </c>
      <c r="H684" s="79" t="b">
        <v>0</v>
      </c>
      <c r="I684" s="79" t="b">
        <v>0</v>
      </c>
      <c r="J684" s="79" t="b">
        <v>0</v>
      </c>
      <c r="K684" s="79" t="b">
        <v>0</v>
      </c>
      <c r="L684" s="79" t="b">
        <v>0</v>
      </c>
    </row>
    <row r="685" spans="1:12" ht="15">
      <c r="A685" s="86" t="s">
        <v>2951</v>
      </c>
      <c r="B685" s="86" t="s">
        <v>2797</v>
      </c>
      <c r="C685" s="79">
        <v>2</v>
      </c>
      <c r="D685" s="104">
        <v>0.0010896548789470235</v>
      </c>
      <c r="E685" s="104">
        <v>3.059437187851868</v>
      </c>
      <c r="F685" s="79" t="s">
        <v>2408</v>
      </c>
      <c r="G685" s="79" t="b">
        <v>0</v>
      </c>
      <c r="H685" s="79" t="b">
        <v>0</v>
      </c>
      <c r="I685" s="79" t="b">
        <v>0</v>
      </c>
      <c r="J685" s="79" t="b">
        <v>0</v>
      </c>
      <c r="K685" s="79" t="b">
        <v>0</v>
      </c>
      <c r="L685" s="79" t="b">
        <v>0</v>
      </c>
    </row>
    <row r="686" spans="1:12" ht="15">
      <c r="A686" s="86" t="s">
        <v>3479</v>
      </c>
      <c r="B686" s="86" t="s">
        <v>3491</v>
      </c>
      <c r="C686" s="79">
        <v>2</v>
      </c>
      <c r="D686" s="104">
        <v>0.0010896548789470235</v>
      </c>
      <c r="E686" s="104">
        <v>3.059437187851868</v>
      </c>
      <c r="F686" s="79" t="s">
        <v>2408</v>
      </c>
      <c r="G686" s="79" t="b">
        <v>0</v>
      </c>
      <c r="H686" s="79" t="b">
        <v>0</v>
      </c>
      <c r="I686" s="79" t="b">
        <v>0</v>
      </c>
      <c r="J686" s="79" t="b">
        <v>0</v>
      </c>
      <c r="K686" s="79" t="b">
        <v>0</v>
      </c>
      <c r="L686" s="79" t="b">
        <v>0</v>
      </c>
    </row>
    <row r="687" spans="1:12" ht="15">
      <c r="A687" s="86" t="s">
        <v>2974</v>
      </c>
      <c r="B687" s="86" t="s">
        <v>2428</v>
      </c>
      <c r="C687" s="79">
        <v>2</v>
      </c>
      <c r="D687" s="104">
        <v>0.0010896548789470235</v>
      </c>
      <c r="E687" s="104">
        <v>1.4873404199013485</v>
      </c>
      <c r="F687" s="79" t="s">
        <v>2408</v>
      </c>
      <c r="G687" s="79" t="b">
        <v>0</v>
      </c>
      <c r="H687" s="79" t="b">
        <v>0</v>
      </c>
      <c r="I687" s="79" t="b">
        <v>0</v>
      </c>
      <c r="J687" s="79" t="b">
        <v>0</v>
      </c>
      <c r="K687" s="79" t="b">
        <v>0</v>
      </c>
      <c r="L687" s="79" t="b">
        <v>0</v>
      </c>
    </row>
    <row r="688" spans="1:12" ht="15">
      <c r="A688" s="86" t="s">
        <v>288</v>
      </c>
      <c r="B688" s="86" t="s">
        <v>855</v>
      </c>
      <c r="C688" s="79">
        <v>2</v>
      </c>
      <c r="D688" s="104">
        <v>0.001255511625869327</v>
      </c>
      <c r="E688" s="104">
        <v>1.8833459287961865</v>
      </c>
      <c r="F688" s="79" t="s">
        <v>2408</v>
      </c>
      <c r="G688" s="79" t="b">
        <v>0</v>
      </c>
      <c r="H688" s="79" t="b">
        <v>0</v>
      </c>
      <c r="I688" s="79" t="b">
        <v>0</v>
      </c>
      <c r="J688" s="79" t="b">
        <v>0</v>
      </c>
      <c r="K688" s="79" t="b">
        <v>0</v>
      </c>
      <c r="L688" s="79" t="b">
        <v>0</v>
      </c>
    </row>
    <row r="689" spans="1:12" ht="15">
      <c r="A689" s="86" t="s">
        <v>3046</v>
      </c>
      <c r="B689" s="86" t="s">
        <v>3047</v>
      </c>
      <c r="C689" s="79">
        <v>2</v>
      </c>
      <c r="D689" s="104">
        <v>0.0010896548789470235</v>
      </c>
      <c r="E689" s="104">
        <v>3.2355284469075487</v>
      </c>
      <c r="F689" s="79" t="s">
        <v>2408</v>
      </c>
      <c r="G689" s="79" t="b">
        <v>0</v>
      </c>
      <c r="H689" s="79" t="b">
        <v>0</v>
      </c>
      <c r="I689" s="79" t="b">
        <v>0</v>
      </c>
      <c r="J689" s="79" t="b">
        <v>0</v>
      </c>
      <c r="K689" s="79" t="b">
        <v>0</v>
      </c>
      <c r="L689" s="79" t="b">
        <v>0</v>
      </c>
    </row>
    <row r="690" spans="1:12" ht="15">
      <c r="A690" s="86" t="s">
        <v>3047</v>
      </c>
      <c r="B690" s="86" t="s">
        <v>2443</v>
      </c>
      <c r="C690" s="79">
        <v>2</v>
      </c>
      <c r="D690" s="104">
        <v>0.0010896548789470235</v>
      </c>
      <c r="E690" s="104">
        <v>2.3904304068932922</v>
      </c>
      <c r="F690" s="79" t="s">
        <v>2408</v>
      </c>
      <c r="G690" s="79" t="b">
        <v>0</v>
      </c>
      <c r="H690" s="79" t="b">
        <v>0</v>
      </c>
      <c r="I690" s="79" t="b">
        <v>0</v>
      </c>
      <c r="J690" s="79" t="b">
        <v>0</v>
      </c>
      <c r="K690" s="79" t="b">
        <v>0</v>
      </c>
      <c r="L690" s="79" t="b">
        <v>0</v>
      </c>
    </row>
    <row r="691" spans="1:12" ht="15">
      <c r="A691" s="86" t="s">
        <v>2443</v>
      </c>
      <c r="B691" s="86" t="s">
        <v>3048</v>
      </c>
      <c r="C691" s="79">
        <v>2</v>
      </c>
      <c r="D691" s="104">
        <v>0.0010896548789470235</v>
      </c>
      <c r="E691" s="104">
        <v>2.360467183515849</v>
      </c>
      <c r="F691" s="79" t="s">
        <v>2408</v>
      </c>
      <c r="G691" s="79" t="b">
        <v>0</v>
      </c>
      <c r="H691" s="79" t="b">
        <v>0</v>
      </c>
      <c r="I691" s="79" t="b">
        <v>0</v>
      </c>
      <c r="J691" s="79" t="b">
        <v>0</v>
      </c>
      <c r="K691" s="79" t="b">
        <v>1</v>
      </c>
      <c r="L691" s="79" t="b">
        <v>0</v>
      </c>
    </row>
    <row r="692" spans="1:12" ht="15">
      <c r="A692" s="86" t="s">
        <v>3048</v>
      </c>
      <c r="B692" s="86" t="s">
        <v>3049</v>
      </c>
      <c r="C692" s="79">
        <v>2</v>
      </c>
      <c r="D692" s="104">
        <v>0.0010896548789470235</v>
      </c>
      <c r="E692" s="104">
        <v>3.2355284469075487</v>
      </c>
      <c r="F692" s="79" t="s">
        <v>2408</v>
      </c>
      <c r="G692" s="79" t="b">
        <v>0</v>
      </c>
      <c r="H692" s="79" t="b">
        <v>1</v>
      </c>
      <c r="I692" s="79" t="b">
        <v>0</v>
      </c>
      <c r="J692" s="79" t="b">
        <v>0</v>
      </c>
      <c r="K692" s="79" t="b">
        <v>0</v>
      </c>
      <c r="L692" s="79" t="b">
        <v>0</v>
      </c>
    </row>
    <row r="693" spans="1:12" ht="15">
      <c r="A693" s="86" t="s">
        <v>3049</v>
      </c>
      <c r="B693" s="86" t="s">
        <v>2677</v>
      </c>
      <c r="C693" s="79">
        <v>2</v>
      </c>
      <c r="D693" s="104">
        <v>0.0010896548789470235</v>
      </c>
      <c r="E693" s="104">
        <v>3.2355284469075487</v>
      </c>
      <c r="F693" s="79" t="s">
        <v>2408</v>
      </c>
      <c r="G693" s="79" t="b">
        <v>0</v>
      </c>
      <c r="H693" s="79" t="b">
        <v>0</v>
      </c>
      <c r="I693" s="79" t="b">
        <v>0</v>
      </c>
      <c r="J693" s="79" t="b">
        <v>0</v>
      </c>
      <c r="K693" s="79" t="b">
        <v>0</v>
      </c>
      <c r="L693" s="79" t="b">
        <v>0</v>
      </c>
    </row>
    <row r="694" spans="1:12" ht="15">
      <c r="A694" s="86" t="s">
        <v>2677</v>
      </c>
      <c r="B694" s="86" t="s">
        <v>2858</v>
      </c>
      <c r="C694" s="79">
        <v>2</v>
      </c>
      <c r="D694" s="104">
        <v>0.0010896548789470235</v>
      </c>
      <c r="E694" s="104">
        <v>3.2355284469075487</v>
      </c>
      <c r="F694" s="79" t="s">
        <v>2408</v>
      </c>
      <c r="G694" s="79" t="b">
        <v>0</v>
      </c>
      <c r="H694" s="79" t="b">
        <v>0</v>
      </c>
      <c r="I694" s="79" t="b">
        <v>0</v>
      </c>
      <c r="J694" s="79" t="b">
        <v>0</v>
      </c>
      <c r="K694" s="79" t="b">
        <v>0</v>
      </c>
      <c r="L694" s="79" t="b">
        <v>0</v>
      </c>
    </row>
    <row r="695" spans="1:12" ht="15">
      <c r="A695" s="86" t="s">
        <v>2858</v>
      </c>
      <c r="B695" s="86" t="s">
        <v>308</v>
      </c>
      <c r="C695" s="79">
        <v>2</v>
      </c>
      <c r="D695" s="104">
        <v>0.0010896548789470235</v>
      </c>
      <c r="E695" s="104">
        <v>3.059437187851868</v>
      </c>
      <c r="F695" s="79" t="s">
        <v>2408</v>
      </c>
      <c r="G695" s="79" t="b">
        <v>0</v>
      </c>
      <c r="H695" s="79" t="b">
        <v>0</v>
      </c>
      <c r="I695" s="79" t="b">
        <v>0</v>
      </c>
      <c r="J695" s="79" t="b">
        <v>0</v>
      </c>
      <c r="K695" s="79" t="b">
        <v>0</v>
      </c>
      <c r="L695" s="79" t="b">
        <v>0</v>
      </c>
    </row>
    <row r="696" spans="1:12" ht="15">
      <c r="A696" s="86" t="s">
        <v>308</v>
      </c>
      <c r="B696" s="86" t="s">
        <v>2448</v>
      </c>
      <c r="C696" s="79">
        <v>2</v>
      </c>
      <c r="D696" s="104">
        <v>0.0010896548789470235</v>
      </c>
      <c r="E696" s="104">
        <v>2.4573771965239053</v>
      </c>
      <c r="F696" s="79" t="s">
        <v>2408</v>
      </c>
      <c r="G696" s="79" t="b">
        <v>0</v>
      </c>
      <c r="H696" s="79" t="b">
        <v>0</v>
      </c>
      <c r="I696" s="79" t="b">
        <v>0</v>
      </c>
      <c r="J696" s="79" t="b">
        <v>0</v>
      </c>
      <c r="K696" s="79" t="b">
        <v>0</v>
      </c>
      <c r="L696" s="79" t="b">
        <v>0</v>
      </c>
    </row>
    <row r="697" spans="1:12" ht="15">
      <c r="A697" s="86" t="s">
        <v>2448</v>
      </c>
      <c r="B697" s="86" t="s">
        <v>288</v>
      </c>
      <c r="C697" s="79">
        <v>2</v>
      </c>
      <c r="D697" s="104">
        <v>0.0010896548789470235</v>
      </c>
      <c r="E697" s="104">
        <v>2.2355284469075487</v>
      </c>
      <c r="F697" s="79" t="s">
        <v>2408</v>
      </c>
      <c r="G697" s="79" t="b">
        <v>0</v>
      </c>
      <c r="H697" s="79" t="b">
        <v>0</v>
      </c>
      <c r="I697" s="79" t="b">
        <v>0</v>
      </c>
      <c r="J697" s="79" t="b">
        <v>0</v>
      </c>
      <c r="K697" s="79" t="b">
        <v>0</v>
      </c>
      <c r="L697" s="79" t="b">
        <v>0</v>
      </c>
    </row>
    <row r="698" spans="1:12" ht="15">
      <c r="A698" s="86" t="s">
        <v>288</v>
      </c>
      <c r="B698" s="86" t="s">
        <v>2800</v>
      </c>
      <c r="C698" s="79">
        <v>2</v>
      </c>
      <c r="D698" s="104">
        <v>0.0010896548789470235</v>
      </c>
      <c r="E698" s="104">
        <v>2.837588438235511</v>
      </c>
      <c r="F698" s="79" t="s">
        <v>2408</v>
      </c>
      <c r="G698" s="79" t="b">
        <v>0</v>
      </c>
      <c r="H698" s="79" t="b">
        <v>0</v>
      </c>
      <c r="I698" s="79" t="b">
        <v>0</v>
      </c>
      <c r="J698" s="79" t="b">
        <v>0</v>
      </c>
      <c r="K698" s="79" t="b">
        <v>0</v>
      </c>
      <c r="L698" s="79" t="b">
        <v>0</v>
      </c>
    </row>
    <row r="699" spans="1:12" ht="15">
      <c r="A699" s="86" t="s">
        <v>2800</v>
      </c>
      <c r="B699" s="86" t="s">
        <v>2521</v>
      </c>
      <c r="C699" s="79">
        <v>2</v>
      </c>
      <c r="D699" s="104">
        <v>0.0010896548789470235</v>
      </c>
      <c r="E699" s="104">
        <v>3.2355284469075487</v>
      </c>
      <c r="F699" s="79" t="s">
        <v>2408</v>
      </c>
      <c r="G699" s="79" t="b">
        <v>0</v>
      </c>
      <c r="H699" s="79" t="b">
        <v>0</v>
      </c>
      <c r="I699" s="79" t="b">
        <v>0</v>
      </c>
      <c r="J699" s="79" t="b">
        <v>0</v>
      </c>
      <c r="K699" s="79" t="b">
        <v>0</v>
      </c>
      <c r="L699" s="79" t="b">
        <v>0</v>
      </c>
    </row>
    <row r="700" spans="1:12" ht="15">
      <c r="A700" s="86" t="s">
        <v>2521</v>
      </c>
      <c r="B700" s="86" t="s">
        <v>3050</v>
      </c>
      <c r="C700" s="79">
        <v>2</v>
      </c>
      <c r="D700" s="104">
        <v>0.0010896548789470235</v>
      </c>
      <c r="E700" s="104">
        <v>3.2355284469075487</v>
      </c>
      <c r="F700" s="79" t="s">
        <v>2408</v>
      </c>
      <c r="G700" s="79" t="b">
        <v>0</v>
      </c>
      <c r="H700" s="79" t="b">
        <v>0</v>
      </c>
      <c r="I700" s="79" t="b">
        <v>0</v>
      </c>
      <c r="J700" s="79" t="b">
        <v>0</v>
      </c>
      <c r="K700" s="79" t="b">
        <v>0</v>
      </c>
      <c r="L700" s="79" t="b">
        <v>0</v>
      </c>
    </row>
    <row r="701" spans="1:12" ht="15">
      <c r="A701" s="86" t="s">
        <v>3050</v>
      </c>
      <c r="B701" s="86" t="s">
        <v>3051</v>
      </c>
      <c r="C701" s="79">
        <v>2</v>
      </c>
      <c r="D701" s="104">
        <v>0.0010896548789470235</v>
      </c>
      <c r="E701" s="104">
        <v>3.2355284469075487</v>
      </c>
      <c r="F701" s="79" t="s">
        <v>2408</v>
      </c>
      <c r="G701" s="79" t="b">
        <v>0</v>
      </c>
      <c r="H701" s="79" t="b">
        <v>0</v>
      </c>
      <c r="I701" s="79" t="b">
        <v>0</v>
      </c>
      <c r="J701" s="79" t="b">
        <v>0</v>
      </c>
      <c r="K701" s="79" t="b">
        <v>0</v>
      </c>
      <c r="L701" s="79" t="b">
        <v>0</v>
      </c>
    </row>
    <row r="702" spans="1:12" ht="15">
      <c r="A702" s="86" t="s">
        <v>3051</v>
      </c>
      <c r="B702" s="86" t="s">
        <v>3052</v>
      </c>
      <c r="C702" s="79">
        <v>2</v>
      </c>
      <c r="D702" s="104">
        <v>0.0010896548789470235</v>
      </c>
      <c r="E702" s="104">
        <v>3.2355284469075487</v>
      </c>
      <c r="F702" s="79" t="s">
        <v>2408</v>
      </c>
      <c r="G702" s="79" t="b">
        <v>0</v>
      </c>
      <c r="H702" s="79" t="b">
        <v>0</v>
      </c>
      <c r="I702" s="79" t="b">
        <v>0</v>
      </c>
      <c r="J702" s="79" t="b">
        <v>0</v>
      </c>
      <c r="K702" s="79" t="b">
        <v>0</v>
      </c>
      <c r="L702" s="79" t="b">
        <v>0</v>
      </c>
    </row>
    <row r="703" spans="1:12" ht="15">
      <c r="A703" s="86" t="s">
        <v>3053</v>
      </c>
      <c r="B703" s="86" t="s">
        <v>2438</v>
      </c>
      <c r="C703" s="79">
        <v>2</v>
      </c>
      <c r="D703" s="104">
        <v>0.0010896548789470235</v>
      </c>
      <c r="E703" s="104">
        <v>2.2355284469075487</v>
      </c>
      <c r="F703" s="79" t="s">
        <v>2408</v>
      </c>
      <c r="G703" s="79" t="b">
        <v>0</v>
      </c>
      <c r="H703" s="79" t="b">
        <v>0</v>
      </c>
      <c r="I703" s="79" t="b">
        <v>0</v>
      </c>
      <c r="J703" s="79" t="b">
        <v>0</v>
      </c>
      <c r="K703" s="79" t="b">
        <v>0</v>
      </c>
      <c r="L703" s="79" t="b">
        <v>0</v>
      </c>
    </row>
    <row r="704" spans="1:12" ht="15">
      <c r="A704" s="86" t="s">
        <v>3429</v>
      </c>
      <c r="B704" s="86" t="s">
        <v>2781</v>
      </c>
      <c r="C704" s="79">
        <v>2</v>
      </c>
      <c r="D704" s="104">
        <v>0.0010896548789470235</v>
      </c>
      <c r="E704" s="104">
        <v>2.1386184338994925</v>
      </c>
      <c r="F704" s="79" t="s">
        <v>2408</v>
      </c>
      <c r="G704" s="79" t="b">
        <v>0</v>
      </c>
      <c r="H704" s="79" t="b">
        <v>0</v>
      </c>
      <c r="I704" s="79" t="b">
        <v>0</v>
      </c>
      <c r="J704" s="79" t="b">
        <v>0</v>
      </c>
      <c r="K704" s="79" t="b">
        <v>0</v>
      </c>
      <c r="L704" s="79" t="b">
        <v>0</v>
      </c>
    </row>
    <row r="705" spans="1:12" ht="15">
      <c r="A705" s="86" t="s">
        <v>2781</v>
      </c>
      <c r="B705" s="86" t="s">
        <v>2497</v>
      </c>
      <c r="C705" s="79">
        <v>2</v>
      </c>
      <c r="D705" s="104">
        <v>0.0010896548789470235</v>
      </c>
      <c r="E705" s="104">
        <v>3.059437187851868</v>
      </c>
      <c r="F705" s="79" t="s">
        <v>2408</v>
      </c>
      <c r="G705" s="79" t="b">
        <v>0</v>
      </c>
      <c r="H705" s="79" t="b">
        <v>0</v>
      </c>
      <c r="I705" s="79" t="b">
        <v>0</v>
      </c>
      <c r="J705" s="79" t="b">
        <v>0</v>
      </c>
      <c r="K705" s="79" t="b">
        <v>0</v>
      </c>
      <c r="L705" s="79" t="b">
        <v>0</v>
      </c>
    </row>
    <row r="706" spans="1:12" ht="15">
      <c r="A706" s="86" t="s">
        <v>2497</v>
      </c>
      <c r="B706" s="86" t="s">
        <v>3054</v>
      </c>
      <c r="C706" s="79">
        <v>2</v>
      </c>
      <c r="D706" s="104">
        <v>0.0010896548789470235</v>
      </c>
      <c r="E706" s="104">
        <v>3.059437187851868</v>
      </c>
      <c r="F706" s="79" t="s">
        <v>2408</v>
      </c>
      <c r="G706" s="79" t="b">
        <v>0</v>
      </c>
      <c r="H706" s="79" t="b">
        <v>0</v>
      </c>
      <c r="I706" s="79" t="b">
        <v>0</v>
      </c>
      <c r="J706" s="79" t="b">
        <v>0</v>
      </c>
      <c r="K706" s="79" t="b">
        <v>0</v>
      </c>
      <c r="L706" s="79" t="b">
        <v>0</v>
      </c>
    </row>
    <row r="707" spans="1:12" ht="15">
      <c r="A707" s="86" t="s">
        <v>3054</v>
      </c>
      <c r="B707" s="86" t="s">
        <v>3055</v>
      </c>
      <c r="C707" s="79">
        <v>2</v>
      </c>
      <c r="D707" s="104">
        <v>0.0010896548789470235</v>
      </c>
      <c r="E707" s="104">
        <v>3.2355284469075487</v>
      </c>
      <c r="F707" s="79" t="s">
        <v>2408</v>
      </c>
      <c r="G707" s="79" t="b">
        <v>0</v>
      </c>
      <c r="H707" s="79" t="b">
        <v>0</v>
      </c>
      <c r="I707" s="79" t="b">
        <v>0</v>
      </c>
      <c r="J707" s="79" t="b">
        <v>0</v>
      </c>
      <c r="K707" s="79" t="b">
        <v>0</v>
      </c>
      <c r="L707" s="79" t="b">
        <v>0</v>
      </c>
    </row>
    <row r="708" spans="1:12" ht="15">
      <c r="A708" s="86" t="s">
        <v>3055</v>
      </c>
      <c r="B708" s="86" t="s">
        <v>2713</v>
      </c>
      <c r="C708" s="79">
        <v>2</v>
      </c>
      <c r="D708" s="104">
        <v>0.0010896548789470235</v>
      </c>
      <c r="E708" s="104">
        <v>3.2355284469075487</v>
      </c>
      <c r="F708" s="79" t="s">
        <v>2408</v>
      </c>
      <c r="G708" s="79" t="b">
        <v>0</v>
      </c>
      <c r="H708" s="79" t="b">
        <v>0</v>
      </c>
      <c r="I708" s="79" t="b">
        <v>0</v>
      </c>
      <c r="J708" s="79" t="b">
        <v>1</v>
      </c>
      <c r="K708" s="79" t="b">
        <v>0</v>
      </c>
      <c r="L708" s="79" t="b">
        <v>0</v>
      </c>
    </row>
    <row r="709" spans="1:12" ht="15">
      <c r="A709" s="86" t="s">
        <v>2713</v>
      </c>
      <c r="B709" s="86" t="s">
        <v>2428</v>
      </c>
      <c r="C709" s="79">
        <v>2</v>
      </c>
      <c r="D709" s="104">
        <v>0.0010896548789470235</v>
      </c>
      <c r="E709" s="104">
        <v>1.4873404199013485</v>
      </c>
      <c r="F709" s="79" t="s">
        <v>2408</v>
      </c>
      <c r="G709" s="79" t="b">
        <v>1</v>
      </c>
      <c r="H709" s="79" t="b">
        <v>0</v>
      </c>
      <c r="I709" s="79" t="b">
        <v>0</v>
      </c>
      <c r="J709" s="79" t="b">
        <v>0</v>
      </c>
      <c r="K709" s="79" t="b">
        <v>0</v>
      </c>
      <c r="L709" s="79" t="b">
        <v>0</v>
      </c>
    </row>
    <row r="710" spans="1:12" ht="15">
      <c r="A710" s="86" t="s">
        <v>2882</v>
      </c>
      <c r="B710" s="86" t="s">
        <v>3044</v>
      </c>
      <c r="C710" s="79">
        <v>2</v>
      </c>
      <c r="D710" s="104">
        <v>0.0010896548789470235</v>
      </c>
      <c r="E710" s="104">
        <v>3.2355284469075487</v>
      </c>
      <c r="F710" s="79" t="s">
        <v>2408</v>
      </c>
      <c r="G710" s="79" t="b">
        <v>0</v>
      </c>
      <c r="H710" s="79" t="b">
        <v>0</v>
      </c>
      <c r="I710" s="79" t="b">
        <v>0</v>
      </c>
      <c r="J710" s="79" t="b">
        <v>0</v>
      </c>
      <c r="K710" s="79" t="b">
        <v>0</v>
      </c>
      <c r="L710" s="79" t="b">
        <v>0</v>
      </c>
    </row>
    <row r="711" spans="1:12" ht="15">
      <c r="A711" s="86" t="s">
        <v>3044</v>
      </c>
      <c r="B711" s="86" t="s">
        <v>2717</v>
      </c>
      <c r="C711" s="79">
        <v>2</v>
      </c>
      <c r="D711" s="104">
        <v>0.0010896548789470235</v>
      </c>
      <c r="E711" s="104">
        <v>3.2355284469075487</v>
      </c>
      <c r="F711" s="79" t="s">
        <v>2408</v>
      </c>
      <c r="G711" s="79" t="b">
        <v>0</v>
      </c>
      <c r="H711" s="79" t="b">
        <v>0</v>
      </c>
      <c r="I711" s="79" t="b">
        <v>0</v>
      </c>
      <c r="J711" s="79" t="b">
        <v>0</v>
      </c>
      <c r="K711" s="79" t="b">
        <v>0</v>
      </c>
      <c r="L711" s="79" t="b">
        <v>0</v>
      </c>
    </row>
    <row r="712" spans="1:12" ht="15">
      <c r="A712" s="86" t="s">
        <v>2717</v>
      </c>
      <c r="B712" s="86" t="s">
        <v>944</v>
      </c>
      <c r="C712" s="79">
        <v>2</v>
      </c>
      <c r="D712" s="104">
        <v>0.0010896548789470235</v>
      </c>
      <c r="E712" s="104">
        <v>3.2355284469075487</v>
      </c>
      <c r="F712" s="79" t="s">
        <v>2408</v>
      </c>
      <c r="G712" s="79" t="b">
        <v>0</v>
      </c>
      <c r="H712" s="79" t="b">
        <v>0</v>
      </c>
      <c r="I712" s="79" t="b">
        <v>0</v>
      </c>
      <c r="J712" s="79" t="b">
        <v>0</v>
      </c>
      <c r="K712" s="79" t="b">
        <v>0</v>
      </c>
      <c r="L712" s="79" t="b">
        <v>0</v>
      </c>
    </row>
    <row r="713" spans="1:12" ht="15">
      <c r="A713" s="86" t="s">
        <v>3045</v>
      </c>
      <c r="B713" s="86" t="s">
        <v>2499</v>
      </c>
      <c r="C713" s="79">
        <v>2</v>
      </c>
      <c r="D713" s="104">
        <v>0.0010896548789470235</v>
      </c>
      <c r="E713" s="104">
        <v>2.7584071921878865</v>
      </c>
      <c r="F713" s="79" t="s">
        <v>2408</v>
      </c>
      <c r="G713" s="79" t="b">
        <v>0</v>
      </c>
      <c r="H713" s="79" t="b">
        <v>0</v>
      </c>
      <c r="I713" s="79" t="b">
        <v>0</v>
      </c>
      <c r="J713" s="79" t="b">
        <v>0</v>
      </c>
      <c r="K713" s="79" t="b">
        <v>0</v>
      </c>
      <c r="L713" s="79" t="b">
        <v>0</v>
      </c>
    </row>
    <row r="714" spans="1:12" ht="15">
      <c r="A714" s="86" t="s">
        <v>2716</v>
      </c>
      <c r="B714" s="86" t="s">
        <v>2702</v>
      </c>
      <c r="C714" s="79">
        <v>2</v>
      </c>
      <c r="D714" s="104">
        <v>0.0010896548789470235</v>
      </c>
      <c r="E714" s="104">
        <v>3.059437187851868</v>
      </c>
      <c r="F714" s="79" t="s">
        <v>2408</v>
      </c>
      <c r="G714" s="79" t="b">
        <v>1</v>
      </c>
      <c r="H714" s="79" t="b">
        <v>0</v>
      </c>
      <c r="I714" s="79" t="b">
        <v>0</v>
      </c>
      <c r="J714" s="79" t="b">
        <v>0</v>
      </c>
      <c r="K714" s="79" t="b">
        <v>0</v>
      </c>
      <c r="L714" s="79" t="b">
        <v>0</v>
      </c>
    </row>
    <row r="715" spans="1:12" ht="15">
      <c r="A715" s="86" t="s">
        <v>993</v>
      </c>
      <c r="B715" s="86" t="s">
        <v>2555</v>
      </c>
      <c r="C715" s="79">
        <v>2</v>
      </c>
      <c r="D715" s="104">
        <v>0.0010896548789470235</v>
      </c>
      <c r="E715" s="104">
        <v>2.281285937468224</v>
      </c>
      <c r="F715" s="79" t="s">
        <v>2408</v>
      </c>
      <c r="G715" s="79" t="b">
        <v>1</v>
      </c>
      <c r="H715" s="79" t="b">
        <v>0</v>
      </c>
      <c r="I715" s="79" t="b">
        <v>0</v>
      </c>
      <c r="J715" s="79" t="b">
        <v>0</v>
      </c>
      <c r="K715" s="79" t="b">
        <v>1</v>
      </c>
      <c r="L715" s="79" t="b">
        <v>0</v>
      </c>
    </row>
    <row r="716" spans="1:12" ht="15">
      <c r="A716" s="86" t="s">
        <v>2831</v>
      </c>
      <c r="B716" s="86" t="s">
        <v>2593</v>
      </c>
      <c r="C716" s="79">
        <v>2</v>
      </c>
      <c r="D716" s="104">
        <v>0.0010896548789470235</v>
      </c>
      <c r="E716" s="104">
        <v>2.6334684555795866</v>
      </c>
      <c r="F716" s="79" t="s">
        <v>2408</v>
      </c>
      <c r="G716" s="79" t="b">
        <v>0</v>
      </c>
      <c r="H716" s="79" t="b">
        <v>0</v>
      </c>
      <c r="I716" s="79" t="b">
        <v>0</v>
      </c>
      <c r="J716" s="79" t="b">
        <v>0</v>
      </c>
      <c r="K716" s="79" t="b">
        <v>0</v>
      </c>
      <c r="L716" s="79" t="b">
        <v>0</v>
      </c>
    </row>
    <row r="717" spans="1:12" ht="15">
      <c r="A717" s="86" t="s">
        <v>921</v>
      </c>
      <c r="B717" s="86" t="s">
        <v>2666</v>
      </c>
      <c r="C717" s="79">
        <v>2</v>
      </c>
      <c r="D717" s="104">
        <v>0.0010896548789470235</v>
      </c>
      <c r="E717" s="104">
        <v>2.934498451243568</v>
      </c>
      <c r="F717" s="79" t="s">
        <v>2408</v>
      </c>
      <c r="G717" s="79" t="b">
        <v>0</v>
      </c>
      <c r="H717" s="79" t="b">
        <v>0</v>
      </c>
      <c r="I717" s="79" t="b">
        <v>0</v>
      </c>
      <c r="J717" s="79" t="b">
        <v>0</v>
      </c>
      <c r="K717" s="79" t="b">
        <v>0</v>
      </c>
      <c r="L717" s="79" t="b">
        <v>0</v>
      </c>
    </row>
    <row r="718" spans="1:12" ht="15">
      <c r="A718" s="86" t="s">
        <v>2666</v>
      </c>
      <c r="B718" s="86" t="s">
        <v>2447</v>
      </c>
      <c r="C718" s="79">
        <v>2</v>
      </c>
      <c r="D718" s="104">
        <v>0.0010896548789470235</v>
      </c>
      <c r="E718" s="104">
        <v>2.582315933132205</v>
      </c>
      <c r="F718" s="79" t="s">
        <v>2408</v>
      </c>
      <c r="G718" s="79" t="b">
        <v>0</v>
      </c>
      <c r="H718" s="79" t="b">
        <v>0</v>
      </c>
      <c r="I718" s="79" t="b">
        <v>0</v>
      </c>
      <c r="J718" s="79" t="b">
        <v>0</v>
      </c>
      <c r="K718" s="79" t="b">
        <v>0</v>
      </c>
      <c r="L718" s="79" t="b">
        <v>0</v>
      </c>
    </row>
    <row r="719" spans="1:12" ht="15">
      <c r="A719" s="86" t="s">
        <v>2447</v>
      </c>
      <c r="B719" s="86" t="s">
        <v>2738</v>
      </c>
      <c r="C719" s="79">
        <v>2</v>
      </c>
      <c r="D719" s="104">
        <v>0.0010896548789470235</v>
      </c>
      <c r="E719" s="104">
        <v>2.406224674076524</v>
      </c>
      <c r="F719" s="79" t="s">
        <v>2408</v>
      </c>
      <c r="G719" s="79" t="b">
        <v>0</v>
      </c>
      <c r="H719" s="79" t="b">
        <v>0</v>
      </c>
      <c r="I719" s="79" t="b">
        <v>0</v>
      </c>
      <c r="J719" s="79" t="b">
        <v>0</v>
      </c>
      <c r="K719" s="79" t="b">
        <v>0</v>
      </c>
      <c r="L719" s="79" t="b">
        <v>0</v>
      </c>
    </row>
    <row r="720" spans="1:12" ht="15">
      <c r="A720" s="86" t="s">
        <v>2738</v>
      </c>
      <c r="B720" s="86" t="s">
        <v>2643</v>
      </c>
      <c r="C720" s="79">
        <v>2</v>
      </c>
      <c r="D720" s="104">
        <v>0.0010896548789470235</v>
      </c>
      <c r="E720" s="104">
        <v>2.8833459287961865</v>
      </c>
      <c r="F720" s="79" t="s">
        <v>2408</v>
      </c>
      <c r="G720" s="79" t="b">
        <v>0</v>
      </c>
      <c r="H720" s="79" t="b">
        <v>0</v>
      </c>
      <c r="I720" s="79" t="b">
        <v>0</v>
      </c>
      <c r="J720" s="79" t="b">
        <v>1</v>
      </c>
      <c r="K720" s="79" t="b">
        <v>0</v>
      </c>
      <c r="L720" s="79" t="b">
        <v>0</v>
      </c>
    </row>
    <row r="721" spans="1:12" ht="15">
      <c r="A721" s="86" t="s">
        <v>2643</v>
      </c>
      <c r="B721" s="86" t="s">
        <v>2631</v>
      </c>
      <c r="C721" s="79">
        <v>2</v>
      </c>
      <c r="D721" s="104">
        <v>0.0010896548789470235</v>
      </c>
      <c r="E721" s="104">
        <v>2.7584071921878865</v>
      </c>
      <c r="F721" s="79" t="s">
        <v>2408</v>
      </c>
      <c r="G721" s="79" t="b">
        <v>1</v>
      </c>
      <c r="H721" s="79" t="b">
        <v>0</v>
      </c>
      <c r="I721" s="79" t="b">
        <v>0</v>
      </c>
      <c r="J721" s="79" t="b">
        <v>0</v>
      </c>
      <c r="K721" s="79" t="b">
        <v>0</v>
      </c>
      <c r="L721" s="79" t="b">
        <v>0</v>
      </c>
    </row>
    <row r="722" spans="1:12" ht="15">
      <c r="A722" s="86" t="s">
        <v>2631</v>
      </c>
      <c r="B722" s="86" t="s">
        <v>851</v>
      </c>
      <c r="C722" s="79">
        <v>2</v>
      </c>
      <c r="D722" s="104">
        <v>0.0010896548789470235</v>
      </c>
      <c r="E722" s="104">
        <v>1.9344984512435677</v>
      </c>
      <c r="F722" s="79" t="s">
        <v>2408</v>
      </c>
      <c r="G722" s="79" t="b">
        <v>0</v>
      </c>
      <c r="H722" s="79" t="b">
        <v>0</v>
      </c>
      <c r="I722" s="79" t="b">
        <v>0</v>
      </c>
      <c r="J722" s="79" t="b">
        <v>0</v>
      </c>
      <c r="K722" s="79" t="b">
        <v>0</v>
      </c>
      <c r="L722" s="79" t="b">
        <v>0</v>
      </c>
    </row>
    <row r="723" spans="1:12" ht="15">
      <c r="A723" s="86" t="s">
        <v>888</v>
      </c>
      <c r="B723" s="86" t="s">
        <v>2549</v>
      </c>
      <c r="C723" s="79">
        <v>2</v>
      </c>
      <c r="D723" s="104">
        <v>0.0010896548789470235</v>
      </c>
      <c r="E723" s="104">
        <v>2.1051946784125426</v>
      </c>
      <c r="F723" s="79" t="s">
        <v>2408</v>
      </c>
      <c r="G723" s="79" t="b">
        <v>0</v>
      </c>
      <c r="H723" s="79" t="b">
        <v>0</v>
      </c>
      <c r="I723" s="79" t="b">
        <v>0</v>
      </c>
      <c r="J723" s="79" t="b">
        <v>0</v>
      </c>
      <c r="K723" s="79" t="b">
        <v>0</v>
      </c>
      <c r="L723" s="79" t="b">
        <v>0</v>
      </c>
    </row>
    <row r="724" spans="1:12" ht="15">
      <c r="A724" s="86" t="s">
        <v>2549</v>
      </c>
      <c r="B724" s="86" t="s">
        <v>3003</v>
      </c>
      <c r="C724" s="79">
        <v>2</v>
      </c>
      <c r="D724" s="104">
        <v>0.0010896548789470235</v>
      </c>
      <c r="E724" s="104">
        <v>3.2355284469075487</v>
      </c>
      <c r="F724" s="79" t="s">
        <v>2408</v>
      </c>
      <c r="G724" s="79" t="b">
        <v>0</v>
      </c>
      <c r="H724" s="79" t="b">
        <v>0</v>
      </c>
      <c r="I724" s="79" t="b">
        <v>0</v>
      </c>
      <c r="J724" s="79" t="b">
        <v>0</v>
      </c>
      <c r="K724" s="79" t="b">
        <v>0</v>
      </c>
      <c r="L724" s="79" t="b">
        <v>0</v>
      </c>
    </row>
    <row r="725" spans="1:12" ht="15">
      <c r="A725" s="86" t="s">
        <v>3003</v>
      </c>
      <c r="B725" s="86" t="s">
        <v>3004</v>
      </c>
      <c r="C725" s="79">
        <v>2</v>
      </c>
      <c r="D725" s="104">
        <v>0.0010896548789470235</v>
      </c>
      <c r="E725" s="104">
        <v>3.2355284469075487</v>
      </c>
      <c r="F725" s="79" t="s">
        <v>2408</v>
      </c>
      <c r="G725" s="79" t="b">
        <v>0</v>
      </c>
      <c r="H725" s="79" t="b">
        <v>0</v>
      </c>
      <c r="I725" s="79" t="b">
        <v>0</v>
      </c>
      <c r="J725" s="79" t="b">
        <v>0</v>
      </c>
      <c r="K725" s="79" t="b">
        <v>1</v>
      </c>
      <c r="L725" s="79" t="b">
        <v>0</v>
      </c>
    </row>
    <row r="726" spans="1:12" ht="15">
      <c r="A726" s="86" t="s">
        <v>3004</v>
      </c>
      <c r="B726" s="86" t="s">
        <v>2606</v>
      </c>
      <c r="C726" s="79">
        <v>2</v>
      </c>
      <c r="D726" s="104">
        <v>0.0010896548789470235</v>
      </c>
      <c r="E726" s="104">
        <v>2.7584071921878865</v>
      </c>
      <c r="F726" s="79" t="s">
        <v>2408</v>
      </c>
      <c r="G726" s="79" t="b">
        <v>0</v>
      </c>
      <c r="H726" s="79" t="b">
        <v>1</v>
      </c>
      <c r="I726" s="79" t="b">
        <v>0</v>
      </c>
      <c r="J726" s="79" t="b">
        <v>0</v>
      </c>
      <c r="K726" s="79" t="b">
        <v>0</v>
      </c>
      <c r="L726" s="79" t="b">
        <v>0</v>
      </c>
    </row>
    <row r="727" spans="1:12" ht="15">
      <c r="A727" s="86" t="s">
        <v>2606</v>
      </c>
      <c r="B727" s="86" t="s">
        <v>2627</v>
      </c>
      <c r="C727" s="79">
        <v>2</v>
      </c>
      <c r="D727" s="104">
        <v>0.0010896548789470235</v>
      </c>
      <c r="E727" s="104">
        <v>2.360467183515849</v>
      </c>
      <c r="F727" s="79" t="s">
        <v>2408</v>
      </c>
      <c r="G727" s="79" t="b">
        <v>0</v>
      </c>
      <c r="H727" s="79" t="b">
        <v>0</v>
      </c>
      <c r="I727" s="79" t="b">
        <v>0</v>
      </c>
      <c r="J727" s="79" t="b">
        <v>0</v>
      </c>
      <c r="K727" s="79" t="b">
        <v>0</v>
      </c>
      <c r="L727" s="79" t="b">
        <v>0</v>
      </c>
    </row>
    <row r="728" spans="1:12" ht="15">
      <c r="A728" s="86" t="s">
        <v>3006</v>
      </c>
      <c r="B728" s="86" t="s">
        <v>3444</v>
      </c>
      <c r="C728" s="79">
        <v>2</v>
      </c>
      <c r="D728" s="104">
        <v>0.0010896548789470235</v>
      </c>
      <c r="E728" s="104">
        <v>2.495165757413305</v>
      </c>
      <c r="F728" s="79" t="s">
        <v>2408</v>
      </c>
      <c r="G728" s="79" t="b">
        <v>0</v>
      </c>
      <c r="H728" s="79" t="b">
        <v>0</v>
      </c>
      <c r="I728" s="79" t="b">
        <v>0</v>
      </c>
      <c r="J728" s="79" t="b">
        <v>0</v>
      </c>
      <c r="K728" s="79" t="b">
        <v>0</v>
      </c>
      <c r="L728" s="79" t="b">
        <v>0</v>
      </c>
    </row>
    <row r="729" spans="1:12" ht="15">
      <c r="A729" s="86" t="s">
        <v>3008</v>
      </c>
      <c r="B729" s="86" t="s">
        <v>2440</v>
      </c>
      <c r="C729" s="79">
        <v>2</v>
      </c>
      <c r="D729" s="104">
        <v>0.0010896548789470235</v>
      </c>
      <c r="E729" s="104">
        <v>2.3904304068932922</v>
      </c>
      <c r="F729" s="79" t="s">
        <v>2408</v>
      </c>
      <c r="G729" s="79" t="b">
        <v>0</v>
      </c>
      <c r="H729" s="79" t="b">
        <v>0</v>
      </c>
      <c r="I729" s="79" t="b">
        <v>0</v>
      </c>
      <c r="J729" s="79" t="b">
        <v>0</v>
      </c>
      <c r="K729" s="79" t="b">
        <v>0</v>
      </c>
      <c r="L729" s="79" t="b">
        <v>0</v>
      </c>
    </row>
    <row r="730" spans="1:12" ht="15">
      <c r="A730" s="86" t="s">
        <v>2491</v>
      </c>
      <c r="B730" s="86" t="s">
        <v>2896</v>
      </c>
      <c r="C730" s="79">
        <v>2</v>
      </c>
      <c r="D730" s="104">
        <v>0.0010896548789470235</v>
      </c>
      <c r="E730" s="104">
        <v>2.837588438235511</v>
      </c>
      <c r="F730" s="79" t="s">
        <v>2408</v>
      </c>
      <c r="G730" s="79" t="b">
        <v>0</v>
      </c>
      <c r="H730" s="79" t="b">
        <v>1</v>
      </c>
      <c r="I730" s="79" t="b">
        <v>0</v>
      </c>
      <c r="J730" s="79" t="b">
        <v>0</v>
      </c>
      <c r="K730" s="79" t="b">
        <v>0</v>
      </c>
      <c r="L730" s="79" t="b">
        <v>0</v>
      </c>
    </row>
    <row r="731" spans="1:12" ht="15">
      <c r="A731" s="86" t="s">
        <v>2896</v>
      </c>
      <c r="B731" s="86" t="s">
        <v>284</v>
      </c>
      <c r="C731" s="79">
        <v>2</v>
      </c>
      <c r="D731" s="104">
        <v>0.0010896548789470235</v>
      </c>
      <c r="E731" s="104">
        <v>2.257804841618701</v>
      </c>
      <c r="F731" s="79" t="s">
        <v>2408</v>
      </c>
      <c r="G731" s="79" t="b">
        <v>0</v>
      </c>
      <c r="H731" s="79" t="b">
        <v>0</v>
      </c>
      <c r="I731" s="79" t="b">
        <v>0</v>
      </c>
      <c r="J731" s="79" t="b">
        <v>0</v>
      </c>
      <c r="K731" s="79" t="b">
        <v>0</v>
      </c>
      <c r="L731" s="79" t="b">
        <v>0</v>
      </c>
    </row>
    <row r="732" spans="1:12" ht="15">
      <c r="A732" s="86" t="s">
        <v>284</v>
      </c>
      <c r="B732" s="86" t="s">
        <v>2823</v>
      </c>
      <c r="C732" s="79">
        <v>2</v>
      </c>
      <c r="D732" s="104">
        <v>0.0010896548789470235</v>
      </c>
      <c r="E732" s="104">
        <v>2.2355284469075487</v>
      </c>
      <c r="F732" s="79" t="s">
        <v>2408</v>
      </c>
      <c r="G732" s="79" t="b">
        <v>0</v>
      </c>
      <c r="H732" s="79" t="b">
        <v>0</v>
      </c>
      <c r="I732" s="79" t="b">
        <v>0</v>
      </c>
      <c r="J732" s="79" t="b">
        <v>0</v>
      </c>
      <c r="K732" s="79" t="b">
        <v>0</v>
      </c>
      <c r="L732" s="79" t="b">
        <v>0</v>
      </c>
    </row>
    <row r="733" spans="1:12" ht="15">
      <c r="A733" s="86" t="s">
        <v>2823</v>
      </c>
      <c r="B733" s="86" t="s">
        <v>2606</v>
      </c>
      <c r="C733" s="79">
        <v>2</v>
      </c>
      <c r="D733" s="104">
        <v>0.0010896548789470235</v>
      </c>
      <c r="E733" s="104">
        <v>2.7584071921878865</v>
      </c>
      <c r="F733" s="79" t="s">
        <v>2408</v>
      </c>
      <c r="G733" s="79" t="b">
        <v>0</v>
      </c>
      <c r="H733" s="79" t="b">
        <v>0</v>
      </c>
      <c r="I733" s="79" t="b">
        <v>0</v>
      </c>
      <c r="J733" s="79" t="b">
        <v>0</v>
      </c>
      <c r="K733" s="79" t="b">
        <v>0</v>
      </c>
      <c r="L733" s="79" t="b">
        <v>0</v>
      </c>
    </row>
    <row r="734" spans="1:12" ht="15">
      <c r="A734" s="86" t="s">
        <v>2606</v>
      </c>
      <c r="B734" s="86" t="s">
        <v>2440</v>
      </c>
      <c r="C734" s="79">
        <v>2</v>
      </c>
      <c r="D734" s="104">
        <v>0.0010896548789470235</v>
      </c>
      <c r="E734" s="104">
        <v>1.9924903982212545</v>
      </c>
      <c r="F734" s="79" t="s">
        <v>2408</v>
      </c>
      <c r="G734" s="79" t="b">
        <v>0</v>
      </c>
      <c r="H734" s="79" t="b">
        <v>0</v>
      </c>
      <c r="I734" s="79" t="b">
        <v>0</v>
      </c>
      <c r="J734" s="79" t="b">
        <v>0</v>
      </c>
      <c r="K734" s="79" t="b">
        <v>0</v>
      </c>
      <c r="L734" s="79" t="b">
        <v>0</v>
      </c>
    </row>
    <row r="735" spans="1:12" ht="15">
      <c r="A735" s="86" t="s">
        <v>2440</v>
      </c>
      <c r="B735" s="86" t="s">
        <v>2428</v>
      </c>
      <c r="C735" s="79">
        <v>2</v>
      </c>
      <c r="D735" s="104">
        <v>0.0010896548789470235</v>
      </c>
      <c r="E735" s="104">
        <v>0.6744270632584929</v>
      </c>
      <c r="F735" s="79" t="s">
        <v>2408</v>
      </c>
      <c r="G735" s="79" t="b">
        <v>0</v>
      </c>
      <c r="H735" s="79" t="b">
        <v>0</v>
      </c>
      <c r="I735" s="79" t="b">
        <v>0</v>
      </c>
      <c r="J735" s="79" t="b">
        <v>0</v>
      </c>
      <c r="K735" s="79" t="b">
        <v>0</v>
      </c>
      <c r="L735" s="79" t="b">
        <v>0</v>
      </c>
    </row>
    <row r="736" spans="1:12" ht="15">
      <c r="A736" s="86" t="s">
        <v>3056</v>
      </c>
      <c r="B736" s="86" t="s">
        <v>3057</v>
      </c>
      <c r="C736" s="79">
        <v>2</v>
      </c>
      <c r="D736" s="104">
        <v>0.0010896548789470235</v>
      </c>
      <c r="E736" s="104">
        <v>3.2355284469075487</v>
      </c>
      <c r="F736" s="79" t="s">
        <v>2408</v>
      </c>
      <c r="G736" s="79" t="b">
        <v>0</v>
      </c>
      <c r="H736" s="79" t="b">
        <v>0</v>
      </c>
      <c r="I736" s="79" t="b">
        <v>0</v>
      </c>
      <c r="J736" s="79" t="b">
        <v>0</v>
      </c>
      <c r="K736" s="79" t="b">
        <v>0</v>
      </c>
      <c r="L736" s="79" t="b">
        <v>0</v>
      </c>
    </row>
    <row r="737" spans="1:12" ht="15">
      <c r="A737" s="86" t="s">
        <v>3430</v>
      </c>
      <c r="B737" s="86" t="s">
        <v>2670</v>
      </c>
      <c r="C737" s="79">
        <v>2</v>
      </c>
      <c r="D737" s="104">
        <v>0.0010896548789470235</v>
      </c>
      <c r="E737" s="104">
        <v>2.156347200859924</v>
      </c>
      <c r="F737" s="79" t="s">
        <v>2408</v>
      </c>
      <c r="G737" s="79" t="b">
        <v>0</v>
      </c>
      <c r="H737" s="79" t="b">
        <v>0</v>
      </c>
      <c r="I737" s="79" t="b">
        <v>0</v>
      </c>
      <c r="J737" s="79" t="b">
        <v>0</v>
      </c>
      <c r="K737" s="79" t="b">
        <v>0</v>
      </c>
      <c r="L737" s="79" t="b">
        <v>0</v>
      </c>
    </row>
    <row r="738" spans="1:12" ht="15">
      <c r="A738" s="86" t="s">
        <v>2670</v>
      </c>
      <c r="B738" s="86" t="s">
        <v>3468</v>
      </c>
      <c r="C738" s="79">
        <v>2</v>
      </c>
      <c r="D738" s="104">
        <v>0.0010896548789470235</v>
      </c>
      <c r="E738" s="104">
        <v>2.7584071921878865</v>
      </c>
      <c r="F738" s="79" t="s">
        <v>2408</v>
      </c>
      <c r="G738" s="79" t="b">
        <v>0</v>
      </c>
      <c r="H738" s="79" t="b">
        <v>0</v>
      </c>
      <c r="I738" s="79" t="b">
        <v>0</v>
      </c>
      <c r="J738" s="79" t="b">
        <v>0</v>
      </c>
      <c r="K738" s="79" t="b">
        <v>0</v>
      </c>
      <c r="L738" s="79" t="b">
        <v>0</v>
      </c>
    </row>
    <row r="739" spans="1:12" ht="15">
      <c r="A739" s="86" t="s">
        <v>3468</v>
      </c>
      <c r="B739" s="86" t="s">
        <v>3059</v>
      </c>
      <c r="C739" s="79">
        <v>2</v>
      </c>
      <c r="D739" s="104">
        <v>0.0010896548789470235</v>
      </c>
      <c r="E739" s="104">
        <v>2.7584071921878865</v>
      </c>
      <c r="F739" s="79" t="s">
        <v>2408</v>
      </c>
      <c r="G739" s="79" t="b">
        <v>0</v>
      </c>
      <c r="H739" s="79" t="b">
        <v>0</v>
      </c>
      <c r="I739" s="79" t="b">
        <v>0</v>
      </c>
      <c r="J739" s="79" t="b">
        <v>0</v>
      </c>
      <c r="K739" s="79" t="b">
        <v>0</v>
      </c>
      <c r="L739" s="79" t="b">
        <v>0</v>
      </c>
    </row>
    <row r="740" spans="1:12" ht="15">
      <c r="A740" s="86" t="s">
        <v>3059</v>
      </c>
      <c r="B740" s="86" t="s">
        <v>3440</v>
      </c>
      <c r="C740" s="79">
        <v>2</v>
      </c>
      <c r="D740" s="104">
        <v>0.0010896548789470235</v>
      </c>
      <c r="E740" s="104">
        <v>2.3904304068932922</v>
      </c>
      <c r="F740" s="79" t="s">
        <v>2408</v>
      </c>
      <c r="G740" s="79" t="b">
        <v>0</v>
      </c>
      <c r="H740" s="79" t="b">
        <v>0</v>
      </c>
      <c r="I740" s="79" t="b">
        <v>0</v>
      </c>
      <c r="J740" s="79" t="b">
        <v>0</v>
      </c>
      <c r="K740" s="79" t="b">
        <v>0</v>
      </c>
      <c r="L740" s="79" t="b">
        <v>0</v>
      </c>
    </row>
    <row r="741" spans="1:12" ht="15">
      <c r="A741" s="86" t="s">
        <v>2925</v>
      </c>
      <c r="B741" s="86" t="s">
        <v>2834</v>
      </c>
      <c r="C741" s="79">
        <v>2</v>
      </c>
      <c r="D741" s="104">
        <v>0.0010896548789470235</v>
      </c>
      <c r="E741" s="104">
        <v>2.8833459287961865</v>
      </c>
      <c r="F741" s="79" t="s">
        <v>2408</v>
      </c>
      <c r="G741" s="79" t="b">
        <v>0</v>
      </c>
      <c r="H741" s="79" t="b">
        <v>0</v>
      </c>
      <c r="I741" s="79" t="b">
        <v>0</v>
      </c>
      <c r="J741" s="79" t="b">
        <v>0</v>
      </c>
      <c r="K741" s="79" t="b">
        <v>0</v>
      </c>
      <c r="L741" s="79" t="b">
        <v>0</v>
      </c>
    </row>
    <row r="742" spans="1:12" ht="15">
      <c r="A742" s="86" t="s">
        <v>2834</v>
      </c>
      <c r="B742" s="86" t="s">
        <v>3464</v>
      </c>
      <c r="C742" s="79">
        <v>2</v>
      </c>
      <c r="D742" s="104">
        <v>0.0010896548789470235</v>
      </c>
      <c r="E742" s="104">
        <v>2.582315933132205</v>
      </c>
      <c r="F742" s="79" t="s">
        <v>2408</v>
      </c>
      <c r="G742" s="79" t="b">
        <v>0</v>
      </c>
      <c r="H742" s="79" t="b">
        <v>0</v>
      </c>
      <c r="I742" s="79" t="b">
        <v>0</v>
      </c>
      <c r="J742" s="79" t="b">
        <v>0</v>
      </c>
      <c r="K742" s="79" t="b">
        <v>0</v>
      </c>
      <c r="L742" s="79" t="b">
        <v>0</v>
      </c>
    </row>
    <row r="743" spans="1:12" ht="15">
      <c r="A743" s="86" t="s">
        <v>3464</v>
      </c>
      <c r="B743" s="86" t="s">
        <v>2704</v>
      </c>
      <c r="C743" s="79">
        <v>2</v>
      </c>
      <c r="D743" s="104">
        <v>0.0010896548789470235</v>
      </c>
      <c r="E743" s="104">
        <v>2.515369143501592</v>
      </c>
      <c r="F743" s="79" t="s">
        <v>2408</v>
      </c>
      <c r="G743" s="79" t="b">
        <v>0</v>
      </c>
      <c r="H743" s="79" t="b">
        <v>0</v>
      </c>
      <c r="I743" s="79" t="b">
        <v>0</v>
      </c>
      <c r="J743" s="79" t="b">
        <v>0</v>
      </c>
      <c r="K743" s="79" t="b">
        <v>0</v>
      </c>
      <c r="L743" s="79" t="b">
        <v>0</v>
      </c>
    </row>
    <row r="744" spans="1:12" ht="15">
      <c r="A744" s="86" t="s">
        <v>3464</v>
      </c>
      <c r="B744" s="86" t="s">
        <v>2500</v>
      </c>
      <c r="C744" s="79">
        <v>2</v>
      </c>
      <c r="D744" s="104">
        <v>0.0010896548789470235</v>
      </c>
      <c r="E744" s="104">
        <v>2.515369143501592</v>
      </c>
      <c r="F744" s="79" t="s">
        <v>2408</v>
      </c>
      <c r="G744" s="79" t="b">
        <v>0</v>
      </c>
      <c r="H744" s="79" t="b">
        <v>0</v>
      </c>
      <c r="I744" s="79" t="b">
        <v>0</v>
      </c>
      <c r="J744" s="79" t="b">
        <v>0</v>
      </c>
      <c r="K744" s="79" t="b">
        <v>0</v>
      </c>
      <c r="L744" s="79" t="b">
        <v>0</v>
      </c>
    </row>
    <row r="745" spans="1:12" ht="15">
      <c r="A745" s="86" t="s">
        <v>3466</v>
      </c>
      <c r="B745" s="86" t="s">
        <v>3447</v>
      </c>
      <c r="C745" s="79">
        <v>2</v>
      </c>
      <c r="D745" s="104">
        <v>0.0010896548789470235</v>
      </c>
      <c r="E745" s="104">
        <v>2.1843759244601677</v>
      </c>
      <c r="F745" s="79" t="s">
        <v>2408</v>
      </c>
      <c r="G745" s="79" t="b">
        <v>0</v>
      </c>
      <c r="H745" s="79" t="b">
        <v>0</v>
      </c>
      <c r="I745" s="79" t="b">
        <v>0</v>
      </c>
      <c r="J745" s="79" t="b">
        <v>0</v>
      </c>
      <c r="K745" s="79" t="b">
        <v>0</v>
      </c>
      <c r="L745" s="79" t="b">
        <v>0</v>
      </c>
    </row>
    <row r="746" spans="1:12" ht="15">
      <c r="A746" s="86" t="s">
        <v>3454</v>
      </c>
      <c r="B746" s="86" t="s">
        <v>2596</v>
      </c>
      <c r="C746" s="79">
        <v>2</v>
      </c>
      <c r="D746" s="104">
        <v>0.0010896548789470235</v>
      </c>
      <c r="E746" s="104">
        <v>2.360467183515849</v>
      </c>
      <c r="F746" s="79" t="s">
        <v>2408</v>
      </c>
      <c r="G746" s="79" t="b">
        <v>0</v>
      </c>
      <c r="H746" s="79" t="b">
        <v>0</v>
      </c>
      <c r="I746" s="79" t="b">
        <v>0</v>
      </c>
      <c r="J746" s="79" t="b">
        <v>0</v>
      </c>
      <c r="K746" s="79" t="b">
        <v>0</v>
      </c>
      <c r="L746" s="79" t="b">
        <v>0</v>
      </c>
    </row>
    <row r="747" spans="1:12" ht="15">
      <c r="A747" s="86" t="s">
        <v>2468</v>
      </c>
      <c r="B747" s="86" t="s">
        <v>2428</v>
      </c>
      <c r="C747" s="79">
        <v>2</v>
      </c>
      <c r="D747" s="104">
        <v>0.0010896548789470235</v>
      </c>
      <c r="E747" s="104">
        <v>0.9432723755510729</v>
      </c>
      <c r="F747" s="79" t="s">
        <v>2408</v>
      </c>
      <c r="G747" s="79" t="b">
        <v>0</v>
      </c>
      <c r="H747" s="79" t="b">
        <v>0</v>
      </c>
      <c r="I747" s="79" t="b">
        <v>0</v>
      </c>
      <c r="J747" s="79" t="b">
        <v>0</v>
      </c>
      <c r="K747" s="79" t="b">
        <v>0</v>
      </c>
      <c r="L747" s="79" t="b">
        <v>0</v>
      </c>
    </row>
    <row r="748" spans="1:12" ht="15">
      <c r="A748" s="86" t="s">
        <v>2791</v>
      </c>
      <c r="B748" s="86" t="s">
        <v>2561</v>
      </c>
      <c r="C748" s="79">
        <v>2</v>
      </c>
      <c r="D748" s="104">
        <v>0.0010896548789470235</v>
      </c>
      <c r="E748" s="104">
        <v>2.6334684555795866</v>
      </c>
      <c r="F748" s="79" t="s">
        <v>2408</v>
      </c>
      <c r="G748" s="79" t="b">
        <v>0</v>
      </c>
      <c r="H748" s="79" t="b">
        <v>0</v>
      </c>
      <c r="I748" s="79" t="b">
        <v>0</v>
      </c>
      <c r="J748" s="79" t="b">
        <v>0</v>
      </c>
      <c r="K748" s="79" t="b">
        <v>0</v>
      </c>
      <c r="L748" s="79" t="b">
        <v>0</v>
      </c>
    </row>
    <row r="749" spans="1:12" ht="15">
      <c r="A749" s="86" t="s">
        <v>3471</v>
      </c>
      <c r="B749" s="86" t="s">
        <v>3511</v>
      </c>
      <c r="C749" s="79">
        <v>2</v>
      </c>
      <c r="D749" s="104">
        <v>0.0010896548789470235</v>
      </c>
      <c r="E749" s="104">
        <v>2.934498451243568</v>
      </c>
      <c r="F749" s="79" t="s">
        <v>2408</v>
      </c>
      <c r="G749" s="79" t="b">
        <v>0</v>
      </c>
      <c r="H749" s="79" t="b">
        <v>0</v>
      </c>
      <c r="I749" s="79" t="b">
        <v>0</v>
      </c>
      <c r="J749" s="79" t="b">
        <v>0</v>
      </c>
      <c r="K749" s="79" t="b">
        <v>0</v>
      </c>
      <c r="L749" s="79" t="b">
        <v>0</v>
      </c>
    </row>
    <row r="750" spans="1:12" ht="15">
      <c r="A750" s="86" t="s">
        <v>3511</v>
      </c>
      <c r="B750" s="86" t="s">
        <v>2994</v>
      </c>
      <c r="C750" s="79">
        <v>2</v>
      </c>
      <c r="D750" s="104">
        <v>0.0010896548789470235</v>
      </c>
      <c r="E750" s="104">
        <v>3.2355284469075487</v>
      </c>
      <c r="F750" s="79" t="s">
        <v>2408</v>
      </c>
      <c r="G750" s="79" t="b">
        <v>0</v>
      </c>
      <c r="H750" s="79" t="b">
        <v>0</v>
      </c>
      <c r="I750" s="79" t="b">
        <v>0</v>
      </c>
      <c r="J750" s="79" t="b">
        <v>0</v>
      </c>
      <c r="K750" s="79" t="b">
        <v>0</v>
      </c>
      <c r="L750" s="79" t="b">
        <v>0</v>
      </c>
    </row>
    <row r="751" spans="1:12" ht="15">
      <c r="A751" s="86" t="s">
        <v>3453</v>
      </c>
      <c r="B751" s="86" t="s">
        <v>3441</v>
      </c>
      <c r="C751" s="79">
        <v>2</v>
      </c>
      <c r="D751" s="104">
        <v>0.0010896548789470235</v>
      </c>
      <c r="E751" s="104">
        <v>1.820555098936731</v>
      </c>
      <c r="F751" s="79" t="s">
        <v>2408</v>
      </c>
      <c r="G751" s="79" t="b">
        <v>0</v>
      </c>
      <c r="H751" s="79" t="b">
        <v>0</v>
      </c>
      <c r="I751" s="79" t="b">
        <v>0</v>
      </c>
      <c r="J751" s="79" t="b">
        <v>0</v>
      </c>
      <c r="K751" s="79" t="b">
        <v>0</v>
      </c>
      <c r="L751" s="79" t="b">
        <v>0</v>
      </c>
    </row>
    <row r="752" spans="1:12" ht="15">
      <c r="A752" s="86" t="s">
        <v>3495</v>
      </c>
      <c r="B752" s="86" t="s">
        <v>2992</v>
      </c>
      <c r="C752" s="79">
        <v>2</v>
      </c>
      <c r="D752" s="104">
        <v>0.0010896548789470235</v>
      </c>
      <c r="E752" s="104">
        <v>3.059437187851868</v>
      </c>
      <c r="F752" s="79" t="s">
        <v>2408</v>
      </c>
      <c r="G752" s="79" t="b">
        <v>0</v>
      </c>
      <c r="H752" s="79" t="b">
        <v>0</v>
      </c>
      <c r="I752" s="79" t="b">
        <v>0</v>
      </c>
      <c r="J752" s="79" t="b">
        <v>0</v>
      </c>
      <c r="K752" s="79" t="b">
        <v>0</v>
      </c>
      <c r="L752" s="79" t="b">
        <v>0</v>
      </c>
    </row>
    <row r="753" spans="1:12" ht="15">
      <c r="A753" s="86" t="s">
        <v>2993</v>
      </c>
      <c r="B753" s="86" t="s">
        <v>3453</v>
      </c>
      <c r="C753" s="79">
        <v>2</v>
      </c>
      <c r="D753" s="104">
        <v>0.0010896548789470235</v>
      </c>
      <c r="E753" s="104">
        <v>2.6334684555795866</v>
      </c>
      <c r="F753" s="79" t="s">
        <v>2408</v>
      </c>
      <c r="G753" s="79" t="b">
        <v>0</v>
      </c>
      <c r="H753" s="79" t="b">
        <v>0</v>
      </c>
      <c r="I753" s="79" t="b">
        <v>0</v>
      </c>
      <c r="J753" s="79" t="b">
        <v>0</v>
      </c>
      <c r="K753" s="79" t="b">
        <v>0</v>
      </c>
      <c r="L753" s="79" t="b">
        <v>0</v>
      </c>
    </row>
    <row r="754" spans="1:12" ht="15">
      <c r="A754" s="86" t="s">
        <v>3453</v>
      </c>
      <c r="B754" s="86" t="s">
        <v>2898</v>
      </c>
      <c r="C754" s="79">
        <v>2</v>
      </c>
      <c r="D754" s="104">
        <v>0.0010896548789470235</v>
      </c>
      <c r="E754" s="104">
        <v>2.4573771965239053</v>
      </c>
      <c r="F754" s="79" t="s">
        <v>2408</v>
      </c>
      <c r="G754" s="79" t="b">
        <v>0</v>
      </c>
      <c r="H754" s="79" t="b">
        <v>0</v>
      </c>
      <c r="I754" s="79" t="b">
        <v>0</v>
      </c>
      <c r="J754" s="79" t="b">
        <v>0</v>
      </c>
      <c r="K754" s="79" t="b">
        <v>0</v>
      </c>
      <c r="L754" s="79" t="b">
        <v>0</v>
      </c>
    </row>
    <row r="755" spans="1:12" ht="15">
      <c r="A755" s="86" t="s">
        <v>2644</v>
      </c>
      <c r="B755" s="86" t="s">
        <v>3448</v>
      </c>
      <c r="C755" s="79">
        <v>2</v>
      </c>
      <c r="D755" s="104">
        <v>0.0010896548789470235</v>
      </c>
      <c r="E755" s="104">
        <v>2.059437187851868</v>
      </c>
      <c r="F755" s="79" t="s">
        <v>2408</v>
      </c>
      <c r="G755" s="79" t="b">
        <v>0</v>
      </c>
      <c r="H755" s="79" t="b">
        <v>0</v>
      </c>
      <c r="I755" s="79" t="b">
        <v>0</v>
      </c>
      <c r="J755" s="79" t="b">
        <v>0</v>
      </c>
      <c r="K755" s="79" t="b">
        <v>0</v>
      </c>
      <c r="L755" s="79" t="b">
        <v>0</v>
      </c>
    </row>
    <row r="756" spans="1:12" ht="15">
      <c r="A756" s="86" t="s">
        <v>2830</v>
      </c>
      <c r="B756" s="86" t="s">
        <v>987</v>
      </c>
      <c r="C756" s="79">
        <v>2</v>
      </c>
      <c r="D756" s="104">
        <v>0.0010896548789470235</v>
      </c>
      <c r="E756" s="104">
        <v>2.406224674076524</v>
      </c>
      <c r="F756" s="79" t="s">
        <v>2408</v>
      </c>
      <c r="G756" s="79" t="b">
        <v>0</v>
      </c>
      <c r="H756" s="79" t="b">
        <v>0</v>
      </c>
      <c r="I756" s="79" t="b">
        <v>0</v>
      </c>
      <c r="J756" s="79" t="b">
        <v>0</v>
      </c>
      <c r="K756" s="79" t="b">
        <v>0</v>
      </c>
      <c r="L756" s="79" t="b">
        <v>0</v>
      </c>
    </row>
    <row r="757" spans="1:12" ht="15">
      <c r="A757" s="86" t="s">
        <v>3496</v>
      </c>
      <c r="B757" s="86" t="s">
        <v>2876</v>
      </c>
      <c r="C757" s="79">
        <v>2</v>
      </c>
      <c r="D757" s="104">
        <v>0.0010896548789470235</v>
      </c>
      <c r="E757" s="104">
        <v>3.059437187851868</v>
      </c>
      <c r="F757" s="79" t="s">
        <v>2408</v>
      </c>
      <c r="G757" s="79" t="b">
        <v>0</v>
      </c>
      <c r="H757" s="79" t="b">
        <v>0</v>
      </c>
      <c r="I757" s="79" t="b">
        <v>0</v>
      </c>
      <c r="J757" s="79" t="b">
        <v>0</v>
      </c>
      <c r="K757" s="79" t="b">
        <v>0</v>
      </c>
      <c r="L757" s="79" t="b">
        <v>0</v>
      </c>
    </row>
    <row r="758" spans="1:12" ht="15">
      <c r="A758" s="86" t="s">
        <v>2876</v>
      </c>
      <c r="B758" s="86" t="s">
        <v>2995</v>
      </c>
      <c r="C758" s="79">
        <v>2</v>
      </c>
      <c r="D758" s="104">
        <v>0.0010896548789470235</v>
      </c>
      <c r="E758" s="104">
        <v>3.2355284469075487</v>
      </c>
      <c r="F758" s="79" t="s">
        <v>2408</v>
      </c>
      <c r="G758" s="79" t="b">
        <v>0</v>
      </c>
      <c r="H758" s="79" t="b">
        <v>0</v>
      </c>
      <c r="I758" s="79" t="b">
        <v>0</v>
      </c>
      <c r="J758" s="79" t="b">
        <v>0</v>
      </c>
      <c r="K758" s="79" t="b">
        <v>0</v>
      </c>
      <c r="L758" s="79" t="b">
        <v>0</v>
      </c>
    </row>
    <row r="759" spans="1:12" ht="15">
      <c r="A759" s="86" t="s">
        <v>2995</v>
      </c>
      <c r="B759" s="86" t="s">
        <v>3481</v>
      </c>
      <c r="C759" s="79">
        <v>2</v>
      </c>
      <c r="D759" s="104">
        <v>0.0010896548789470235</v>
      </c>
      <c r="E759" s="104">
        <v>2.934498451243568</v>
      </c>
      <c r="F759" s="79" t="s">
        <v>2408</v>
      </c>
      <c r="G759" s="79" t="b">
        <v>0</v>
      </c>
      <c r="H759" s="79" t="b">
        <v>0</v>
      </c>
      <c r="I759" s="79" t="b">
        <v>0</v>
      </c>
      <c r="J759" s="79" t="b">
        <v>0</v>
      </c>
      <c r="K759" s="79" t="b">
        <v>0</v>
      </c>
      <c r="L759" s="79" t="b">
        <v>0</v>
      </c>
    </row>
    <row r="760" spans="1:12" ht="15">
      <c r="A760" s="86" t="s">
        <v>3512</v>
      </c>
      <c r="B760" s="86" t="s">
        <v>2996</v>
      </c>
      <c r="C760" s="79">
        <v>2</v>
      </c>
      <c r="D760" s="104">
        <v>0.0010896548789470235</v>
      </c>
      <c r="E760" s="104">
        <v>3.2355284469075487</v>
      </c>
      <c r="F760" s="79" t="s">
        <v>2408</v>
      </c>
      <c r="G760" s="79" t="b">
        <v>0</v>
      </c>
      <c r="H760" s="79" t="b">
        <v>0</v>
      </c>
      <c r="I760" s="79" t="b">
        <v>0</v>
      </c>
      <c r="J760" s="79" t="b">
        <v>0</v>
      </c>
      <c r="K760" s="79" t="b">
        <v>0</v>
      </c>
      <c r="L760" s="79" t="b">
        <v>0</v>
      </c>
    </row>
    <row r="761" spans="1:12" ht="15">
      <c r="A761" s="86" t="s">
        <v>3473</v>
      </c>
      <c r="B761" s="86" t="s">
        <v>3441</v>
      </c>
      <c r="C761" s="79">
        <v>2</v>
      </c>
      <c r="D761" s="104">
        <v>0.0010896548789470235</v>
      </c>
      <c r="E761" s="104">
        <v>2.024675081592656</v>
      </c>
      <c r="F761" s="79" t="s">
        <v>2408</v>
      </c>
      <c r="G761" s="79" t="b">
        <v>0</v>
      </c>
      <c r="H761" s="79" t="b">
        <v>0</v>
      </c>
      <c r="I761" s="79" t="b">
        <v>0</v>
      </c>
      <c r="J761" s="79" t="b">
        <v>0</v>
      </c>
      <c r="K761" s="79" t="b">
        <v>0</v>
      </c>
      <c r="L761" s="79" t="b">
        <v>0</v>
      </c>
    </row>
    <row r="762" spans="1:12" ht="15">
      <c r="A762" s="86" t="s">
        <v>2625</v>
      </c>
      <c r="B762" s="86" t="s">
        <v>2693</v>
      </c>
      <c r="C762" s="79">
        <v>2</v>
      </c>
      <c r="D762" s="104">
        <v>0.0010896548789470235</v>
      </c>
      <c r="E762" s="104">
        <v>2.2935203938852355</v>
      </c>
      <c r="F762" s="79" t="s">
        <v>2408</v>
      </c>
      <c r="G762" s="79" t="b">
        <v>0</v>
      </c>
      <c r="H762" s="79" t="b">
        <v>0</v>
      </c>
      <c r="I762" s="79" t="b">
        <v>0</v>
      </c>
      <c r="J762" s="79" t="b">
        <v>0</v>
      </c>
      <c r="K762" s="79" t="b">
        <v>0</v>
      </c>
      <c r="L762" s="79" t="b">
        <v>0</v>
      </c>
    </row>
    <row r="763" spans="1:12" ht="15">
      <c r="A763" s="86" t="s">
        <v>2899</v>
      </c>
      <c r="B763" s="86" t="s">
        <v>2732</v>
      </c>
      <c r="C763" s="79">
        <v>2</v>
      </c>
      <c r="D763" s="104">
        <v>0.0010896548789470235</v>
      </c>
      <c r="E763" s="104">
        <v>2.837588438235511</v>
      </c>
      <c r="F763" s="79" t="s">
        <v>2408</v>
      </c>
      <c r="G763" s="79" t="b">
        <v>0</v>
      </c>
      <c r="H763" s="79" t="b">
        <v>0</v>
      </c>
      <c r="I763" s="79" t="b">
        <v>0</v>
      </c>
      <c r="J763" s="79" t="b">
        <v>0</v>
      </c>
      <c r="K763" s="79" t="b">
        <v>0</v>
      </c>
      <c r="L763" s="79" t="b">
        <v>0</v>
      </c>
    </row>
    <row r="764" spans="1:12" ht="15">
      <c r="A764" s="86" t="s">
        <v>3428</v>
      </c>
      <c r="B764" s="86" t="s">
        <v>2153</v>
      </c>
      <c r="C764" s="79">
        <v>7</v>
      </c>
      <c r="D764" s="104">
        <v>0.005877413937867338</v>
      </c>
      <c r="E764" s="104">
        <v>0.6279948888820925</v>
      </c>
      <c r="F764" s="79" t="s">
        <v>2409</v>
      </c>
      <c r="G764" s="79" t="b">
        <v>0</v>
      </c>
      <c r="H764" s="79" t="b">
        <v>0</v>
      </c>
      <c r="I764" s="79" t="b">
        <v>0</v>
      </c>
      <c r="J764" s="79" t="b">
        <v>0</v>
      </c>
      <c r="K764" s="79" t="b">
        <v>0</v>
      </c>
      <c r="L764" s="79" t="b">
        <v>0</v>
      </c>
    </row>
    <row r="765" spans="1:12" ht="15">
      <c r="A765" s="86" t="s">
        <v>2153</v>
      </c>
      <c r="B765" s="86" t="s">
        <v>2471</v>
      </c>
      <c r="C765" s="79">
        <v>7</v>
      </c>
      <c r="D765" s="104">
        <v>0.005018558984258886</v>
      </c>
      <c r="E765" s="104">
        <v>1.2648939549199607</v>
      </c>
      <c r="F765" s="79" t="s">
        <v>2409</v>
      </c>
      <c r="G765" s="79" t="b">
        <v>0</v>
      </c>
      <c r="H765" s="79" t="b">
        <v>0</v>
      </c>
      <c r="I765" s="79" t="b">
        <v>0</v>
      </c>
      <c r="J765" s="79" t="b">
        <v>0</v>
      </c>
      <c r="K765" s="79" t="b">
        <v>0</v>
      </c>
      <c r="L765" s="79" t="b">
        <v>0</v>
      </c>
    </row>
    <row r="766" spans="1:12" ht="15">
      <c r="A766" s="86" t="s">
        <v>3437</v>
      </c>
      <c r="B766" s="86" t="s">
        <v>3432</v>
      </c>
      <c r="C766" s="79">
        <v>5</v>
      </c>
      <c r="D766" s="104">
        <v>0.0041981528127623844</v>
      </c>
      <c r="E766" s="104">
        <v>1.1764720521374232</v>
      </c>
      <c r="F766" s="79" t="s">
        <v>2409</v>
      </c>
      <c r="G766" s="79" t="b">
        <v>0</v>
      </c>
      <c r="H766" s="79" t="b">
        <v>0</v>
      </c>
      <c r="I766" s="79" t="b">
        <v>0</v>
      </c>
      <c r="J766" s="79" t="b">
        <v>0</v>
      </c>
      <c r="K766" s="79" t="b">
        <v>0</v>
      </c>
      <c r="L766" s="79" t="b">
        <v>0</v>
      </c>
    </row>
    <row r="767" spans="1:12" ht="15">
      <c r="A767" s="86" t="s">
        <v>2446</v>
      </c>
      <c r="B767" s="86" t="s">
        <v>2456</v>
      </c>
      <c r="C767" s="79">
        <v>4</v>
      </c>
      <c r="D767" s="104">
        <v>0.0036839966851655967</v>
      </c>
      <c r="E767" s="104">
        <v>1.5801643896985522</v>
      </c>
      <c r="F767" s="79" t="s">
        <v>2409</v>
      </c>
      <c r="G767" s="79" t="b">
        <v>0</v>
      </c>
      <c r="H767" s="79" t="b">
        <v>0</v>
      </c>
      <c r="I767" s="79" t="b">
        <v>0</v>
      </c>
      <c r="J767" s="79" t="b">
        <v>0</v>
      </c>
      <c r="K767" s="79" t="b">
        <v>0</v>
      </c>
      <c r="L767" s="79" t="b">
        <v>0</v>
      </c>
    </row>
    <row r="768" spans="1:12" ht="15">
      <c r="A768" s="86" t="s">
        <v>2456</v>
      </c>
      <c r="B768" s="86" t="s">
        <v>2435</v>
      </c>
      <c r="C768" s="79">
        <v>4</v>
      </c>
      <c r="D768" s="104">
        <v>0.0036839966851655967</v>
      </c>
      <c r="E768" s="104">
        <v>1.369311024383659</v>
      </c>
      <c r="F768" s="79" t="s">
        <v>2409</v>
      </c>
      <c r="G768" s="79" t="b">
        <v>0</v>
      </c>
      <c r="H768" s="79" t="b">
        <v>0</v>
      </c>
      <c r="I768" s="79" t="b">
        <v>0</v>
      </c>
      <c r="J768" s="79" t="b">
        <v>0</v>
      </c>
      <c r="K768" s="79" t="b">
        <v>0</v>
      </c>
      <c r="L768" s="79" t="b">
        <v>0</v>
      </c>
    </row>
    <row r="769" spans="1:12" ht="15">
      <c r="A769" s="86" t="s">
        <v>3432</v>
      </c>
      <c r="B769" s="86" t="s">
        <v>2574</v>
      </c>
      <c r="C769" s="79">
        <v>4</v>
      </c>
      <c r="D769" s="104">
        <v>0.0036839966851655967</v>
      </c>
      <c r="E769" s="104">
        <v>1.6770744027066087</v>
      </c>
      <c r="F769" s="79" t="s">
        <v>2409</v>
      </c>
      <c r="G769" s="79" t="b">
        <v>0</v>
      </c>
      <c r="H769" s="79" t="b">
        <v>0</v>
      </c>
      <c r="I769" s="79" t="b">
        <v>0</v>
      </c>
      <c r="J769" s="79" t="b">
        <v>0</v>
      </c>
      <c r="K769" s="79" t="b">
        <v>0</v>
      </c>
      <c r="L769" s="79" t="b">
        <v>0</v>
      </c>
    </row>
    <row r="770" spans="1:12" ht="15">
      <c r="A770" s="86" t="s">
        <v>2574</v>
      </c>
      <c r="B770" s="86" t="s">
        <v>3428</v>
      </c>
      <c r="C770" s="79">
        <v>4</v>
      </c>
      <c r="D770" s="104">
        <v>0.0036839966851655967</v>
      </c>
      <c r="E770" s="104">
        <v>1.513217600067939</v>
      </c>
      <c r="F770" s="79" t="s">
        <v>2409</v>
      </c>
      <c r="G770" s="79" t="b">
        <v>0</v>
      </c>
      <c r="H770" s="79" t="b">
        <v>0</v>
      </c>
      <c r="I770" s="79" t="b">
        <v>0</v>
      </c>
      <c r="J770" s="79" t="b">
        <v>0</v>
      </c>
      <c r="K770" s="79" t="b">
        <v>0</v>
      </c>
      <c r="L770" s="79" t="b">
        <v>0</v>
      </c>
    </row>
    <row r="771" spans="1:12" ht="15">
      <c r="A771" s="86" t="s">
        <v>2563</v>
      </c>
      <c r="B771" s="86" t="s">
        <v>2435</v>
      </c>
      <c r="C771" s="79">
        <v>3</v>
      </c>
      <c r="D771" s="104">
        <v>0.003077704658983265</v>
      </c>
      <c r="E771" s="104">
        <v>1.659345635746177</v>
      </c>
      <c r="F771" s="79" t="s">
        <v>2409</v>
      </c>
      <c r="G771" s="79" t="b">
        <v>0</v>
      </c>
      <c r="H771" s="79" t="b">
        <v>0</v>
      </c>
      <c r="I771" s="79" t="b">
        <v>0</v>
      </c>
      <c r="J771" s="79" t="b">
        <v>0</v>
      </c>
      <c r="K771" s="79" t="b">
        <v>0</v>
      </c>
      <c r="L771" s="79" t="b">
        <v>0</v>
      </c>
    </row>
    <row r="772" spans="1:12" ht="15">
      <c r="A772" s="86" t="s">
        <v>3437</v>
      </c>
      <c r="B772" s="86" t="s">
        <v>295</v>
      </c>
      <c r="C772" s="79">
        <v>3</v>
      </c>
      <c r="D772" s="104">
        <v>0.003077704658983265</v>
      </c>
      <c r="E772" s="104">
        <v>1.7785320434653857</v>
      </c>
      <c r="F772" s="79" t="s">
        <v>2409</v>
      </c>
      <c r="G772" s="79" t="b">
        <v>0</v>
      </c>
      <c r="H772" s="79" t="b">
        <v>0</v>
      </c>
      <c r="I772" s="79" t="b">
        <v>0</v>
      </c>
      <c r="J772" s="79" t="b">
        <v>0</v>
      </c>
      <c r="K772" s="79" t="b">
        <v>0</v>
      </c>
      <c r="L772" s="79" t="b">
        <v>0</v>
      </c>
    </row>
    <row r="773" spans="1:12" ht="15">
      <c r="A773" s="86" t="s">
        <v>295</v>
      </c>
      <c r="B773" s="86" t="s">
        <v>2654</v>
      </c>
      <c r="C773" s="79">
        <v>3</v>
      </c>
      <c r="D773" s="104">
        <v>0.003077704658983265</v>
      </c>
      <c r="E773" s="104">
        <v>2.580164389698552</v>
      </c>
      <c r="F773" s="79" t="s">
        <v>2409</v>
      </c>
      <c r="G773" s="79" t="b">
        <v>0</v>
      </c>
      <c r="H773" s="79" t="b">
        <v>0</v>
      </c>
      <c r="I773" s="79" t="b">
        <v>0</v>
      </c>
      <c r="J773" s="79" t="b">
        <v>0</v>
      </c>
      <c r="K773" s="79" t="b">
        <v>0</v>
      </c>
      <c r="L773" s="79" t="b">
        <v>0</v>
      </c>
    </row>
    <row r="774" spans="1:12" ht="15">
      <c r="A774" s="86" t="s">
        <v>2837</v>
      </c>
      <c r="B774" s="86" t="s">
        <v>3443</v>
      </c>
      <c r="C774" s="79">
        <v>3</v>
      </c>
      <c r="D774" s="104">
        <v>0.003077704658983265</v>
      </c>
      <c r="E774" s="104">
        <v>1.9781043983705897</v>
      </c>
      <c r="F774" s="79" t="s">
        <v>2409</v>
      </c>
      <c r="G774" s="79" t="b">
        <v>0</v>
      </c>
      <c r="H774" s="79" t="b">
        <v>0</v>
      </c>
      <c r="I774" s="79" t="b">
        <v>0</v>
      </c>
      <c r="J774" s="79" t="b">
        <v>0</v>
      </c>
      <c r="K774" s="79" t="b">
        <v>0</v>
      </c>
      <c r="L774" s="79" t="b">
        <v>0</v>
      </c>
    </row>
    <row r="775" spans="1:12" ht="15">
      <c r="A775" s="86" t="s">
        <v>3436</v>
      </c>
      <c r="B775" s="86" t="s">
        <v>2457</v>
      </c>
      <c r="C775" s="79">
        <v>3</v>
      </c>
      <c r="D775" s="104">
        <v>0.003077704658983265</v>
      </c>
      <c r="E775" s="104">
        <v>1.4775020478014045</v>
      </c>
      <c r="F775" s="79" t="s">
        <v>2409</v>
      </c>
      <c r="G775" s="79" t="b">
        <v>0</v>
      </c>
      <c r="H775" s="79" t="b">
        <v>0</v>
      </c>
      <c r="I775" s="79" t="b">
        <v>0</v>
      </c>
      <c r="J775" s="79" t="b">
        <v>0</v>
      </c>
      <c r="K775" s="79" t="b">
        <v>0</v>
      </c>
      <c r="L775" s="79" t="b">
        <v>0</v>
      </c>
    </row>
    <row r="776" spans="1:12" ht="15">
      <c r="A776" s="86" t="s">
        <v>2150</v>
      </c>
      <c r="B776" s="86" t="s">
        <v>2428</v>
      </c>
      <c r="C776" s="79">
        <v>3</v>
      </c>
      <c r="D776" s="104">
        <v>0.003077704658983265</v>
      </c>
      <c r="E776" s="104">
        <v>0.657035553268103</v>
      </c>
      <c r="F776" s="79" t="s">
        <v>2409</v>
      </c>
      <c r="G776" s="79" t="b">
        <v>0</v>
      </c>
      <c r="H776" s="79" t="b">
        <v>0</v>
      </c>
      <c r="I776" s="79" t="b">
        <v>0</v>
      </c>
      <c r="J776" s="79" t="b">
        <v>0</v>
      </c>
      <c r="K776" s="79" t="b">
        <v>0</v>
      </c>
      <c r="L776" s="79" t="b">
        <v>0</v>
      </c>
    </row>
    <row r="777" spans="1:12" ht="15">
      <c r="A777" s="86" t="s">
        <v>2547</v>
      </c>
      <c r="B777" s="86" t="s">
        <v>2495</v>
      </c>
      <c r="C777" s="79">
        <v>3</v>
      </c>
      <c r="D777" s="104">
        <v>0.003077704658983265</v>
      </c>
      <c r="E777" s="104">
        <v>2.0872488677956578</v>
      </c>
      <c r="F777" s="79" t="s">
        <v>2409</v>
      </c>
      <c r="G777" s="79" t="b">
        <v>0</v>
      </c>
      <c r="H777" s="79" t="b">
        <v>0</v>
      </c>
      <c r="I777" s="79" t="b">
        <v>0</v>
      </c>
      <c r="J777" s="79" t="b">
        <v>0</v>
      </c>
      <c r="K777" s="79" t="b">
        <v>0</v>
      </c>
      <c r="L777" s="79" t="b">
        <v>0</v>
      </c>
    </row>
    <row r="778" spans="1:12" ht="15">
      <c r="A778" s="86" t="s">
        <v>2439</v>
      </c>
      <c r="B778" s="86" t="s">
        <v>2153</v>
      </c>
      <c r="C778" s="79">
        <v>3</v>
      </c>
      <c r="D778" s="104">
        <v>0.003077704658983265</v>
      </c>
      <c r="E778" s="104">
        <v>0.7371393583071606</v>
      </c>
      <c r="F778" s="79" t="s">
        <v>2409</v>
      </c>
      <c r="G778" s="79" t="b">
        <v>0</v>
      </c>
      <c r="H778" s="79" t="b">
        <v>0</v>
      </c>
      <c r="I778" s="79" t="b">
        <v>0</v>
      </c>
      <c r="J778" s="79" t="b">
        <v>0</v>
      </c>
      <c r="K778" s="79" t="b">
        <v>0</v>
      </c>
      <c r="L778" s="79" t="b">
        <v>0</v>
      </c>
    </row>
    <row r="779" spans="1:12" ht="15">
      <c r="A779" s="86" t="s">
        <v>2459</v>
      </c>
      <c r="B779" s="86" t="s">
        <v>2892</v>
      </c>
      <c r="C779" s="79">
        <v>3</v>
      </c>
      <c r="D779" s="104">
        <v>0.003077704658983265</v>
      </c>
      <c r="E779" s="104">
        <v>1.9111576087399766</v>
      </c>
      <c r="F779" s="79" t="s">
        <v>2409</v>
      </c>
      <c r="G779" s="79" t="b">
        <v>0</v>
      </c>
      <c r="H779" s="79" t="b">
        <v>0</v>
      </c>
      <c r="I779" s="79" t="b">
        <v>0</v>
      </c>
      <c r="J779" s="79" t="b">
        <v>0</v>
      </c>
      <c r="K779" s="79" t="b">
        <v>0</v>
      </c>
      <c r="L779" s="79" t="b">
        <v>0</v>
      </c>
    </row>
    <row r="780" spans="1:12" ht="15">
      <c r="A780" s="86" t="s">
        <v>2435</v>
      </c>
      <c r="B780" s="86" t="s">
        <v>2507</v>
      </c>
      <c r="C780" s="79">
        <v>2</v>
      </c>
      <c r="D780" s="104">
        <v>0.002347506311791835</v>
      </c>
      <c r="E780" s="104">
        <v>1.3371263410122578</v>
      </c>
      <c r="F780" s="79" t="s">
        <v>2409</v>
      </c>
      <c r="G780" s="79" t="b">
        <v>0</v>
      </c>
      <c r="H780" s="79" t="b">
        <v>0</v>
      </c>
      <c r="I780" s="79" t="b">
        <v>0</v>
      </c>
      <c r="J780" s="79" t="b">
        <v>0</v>
      </c>
      <c r="K780" s="79" t="b">
        <v>0</v>
      </c>
      <c r="L780" s="79" t="b">
        <v>0</v>
      </c>
    </row>
    <row r="781" spans="1:12" ht="15">
      <c r="A781" s="86" t="s">
        <v>2456</v>
      </c>
      <c r="B781" s="86" t="s">
        <v>2563</v>
      </c>
      <c r="C781" s="79">
        <v>2</v>
      </c>
      <c r="D781" s="104">
        <v>0.002347506311791835</v>
      </c>
      <c r="E781" s="104">
        <v>1.4662210373917155</v>
      </c>
      <c r="F781" s="79" t="s">
        <v>2409</v>
      </c>
      <c r="G781" s="79" t="b">
        <v>0</v>
      </c>
      <c r="H781" s="79" t="b">
        <v>0</v>
      </c>
      <c r="I781" s="79" t="b">
        <v>0</v>
      </c>
      <c r="J781" s="79" t="b">
        <v>0</v>
      </c>
      <c r="K781" s="79" t="b">
        <v>0</v>
      </c>
      <c r="L781" s="79" t="b">
        <v>0</v>
      </c>
    </row>
    <row r="782" spans="1:12" ht="15">
      <c r="A782" s="86" t="s">
        <v>2435</v>
      </c>
      <c r="B782" s="86" t="s">
        <v>2153</v>
      </c>
      <c r="C782" s="79">
        <v>2</v>
      </c>
      <c r="D782" s="104">
        <v>0.002347506311791835</v>
      </c>
      <c r="E782" s="104">
        <v>0.4263495253540232</v>
      </c>
      <c r="F782" s="79" t="s">
        <v>2409</v>
      </c>
      <c r="G782" s="79" t="b">
        <v>0</v>
      </c>
      <c r="H782" s="79" t="b">
        <v>0</v>
      </c>
      <c r="I782" s="79" t="b">
        <v>0</v>
      </c>
      <c r="J782" s="79" t="b">
        <v>0</v>
      </c>
      <c r="K782" s="79" t="b">
        <v>0</v>
      </c>
      <c r="L782" s="79" t="b">
        <v>0</v>
      </c>
    </row>
    <row r="783" spans="1:12" ht="15">
      <c r="A783" s="86" t="s">
        <v>3428</v>
      </c>
      <c r="B783" s="86" t="s">
        <v>2428</v>
      </c>
      <c r="C783" s="79">
        <v>2</v>
      </c>
      <c r="D783" s="104">
        <v>0.002347506311791835</v>
      </c>
      <c r="E783" s="104">
        <v>0.37740370230535225</v>
      </c>
      <c r="F783" s="79" t="s">
        <v>2409</v>
      </c>
      <c r="G783" s="79" t="b">
        <v>0</v>
      </c>
      <c r="H783" s="79" t="b">
        <v>0</v>
      </c>
      <c r="I783" s="79" t="b">
        <v>0</v>
      </c>
      <c r="J783" s="79" t="b">
        <v>0</v>
      </c>
      <c r="K783" s="79" t="b">
        <v>0</v>
      </c>
      <c r="L783" s="79" t="b">
        <v>0</v>
      </c>
    </row>
    <row r="784" spans="1:12" ht="15">
      <c r="A784" s="86" t="s">
        <v>2428</v>
      </c>
      <c r="B784" s="86" t="s">
        <v>2150</v>
      </c>
      <c r="C784" s="79">
        <v>2</v>
      </c>
      <c r="D784" s="104">
        <v>0.002347506311791835</v>
      </c>
      <c r="E784" s="104">
        <v>0.6009196112891717</v>
      </c>
      <c r="F784" s="79" t="s">
        <v>2409</v>
      </c>
      <c r="G784" s="79" t="b">
        <v>0</v>
      </c>
      <c r="H784" s="79" t="b">
        <v>0</v>
      </c>
      <c r="I784" s="79" t="b">
        <v>0</v>
      </c>
      <c r="J784" s="79" t="b">
        <v>0</v>
      </c>
      <c r="K784" s="79" t="b">
        <v>0</v>
      </c>
      <c r="L784" s="79" t="b">
        <v>0</v>
      </c>
    </row>
    <row r="785" spans="1:12" ht="15">
      <c r="A785" s="86" t="s">
        <v>2645</v>
      </c>
      <c r="B785" s="86" t="s">
        <v>2446</v>
      </c>
      <c r="C785" s="79">
        <v>2</v>
      </c>
      <c r="D785" s="104">
        <v>0.002347506311791835</v>
      </c>
      <c r="E785" s="104">
        <v>1.8811943853625335</v>
      </c>
      <c r="F785" s="79" t="s">
        <v>2409</v>
      </c>
      <c r="G785" s="79" t="b">
        <v>0</v>
      </c>
      <c r="H785" s="79" t="b">
        <v>0</v>
      </c>
      <c r="I785" s="79" t="b">
        <v>0</v>
      </c>
      <c r="J785" s="79" t="b">
        <v>0</v>
      </c>
      <c r="K785" s="79" t="b">
        <v>0</v>
      </c>
      <c r="L785" s="79" t="b">
        <v>0</v>
      </c>
    </row>
    <row r="786" spans="1:12" ht="15">
      <c r="A786" s="86" t="s">
        <v>2446</v>
      </c>
      <c r="B786" s="86" t="s">
        <v>3452</v>
      </c>
      <c r="C786" s="79">
        <v>2</v>
      </c>
      <c r="D786" s="104">
        <v>0.002347506311791835</v>
      </c>
      <c r="E786" s="104">
        <v>1.659345635746177</v>
      </c>
      <c r="F786" s="79" t="s">
        <v>2409</v>
      </c>
      <c r="G786" s="79" t="b">
        <v>0</v>
      </c>
      <c r="H786" s="79" t="b">
        <v>0</v>
      </c>
      <c r="I786" s="79" t="b">
        <v>0</v>
      </c>
      <c r="J786" s="79" t="b">
        <v>0</v>
      </c>
      <c r="K786" s="79" t="b">
        <v>0</v>
      </c>
      <c r="L786" s="79" t="b">
        <v>0</v>
      </c>
    </row>
    <row r="787" spans="1:12" ht="15">
      <c r="A787" s="86" t="s">
        <v>2435</v>
      </c>
      <c r="B787" s="86" t="s">
        <v>2428</v>
      </c>
      <c r="C787" s="79">
        <v>2</v>
      </c>
      <c r="D787" s="104">
        <v>0.002347506311791835</v>
      </c>
      <c r="E787" s="104">
        <v>0.7198263831275584</v>
      </c>
      <c r="F787" s="79" t="s">
        <v>2409</v>
      </c>
      <c r="G787" s="79" t="b">
        <v>0</v>
      </c>
      <c r="H787" s="79" t="b">
        <v>0</v>
      </c>
      <c r="I787" s="79" t="b">
        <v>0</v>
      </c>
      <c r="J787" s="79" t="b">
        <v>0</v>
      </c>
      <c r="K787" s="79" t="b">
        <v>0</v>
      </c>
      <c r="L787" s="79" t="b">
        <v>0</v>
      </c>
    </row>
    <row r="788" spans="1:12" ht="15">
      <c r="A788" s="86" t="s">
        <v>3021</v>
      </c>
      <c r="B788" s="86" t="s">
        <v>2609</v>
      </c>
      <c r="C788" s="79">
        <v>2</v>
      </c>
      <c r="D788" s="104">
        <v>0.002347506311791835</v>
      </c>
      <c r="E788" s="104">
        <v>2.7562556487542333</v>
      </c>
      <c r="F788" s="79" t="s">
        <v>2409</v>
      </c>
      <c r="G788" s="79" t="b">
        <v>0</v>
      </c>
      <c r="H788" s="79" t="b">
        <v>0</v>
      </c>
      <c r="I788" s="79" t="b">
        <v>0</v>
      </c>
      <c r="J788" s="79" t="b">
        <v>0</v>
      </c>
      <c r="K788" s="79" t="b">
        <v>0</v>
      </c>
      <c r="L788" s="79" t="b">
        <v>0</v>
      </c>
    </row>
    <row r="789" spans="1:12" ht="15">
      <c r="A789" s="86" t="s">
        <v>3023</v>
      </c>
      <c r="B789" s="86" t="s">
        <v>3436</v>
      </c>
      <c r="C789" s="79">
        <v>2</v>
      </c>
      <c r="D789" s="104">
        <v>0.002347506311791835</v>
      </c>
      <c r="E789" s="104">
        <v>1.7785320434653857</v>
      </c>
      <c r="F789" s="79" t="s">
        <v>2409</v>
      </c>
      <c r="G789" s="79" t="b">
        <v>0</v>
      </c>
      <c r="H789" s="79" t="b">
        <v>0</v>
      </c>
      <c r="I789" s="79" t="b">
        <v>0</v>
      </c>
      <c r="J789" s="79" t="b">
        <v>0</v>
      </c>
      <c r="K789" s="79" t="b">
        <v>0</v>
      </c>
      <c r="L789" s="79" t="b">
        <v>0</v>
      </c>
    </row>
    <row r="790" spans="1:12" ht="15">
      <c r="A790" s="86" t="s">
        <v>2647</v>
      </c>
      <c r="B790" s="86" t="s">
        <v>851</v>
      </c>
      <c r="C790" s="79">
        <v>2</v>
      </c>
      <c r="D790" s="104">
        <v>0.002853014281000871</v>
      </c>
      <c r="E790" s="104">
        <v>2.455225653090252</v>
      </c>
      <c r="F790" s="79" t="s">
        <v>2409</v>
      </c>
      <c r="G790" s="79" t="b">
        <v>0</v>
      </c>
      <c r="H790" s="79" t="b">
        <v>0</v>
      </c>
      <c r="I790" s="79" t="b">
        <v>0</v>
      </c>
      <c r="J790" s="79" t="b">
        <v>0</v>
      </c>
      <c r="K790" s="79" t="b">
        <v>0</v>
      </c>
      <c r="L790" s="79" t="b">
        <v>0</v>
      </c>
    </row>
    <row r="791" spans="1:12" ht="15">
      <c r="A791" s="86" t="s">
        <v>2459</v>
      </c>
      <c r="B791" s="86" t="s">
        <v>950</v>
      </c>
      <c r="C791" s="79">
        <v>2</v>
      </c>
      <c r="D791" s="104">
        <v>0.002347506311791835</v>
      </c>
      <c r="E791" s="104">
        <v>1.9111576087399766</v>
      </c>
      <c r="F791" s="79" t="s">
        <v>2409</v>
      </c>
      <c r="G791" s="79" t="b">
        <v>0</v>
      </c>
      <c r="H791" s="79" t="b">
        <v>0</v>
      </c>
      <c r="I791" s="79" t="b">
        <v>0</v>
      </c>
      <c r="J791" s="79" t="b">
        <v>0</v>
      </c>
      <c r="K791" s="79" t="b">
        <v>0</v>
      </c>
      <c r="L791" s="79" t="b">
        <v>0</v>
      </c>
    </row>
    <row r="792" spans="1:12" ht="15">
      <c r="A792" s="86" t="s">
        <v>3022</v>
      </c>
      <c r="B792" s="86" t="s">
        <v>2913</v>
      </c>
      <c r="C792" s="79">
        <v>2</v>
      </c>
      <c r="D792" s="104">
        <v>0.002347506311791835</v>
      </c>
      <c r="E792" s="104">
        <v>2.7562556487542333</v>
      </c>
      <c r="F792" s="79" t="s">
        <v>2409</v>
      </c>
      <c r="G792" s="79" t="b">
        <v>0</v>
      </c>
      <c r="H792" s="79" t="b">
        <v>0</v>
      </c>
      <c r="I792" s="79" t="b">
        <v>0</v>
      </c>
      <c r="J792" s="79" t="b">
        <v>0</v>
      </c>
      <c r="K792" s="79" t="b">
        <v>0</v>
      </c>
      <c r="L792" s="79" t="b">
        <v>0</v>
      </c>
    </row>
    <row r="793" spans="1:12" ht="15">
      <c r="A793" s="86" t="s">
        <v>2913</v>
      </c>
      <c r="B793" s="86" t="s">
        <v>2435</v>
      </c>
      <c r="C793" s="79">
        <v>2</v>
      </c>
      <c r="D793" s="104">
        <v>0.002347506311791835</v>
      </c>
      <c r="E793" s="104">
        <v>1.8811943853625335</v>
      </c>
      <c r="F793" s="79" t="s">
        <v>2409</v>
      </c>
      <c r="G793" s="79" t="b">
        <v>0</v>
      </c>
      <c r="H793" s="79" t="b">
        <v>0</v>
      </c>
      <c r="I793" s="79" t="b">
        <v>0</v>
      </c>
      <c r="J793" s="79" t="b">
        <v>0</v>
      </c>
      <c r="K793" s="79" t="b">
        <v>0</v>
      </c>
      <c r="L793" s="79" t="b">
        <v>0</v>
      </c>
    </row>
    <row r="794" spans="1:12" ht="15">
      <c r="A794" s="86" t="s">
        <v>2153</v>
      </c>
      <c r="B794" s="86" t="s">
        <v>2989</v>
      </c>
      <c r="C794" s="79">
        <v>2</v>
      </c>
      <c r="D794" s="104">
        <v>0.002347506311791835</v>
      </c>
      <c r="E794" s="104">
        <v>1.2648939549199607</v>
      </c>
      <c r="F794" s="79" t="s">
        <v>2409</v>
      </c>
      <c r="G794" s="79" t="b">
        <v>0</v>
      </c>
      <c r="H794" s="79" t="b">
        <v>0</v>
      </c>
      <c r="I794" s="79" t="b">
        <v>0</v>
      </c>
      <c r="J794" s="79" t="b">
        <v>0</v>
      </c>
      <c r="K794" s="79" t="b">
        <v>0</v>
      </c>
      <c r="L794" s="79" t="b">
        <v>0</v>
      </c>
    </row>
    <row r="795" spans="1:12" ht="15">
      <c r="A795" s="86" t="s">
        <v>3436</v>
      </c>
      <c r="B795" s="86" t="s">
        <v>2645</v>
      </c>
      <c r="C795" s="79">
        <v>2</v>
      </c>
      <c r="D795" s="104">
        <v>0.002347506311791835</v>
      </c>
      <c r="E795" s="104">
        <v>1.6024407844097044</v>
      </c>
      <c r="F795" s="79" t="s">
        <v>2409</v>
      </c>
      <c r="G795" s="79" t="b">
        <v>0</v>
      </c>
      <c r="H795" s="79" t="b">
        <v>0</v>
      </c>
      <c r="I795" s="79" t="b">
        <v>0</v>
      </c>
      <c r="J795" s="79" t="b">
        <v>0</v>
      </c>
      <c r="K795" s="79" t="b">
        <v>0</v>
      </c>
      <c r="L795" s="79" t="b">
        <v>0</v>
      </c>
    </row>
    <row r="796" spans="1:12" ht="15">
      <c r="A796" s="86" t="s">
        <v>2428</v>
      </c>
      <c r="B796" s="86" t="s">
        <v>2153</v>
      </c>
      <c r="C796" s="79">
        <v>2</v>
      </c>
      <c r="D796" s="104">
        <v>0.002347506311791835</v>
      </c>
      <c r="E796" s="104">
        <v>0.2600181035874982</v>
      </c>
      <c r="F796" s="79" t="s">
        <v>2409</v>
      </c>
      <c r="G796" s="79" t="b">
        <v>0</v>
      </c>
      <c r="H796" s="79" t="b">
        <v>0</v>
      </c>
      <c r="I796" s="79" t="b">
        <v>0</v>
      </c>
      <c r="J796" s="79" t="b">
        <v>0</v>
      </c>
      <c r="K796" s="79" t="b">
        <v>0</v>
      </c>
      <c r="L796" s="79" t="b">
        <v>0</v>
      </c>
    </row>
    <row r="797" spans="1:12" ht="15">
      <c r="A797" s="86" t="s">
        <v>3018</v>
      </c>
      <c r="B797" s="86" t="s">
        <v>2153</v>
      </c>
      <c r="C797" s="79">
        <v>2</v>
      </c>
      <c r="D797" s="104">
        <v>0.002853014281000871</v>
      </c>
      <c r="E797" s="104">
        <v>1.3014107887457234</v>
      </c>
      <c r="F797" s="79" t="s">
        <v>2409</v>
      </c>
      <c r="G797" s="79" t="b">
        <v>0</v>
      </c>
      <c r="H797" s="79" t="b">
        <v>0</v>
      </c>
      <c r="I797" s="79" t="b">
        <v>0</v>
      </c>
      <c r="J797" s="79" t="b">
        <v>0</v>
      </c>
      <c r="K797" s="79" t="b">
        <v>0</v>
      </c>
      <c r="L797" s="79" t="b">
        <v>0</v>
      </c>
    </row>
    <row r="798" spans="1:12" ht="15">
      <c r="A798" s="86" t="s">
        <v>3460</v>
      </c>
      <c r="B798" s="86" t="s">
        <v>3432</v>
      </c>
      <c r="C798" s="79">
        <v>2</v>
      </c>
      <c r="D798" s="104">
        <v>0.002347506311791835</v>
      </c>
      <c r="E798" s="104">
        <v>1.154195657426271</v>
      </c>
      <c r="F798" s="79" t="s">
        <v>2409</v>
      </c>
      <c r="G798" s="79" t="b">
        <v>0</v>
      </c>
      <c r="H798" s="79" t="b">
        <v>0</v>
      </c>
      <c r="I798" s="79" t="b">
        <v>0</v>
      </c>
      <c r="J798" s="79" t="b">
        <v>0</v>
      </c>
      <c r="K798" s="79" t="b">
        <v>0</v>
      </c>
      <c r="L798" s="79" t="b">
        <v>0</v>
      </c>
    </row>
    <row r="799" spans="1:12" ht="15">
      <c r="A799" s="86" t="s">
        <v>2153</v>
      </c>
      <c r="B799" s="86" t="s">
        <v>3019</v>
      </c>
      <c r="C799" s="79">
        <v>2</v>
      </c>
      <c r="D799" s="104">
        <v>0.002347506311791835</v>
      </c>
      <c r="E799" s="104">
        <v>1.2648939549199607</v>
      </c>
      <c r="F799" s="79" t="s">
        <v>2409</v>
      </c>
      <c r="G799" s="79" t="b">
        <v>0</v>
      </c>
      <c r="H799" s="79" t="b">
        <v>0</v>
      </c>
      <c r="I799" s="79" t="b">
        <v>0</v>
      </c>
      <c r="J799" s="79" t="b">
        <v>0</v>
      </c>
      <c r="K799" s="79" t="b">
        <v>0</v>
      </c>
      <c r="L799" s="79" t="b">
        <v>0</v>
      </c>
    </row>
    <row r="800" spans="1:12" ht="15">
      <c r="A800" s="86" t="s">
        <v>2153</v>
      </c>
      <c r="B800" s="86" t="s">
        <v>2926</v>
      </c>
      <c r="C800" s="79">
        <v>2</v>
      </c>
      <c r="D800" s="104">
        <v>0.002347506311791835</v>
      </c>
      <c r="E800" s="104">
        <v>1.2648939549199607</v>
      </c>
      <c r="F800" s="79" t="s">
        <v>2409</v>
      </c>
      <c r="G800" s="79" t="b">
        <v>0</v>
      </c>
      <c r="H800" s="79" t="b">
        <v>0</v>
      </c>
      <c r="I800" s="79" t="b">
        <v>0</v>
      </c>
      <c r="J800" s="79" t="b">
        <v>0</v>
      </c>
      <c r="K800" s="79" t="b">
        <v>0</v>
      </c>
      <c r="L800" s="79" t="b">
        <v>0</v>
      </c>
    </row>
    <row r="801" spans="1:12" ht="15">
      <c r="A801" s="86" t="s">
        <v>947</v>
      </c>
      <c r="B801" s="86" t="s">
        <v>2511</v>
      </c>
      <c r="C801" s="79">
        <v>2</v>
      </c>
      <c r="D801" s="104">
        <v>0.002347506311791835</v>
      </c>
      <c r="E801" s="104">
        <v>2.7562556487542333</v>
      </c>
      <c r="F801" s="79" t="s">
        <v>2409</v>
      </c>
      <c r="G801" s="79" t="b">
        <v>0</v>
      </c>
      <c r="H801" s="79" t="b">
        <v>0</v>
      </c>
      <c r="I801" s="79" t="b">
        <v>0</v>
      </c>
      <c r="J801" s="79" t="b">
        <v>0</v>
      </c>
      <c r="K801" s="79" t="b">
        <v>0</v>
      </c>
      <c r="L801" s="79" t="b">
        <v>0</v>
      </c>
    </row>
    <row r="802" spans="1:12" ht="15">
      <c r="A802" s="86" t="s">
        <v>2511</v>
      </c>
      <c r="B802" s="86" t="s">
        <v>3460</v>
      </c>
      <c r="C802" s="79">
        <v>2</v>
      </c>
      <c r="D802" s="104">
        <v>0.002347506311791835</v>
      </c>
      <c r="E802" s="104">
        <v>2.154195657426271</v>
      </c>
      <c r="F802" s="79" t="s">
        <v>2409</v>
      </c>
      <c r="G802" s="79" t="b">
        <v>0</v>
      </c>
      <c r="H802" s="79" t="b">
        <v>0</v>
      </c>
      <c r="I802" s="79" t="b">
        <v>0</v>
      </c>
      <c r="J802" s="79" t="b">
        <v>0</v>
      </c>
      <c r="K802" s="79" t="b">
        <v>0</v>
      </c>
      <c r="L802" s="79" t="b">
        <v>0</v>
      </c>
    </row>
    <row r="803" spans="1:12" ht="15">
      <c r="A803" s="86" t="s">
        <v>2439</v>
      </c>
      <c r="B803" s="86" t="s">
        <v>850</v>
      </c>
      <c r="C803" s="79">
        <v>2</v>
      </c>
      <c r="D803" s="104">
        <v>0.002347506311791835</v>
      </c>
      <c r="E803" s="104">
        <v>1.617952950587952</v>
      </c>
      <c r="F803" s="79" t="s">
        <v>2409</v>
      </c>
      <c r="G803" s="79" t="b">
        <v>0</v>
      </c>
      <c r="H803" s="79" t="b">
        <v>0</v>
      </c>
      <c r="I803" s="79" t="b">
        <v>0</v>
      </c>
      <c r="J803" s="79" t="b">
        <v>0</v>
      </c>
      <c r="K803" s="79" t="b">
        <v>0</v>
      </c>
      <c r="L803" s="79" t="b">
        <v>0</v>
      </c>
    </row>
    <row r="804" spans="1:12" ht="15">
      <c r="A804" s="86" t="s">
        <v>2441</v>
      </c>
      <c r="B804" s="86" t="s">
        <v>2695</v>
      </c>
      <c r="C804" s="79">
        <v>2</v>
      </c>
      <c r="D804" s="104">
        <v>0.002347506311791835</v>
      </c>
      <c r="E804" s="104">
        <v>2.10304313497889</v>
      </c>
      <c r="F804" s="79" t="s">
        <v>2409</v>
      </c>
      <c r="G804" s="79" t="b">
        <v>0</v>
      </c>
      <c r="H804" s="79" t="b">
        <v>0</v>
      </c>
      <c r="I804" s="79" t="b">
        <v>0</v>
      </c>
      <c r="J804" s="79" t="b">
        <v>0</v>
      </c>
      <c r="K804" s="79" t="b">
        <v>0</v>
      </c>
      <c r="L804" s="79" t="b">
        <v>0</v>
      </c>
    </row>
    <row r="805" spans="1:12" ht="15">
      <c r="A805" s="86" t="s">
        <v>2695</v>
      </c>
      <c r="B805" s="86" t="s">
        <v>3443</v>
      </c>
      <c r="C805" s="79">
        <v>2</v>
      </c>
      <c r="D805" s="104">
        <v>0.002347506311791835</v>
      </c>
      <c r="E805" s="104">
        <v>1.9781043983705897</v>
      </c>
      <c r="F805" s="79" t="s">
        <v>2409</v>
      </c>
      <c r="G805" s="79" t="b">
        <v>0</v>
      </c>
      <c r="H805" s="79" t="b">
        <v>0</v>
      </c>
      <c r="I805" s="79" t="b">
        <v>0</v>
      </c>
      <c r="J805" s="79" t="b">
        <v>0</v>
      </c>
      <c r="K805" s="79" t="b">
        <v>0</v>
      </c>
      <c r="L805" s="79" t="b">
        <v>0</v>
      </c>
    </row>
    <row r="806" spans="1:12" ht="15">
      <c r="A806" s="86" t="s">
        <v>2536</v>
      </c>
      <c r="B806" s="86" t="s">
        <v>3451</v>
      </c>
      <c r="C806" s="79">
        <v>2</v>
      </c>
      <c r="D806" s="104">
        <v>0.002347506311791835</v>
      </c>
      <c r="E806" s="104">
        <v>1.8398017002043083</v>
      </c>
      <c r="F806" s="79" t="s">
        <v>2409</v>
      </c>
      <c r="G806" s="79" t="b">
        <v>0</v>
      </c>
      <c r="H806" s="79" t="b">
        <v>0</v>
      </c>
      <c r="I806" s="79" t="b">
        <v>0</v>
      </c>
      <c r="J806" s="79" t="b">
        <v>0</v>
      </c>
      <c r="K806" s="79" t="b">
        <v>0</v>
      </c>
      <c r="L806" s="79" t="b">
        <v>0</v>
      </c>
    </row>
    <row r="807" spans="1:12" ht="15">
      <c r="A807" s="86" t="s">
        <v>3437</v>
      </c>
      <c r="B807" s="86" t="s">
        <v>2153</v>
      </c>
      <c r="C807" s="79">
        <v>2</v>
      </c>
      <c r="D807" s="104">
        <v>0.002347506311791835</v>
      </c>
      <c r="E807" s="104">
        <v>0.3236871834568755</v>
      </c>
      <c r="F807" s="79" t="s">
        <v>2409</v>
      </c>
      <c r="G807" s="79" t="b">
        <v>0</v>
      </c>
      <c r="H807" s="79" t="b">
        <v>0</v>
      </c>
      <c r="I807" s="79" t="b">
        <v>0</v>
      </c>
      <c r="J807" s="79" t="b">
        <v>0</v>
      </c>
      <c r="K807" s="79" t="b">
        <v>0</v>
      </c>
      <c r="L807" s="79" t="b">
        <v>0</v>
      </c>
    </row>
    <row r="808" spans="1:12" ht="15">
      <c r="A808" s="86" t="s">
        <v>2153</v>
      </c>
      <c r="B808" s="86" t="s">
        <v>2775</v>
      </c>
      <c r="C808" s="79">
        <v>2</v>
      </c>
      <c r="D808" s="104">
        <v>0.002347506311791835</v>
      </c>
      <c r="E808" s="104">
        <v>1.2648939549199607</v>
      </c>
      <c r="F808" s="79" t="s">
        <v>2409</v>
      </c>
      <c r="G808" s="79" t="b">
        <v>0</v>
      </c>
      <c r="H808" s="79" t="b">
        <v>0</v>
      </c>
      <c r="I808" s="79" t="b">
        <v>0</v>
      </c>
      <c r="J808" s="79" t="b">
        <v>0</v>
      </c>
      <c r="K808" s="79" t="b">
        <v>0</v>
      </c>
      <c r="L808" s="79" t="b">
        <v>0</v>
      </c>
    </row>
    <row r="809" spans="1:12" ht="15">
      <c r="A809" s="86" t="s">
        <v>2775</v>
      </c>
      <c r="B809" s="86" t="s">
        <v>3428</v>
      </c>
      <c r="C809" s="79">
        <v>2</v>
      </c>
      <c r="D809" s="104">
        <v>0.002347506311791835</v>
      </c>
      <c r="E809" s="104">
        <v>1.513217600067939</v>
      </c>
      <c r="F809" s="79" t="s">
        <v>2409</v>
      </c>
      <c r="G809" s="79" t="b">
        <v>0</v>
      </c>
      <c r="H809" s="79" t="b">
        <v>0</v>
      </c>
      <c r="I809" s="79" t="b">
        <v>0</v>
      </c>
      <c r="J809" s="79" t="b">
        <v>0</v>
      </c>
      <c r="K809" s="79" t="b">
        <v>0</v>
      </c>
      <c r="L809" s="79" t="b">
        <v>0</v>
      </c>
    </row>
    <row r="810" spans="1:12" ht="15">
      <c r="A810" s="86" t="s">
        <v>2507</v>
      </c>
      <c r="B810" s="86" t="s">
        <v>2452</v>
      </c>
      <c r="C810" s="79">
        <v>2</v>
      </c>
      <c r="D810" s="104">
        <v>0.002347506311791835</v>
      </c>
      <c r="E810" s="104">
        <v>1.7350663496842953</v>
      </c>
      <c r="F810" s="79" t="s">
        <v>2409</v>
      </c>
      <c r="G810" s="79" t="b">
        <v>0</v>
      </c>
      <c r="H810" s="79" t="b">
        <v>0</v>
      </c>
      <c r="I810" s="79" t="b">
        <v>0</v>
      </c>
      <c r="J810" s="79" t="b">
        <v>0</v>
      </c>
      <c r="K810" s="79" t="b">
        <v>0</v>
      </c>
      <c r="L810" s="79" t="b">
        <v>0</v>
      </c>
    </row>
    <row r="811" spans="1:12" ht="15">
      <c r="A811" s="86" t="s">
        <v>971</v>
      </c>
      <c r="B811" s="86" t="s">
        <v>2585</v>
      </c>
      <c r="C811" s="79">
        <v>2</v>
      </c>
      <c r="D811" s="104">
        <v>0.002347506311791835</v>
      </c>
      <c r="E811" s="104">
        <v>1.6770744027066087</v>
      </c>
      <c r="F811" s="79" t="s">
        <v>2409</v>
      </c>
      <c r="G811" s="79" t="b">
        <v>0</v>
      </c>
      <c r="H811" s="79" t="b">
        <v>0</v>
      </c>
      <c r="I811" s="79" t="b">
        <v>0</v>
      </c>
      <c r="J811" s="79" t="b">
        <v>0</v>
      </c>
      <c r="K811" s="79" t="b">
        <v>0</v>
      </c>
      <c r="L811" s="79" t="b">
        <v>0</v>
      </c>
    </row>
    <row r="812" spans="1:12" ht="15">
      <c r="A812" s="86" t="s">
        <v>3428</v>
      </c>
      <c r="B812" s="86" t="s">
        <v>2626</v>
      </c>
      <c r="C812" s="79">
        <v>2</v>
      </c>
      <c r="D812" s="104">
        <v>0.002347506311791835</v>
      </c>
      <c r="E812" s="104">
        <v>1.2377417088763458</v>
      </c>
      <c r="F812" s="79" t="s">
        <v>2409</v>
      </c>
      <c r="G812" s="79" t="b">
        <v>0</v>
      </c>
      <c r="H812" s="79" t="b">
        <v>0</v>
      </c>
      <c r="I812" s="79" t="b">
        <v>0</v>
      </c>
      <c r="J812" s="79" t="b">
        <v>0</v>
      </c>
      <c r="K812" s="79" t="b">
        <v>0</v>
      </c>
      <c r="L812" s="79" t="b">
        <v>0</v>
      </c>
    </row>
    <row r="813" spans="1:12" ht="15">
      <c r="A813" s="86" t="s">
        <v>971</v>
      </c>
      <c r="B813" s="86" t="s">
        <v>2153</v>
      </c>
      <c r="C813" s="79">
        <v>2</v>
      </c>
      <c r="D813" s="104">
        <v>0.002347506311791835</v>
      </c>
      <c r="E813" s="104">
        <v>0.6993507974177608</v>
      </c>
      <c r="F813" s="79" t="s">
        <v>2409</v>
      </c>
      <c r="G813" s="79" t="b">
        <v>0</v>
      </c>
      <c r="H813" s="79" t="b">
        <v>0</v>
      </c>
      <c r="I813" s="79" t="b">
        <v>0</v>
      </c>
      <c r="J813" s="79" t="b">
        <v>0</v>
      </c>
      <c r="K813" s="79" t="b">
        <v>0</v>
      </c>
      <c r="L813" s="79" t="b">
        <v>0</v>
      </c>
    </row>
    <row r="814" spans="1:12" ht="15">
      <c r="A814" s="86" t="s">
        <v>2150</v>
      </c>
      <c r="B814" s="86" t="s">
        <v>2153</v>
      </c>
      <c r="C814" s="79">
        <v>2</v>
      </c>
      <c r="D814" s="104">
        <v>0.002347506311791835</v>
      </c>
      <c r="E814" s="104">
        <v>0.18746743643888653</v>
      </c>
      <c r="F814" s="79" t="s">
        <v>2409</v>
      </c>
      <c r="G814" s="79" t="b">
        <v>0</v>
      </c>
      <c r="H814" s="79" t="b">
        <v>0</v>
      </c>
      <c r="I814" s="79" t="b">
        <v>0</v>
      </c>
      <c r="J814" s="79" t="b">
        <v>0</v>
      </c>
      <c r="K814" s="79" t="b">
        <v>0</v>
      </c>
      <c r="L814" s="79" t="b">
        <v>0</v>
      </c>
    </row>
    <row r="815" spans="1:12" ht="15">
      <c r="A815" s="86" t="s">
        <v>2522</v>
      </c>
      <c r="B815" s="86" t="s">
        <v>2480</v>
      </c>
      <c r="C815" s="79">
        <v>2</v>
      </c>
      <c r="D815" s="104">
        <v>0.002347506311791835</v>
      </c>
      <c r="E815" s="104">
        <v>1.8142475957319202</v>
      </c>
      <c r="F815" s="79" t="s">
        <v>2409</v>
      </c>
      <c r="G815" s="79" t="b">
        <v>0</v>
      </c>
      <c r="H815" s="79" t="b">
        <v>0</v>
      </c>
      <c r="I815" s="79" t="b">
        <v>0</v>
      </c>
      <c r="J815" s="79" t="b">
        <v>0</v>
      </c>
      <c r="K815" s="79" t="b">
        <v>0</v>
      </c>
      <c r="L815" s="79" t="b">
        <v>0</v>
      </c>
    </row>
    <row r="816" spans="1:12" ht="15">
      <c r="A816" s="86" t="s">
        <v>2986</v>
      </c>
      <c r="B816" s="86" t="s">
        <v>2987</v>
      </c>
      <c r="C816" s="79">
        <v>2</v>
      </c>
      <c r="D816" s="104">
        <v>0.002347506311791835</v>
      </c>
      <c r="E816" s="104">
        <v>2.7562556487542333</v>
      </c>
      <c r="F816" s="79" t="s">
        <v>2409</v>
      </c>
      <c r="G816" s="79" t="b">
        <v>0</v>
      </c>
      <c r="H816" s="79" t="b">
        <v>0</v>
      </c>
      <c r="I816" s="79" t="b">
        <v>0</v>
      </c>
      <c r="J816" s="79" t="b">
        <v>0</v>
      </c>
      <c r="K816" s="79" t="b">
        <v>0</v>
      </c>
      <c r="L816" s="79" t="b">
        <v>0</v>
      </c>
    </row>
    <row r="817" spans="1:12" ht="15">
      <c r="A817" s="86" t="s">
        <v>3460</v>
      </c>
      <c r="B817" s="86" t="s">
        <v>2153</v>
      </c>
      <c r="C817" s="79">
        <v>2</v>
      </c>
      <c r="D817" s="104">
        <v>0.002347506311791835</v>
      </c>
      <c r="E817" s="104">
        <v>0.6993507974177608</v>
      </c>
      <c r="F817" s="79" t="s">
        <v>2409</v>
      </c>
      <c r="G817" s="79" t="b">
        <v>0</v>
      </c>
      <c r="H817" s="79" t="b">
        <v>0</v>
      </c>
      <c r="I817" s="79" t="b">
        <v>0</v>
      </c>
      <c r="J817" s="79" t="b">
        <v>0</v>
      </c>
      <c r="K817" s="79" t="b">
        <v>0</v>
      </c>
      <c r="L817" s="79" t="b">
        <v>0</v>
      </c>
    </row>
    <row r="818" spans="1:12" ht="15">
      <c r="A818" s="86" t="s">
        <v>2605</v>
      </c>
      <c r="B818" s="86" t="s">
        <v>2894</v>
      </c>
      <c r="C818" s="79">
        <v>2</v>
      </c>
      <c r="D818" s="104">
        <v>0.002347506311791835</v>
      </c>
      <c r="E818" s="104">
        <v>2.7562556487542333</v>
      </c>
      <c r="F818" s="79" t="s">
        <v>2409</v>
      </c>
      <c r="G818" s="79" t="b">
        <v>0</v>
      </c>
      <c r="H818" s="79" t="b">
        <v>0</v>
      </c>
      <c r="I818" s="79" t="b">
        <v>0</v>
      </c>
      <c r="J818" s="79" t="b">
        <v>0</v>
      </c>
      <c r="K818" s="79" t="b">
        <v>0</v>
      </c>
      <c r="L818" s="79" t="b">
        <v>0</v>
      </c>
    </row>
    <row r="819" spans="1:12" ht="15">
      <c r="A819" s="86" t="s">
        <v>2487</v>
      </c>
      <c r="B819" s="86" t="s">
        <v>2459</v>
      </c>
      <c r="C819" s="79">
        <v>2</v>
      </c>
      <c r="D819" s="104">
        <v>0.002347506311791835</v>
      </c>
      <c r="E819" s="104">
        <v>1.4662210373917155</v>
      </c>
      <c r="F819" s="79" t="s">
        <v>2409</v>
      </c>
      <c r="G819" s="79" t="b">
        <v>0</v>
      </c>
      <c r="H819" s="79" t="b">
        <v>0</v>
      </c>
      <c r="I819" s="79" t="b">
        <v>0</v>
      </c>
      <c r="J819" s="79" t="b">
        <v>0</v>
      </c>
      <c r="K819" s="79" t="b">
        <v>0</v>
      </c>
      <c r="L819" s="79" t="b">
        <v>0</v>
      </c>
    </row>
    <row r="820" spans="1:12" ht="15">
      <c r="A820" s="86" t="s">
        <v>2892</v>
      </c>
      <c r="B820" s="86" t="s">
        <v>2982</v>
      </c>
      <c r="C820" s="79">
        <v>2</v>
      </c>
      <c r="D820" s="104">
        <v>0.002347506311791835</v>
      </c>
      <c r="E820" s="104">
        <v>2.580164389698552</v>
      </c>
      <c r="F820" s="79" t="s">
        <v>2409</v>
      </c>
      <c r="G820" s="79" t="b">
        <v>0</v>
      </c>
      <c r="H820" s="79" t="b">
        <v>0</v>
      </c>
      <c r="I820" s="79" t="b">
        <v>0</v>
      </c>
      <c r="J820" s="79" t="b">
        <v>0</v>
      </c>
      <c r="K820" s="79" t="b">
        <v>0</v>
      </c>
      <c r="L820" s="79" t="b">
        <v>0</v>
      </c>
    </row>
    <row r="821" spans="1:12" ht="15">
      <c r="A821" s="86" t="s">
        <v>2486</v>
      </c>
      <c r="B821" s="86" t="s">
        <v>3480</v>
      </c>
      <c r="C821" s="79">
        <v>2</v>
      </c>
      <c r="D821" s="104">
        <v>0.002347506311791835</v>
      </c>
      <c r="E821" s="104">
        <v>1.9781043983705897</v>
      </c>
      <c r="F821" s="79" t="s">
        <v>2409</v>
      </c>
      <c r="G821" s="79" t="b">
        <v>0</v>
      </c>
      <c r="H821" s="79" t="b">
        <v>0</v>
      </c>
      <c r="I821" s="79" t="b">
        <v>0</v>
      </c>
      <c r="J821" s="79" t="b">
        <v>0</v>
      </c>
      <c r="K821" s="79" t="b">
        <v>0</v>
      </c>
      <c r="L821" s="79" t="b">
        <v>0</v>
      </c>
    </row>
    <row r="822" spans="1:12" ht="15">
      <c r="A822" s="86" t="s">
        <v>3480</v>
      </c>
      <c r="B822" s="86" t="s">
        <v>2480</v>
      </c>
      <c r="C822" s="79">
        <v>2</v>
      </c>
      <c r="D822" s="104">
        <v>0.002347506311791835</v>
      </c>
      <c r="E822" s="104">
        <v>2.0572856444182146</v>
      </c>
      <c r="F822" s="79" t="s">
        <v>2409</v>
      </c>
      <c r="G822" s="79" t="b">
        <v>0</v>
      </c>
      <c r="H822" s="79" t="b">
        <v>0</v>
      </c>
      <c r="I822" s="79" t="b">
        <v>0</v>
      </c>
      <c r="J822" s="79" t="b">
        <v>0</v>
      </c>
      <c r="K822" s="79" t="b">
        <v>0</v>
      </c>
      <c r="L822" s="79" t="b">
        <v>0</v>
      </c>
    </row>
    <row r="823" spans="1:12" ht="15">
      <c r="A823" s="86" t="s">
        <v>2480</v>
      </c>
      <c r="B823" s="86" t="s">
        <v>2441</v>
      </c>
      <c r="C823" s="79">
        <v>2</v>
      </c>
      <c r="D823" s="104">
        <v>0.002347506311791835</v>
      </c>
      <c r="E823" s="104">
        <v>1.7562556487542336</v>
      </c>
      <c r="F823" s="79" t="s">
        <v>2409</v>
      </c>
      <c r="G823" s="79" t="b">
        <v>0</v>
      </c>
      <c r="H823" s="79" t="b">
        <v>0</v>
      </c>
      <c r="I823" s="79" t="b">
        <v>0</v>
      </c>
      <c r="J823" s="79" t="b">
        <v>0</v>
      </c>
      <c r="K823" s="79" t="b">
        <v>0</v>
      </c>
      <c r="L823" s="79" t="b">
        <v>0</v>
      </c>
    </row>
    <row r="824" spans="1:12" ht="15">
      <c r="A824" s="86" t="s">
        <v>2441</v>
      </c>
      <c r="B824" s="86" t="s">
        <v>3428</v>
      </c>
      <c r="C824" s="79">
        <v>2</v>
      </c>
      <c r="D824" s="104">
        <v>0.002347506311791835</v>
      </c>
      <c r="E824" s="104">
        <v>0.8600050862925954</v>
      </c>
      <c r="F824" s="79" t="s">
        <v>2409</v>
      </c>
      <c r="G824" s="79" t="b">
        <v>0</v>
      </c>
      <c r="H824" s="79" t="b">
        <v>0</v>
      </c>
      <c r="I824" s="79" t="b">
        <v>0</v>
      </c>
      <c r="J824" s="79" t="b">
        <v>0</v>
      </c>
      <c r="K824" s="79" t="b">
        <v>0</v>
      </c>
      <c r="L824" s="79" t="b">
        <v>0</v>
      </c>
    </row>
    <row r="825" spans="1:12" ht="15">
      <c r="A825" s="86" t="s">
        <v>2980</v>
      </c>
      <c r="B825" s="86" t="s">
        <v>2526</v>
      </c>
      <c r="C825" s="79">
        <v>2</v>
      </c>
      <c r="D825" s="104">
        <v>0.002347506311791835</v>
      </c>
      <c r="E825" s="104">
        <v>2.2121876044039577</v>
      </c>
      <c r="F825" s="79" t="s">
        <v>2409</v>
      </c>
      <c r="G825" s="79" t="b">
        <v>0</v>
      </c>
      <c r="H825" s="79" t="b">
        <v>0</v>
      </c>
      <c r="I825" s="79" t="b">
        <v>0</v>
      </c>
      <c r="J825" s="79" t="b">
        <v>0</v>
      </c>
      <c r="K825" s="79" t="b">
        <v>0</v>
      </c>
      <c r="L825" s="79" t="b">
        <v>0</v>
      </c>
    </row>
    <row r="826" spans="1:12" ht="15">
      <c r="A826" s="86" t="s">
        <v>2526</v>
      </c>
      <c r="B826" s="86" t="s">
        <v>2565</v>
      </c>
      <c r="C826" s="79">
        <v>2</v>
      </c>
      <c r="D826" s="104">
        <v>0.002347506311791835</v>
      </c>
      <c r="E826" s="104">
        <v>2.0360963453482768</v>
      </c>
      <c r="F826" s="79" t="s">
        <v>2409</v>
      </c>
      <c r="G826" s="79" t="b">
        <v>0</v>
      </c>
      <c r="H826" s="79" t="b">
        <v>0</v>
      </c>
      <c r="I826" s="79" t="b">
        <v>0</v>
      </c>
      <c r="J826" s="79" t="b">
        <v>0</v>
      </c>
      <c r="K826" s="79" t="b">
        <v>0</v>
      </c>
      <c r="L826" s="79" t="b">
        <v>0</v>
      </c>
    </row>
    <row r="827" spans="1:12" ht="15">
      <c r="A827" s="86" t="s">
        <v>2981</v>
      </c>
      <c r="B827" s="86" t="s">
        <v>2813</v>
      </c>
      <c r="C827" s="79">
        <v>2</v>
      </c>
      <c r="D827" s="104">
        <v>0.002347506311791835</v>
      </c>
      <c r="E827" s="104">
        <v>2.580164389698552</v>
      </c>
      <c r="F827" s="79" t="s">
        <v>2409</v>
      </c>
      <c r="G827" s="79" t="b">
        <v>0</v>
      </c>
      <c r="H827" s="79" t="b">
        <v>0</v>
      </c>
      <c r="I827" s="79" t="b">
        <v>0</v>
      </c>
      <c r="J827" s="79" t="b">
        <v>0</v>
      </c>
      <c r="K827" s="79" t="b">
        <v>0</v>
      </c>
      <c r="L827" s="79" t="b">
        <v>0</v>
      </c>
    </row>
    <row r="828" spans="1:12" ht="15">
      <c r="A828" s="86" t="s">
        <v>3463</v>
      </c>
      <c r="B828" s="86" t="s">
        <v>2985</v>
      </c>
      <c r="C828" s="79">
        <v>2</v>
      </c>
      <c r="D828" s="104">
        <v>0.002347506311791835</v>
      </c>
      <c r="E828" s="104">
        <v>2.358315640082196</v>
      </c>
      <c r="F828" s="79" t="s">
        <v>2409</v>
      </c>
      <c r="G828" s="79" t="b">
        <v>0</v>
      </c>
      <c r="H828" s="79" t="b">
        <v>0</v>
      </c>
      <c r="I828" s="79" t="b">
        <v>0</v>
      </c>
      <c r="J828" s="79" t="b">
        <v>0</v>
      </c>
      <c r="K828" s="79" t="b">
        <v>0</v>
      </c>
      <c r="L828" s="79" t="b">
        <v>0</v>
      </c>
    </row>
    <row r="829" spans="1:12" ht="15">
      <c r="A829" s="86" t="s">
        <v>2585</v>
      </c>
      <c r="B829" s="86" t="s">
        <v>3437</v>
      </c>
      <c r="C829" s="79">
        <v>2</v>
      </c>
      <c r="D829" s="104">
        <v>0.002347506311791835</v>
      </c>
      <c r="E829" s="104">
        <v>1.3497154683202783</v>
      </c>
      <c r="F829" s="79" t="s">
        <v>2409</v>
      </c>
      <c r="G829" s="79" t="b">
        <v>0</v>
      </c>
      <c r="H829" s="79" t="b">
        <v>0</v>
      </c>
      <c r="I829" s="79" t="b">
        <v>0</v>
      </c>
      <c r="J829" s="79" t="b">
        <v>0</v>
      </c>
      <c r="K829" s="79" t="b">
        <v>0</v>
      </c>
      <c r="L829" s="79" t="b">
        <v>0</v>
      </c>
    </row>
    <row r="830" spans="1:12" ht="15">
      <c r="A830" s="86" t="s">
        <v>2495</v>
      </c>
      <c r="B830" s="86" t="s">
        <v>2459</v>
      </c>
      <c r="C830" s="79">
        <v>2</v>
      </c>
      <c r="D830" s="104">
        <v>0.002347506311791835</v>
      </c>
      <c r="E830" s="104">
        <v>1.3992742477611022</v>
      </c>
      <c r="F830" s="79" t="s">
        <v>2409</v>
      </c>
      <c r="G830" s="79" t="b">
        <v>0</v>
      </c>
      <c r="H830" s="79" t="b">
        <v>0</v>
      </c>
      <c r="I830" s="79" t="b">
        <v>0</v>
      </c>
      <c r="J830" s="79" t="b">
        <v>0</v>
      </c>
      <c r="K830" s="79" t="b">
        <v>0</v>
      </c>
      <c r="L830" s="79" t="b">
        <v>0</v>
      </c>
    </row>
    <row r="831" spans="1:12" ht="15">
      <c r="A831" s="86" t="s">
        <v>3436</v>
      </c>
      <c r="B831" s="86" t="s">
        <v>2563</v>
      </c>
      <c r="C831" s="79">
        <v>2</v>
      </c>
      <c r="D831" s="104">
        <v>0.002347506311791835</v>
      </c>
      <c r="E831" s="104">
        <v>1.3014107887457234</v>
      </c>
      <c r="F831" s="79" t="s">
        <v>2409</v>
      </c>
      <c r="G831" s="79" t="b">
        <v>0</v>
      </c>
      <c r="H831" s="79" t="b">
        <v>0</v>
      </c>
      <c r="I831" s="79" t="b">
        <v>0</v>
      </c>
      <c r="J831" s="79" t="b">
        <v>0</v>
      </c>
      <c r="K831" s="79" t="b">
        <v>0</v>
      </c>
      <c r="L831" s="79" t="b">
        <v>0</v>
      </c>
    </row>
    <row r="832" spans="1:12" ht="15">
      <c r="A832" s="86" t="s">
        <v>2456</v>
      </c>
      <c r="B832" s="86" t="s">
        <v>3436</v>
      </c>
      <c r="C832" s="79">
        <v>2</v>
      </c>
      <c r="D832" s="104">
        <v>0.002853014281000871</v>
      </c>
      <c r="E832" s="104">
        <v>0.9656186868225302</v>
      </c>
      <c r="F832" s="79" t="s">
        <v>2409</v>
      </c>
      <c r="G832" s="79" t="b">
        <v>0</v>
      </c>
      <c r="H832" s="79" t="b">
        <v>0</v>
      </c>
      <c r="I832" s="79" t="b">
        <v>0</v>
      </c>
      <c r="J832" s="79" t="b">
        <v>0</v>
      </c>
      <c r="K832" s="79" t="b">
        <v>0</v>
      </c>
      <c r="L832" s="79" t="b">
        <v>0</v>
      </c>
    </row>
    <row r="833" spans="1:12" ht="15">
      <c r="A833" s="86" t="s">
        <v>856</v>
      </c>
      <c r="B833" s="86" t="s">
        <v>855</v>
      </c>
      <c r="C833" s="79">
        <v>3</v>
      </c>
      <c r="D833" s="104">
        <v>0.007062074922379875</v>
      </c>
      <c r="E833" s="104">
        <v>1.916453948549925</v>
      </c>
      <c r="F833" s="79" t="s">
        <v>2410</v>
      </c>
      <c r="G833" s="79" t="b">
        <v>0</v>
      </c>
      <c r="H833" s="79" t="b">
        <v>0</v>
      </c>
      <c r="I833" s="79" t="b">
        <v>0</v>
      </c>
      <c r="J833" s="79" t="b">
        <v>0</v>
      </c>
      <c r="K833" s="79" t="b">
        <v>0</v>
      </c>
      <c r="L833" s="79" t="b">
        <v>0</v>
      </c>
    </row>
    <row r="834" spans="1:12" ht="15">
      <c r="A834" s="86" t="s">
        <v>888</v>
      </c>
      <c r="B834" s="86" t="s">
        <v>890</v>
      </c>
      <c r="C834" s="79">
        <v>3</v>
      </c>
      <c r="D834" s="104">
        <v>0.007062074922379875</v>
      </c>
      <c r="E834" s="104">
        <v>1.3143939572219627</v>
      </c>
      <c r="F834" s="79" t="s">
        <v>2410</v>
      </c>
      <c r="G834" s="79" t="b">
        <v>0</v>
      </c>
      <c r="H834" s="79" t="b">
        <v>0</v>
      </c>
      <c r="I834" s="79" t="b">
        <v>0</v>
      </c>
      <c r="J834" s="79" t="b">
        <v>0</v>
      </c>
      <c r="K834" s="79" t="b">
        <v>0</v>
      </c>
      <c r="L834" s="79" t="b">
        <v>0</v>
      </c>
    </row>
    <row r="835" spans="1:12" ht="15">
      <c r="A835" s="86" t="s">
        <v>852</v>
      </c>
      <c r="B835" s="86" t="s">
        <v>888</v>
      </c>
      <c r="C835" s="79">
        <v>3</v>
      </c>
      <c r="D835" s="104">
        <v>0.007062074922379875</v>
      </c>
      <c r="E835" s="104">
        <v>1.3723859041996493</v>
      </c>
      <c r="F835" s="79" t="s">
        <v>2410</v>
      </c>
      <c r="G835" s="79" t="b">
        <v>0</v>
      </c>
      <c r="H835" s="79" t="b">
        <v>0</v>
      </c>
      <c r="I835" s="79" t="b">
        <v>0</v>
      </c>
      <c r="J835" s="79" t="b">
        <v>0</v>
      </c>
      <c r="K835" s="79" t="b">
        <v>0</v>
      </c>
      <c r="L835" s="79" t="b">
        <v>0</v>
      </c>
    </row>
    <row r="836" spans="1:12" ht="15">
      <c r="A836" s="86" t="s">
        <v>2720</v>
      </c>
      <c r="B836" s="86" t="s">
        <v>3444</v>
      </c>
      <c r="C836" s="79">
        <v>3</v>
      </c>
      <c r="D836" s="104">
        <v>0.007062074922379875</v>
      </c>
      <c r="E836" s="104">
        <v>2.041392685158225</v>
      </c>
      <c r="F836" s="79" t="s">
        <v>2410</v>
      </c>
      <c r="G836" s="79" t="b">
        <v>0</v>
      </c>
      <c r="H836" s="79" t="b">
        <v>0</v>
      </c>
      <c r="I836" s="79" t="b">
        <v>0</v>
      </c>
      <c r="J836" s="79" t="b">
        <v>0</v>
      </c>
      <c r="K836" s="79" t="b">
        <v>0</v>
      </c>
      <c r="L836" s="79" t="b">
        <v>0</v>
      </c>
    </row>
    <row r="837" spans="1:12" ht="15">
      <c r="A837" s="86" t="s">
        <v>3444</v>
      </c>
      <c r="B837" s="86" t="s">
        <v>3435</v>
      </c>
      <c r="C837" s="79">
        <v>3</v>
      </c>
      <c r="D837" s="104">
        <v>0.007062074922379875</v>
      </c>
      <c r="E837" s="104">
        <v>1.6734158998636306</v>
      </c>
      <c r="F837" s="79" t="s">
        <v>2410</v>
      </c>
      <c r="G837" s="79" t="b">
        <v>0</v>
      </c>
      <c r="H837" s="79" t="b">
        <v>0</v>
      </c>
      <c r="I837" s="79" t="b">
        <v>0</v>
      </c>
      <c r="J837" s="79" t="b">
        <v>0</v>
      </c>
      <c r="K837" s="79" t="b">
        <v>0</v>
      </c>
      <c r="L837" s="79" t="b">
        <v>0</v>
      </c>
    </row>
    <row r="838" spans="1:12" ht="15">
      <c r="A838" s="86" t="s">
        <v>2438</v>
      </c>
      <c r="B838" s="86" t="s">
        <v>3429</v>
      </c>
      <c r="C838" s="79">
        <v>3</v>
      </c>
      <c r="D838" s="104">
        <v>0.007062074922379875</v>
      </c>
      <c r="E838" s="104">
        <v>2.041392685158225</v>
      </c>
      <c r="F838" s="79" t="s">
        <v>2410</v>
      </c>
      <c r="G838" s="79" t="b">
        <v>0</v>
      </c>
      <c r="H838" s="79" t="b">
        <v>0</v>
      </c>
      <c r="I838" s="79" t="b">
        <v>0</v>
      </c>
      <c r="J838" s="79" t="b">
        <v>0</v>
      </c>
      <c r="K838" s="79" t="b">
        <v>0</v>
      </c>
      <c r="L838" s="79" t="b">
        <v>0</v>
      </c>
    </row>
    <row r="839" spans="1:12" ht="15">
      <c r="A839" s="86" t="s">
        <v>2952</v>
      </c>
      <c r="B839" s="86" t="s">
        <v>2953</v>
      </c>
      <c r="C839" s="79">
        <v>2</v>
      </c>
      <c r="D839" s="104">
        <v>0.005714285714285714</v>
      </c>
      <c r="E839" s="104">
        <v>2.2174839442139063</v>
      </c>
      <c r="F839" s="79" t="s">
        <v>2410</v>
      </c>
      <c r="G839" s="79" t="b">
        <v>0</v>
      </c>
      <c r="H839" s="79" t="b">
        <v>0</v>
      </c>
      <c r="I839" s="79" t="b">
        <v>0</v>
      </c>
      <c r="J839" s="79" t="b">
        <v>0</v>
      </c>
      <c r="K839" s="79" t="b">
        <v>0</v>
      </c>
      <c r="L839" s="79" t="b">
        <v>0</v>
      </c>
    </row>
    <row r="840" spans="1:12" ht="15">
      <c r="A840" s="86" t="s">
        <v>2953</v>
      </c>
      <c r="B840" s="86" t="s">
        <v>2954</v>
      </c>
      <c r="C840" s="79">
        <v>2</v>
      </c>
      <c r="D840" s="104">
        <v>0.005714285714285714</v>
      </c>
      <c r="E840" s="104">
        <v>2.2174839442139063</v>
      </c>
      <c r="F840" s="79" t="s">
        <v>2410</v>
      </c>
      <c r="G840" s="79" t="b">
        <v>0</v>
      </c>
      <c r="H840" s="79" t="b">
        <v>0</v>
      </c>
      <c r="I840" s="79" t="b">
        <v>0</v>
      </c>
      <c r="J840" s="79" t="b">
        <v>0</v>
      </c>
      <c r="K840" s="79" t="b">
        <v>0</v>
      </c>
      <c r="L840" s="79" t="b">
        <v>0</v>
      </c>
    </row>
    <row r="841" spans="1:12" ht="15">
      <c r="A841" s="86" t="s">
        <v>2954</v>
      </c>
      <c r="B841" s="86" t="s">
        <v>2955</v>
      </c>
      <c r="C841" s="79">
        <v>2</v>
      </c>
      <c r="D841" s="104">
        <v>0.005714285714285714</v>
      </c>
      <c r="E841" s="104">
        <v>2.2174839442139063</v>
      </c>
      <c r="F841" s="79" t="s">
        <v>2410</v>
      </c>
      <c r="G841" s="79" t="b">
        <v>0</v>
      </c>
      <c r="H841" s="79" t="b">
        <v>0</v>
      </c>
      <c r="I841" s="79" t="b">
        <v>0</v>
      </c>
      <c r="J841" s="79" t="b">
        <v>0</v>
      </c>
      <c r="K841" s="79" t="b">
        <v>0</v>
      </c>
      <c r="L841" s="79" t="b">
        <v>0</v>
      </c>
    </row>
    <row r="842" spans="1:12" ht="15">
      <c r="A842" s="86" t="s">
        <v>2955</v>
      </c>
      <c r="B842" s="86" t="s">
        <v>2956</v>
      </c>
      <c r="C842" s="79">
        <v>2</v>
      </c>
      <c r="D842" s="104">
        <v>0.005714285714285714</v>
      </c>
      <c r="E842" s="104">
        <v>2.2174839442139063</v>
      </c>
      <c r="F842" s="79" t="s">
        <v>2410</v>
      </c>
      <c r="G842" s="79" t="b">
        <v>0</v>
      </c>
      <c r="H842" s="79" t="b">
        <v>0</v>
      </c>
      <c r="I842" s="79" t="b">
        <v>0</v>
      </c>
      <c r="J842" s="79" t="b">
        <v>0</v>
      </c>
      <c r="K842" s="79" t="b">
        <v>0</v>
      </c>
      <c r="L842" s="79" t="b">
        <v>0</v>
      </c>
    </row>
    <row r="843" spans="1:12" ht="15">
      <c r="A843" s="86" t="s">
        <v>2956</v>
      </c>
      <c r="B843" s="86" t="s">
        <v>2957</v>
      </c>
      <c r="C843" s="79">
        <v>2</v>
      </c>
      <c r="D843" s="104">
        <v>0.005714285714285714</v>
      </c>
      <c r="E843" s="104">
        <v>2.2174839442139063</v>
      </c>
      <c r="F843" s="79" t="s">
        <v>2410</v>
      </c>
      <c r="G843" s="79" t="b">
        <v>0</v>
      </c>
      <c r="H843" s="79" t="b">
        <v>0</v>
      </c>
      <c r="I843" s="79" t="b">
        <v>0</v>
      </c>
      <c r="J843" s="79" t="b">
        <v>0</v>
      </c>
      <c r="K843" s="79" t="b">
        <v>0</v>
      </c>
      <c r="L843" s="79" t="b">
        <v>0</v>
      </c>
    </row>
    <row r="844" spans="1:12" ht="15">
      <c r="A844" s="86" t="s">
        <v>2957</v>
      </c>
      <c r="B844" s="86" t="s">
        <v>2958</v>
      </c>
      <c r="C844" s="79">
        <v>2</v>
      </c>
      <c r="D844" s="104">
        <v>0.005714285714285714</v>
      </c>
      <c r="E844" s="104">
        <v>2.2174839442139063</v>
      </c>
      <c r="F844" s="79" t="s">
        <v>2410</v>
      </c>
      <c r="G844" s="79" t="b">
        <v>0</v>
      </c>
      <c r="H844" s="79" t="b">
        <v>0</v>
      </c>
      <c r="I844" s="79" t="b">
        <v>0</v>
      </c>
      <c r="J844" s="79" t="b">
        <v>0</v>
      </c>
      <c r="K844" s="79" t="b">
        <v>0</v>
      </c>
      <c r="L844" s="79" t="b">
        <v>0</v>
      </c>
    </row>
    <row r="845" spans="1:12" ht="15">
      <c r="A845" s="86" t="s">
        <v>2958</v>
      </c>
      <c r="B845" s="86" t="s">
        <v>2959</v>
      </c>
      <c r="C845" s="79">
        <v>2</v>
      </c>
      <c r="D845" s="104">
        <v>0.005714285714285714</v>
      </c>
      <c r="E845" s="104">
        <v>2.2174839442139063</v>
      </c>
      <c r="F845" s="79" t="s">
        <v>2410</v>
      </c>
      <c r="G845" s="79" t="b">
        <v>0</v>
      </c>
      <c r="H845" s="79" t="b">
        <v>0</v>
      </c>
      <c r="I845" s="79" t="b">
        <v>0</v>
      </c>
      <c r="J845" s="79" t="b">
        <v>0</v>
      </c>
      <c r="K845" s="79" t="b">
        <v>0</v>
      </c>
      <c r="L845" s="79" t="b">
        <v>0</v>
      </c>
    </row>
    <row r="846" spans="1:12" ht="15">
      <c r="A846" s="86" t="s">
        <v>2959</v>
      </c>
      <c r="B846" s="86" t="s">
        <v>2960</v>
      </c>
      <c r="C846" s="79">
        <v>2</v>
      </c>
      <c r="D846" s="104">
        <v>0.005714285714285714</v>
      </c>
      <c r="E846" s="104">
        <v>2.2174839442139063</v>
      </c>
      <c r="F846" s="79" t="s">
        <v>2410</v>
      </c>
      <c r="G846" s="79" t="b">
        <v>0</v>
      </c>
      <c r="H846" s="79" t="b">
        <v>0</v>
      </c>
      <c r="I846" s="79" t="b">
        <v>0</v>
      </c>
      <c r="J846" s="79" t="b">
        <v>0</v>
      </c>
      <c r="K846" s="79" t="b">
        <v>0</v>
      </c>
      <c r="L846" s="79" t="b">
        <v>0</v>
      </c>
    </row>
    <row r="847" spans="1:12" ht="15">
      <c r="A847" s="86" t="s">
        <v>2960</v>
      </c>
      <c r="B847" s="86" t="s">
        <v>2961</v>
      </c>
      <c r="C847" s="79">
        <v>2</v>
      </c>
      <c r="D847" s="104">
        <v>0.005714285714285714</v>
      </c>
      <c r="E847" s="104">
        <v>2.2174839442139063</v>
      </c>
      <c r="F847" s="79" t="s">
        <v>2410</v>
      </c>
      <c r="G847" s="79" t="b">
        <v>0</v>
      </c>
      <c r="H847" s="79" t="b">
        <v>0</v>
      </c>
      <c r="I847" s="79" t="b">
        <v>0</v>
      </c>
      <c r="J847" s="79" t="b">
        <v>0</v>
      </c>
      <c r="K847" s="79" t="b">
        <v>0</v>
      </c>
      <c r="L847" s="79" t="b">
        <v>0</v>
      </c>
    </row>
    <row r="848" spans="1:12" ht="15">
      <c r="A848" s="86" t="s">
        <v>2961</v>
      </c>
      <c r="B848" s="86" t="s">
        <v>2962</v>
      </c>
      <c r="C848" s="79">
        <v>2</v>
      </c>
      <c r="D848" s="104">
        <v>0.005714285714285714</v>
      </c>
      <c r="E848" s="104">
        <v>2.2174839442139063</v>
      </c>
      <c r="F848" s="79" t="s">
        <v>2410</v>
      </c>
      <c r="G848" s="79" t="b">
        <v>0</v>
      </c>
      <c r="H848" s="79" t="b">
        <v>0</v>
      </c>
      <c r="I848" s="79" t="b">
        <v>0</v>
      </c>
      <c r="J848" s="79" t="b">
        <v>0</v>
      </c>
      <c r="K848" s="79" t="b">
        <v>0</v>
      </c>
      <c r="L848" s="79" t="b">
        <v>0</v>
      </c>
    </row>
    <row r="849" spans="1:12" ht="15">
      <c r="A849" s="86" t="s">
        <v>2962</v>
      </c>
      <c r="B849" s="86" t="s">
        <v>2254</v>
      </c>
      <c r="C849" s="79">
        <v>2</v>
      </c>
      <c r="D849" s="104">
        <v>0.005714285714285714</v>
      </c>
      <c r="E849" s="104">
        <v>1.916453948549925</v>
      </c>
      <c r="F849" s="79" t="s">
        <v>2410</v>
      </c>
      <c r="G849" s="79" t="b">
        <v>0</v>
      </c>
      <c r="H849" s="79" t="b">
        <v>0</v>
      </c>
      <c r="I849" s="79" t="b">
        <v>0</v>
      </c>
      <c r="J849" s="79" t="b">
        <v>0</v>
      </c>
      <c r="K849" s="79" t="b">
        <v>0</v>
      </c>
      <c r="L849" s="79" t="b">
        <v>0</v>
      </c>
    </row>
    <row r="850" spans="1:12" ht="15">
      <c r="A850" s="86" t="s">
        <v>2254</v>
      </c>
      <c r="B850" s="86" t="s">
        <v>2963</v>
      </c>
      <c r="C850" s="79">
        <v>2</v>
      </c>
      <c r="D850" s="104">
        <v>0.005714285714285714</v>
      </c>
      <c r="E850" s="104">
        <v>1.916453948549925</v>
      </c>
      <c r="F850" s="79" t="s">
        <v>2410</v>
      </c>
      <c r="G850" s="79" t="b">
        <v>0</v>
      </c>
      <c r="H850" s="79" t="b">
        <v>0</v>
      </c>
      <c r="I850" s="79" t="b">
        <v>0</v>
      </c>
      <c r="J850" s="79" t="b">
        <v>0</v>
      </c>
      <c r="K850" s="79" t="b">
        <v>0</v>
      </c>
      <c r="L850" s="79" t="b">
        <v>0</v>
      </c>
    </row>
    <row r="851" spans="1:12" ht="15">
      <c r="A851" s="86" t="s">
        <v>2963</v>
      </c>
      <c r="B851" s="86" t="s">
        <v>2964</v>
      </c>
      <c r="C851" s="79">
        <v>2</v>
      </c>
      <c r="D851" s="104">
        <v>0.005714285714285714</v>
      </c>
      <c r="E851" s="104">
        <v>2.2174839442139063</v>
      </c>
      <c r="F851" s="79" t="s">
        <v>2410</v>
      </c>
      <c r="G851" s="79" t="b">
        <v>0</v>
      </c>
      <c r="H851" s="79" t="b">
        <v>0</v>
      </c>
      <c r="I851" s="79" t="b">
        <v>0</v>
      </c>
      <c r="J851" s="79" t="b">
        <v>0</v>
      </c>
      <c r="K851" s="79" t="b">
        <v>0</v>
      </c>
      <c r="L851" s="79" t="b">
        <v>0</v>
      </c>
    </row>
    <row r="852" spans="1:12" ht="15">
      <c r="A852" s="86" t="s">
        <v>2964</v>
      </c>
      <c r="B852" s="86" t="s">
        <v>2965</v>
      </c>
      <c r="C852" s="79">
        <v>2</v>
      </c>
      <c r="D852" s="104">
        <v>0.005714285714285714</v>
      </c>
      <c r="E852" s="104">
        <v>2.2174839442139063</v>
      </c>
      <c r="F852" s="79" t="s">
        <v>2410</v>
      </c>
      <c r="G852" s="79" t="b">
        <v>0</v>
      </c>
      <c r="H852" s="79" t="b">
        <v>0</v>
      </c>
      <c r="I852" s="79" t="b">
        <v>0</v>
      </c>
      <c r="J852" s="79" t="b">
        <v>0</v>
      </c>
      <c r="K852" s="79" t="b">
        <v>0</v>
      </c>
      <c r="L852" s="79" t="b">
        <v>0</v>
      </c>
    </row>
    <row r="853" spans="1:12" ht="15">
      <c r="A853" s="86" t="s">
        <v>2965</v>
      </c>
      <c r="B853" s="86" t="s">
        <v>2795</v>
      </c>
      <c r="C853" s="79">
        <v>2</v>
      </c>
      <c r="D853" s="104">
        <v>0.005714285714285714</v>
      </c>
      <c r="E853" s="104">
        <v>2.2174839442139063</v>
      </c>
      <c r="F853" s="79" t="s">
        <v>2410</v>
      </c>
      <c r="G853" s="79" t="b">
        <v>0</v>
      </c>
      <c r="H853" s="79" t="b">
        <v>0</v>
      </c>
      <c r="I853" s="79" t="b">
        <v>0</v>
      </c>
      <c r="J853" s="79" t="b">
        <v>0</v>
      </c>
      <c r="K853" s="79" t="b">
        <v>0</v>
      </c>
      <c r="L853" s="79" t="b">
        <v>0</v>
      </c>
    </row>
    <row r="854" spans="1:12" ht="15">
      <c r="A854" s="86" t="s">
        <v>2795</v>
      </c>
      <c r="B854" s="86" t="s">
        <v>2966</v>
      </c>
      <c r="C854" s="79">
        <v>2</v>
      </c>
      <c r="D854" s="104">
        <v>0.005714285714285714</v>
      </c>
      <c r="E854" s="104">
        <v>2.2174839442139063</v>
      </c>
      <c r="F854" s="79" t="s">
        <v>2410</v>
      </c>
      <c r="G854" s="79" t="b">
        <v>0</v>
      </c>
      <c r="H854" s="79" t="b">
        <v>0</v>
      </c>
      <c r="I854" s="79" t="b">
        <v>0</v>
      </c>
      <c r="J854" s="79" t="b">
        <v>0</v>
      </c>
      <c r="K854" s="79" t="b">
        <v>0</v>
      </c>
      <c r="L854" s="79" t="b">
        <v>0</v>
      </c>
    </row>
    <row r="855" spans="1:12" ht="15">
      <c r="A855" s="86" t="s">
        <v>2966</v>
      </c>
      <c r="B855" s="86" t="s">
        <v>2967</v>
      </c>
      <c r="C855" s="79">
        <v>2</v>
      </c>
      <c r="D855" s="104">
        <v>0.005714285714285714</v>
      </c>
      <c r="E855" s="104">
        <v>2.2174839442139063</v>
      </c>
      <c r="F855" s="79" t="s">
        <v>2410</v>
      </c>
      <c r="G855" s="79" t="b">
        <v>0</v>
      </c>
      <c r="H855" s="79" t="b">
        <v>0</v>
      </c>
      <c r="I855" s="79" t="b">
        <v>0</v>
      </c>
      <c r="J855" s="79" t="b">
        <v>0</v>
      </c>
      <c r="K855" s="79" t="b">
        <v>0</v>
      </c>
      <c r="L855" s="79" t="b">
        <v>0</v>
      </c>
    </row>
    <row r="856" spans="1:12" ht="15">
      <c r="A856" s="86" t="s">
        <v>2967</v>
      </c>
      <c r="B856" s="86" t="s">
        <v>2968</v>
      </c>
      <c r="C856" s="79">
        <v>2</v>
      </c>
      <c r="D856" s="104">
        <v>0.005714285714285714</v>
      </c>
      <c r="E856" s="104">
        <v>2.2174839442139063</v>
      </c>
      <c r="F856" s="79" t="s">
        <v>2410</v>
      </c>
      <c r="G856" s="79" t="b">
        <v>0</v>
      </c>
      <c r="H856" s="79" t="b">
        <v>0</v>
      </c>
      <c r="I856" s="79" t="b">
        <v>0</v>
      </c>
      <c r="J856" s="79" t="b">
        <v>0</v>
      </c>
      <c r="K856" s="79" t="b">
        <v>0</v>
      </c>
      <c r="L856" s="79" t="b">
        <v>0</v>
      </c>
    </row>
    <row r="857" spans="1:12" ht="15">
      <c r="A857" s="86" t="s">
        <v>2968</v>
      </c>
      <c r="B857" s="86" t="s">
        <v>2969</v>
      </c>
      <c r="C857" s="79">
        <v>2</v>
      </c>
      <c r="D857" s="104">
        <v>0.005714285714285714</v>
      </c>
      <c r="E857" s="104">
        <v>2.2174839442139063</v>
      </c>
      <c r="F857" s="79" t="s">
        <v>2410</v>
      </c>
      <c r="G857" s="79" t="b">
        <v>0</v>
      </c>
      <c r="H857" s="79" t="b">
        <v>0</v>
      </c>
      <c r="I857" s="79" t="b">
        <v>0</v>
      </c>
      <c r="J857" s="79" t="b">
        <v>0</v>
      </c>
      <c r="K857" s="79" t="b">
        <v>0</v>
      </c>
      <c r="L857" s="79" t="b">
        <v>0</v>
      </c>
    </row>
    <row r="858" spans="1:12" ht="15">
      <c r="A858" s="86" t="s">
        <v>2969</v>
      </c>
      <c r="B858" s="86" t="s">
        <v>2254</v>
      </c>
      <c r="C858" s="79">
        <v>2</v>
      </c>
      <c r="D858" s="104">
        <v>0.005714285714285714</v>
      </c>
      <c r="E858" s="104">
        <v>1.916453948549925</v>
      </c>
      <c r="F858" s="79" t="s">
        <v>2410</v>
      </c>
      <c r="G858" s="79" t="b">
        <v>0</v>
      </c>
      <c r="H858" s="79" t="b">
        <v>0</v>
      </c>
      <c r="I858" s="79" t="b">
        <v>0</v>
      </c>
      <c r="J858" s="79" t="b">
        <v>0</v>
      </c>
      <c r="K858" s="79" t="b">
        <v>0</v>
      </c>
      <c r="L858" s="79" t="b">
        <v>0</v>
      </c>
    </row>
    <row r="859" spans="1:12" ht="15">
      <c r="A859" s="86" t="s">
        <v>2254</v>
      </c>
      <c r="B859" s="86" t="s">
        <v>2970</v>
      </c>
      <c r="C859" s="79">
        <v>2</v>
      </c>
      <c r="D859" s="104">
        <v>0.005714285714285714</v>
      </c>
      <c r="E859" s="104">
        <v>1.916453948549925</v>
      </c>
      <c r="F859" s="79" t="s">
        <v>2410</v>
      </c>
      <c r="G859" s="79" t="b">
        <v>0</v>
      </c>
      <c r="H859" s="79" t="b">
        <v>0</v>
      </c>
      <c r="I859" s="79" t="b">
        <v>0</v>
      </c>
      <c r="J859" s="79" t="b">
        <v>0</v>
      </c>
      <c r="K859" s="79" t="b">
        <v>0</v>
      </c>
      <c r="L859" s="79" t="b">
        <v>0</v>
      </c>
    </row>
    <row r="860" spans="1:12" ht="15">
      <c r="A860" s="86" t="s">
        <v>2971</v>
      </c>
      <c r="B860" s="86" t="s">
        <v>2972</v>
      </c>
      <c r="C860" s="79">
        <v>2</v>
      </c>
      <c r="D860" s="104">
        <v>0.005714285714285714</v>
      </c>
      <c r="E860" s="104">
        <v>2.2174839442139063</v>
      </c>
      <c r="F860" s="79" t="s">
        <v>2410</v>
      </c>
      <c r="G860" s="79" t="b">
        <v>0</v>
      </c>
      <c r="H860" s="79" t="b">
        <v>0</v>
      </c>
      <c r="I860" s="79" t="b">
        <v>0</v>
      </c>
      <c r="J860" s="79" t="b">
        <v>0</v>
      </c>
      <c r="K860" s="79" t="b">
        <v>0</v>
      </c>
      <c r="L860" s="79" t="b">
        <v>0</v>
      </c>
    </row>
    <row r="861" spans="1:12" ht="15">
      <c r="A861" s="86" t="s">
        <v>2972</v>
      </c>
      <c r="B861" s="86" t="s">
        <v>2428</v>
      </c>
      <c r="C861" s="79">
        <v>2</v>
      </c>
      <c r="D861" s="104">
        <v>0.005714285714285714</v>
      </c>
      <c r="E861" s="104">
        <v>1.6734158998636306</v>
      </c>
      <c r="F861" s="79" t="s">
        <v>2410</v>
      </c>
      <c r="G861" s="79" t="b">
        <v>0</v>
      </c>
      <c r="H861" s="79" t="b">
        <v>0</v>
      </c>
      <c r="I861" s="79" t="b">
        <v>0</v>
      </c>
      <c r="J861" s="79" t="b">
        <v>0</v>
      </c>
      <c r="K861" s="79" t="b">
        <v>0</v>
      </c>
      <c r="L861" s="79" t="b">
        <v>0</v>
      </c>
    </row>
    <row r="862" spans="1:12" ht="15">
      <c r="A862" s="86" t="s">
        <v>2493</v>
      </c>
      <c r="B862" s="86" t="s">
        <v>2799</v>
      </c>
      <c r="C862" s="79">
        <v>2</v>
      </c>
      <c r="D862" s="104">
        <v>0.005714285714285714</v>
      </c>
      <c r="E862" s="104">
        <v>1.6434526764861874</v>
      </c>
      <c r="F862" s="79" t="s">
        <v>2410</v>
      </c>
      <c r="G862" s="79" t="b">
        <v>0</v>
      </c>
      <c r="H862" s="79" t="b">
        <v>0</v>
      </c>
      <c r="I862" s="79" t="b">
        <v>0</v>
      </c>
      <c r="J862" s="79" t="b">
        <v>0</v>
      </c>
      <c r="K862" s="79" t="b">
        <v>0</v>
      </c>
      <c r="L862" s="79" t="b">
        <v>0</v>
      </c>
    </row>
    <row r="863" spans="1:12" ht="15">
      <c r="A863" s="86" t="s">
        <v>2799</v>
      </c>
      <c r="B863" s="86" t="s">
        <v>2429</v>
      </c>
      <c r="C863" s="79">
        <v>2</v>
      </c>
      <c r="D863" s="104">
        <v>0.005714285714285714</v>
      </c>
      <c r="E863" s="104">
        <v>2.041392685158225</v>
      </c>
      <c r="F863" s="79" t="s">
        <v>2410</v>
      </c>
      <c r="G863" s="79" t="b">
        <v>0</v>
      </c>
      <c r="H863" s="79" t="b">
        <v>0</v>
      </c>
      <c r="I863" s="79" t="b">
        <v>0</v>
      </c>
      <c r="J863" s="79" t="b">
        <v>0</v>
      </c>
      <c r="K863" s="79" t="b">
        <v>0</v>
      </c>
      <c r="L863" s="79" t="b">
        <v>0</v>
      </c>
    </row>
    <row r="864" spans="1:12" ht="15">
      <c r="A864" s="86" t="s">
        <v>2429</v>
      </c>
      <c r="B864" s="86" t="s">
        <v>887</v>
      </c>
      <c r="C864" s="79">
        <v>2</v>
      </c>
      <c r="D864" s="104">
        <v>0.005714285714285714</v>
      </c>
      <c r="E864" s="104">
        <v>1.8195439355418688</v>
      </c>
      <c r="F864" s="79" t="s">
        <v>2410</v>
      </c>
      <c r="G864" s="79" t="b">
        <v>0</v>
      </c>
      <c r="H864" s="79" t="b">
        <v>0</v>
      </c>
      <c r="I864" s="79" t="b">
        <v>0</v>
      </c>
      <c r="J864" s="79" t="b">
        <v>0</v>
      </c>
      <c r="K864" s="79" t="b">
        <v>0</v>
      </c>
      <c r="L864" s="79" t="b">
        <v>0</v>
      </c>
    </row>
    <row r="865" spans="1:12" ht="15">
      <c r="A865" s="86" t="s">
        <v>887</v>
      </c>
      <c r="B865" s="86" t="s">
        <v>2517</v>
      </c>
      <c r="C865" s="79">
        <v>2</v>
      </c>
      <c r="D865" s="104">
        <v>0.005714285714285714</v>
      </c>
      <c r="E865" s="104">
        <v>1.8195439355418688</v>
      </c>
      <c r="F865" s="79" t="s">
        <v>2410</v>
      </c>
      <c r="G865" s="79" t="b">
        <v>0</v>
      </c>
      <c r="H865" s="79" t="b">
        <v>0</v>
      </c>
      <c r="I865" s="79" t="b">
        <v>0</v>
      </c>
      <c r="J865" s="79" t="b">
        <v>0</v>
      </c>
      <c r="K865" s="79" t="b">
        <v>0</v>
      </c>
      <c r="L865" s="79" t="b">
        <v>0</v>
      </c>
    </row>
    <row r="866" spans="1:12" ht="15">
      <c r="A866" s="86" t="s">
        <v>2517</v>
      </c>
      <c r="B866" s="86" t="s">
        <v>2675</v>
      </c>
      <c r="C866" s="79">
        <v>2</v>
      </c>
      <c r="D866" s="104">
        <v>0.005714285714285714</v>
      </c>
      <c r="E866" s="104">
        <v>2.2174839442139063</v>
      </c>
      <c r="F866" s="79" t="s">
        <v>2410</v>
      </c>
      <c r="G866" s="79" t="b">
        <v>0</v>
      </c>
      <c r="H866" s="79" t="b">
        <v>0</v>
      </c>
      <c r="I866" s="79" t="b">
        <v>0</v>
      </c>
      <c r="J866" s="79" t="b">
        <v>0</v>
      </c>
      <c r="K866" s="79" t="b">
        <v>0</v>
      </c>
      <c r="L866" s="79" t="b">
        <v>0</v>
      </c>
    </row>
    <row r="867" spans="1:12" ht="15">
      <c r="A867" s="86" t="s">
        <v>2675</v>
      </c>
      <c r="B867" s="86" t="s">
        <v>2610</v>
      </c>
      <c r="C867" s="79">
        <v>2</v>
      </c>
      <c r="D867" s="104">
        <v>0.005714285714285714</v>
      </c>
      <c r="E867" s="104">
        <v>2.2174839442139063</v>
      </c>
      <c r="F867" s="79" t="s">
        <v>2410</v>
      </c>
      <c r="G867" s="79" t="b">
        <v>0</v>
      </c>
      <c r="H867" s="79" t="b">
        <v>0</v>
      </c>
      <c r="I867" s="79" t="b">
        <v>0</v>
      </c>
      <c r="J867" s="79" t="b">
        <v>0</v>
      </c>
      <c r="K867" s="79" t="b">
        <v>0</v>
      </c>
      <c r="L867" s="79" t="b">
        <v>0</v>
      </c>
    </row>
    <row r="868" spans="1:12" ht="15">
      <c r="A868" s="86" t="s">
        <v>2610</v>
      </c>
      <c r="B868" s="86" t="s">
        <v>2764</v>
      </c>
      <c r="C868" s="79">
        <v>2</v>
      </c>
      <c r="D868" s="104">
        <v>0.005714285714285714</v>
      </c>
      <c r="E868" s="104">
        <v>2.2174839442139063</v>
      </c>
      <c r="F868" s="79" t="s">
        <v>2410</v>
      </c>
      <c r="G868" s="79" t="b">
        <v>0</v>
      </c>
      <c r="H868" s="79" t="b">
        <v>0</v>
      </c>
      <c r="I868" s="79" t="b">
        <v>0</v>
      </c>
      <c r="J868" s="79" t="b">
        <v>0</v>
      </c>
      <c r="K868" s="79" t="b">
        <v>0</v>
      </c>
      <c r="L868" s="79" t="b">
        <v>0</v>
      </c>
    </row>
    <row r="869" spans="1:12" ht="15">
      <c r="A869" s="86" t="s">
        <v>2764</v>
      </c>
      <c r="B869" s="86" t="s">
        <v>2308</v>
      </c>
      <c r="C869" s="79">
        <v>2</v>
      </c>
      <c r="D869" s="104">
        <v>0.005714285714285714</v>
      </c>
      <c r="E869" s="104">
        <v>2.2174839442139063</v>
      </c>
      <c r="F869" s="79" t="s">
        <v>2410</v>
      </c>
      <c r="G869" s="79" t="b">
        <v>0</v>
      </c>
      <c r="H869" s="79" t="b">
        <v>0</v>
      </c>
      <c r="I869" s="79" t="b">
        <v>0</v>
      </c>
      <c r="J869" s="79" t="b">
        <v>0</v>
      </c>
      <c r="K869" s="79" t="b">
        <v>0</v>
      </c>
      <c r="L869" s="79" t="b">
        <v>0</v>
      </c>
    </row>
    <row r="870" spans="1:12" ht="15">
      <c r="A870" s="86" t="s">
        <v>2308</v>
      </c>
      <c r="B870" s="86" t="s">
        <v>852</v>
      </c>
      <c r="C870" s="79">
        <v>2</v>
      </c>
      <c r="D870" s="104">
        <v>0.005714285714285714</v>
      </c>
      <c r="E870" s="104">
        <v>2.041392685158225</v>
      </c>
      <c r="F870" s="79" t="s">
        <v>2410</v>
      </c>
      <c r="G870" s="79" t="b">
        <v>0</v>
      </c>
      <c r="H870" s="79" t="b">
        <v>0</v>
      </c>
      <c r="I870" s="79" t="b">
        <v>0</v>
      </c>
      <c r="J870" s="79" t="b">
        <v>0</v>
      </c>
      <c r="K870" s="79" t="b">
        <v>0</v>
      </c>
      <c r="L870" s="79" t="b">
        <v>0</v>
      </c>
    </row>
    <row r="871" spans="1:12" ht="15">
      <c r="A871" s="86" t="s">
        <v>888</v>
      </c>
      <c r="B871" s="86" t="s">
        <v>2720</v>
      </c>
      <c r="C871" s="79">
        <v>2</v>
      </c>
      <c r="D871" s="104">
        <v>0.005714285714285714</v>
      </c>
      <c r="E871" s="104">
        <v>1.1383026981662816</v>
      </c>
      <c r="F871" s="79" t="s">
        <v>2410</v>
      </c>
      <c r="G871" s="79" t="b">
        <v>0</v>
      </c>
      <c r="H871" s="79" t="b">
        <v>0</v>
      </c>
      <c r="I871" s="79" t="b">
        <v>0</v>
      </c>
      <c r="J871" s="79" t="b">
        <v>0</v>
      </c>
      <c r="K871" s="79" t="b">
        <v>0</v>
      </c>
      <c r="L871" s="79" t="b">
        <v>0</v>
      </c>
    </row>
    <row r="872" spans="1:12" ht="15">
      <c r="A872" s="86" t="s">
        <v>3429</v>
      </c>
      <c r="B872" s="86" t="s">
        <v>2432</v>
      </c>
      <c r="C872" s="79">
        <v>2</v>
      </c>
      <c r="D872" s="104">
        <v>0.005714285714285714</v>
      </c>
      <c r="E872" s="104">
        <v>1.7403626894942439</v>
      </c>
      <c r="F872" s="79" t="s">
        <v>2410</v>
      </c>
      <c r="G872" s="79" t="b">
        <v>0</v>
      </c>
      <c r="H872" s="79" t="b">
        <v>0</v>
      </c>
      <c r="I872" s="79" t="b">
        <v>0</v>
      </c>
      <c r="J872" s="79" t="b">
        <v>0</v>
      </c>
      <c r="K872" s="79" t="b">
        <v>0</v>
      </c>
      <c r="L872" s="79" t="b">
        <v>0</v>
      </c>
    </row>
    <row r="873" spans="1:12" ht="15">
      <c r="A873" s="86" t="s">
        <v>285</v>
      </c>
      <c r="B873" s="86" t="s">
        <v>2727</v>
      </c>
      <c r="C873" s="79">
        <v>2</v>
      </c>
      <c r="D873" s="104">
        <v>0.005714285714285714</v>
      </c>
      <c r="E873" s="104">
        <v>2.2174839442139063</v>
      </c>
      <c r="F873" s="79" t="s">
        <v>2410</v>
      </c>
      <c r="G873" s="79" t="b">
        <v>0</v>
      </c>
      <c r="H873" s="79" t="b">
        <v>0</v>
      </c>
      <c r="I873" s="79" t="b">
        <v>0</v>
      </c>
      <c r="J873" s="79" t="b">
        <v>0</v>
      </c>
      <c r="K873" s="79" t="b">
        <v>0</v>
      </c>
      <c r="L873" s="79" t="b">
        <v>0</v>
      </c>
    </row>
    <row r="874" spans="1:12" ht="15">
      <c r="A874" s="86" t="s">
        <v>851</v>
      </c>
      <c r="B874" s="86" t="s">
        <v>888</v>
      </c>
      <c r="C874" s="79">
        <v>2</v>
      </c>
      <c r="D874" s="104">
        <v>0.005714285714285714</v>
      </c>
      <c r="E874" s="104">
        <v>1.0713559085356683</v>
      </c>
      <c r="F874" s="79" t="s">
        <v>2410</v>
      </c>
      <c r="G874" s="79" t="b">
        <v>0</v>
      </c>
      <c r="H874" s="79" t="b">
        <v>0</v>
      </c>
      <c r="I874" s="79" t="b">
        <v>0</v>
      </c>
      <c r="J874" s="79" t="b">
        <v>0</v>
      </c>
      <c r="K874" s="79" t="b">
        <v>0</v>
      </c>
      <c r="L874" s="79" t="b">
        <v>0</v>
      </c>
    </row>
    <row r="875" spans="1:12" ht="15">
      <c r="A875" s="86" t="s">
        <v>2493</v>
      </c>
      <c r="B875" s="86" t="s">
        <v>3435</v>
      </c>
      <c r="C875" s="79">
        <v>2</v>
      </c>
      <c r="D875" s="104">
        <v>0.005714285714285714</v>
      </c>
      <c r="E875" s="104">
        <v>1.2754758911915929</v>
      </c>
      <c r="F875" s="79" t="s">
        <v>2410</v>
      </c>
      <c r="G875" s="79" t="b">
        <v>0</v>
      </c>
      <c r="H875" s="79" t="b">
        <v>0</v>
      </c>
      <c r="I875" s="79" t="b">
        <v>0</v>
      </c>
      <c r="J875" s="79" t="b">
        <v>0</v>
      </c>
      <c r="K875" s="79" t="b">
        <v>0</v>
      </c>
      <c r="L875" s="79" t="b">
        <v>0</v>
      </c>
    </row>
    <row r="876" spans="1:12" ht="15">
      <c r="A876" s="86" t="s">
        <v>2906</v>
      </c>
      <c r="B876" s="86" t="s">
        <v>2907</v>
      </c>
      <c r="C876" s="79">
        <v>3</v>
      </c>
      <c r="D876" s="104">
        <v>0.007324891762320171</v>
      </c>
      <c r="E876" s="104">
        <v>1.9378520932511554</v>
      </c>
      <c r="F876" s="79" t="s">
        <v>2411</v>
      </c>
      <c r="G876" s="79" t="b">
        <v>0</v>
      </c>
      <c r="H876" s="79" t="b">
        <v>0</v>
      </c>
      <c r="I876" s="79" t="b">
        <v>0</v>
      </c>
      <c r="J876" s="79" t="b">
        <v>0</v>
      </c>
      <c r="K876" s="79" t="b">
        <v>0</v>
      </c>
      <c r="L876" s="79" t="b">
        <v>0</v>
      </c>
    </row>
    <row r="877" spans="1:12" ht="15">
      <c r="A877" s="86" t="s">
        <v>2907</v>
      </c>
      <c r="B877" s="86" t="s">
        <v>2703</v>
      </c>
      <c r="C877" s="79">
        <v>3</v>
      </c>
      <c r="D877" s="104">
        <v>0.007324891762320171</v>
      </c>
      <c r="E877" s="104">
        <v>1.9378520932511554</v>
      </c>
      <c r="F877" s="79" t="s">
        <v>2411</v>
      </c>
      <c r="G877" s="79" t="b">
        <v>0</v>
      </c>
      <c r="H877" s="79" t="b">
        <v>0</v>
      </c>
      <c r="I877" s="79" t="b">
        <v>0</v>
      </c>
      <c r="J877" s="79" t="b">
        <v>0</v>
      </c>
      <c r="K877" s="79" t="b">
        <v>0</v>
      </c>
      <c r="L877" s="79" t="b">
        <v>0</v>
      </c>
    </row>
    <row r="878" spans="1:12" ht="15">
      <c r="A878" s="86" t="s">
        <v>2703</v>
      </c>
      <c r="B878" s="86" t="s">
        <v>2908</v>
      </c>
      <c r="C878" s="79">
        <v>3</v>
      </c>
      <c r="D878" s="104">
        <v>0.007324891762320171</v>
      </c>
      <c r="E878" s="104">
        <v>1.9378520932511554</v>
      </c>
      <c r="F878" s="79" t="s">
        <v>2411</v>
      </c>
      <c r="G878" s="79" t="b">
        <v>0</v>
      </c>
      <c r="H878" s="79" t="b">
        <v>0</v>
      </c>
      <c r="I878" s="79" t="b">
        <v>0</v>
      </c>
      <c r="J878" s="79" t="b">
        <v>0</v>
      </c>
      <c r="K878" s="79" t="b">
        <v>0</v>
      </c>
      <c r="L878" s="79" t="b">
        <v>0</v>
      </c>
    </row>
    <row r="879" spans="1:12" ht="15">
      <c r="A879" s="86" t="s">
        <v>2908</v>
      </c>
      <c r="B879" s="86" t="s">
        <v>2833</v>
      </c>
      <c r="C879" s="79">
        <v>3</v>
      </c>
      <c r="D879" s="104">
        <v>0.007324891762320171</v>
      </c>
      <c r="E879" s="104">
        <v>1.9378520932511554</v>
      </c>
      <c r="F879" s="79" t="s">
        <v>2411</v>
      </c>
      <c r="G879" s="79" t="b">
        <v>0</v>
      </c>
      <c r="H879" s="79" t="b">
        <v>0</v>
      </c>
      <c r="I879" s="79" t="b">
        <v>0</v>
      </c>
      <c r="J879" s="79" t="b">
        <v>0</v>
      </c>
      <c r="K879" s="79" t="b">
        <v>0</v>
      </c>
      <c r="L879" s="79" t="b">
        <v>0</v>
      </c>
    </row>
    <row r="880" spans="1:12" ht="15">
      <c r="A880" s="86" t="s">
        <v>2833</v>
      </c>
      <c r="B880" s="86" t="s">
        <v>2909</v>
      </c>
      <c r="C880" s="79">
        <v>3</v>
      </c>
      <c r="D880" s="104">
        <v>0.007324891762320171</v>
      </c>
      <c r="E880" s="104">
        <v>1.9378520932511554</v>
      </c>
      <c r="F880" s="79" t="s">
        <v>2411</v>
      </c>
      <c r="G880" s="79" t="b">
        <v>0</v>
      </c>
      <c r="H880" s="79" t="b">
        <v>0</v>
      </c>
      <c r="I880" s="79" t="b">
        <v>0</v>
      </c>
      <c r="J880" s="79" t="b">
        <v>0</v>
      </c>
      <c r="K880" s="79" t="b">
        <v>0</v>
      </c>
      <c r="L880" s="79" t="b">
        <v>0</v>
      </c>
    </row>
    <row r="881" spans="1:12" ht="15">
      <c r="A881" s="86" t="s">
        <v>2909</v>
      </c>
      <c r="B881" s="86" t="s">
        <v>2428</v>
      </c>
      <c r="C881" s="79">
        <v>3</v>
      </c>
      <c r="D881" s="104">
        <v>0.007324891762320171</v>
      </c>
      <c r="E881" s="104">
        <v>1.3735806628125928</v>
      </c>
      <c r="F881" s="79" t="s">
        <v>2411</v>
      </c>
      <c r="G881" s="79" t="b">
        <v>0</v>
      </c>
      <c r="H881" s="79" t="b">
        <v>0</v>
      </c>
      <c r="I881" s="79" t="b">
        <v>0</v>
      </c>
      <c r="J881" s="79" t="b">
        <v>0</v>
      </c>
      <c r="K881" s="79" t="b">
        <v>0</v>
      </c>
      <c r="L881" s="79" t="b">
        <v>0</v>
      </c>
    </row>
    <row r="882" spans="1:12" ht="15">
      <c r="A882" s="86" t="s">
        <v>3446</v>
      </c>
      <c r="B882" s="86" t="s">
        <v>3447</v>
      </c>
      <c r="C882" s="79">
        <v>2</v>
      </c>
      <c r="D882" s="104">
        <v>0.006168598832220852</v>
      </c>
      <c r="E882" s="104">
        <v>1.8129133566428555</v>
      </c>
      <c r="F882" s="79" t="s">
        <v>2411</v>
      </c>
      <c r="G882" s="79" t="b">
        <v>0</v>
      </c>
      <c r="H882" s="79" t="b">
        <v>0</v>
      </c>
      <c r="I882" s="79" t="b">
        <v>0</v>
      </c>
      <c r="J882" s="79" t="b">
        <v>0</v>
      </c>
      <c r="K882" s="79" t="b">
        <v>0</v>
      </c>
      <c r="L882" s="79" t="b">
        <v>0</v>
      </c>
    </row>
    <row r="883" spans="1:12" ht="15">
      <c r="A883" s="86" t="s">
        <v>3433</v>
      </c>
      <c r="B883" s="86" t="s">
        <v>3447</v>
      </c>
      <c r="C883" s="79">
        <v>2</v>
      </c>
      <c r="D883" s="104">
        <v>0.006168598832220852</v>
      </c>
      <c r="E883" s="104">
        <v>1.414973347970818</v>
      </c>
      <c r="F883" s="79" t="s">
        <v>2411</v>
      </c>
      <c r="G883" s="79" t="b">
        <v>0</v>
      </c>
      <c r="H883" s="79" t="b">
        <v>0</v>
      </c>
      <c r="I883" s="79" t="b">
        <v>0</v>
      </c>
      <c r="J883" s="79" t="b">
        <v>0</v>
      </c>
      <c r="K883" s="79" t="b">
        <v>0</v>
      </c>
      <c r="L883" s="79" t="b">
        <v>0</v>
      </c>
    </row>
    <row r="884" spans="1:12" ht="15">
      <c r="A884" s="86" t="s">
        <v>3452</v>
      </c>
      <c r="B884" s="86" t="s">
        <v>2428</v>
      </c>
      <c r="C884" s="79">
        <v>2</v>
      </c>
      <c r="D884" s="104">
        <v>0.006168598832220852</v>
      </c>
      <c r="E884" s="104">
        <v>1.3735806628125928</v>
      </c>
      <c r="F884" s="79" t="s">
        <v>2411</v>
      </c>
      <c r="G884" s="79" t="b">
        <v>0</v>
      </c>
      <c r="H884" s="79" t="b">
        <v>0</v>
      </c>
      <c r="I884" s="79" t="b">
        <v>0</v>
      </c>
      <c r="J884" s="79" t="b">
        <v>0</v>
      </c>
      <c r="K884" s="79" t="b">
        <v>0</v>
      </c>
      <c r="L884" s="79" t="b">
        <v>0</v>
      </c>
    </row>
    <row r="885" spans="1:12" ht="15">
      <c r="A885" s="86" t="s">
        <v>3456</v>
      </c>
      <c r="B885" s="86" t="s">
        <v>2431</v>
      </c>
      <c r="C885" s="79">
        <v>2</v>
      </c>
      <c r="D885" s="104">
        <v>0.006168598832220852</v>
      </c>
      <c r="E885" s="104">
        <v>1.460730838531493</v>
      </c>
      <c r="F885" s="79" t="s">
        <v>2411</v>
      </c>
      <c r="G885" s="79" t="b">
        <v>0</v>
      </c>
      <c r="H885" s="79" t="b">
        <v>0</v>
      </c>
      <c r="I885" s="79" t="b">
        <v>0</v>
      </c>
      <c r="J885" s="79" t="b">
        <v>0</v>
      </c>
      <c r="K885" s="79" t="b">
        <v>1</v>
      </c>
      <c r="L885" s="79" t="b">
        <v>0</v>
      </c>
    </row>
    <row r="886" spans="1:12" ht="15">
      <c r="A886" s="86" t="s">
        <v>292</v>
      </c>
      <c r="B886" s="86" t="s">
        <v>2428</v>
      </c>
      <c r="C886" s="79">
        <v>2</v>
      </c>
      <c r="D886" s="104">
        <v>0.006168598832220852</v>
      </c>
      <c r="E886" s="104">
        <v>0.8295126184623173</v>
      </c>
      <c r="F886" s="79" t="s">
        <v>2411</v>
      </c>
      <c r="G886" s="79" t="b">
        <v>0</v>
      </c>
      <c r="H886" s="79" t="b">
        <v>0</v>
      </c>
      <c r="I886" s="79" t="b">
        <v>0</v>
      </c>
      <c r="J886" s="79" t="b">
        <v>0</v>
      </c>
      <c r="K886" s="79" t="b">
        <v>0</v>
      </c>
      <c r="L886" s="79" t="b">
        <v>0</v>
      </c>
    </row>
    <row r="887" spans="1:12" ht="15">
      <c r="A887" s="86" t="s">
        <v>2428</v>
      </c>
      <c r="B887" s="86" t="s">
        <v>2453</v>
      </c>
      <c r="C887" s="79">
        <v>2</v>
      </c>
      <c r="D887" s="104">
        <v>0.006168598832220852</v>
      </c>
      <c r="E887" s="104">
        <v>1.569875307956561</v>
      </c>
      <c r="F887" s="79" t="s">
        <v>2411</v>
      </c>
      <c r="G887" s="79" t="b">
        <v>0</v>
      </c>
      <c r="H887" s="79" t="b">
        <v>0</v>
      </c>
      <c r="I887" s="79" t="b">
        <v>0</v>
      </c>
      <c r="J887" s="79" t="b">
        <v>0</v>
      </c>
      <c r="K887" s="79" t="b">
        <v>0</v>
      </c>
      <c r="L887" s="79" t="b">
        <v>0</v>
      </c>
    </row>
    <row r="888" spans="1:12" ht="15">
      <c r="A888" s="86" t="s">
        <v>2453</v>
      </c>
      <c r="B888" s="86" t="s">
        <v>3438</v>
      </c>
      <c r="C888" s="79">
        <v>2</v>
      </c>
      <c r="D888" s="104">
        <v>0.006168598832220852</v>
      </c>
      <c r="E888" s="104">
        <v>1.8129133566428555</v>
      </c>
      <c r="F888" s="79" t="s">
        <v>2411</v>
      </c>
      <c r="G888" s="79" t="b">
        <v>0</v>
      </c>
      <c r="H888" s="79" t="b">
        <v>0</v>
      </c>
      <c r="I888" s="79" t="b">
        <v>0</v>
      </c>
      <c r="J888" s="79" t="b">
        <v>0</v>
      </c>
      <c r="K888" s="79" t="b">
        <v>0</v>
      </c>
      <c r="L888" s="79" t="b">
        <v>0</v>
      </c>
    </row>
    <row r="889" spans="1:12" ht="15">
      <c r="A889" s="86" t="s">
        <v>3438</v>
      </c>
      <c r="B889" s="86" t="s">
        <v>3430</v>
      </c>
      <c r="C889" s="79">
        <v>2</v>
      </c>
      <c r="D889" s="104">
        <v>0.006168598832220852</v>
      </c>
      <c r="E889" s="104">
        <v>1.8129133566428555</v>
      </c>
      <c r="F889" s="79" t="s">
        <v>2411</v>
      </c>
      <c r="G889" s="79" t="b">
        <v>0</v>
      </c>
      <c r="H889" s="79" t="b">
        <v>0</v>
      </c>
      <c r="I889" s="79" t="b">
        <v>0</v>
      </c>
      <c r="J889" s="79" t="b">
        <v>0</v>
      </c>
      <c r="K889" s="79" t="b">
        <v>0</v>
      </c>
      <c r="L889" s="79" t="b">
        <v>0</v>
      </c>
    </row>
    <row r="890" spans="1:12" ht="15">
      <c r="A890" s="86" t="s">
        <v>2999</v>
      </c>
      <c r="B890" s="86" t="s">
        <v>3000</v>
      </c>
      <c r="C890" s="79">
        <v>2</v>
      </c>
      <c r="D890" s="104">
        <v>0.0045737989365112015</v>
      </c>
      <c r="E890" s="104">
        <v>1.568201724066995</v>
      </c>
      <c r="F890" s="79" t="s">
        <v>2412</v>
      </c>
      <c r="G890" s="79" t="b">
        <v>0</v>
      </c>
      <c r="H890" s="79" t="b">
        <v>0</v>
      </c>
      <c r="I890" s="79" t="b">
        <v>0</v>
      </c>
      <c r="J890" s="79" t="b">
        <v>0</v>
      </c>
      <c r="K890" s="79" t="b">
        <v>0</v>
      </c>
      <c r="L890" s="79" t="b">
        <v>0</v>
      </c>
    </row>
    <row r="891" spans="1:12" ht="15">
      <c r="A891" s="86" t="s">
        <v>3000</v>
      </c>
      <c r="B891" s="86" t="s">
        <v>3001</v>
      </c>
      <c r="C891" s="79">
        <v>2</v>
      </c>
      <c r="D891" s="104">
        <v>0.0045737989365112015</v>
      </c>
      <c r="E891" s="104">
        <v>1.568201724066995</v>
      </c>
      <c r="F891" s="79" t="s">
        <v>2412</v>
      </c>
      <c r="G891" s="79" t="b">
        <v>0</v>
      </c>
      <c r="H891" s="79" t="b">
        <v>0</v>
      </c>
      <c r="I891" s="79" t="b">
        <v>0</v>
      </c>
      <c r="J891" s="79" t="b">
        <v>0</v>
      </c>
      <c r="K891" s="79" t="b">
        <v>0</v>
      </c>
      <c r="L891" s="7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C95CD-B5BF-4629-B60F-B09372E9C397}">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3091</v>
      </c>
      <c r="B2" s="108" t="s">
        <v>3092</v>
      </c>
      <c r="C2" s="52" t="s">
        <v>3093</v>
      </c>
    </row>
    <row r="3" spans="1:3" ht="15">
      <c r="A3" s="107" t="s">
        <v>2408</v>
      </c>
      <c r="B3" s="107" t="s">
        <v>2408</v>
      </c>
      <c r="C3" s="34">
        <v>190</v>
      </c>
    </row>
    <row r="4" spans="1:3" ht="15">
      <c r="A4" s="117" t="s">
        <v>2409</v>
      </c>
      <c r="B4" s="116" t="s">
        <v>2409</v>
      </c>
      <c r="C4" s="34">
        <v>52</v>
      </c>
    </row>
    <row r="5" spans="1:3" ht="15">
      <c r="A5" s="117" t="s">
        <v>2410</v>
      </c>
      <c r="B5" s="116" t="s">
        <v>2410</v>
      </c>
      <c r="C5" s="34">
        <v>20</v>
      </c>
    </row>
    <row r="6" spans="1:3" ht="15">
      <c r="A6" s="117" t="s">
        <v>2411</v>
      </c>
      <c r="B6" s="116" t="s">
        <v>2411</v>
      </c>
      <c r="C6" s="34">
        <v>14</v>
      </c>
    </row>
    <row r="7" spans="1:3" ht="15">
      <c r="A7" s="117" t="s">
        <v>2412</v>
      </c>
      <c r="B7" s="116" t="s">
        <v>2412</v>
      </c>
      <c r="C7"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DF21A-173C-400C-98E1-5C581C56E69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3099</v>
      </c>
      <c r="B1" s="13" t="s">
        <v>34</v>
      </c>
    </row>
    <row r="2" spans="1:2" ht="15">
      <c r="A2" s="103" t="s">
        <v>237</v>
      </c>
      <c r="B2" s="79">
        <v>6</v>
      </c>
    </row>
    <row r="3" spans="1:2" ht="15">
      <c r="A3" s="103" t="s">
        <v>241</v>
      </c>
      <c r="B3" s="79">
        <v>2</v>
      </c>
    </row>
    <row r="4" spans="1:2" ht="15">
      <c r="A4" s="103" t="s">
        <v>266</v>
      </c>
      <c r="B4" s="79">
        <v>0</v>
      </c>
    </row>
    <row r="5" spans="1:2" ht="15">
      <c r="A5" s="103" t="s">
        <v>248</v>
      </c>
      <c r="B5" s="79">
        <v>0</v>
      </c>
    </row>
    <row r="6" spans="1:2" ht="15">
      <c r="A6" s="103" t="s">
        <v>252</v>
      </c>
      <c r="B6" s="79">
        <v>0</v>
      </c>
    </row>
    <row r="7" spans="1:2" ht="15">
      <c r="A7" s="103" t="s">
        <v>258</v>
      </c>
      <c r="B7" s="79">
        <v>0</v>
      </c>
    </row>
    <row r="8" spans="1:2" ht="15">
      <c r="A8" s="103" t="s">
        <v>244</v>
      </c>
      <c r="B8" s="79">
        <v>0</v>
      </c>
    </row>
    <row r="9" spans="1:2" ht="15">
      <c r="A9" s="103" t="s">
        <v>254</v>
      </c>
      <c r="B9" s="79">
        <v>0</v>
      </c>
    </row>
    <row r="10" spans="1:2" ht="15">
      <c r="A10" s="103" t="s">
        <v>272</v>
      </c>
      <c r="B10" s="79">
        <v>0</v>
      </c>
    </row>
    <row r="11" spans="1:2" ht="15">
      <c r="A11" s="103" t="s">
        <v>247</v>
      </c>
      <c r="B11" s="79">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3B311-85F1-4CAF-866C-055671EDF6CF}">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3100</v>
      </c>
      <c r="B1" s="13" t="s">
        <v>3101</v>
      </c>
      <c r="C1" s="13" t="s">
        <v>3102</v>
      </c>
      <c r="D1" s="13" t="s">
        <v>3104</v>
      </c>
      <c r="E1" s="13" t="s">
        <v>3103</v>
      </c>
      <c r="F1" s="13" t="s">
        <v>3106</v>
      </c>
      <c r="G1" s="13" t="s">
        <v>3105</v>
      </c>
      <c r="H1" s="13" t="s">
        <v>3108</v>
      </c>
      <c r="I1" s="13" t="s">
        <v>3107</v>
      </c>
      <c r="J1" s="13" t="s">
        <v>3110</v>
      </c>
      <c r="K1" s="79" t="s">
        <v>3109</v>
      </c>
      <c r="L1" s="79" t="s">
        <v>3111</v>
      </c>
    </row>
    <row r="2" spans="1:12" ht="15">
      <c r="A2" s="89" t="s">
        <v>595</v>
      </c>
      <c r="B2" s="79">
        <v>6</v>
      </c>
      <c r="C2" s="89" t="s">
        <v>595</v>
      </c>
      <c r="D2" s="79">
        <v>6</v>
      </c>
      <c r="E2" s="89" t="s">
        <v>728</v>
      </c>
      <c r="F2" s="79">
        <v>3</v>
      </c>
      <c r="G2" s="89" t="s">
        <v>685</v>
      </c>
      <c r="H2" s="79">
        <v>5</v>
      </c>
      <c r="I2" s="89" t="s">
        <v>769</v>
      </c>
      <c r="J2" s="79">
        <v>3</v>
      </c>
      <c r="K2" s="79"/>
      <c r="L2" s="79"/>
    </row>
    <row r="3" spans="1:12" ht="15">
      <c r="A3" s="89" t="s">
        <v>685</v>
      </c>
      <c r="B3" s="79">
        <v>5</v>
      </c>
      <c r="C3" s="89" t="s">
        <v>592</v>
      </c>
      <c r="D3" s="79">
        <v>5</v>
      </c>
      <c r="E3" s="89" t="s">
        <v>635</v>
      </c>
      <c r="F3" s="79">
        <v>2</v>
      </c>
      <c r="G3" s="89" t="s">
        <v>718</v>
      </c>
      <c r="H3" s="79">
        <v>2</v>
      </c>
      <c r="I3" s="89" t="s">
        <v>610</v>
      </c>
      <c r="J3" s="79">
        <v>1</v>
      </c>
      <c r="K3" s="79"/>
      <c r="L3" s="79"/>
    </row>
    <row r="4" spans="1:12" ht="15">
      <c r="A4" s="89" t="s">
        <v>604</v>
      </c>
      <c r="B4" s="79">
        <v>5</v>
      </c>
      <c r="C4" s="89" t="s">
        <v>604</v>
      </c>
      <c r="D4" s="79">
        <v>5</v>
      </c>
      <c r="E4" s="89" t="s">
        <v>732</v>
      </c>
      <c r="F4" s="79">
        <v>2</v>
      </c>
      <c r="G4" s="89" t="s">
        <v>677</v>
      </c>
      <c r="H4" s="79">
        <v>1</v>
      </c>
      <c r="I4" s="89" t="s">
        <v>657</v>
      </c>
      <c r="J4" s="79">
        <v>1</v>
      </c>
      <c r="K4" s="79"/>
      <c r="L4" s="79"/>
    </row>
    <row r="5" spans="1:12" ht="15">
      <c r="A5" s="89" t="s">
        <v>592</v>
      </c>
      <c r="B5" s="79">
        <v>5</v>
      </c>
      <c r="C5" s="89" t="s">
        <v>757</v>
      </c>
      <c r="D5" s="79">
        <v>4</v>
      </c>
      <c r="E5" s="89" t="s">
        <v>643</v>
      </c>
      <c r="F5" s="79">
        <v>1</v>
      </c>
      <c r="G5" s="89" t="s">
        <v>678</v>
      </c>
      <c r="H5" s="79">
        <v>1</v>
      </c>
      <c r="I5" s="89" t="s">
        <v>3525</v>
      </c>
      <c r="J5" s="79">
        <v>1</v>
      </c>
      <c r="K5" s="79"/>
      <c r="L5" s="79"/>
    </row>
    <row r="6" spans="1:12" ht="15">
      <c r="A6" s="89" t="s">
        <v>756</v>
      </c>
      <c r="B6" s="79">
        <v>4</v>
      </c>
      <c r="C6" s="89" t="s">
        <v>617</v>
      </c>
      <c r="D6" s="79">
        <v>4</v>
      </c>
      <c r="E6" s="89" t="s">
        <v>628</v>
      </c>
      <c r="F6" s="79">
        <v>1</v>
      </c>
      <c r="G6" s="89" t="s">
        <v>679</v>
      </c>
      <c r="H6" s="79">
        <v>1</v>
      </c>
      <c r="I6" s="89" t="s">
        <v>3526</v>
      </c>
      <c r="J6" s="79">
        <v>1</v>
      </c>
      <c r="K6" s="79"/>
      <c r="L6" s="79"/>
    </row>
    <row r="7" spans="1:12" ht="15">
      <c r="A7" s="89" t="s">
        <v>617</v>
      </c>
      <c r="B7" s="79">
        <v>4</v>
      </c>
      <c r="C7" s="89" t="s">
        <v>756</v>
      </c>
      <c r="D7" s="79">
        <v>4</v>
      </c>
      <c r="E7" s="89" t="s">
        <v>629</v>
      </c>
      <c r="F7" s="79">
        <v>1</v>
      </c>
      <c r="G7" s="89" t="s">
        <v>680</v>
      </c>
      <c r="H7" s="79">
        <v>1</v>
      </c>
      <c r="I7" s="89" t="s">
        <v>659</v>
      </c>
      <c r="J7" s="79">
        <v>1</v>
      </c>
      <c r="K7" s="79"/>
      <c r="L7" s="79"/>
    </row>
    <row r="8" spans="1:12" ht="15">
      <c r="A8" s="89" t="s">
        <v>757</v>
      </c>
      <c r="B8" s="79">
        <v>4</v>
      </c>
      <c r="C8" s="89" t="s">
        <v>692</v>
      </c>
      <c r="D8" s="79">
        <v>3</v>
      </c>
      <c r="E8" s="89" t="s">
        <v>630</v>
      </c>
      <c r="F8" s="79">
        <v>1</v>
      </c>
      <c r="G8" s="89" t="s">
        <v>681</v>
      </c>
      <c r="H8" s="79">
        <v>1</v>
      </c>
      <c r="I8" s="89" t="s">
        <v>771</v>
      </c>
      <c r="J8" s="79">
        <v>1</v>
      </c>
      <c r="K8" s="79"/>
      <c r="L8" s="79"/>
    </row>
    <row r="9" spans="1:12" ht="15">
      <c r="A9" s="89" t="s">
        <v>769</v>
      </c>
      <c r="B9" s="79">
        <v>3</v>
      </c>
      <c r="C9" s="89" t="s">
        <v>613</v>
      </c>
      <c r="D9" s="79">
        <v>3</v>
      </c>
      <c r="E9" s="89" t="s">
        <v>631</v>
      </c>
      <c r="F9" s="79">
        <v>1</v>
      </c>
      <c r="G9" s="89" t="s">
        <v>682</v>
      </c>
      <c r="H9" s="79">
        <v>1</v>
      </c>
      <c r="I9" s="89" t="s">
        <v>764</v>
      </c>
      <c r="J9" s="79">
        <v>1</v>
      </c>
      <c r="K9" s="79"/>
      <c r="L9" s="79"/>
    </row>
    <row r="10" spans="1:12" ht="15">
      <c r="A10" s="89" t="s">
        <v>728</v>
      </c>
      <c r="B10" s="79">
        <v>3</v>
      </c>
      <c r="C10" s="89" t="s">
        <v>688</v>
      </c>
      <c r="D10" s="79">
        <v>2</v>
      </c>
      <c r="E10" s="89" t="s">
        <v>632</v>
      </c>
      <c r="F10" s="79">
        <v>1</v>
      </c>
      <c r="G10" s="89" t="s">
        <v>683</v>
      </c>
      <c r="H10" s="79">
        <v>1</v>
      </c>
      <c r="I10" s="89" t="s">
        <v>3527</v>
      </c>
      <c r="J10" s="79">
        <v>1</v>
      </c>
      <c r="K10" s="79"/>
      <c r="L10" s="79"/>
    </row>
    <row r="11" spans="1:12" ht="15">
      <c r="A11" s="89" t="s">
        <v>613</v>
      </c>
      <c r="B11" s="79">
        <v>3</v>
      </c>
      <c r="C11" s="89" t="s">
        <v>689</v>
      </c>
      <c r="D11" s="79">
        <v>2</v>
      </c>
      <c r="E11" s="89" t="s">
        <v>627</v>
      </c>
      <c r="F11" s="79">
        <v>1</v>
      </c>
      <c r="G11" s="89" t="s">
        <v>3524</v>
      </c>
      <c r="H11" s="79">
        <v>1</v>
      </c>
      <c r="I11" s="89" t="s">
        <v>3528</v>
      </c>
      <c r="J11" s="79">
        <v>1</v>
      </c>
      <c r="K11" s="79"/>
      <c r="L11" s="79"/>
    </row>
    <row r="14" spans="1:12" ht="15" customHeight="1">
      <c r="A14" s="13" t="s">
        <v>3114</v>
      </c>
      <c r="B14" s="13" t="s">
        <v>3101</v>
      </c>
      <c r="C14" s="13" t="s">
        <v>3115</v>
      </c>
      <c r="D14" s="13" t="s">
        <v>3104</v>
      </c>
      <c r="E14" s="13" t="s">
        <v>3116</v>
      </c>
      <c r="F14" s="13" t="s">
        <v>3106</v>
      </c>
      <c r="G14" s="13" t="s">
        <v>3117</v>
      </c>
      <c r="H14" s="13" t="s">
        <v>3108</v>
      </c>
      <c r="I14" s="13" t="s">
        <v>3118</v>
      </c>
      <c r="J14" s="13" t="s">
        <v>3110</v>
      </c>
      <c r="K14" s="79" t="s">
        <v>3119</v>
      </c>
      <c r="L14" s="79" t="s">
        <v>3111</v>
      </c>
    </row>
    <row r="15" spans="1:12" ht="15">
      <c r="A15" s="79" t="s">
        <v>784</v>
      </c>
      <c r="B15" s="79">
        <v>34</v>
      </c>
      <c r="C15" s="79" t="s">
        <v>784</v>
      </c>
      <c r="D15" s="79">
        <v>27</v>
      </c>
      <c r="E15" s="79" t="s">
        <v>837</v>
      </c>
      <c r="F15" s="79">
        <v>11</v>
      </c>
      <c r="G15" s="79" t="s">
        <v>788</v>
      </c>
      <c r="H15" s="79">
        <v>5</v>
      </c>
      <c r="I15" s="79" t="s">
        <v>784</v>
      </c>
      <c r="J15" s="79">
        <v>6</v>
      </c>
      <c r="K15" s="79"/>
      <c r="L15" s="79"/>
    </row>
    <row r="16" spans="1:12" ht="15">
      <c r="A16" s="79" t="s">
        <v>820</v>
      </c>
      <c r="B16" s="79">
        <v>25</v>
      </c>
      <c r="C16" s="79" t="s">
        <v>820</v>
      </c>
      <c r="D16" s="79">
        <v>25</v>
      </c>
      <c r="E16" s="79" t="s">
        <v>823</v>
      </c>
      <c r="F16" s="79">
        <v>9</v>
      </c>
      <c r="G16" s="79" t="s">
        <v>802</v>
      </c>
      <c r="H16" s="79">
        <v>3</v>
      </c>
      <c r="I16" s="79" t="s">
        <v>786</v>
      </c>
      <c r="J16" s="79">
        <v>3</v>
      </c>
      <c r="K16" s="79"/>
      <c r="L16" s="79"/>
    </row>
    <row r="17" spans="1:12" ht="15">
      <c r="A17" s="79" t="s">
        <v>814</v>
      </c>
      <c r="B17" s="79">
        <v>22</v>
      </c>
      <c r="C17" s="79" t="s">
        <v>814</v>
      </c>
      <c r="D17" s="79">
        <v>22</v>
      </c>
      <c r="E17" s="79" t="s">
        <v>821</v>
      </c>
      <c r="F17" s="79">
        <v>6</v>
      </c>
      <c r="G17" s="79" t="s">
        <v>803</v>
      </c>
      <c r="H17" s="79">
        <v>2</v>
      </c>
      <c r="I17" s="79" t="s">
        <v>843</v>
      </c>
      <c r="J17" s="79">
        <v>2</v>
      </c>
      <c r="K17" s="79"/>
      <c r="L17" s="79"/>
    </row>
    <row r="18" spans="1:12" ht="15">
      <c r="A18" s="79" t="s">
        <v>802</v>
      </c>
      <c r="B18" s="79">
        <v>13</v>
      </c>
      <c r="C18" s="79" t="s">
        <v>810</v>
      </c>
      <c r="D18" s="79">
        <v>11</v>
      </c>
      <c r="E18" s="79" t="s">
        <v>822</v>
      </c>
      <c r="F18" s="79">
        <v>2</v>
      </c>
      <c r="G18" s="79" t="s">
        <v>800</v>
      </c>
      <c r="H18" s="79">
        <v>2</v>
      </c>
      <c r="I18" s="79" t="s">
        <v>824</v>
      </c>
      <c r="J18" s="79">
        <v>1</v>
      </c>
      <c r="K18" s="79"/>
      <c r="L18" s="79"/>
    </row>
    <row r="19" spans="1:12" ht="15">
      <c r="A19" s="79" t="s">
        <v>837</v>
      </c>
      <c r="B19" s="79">
        <v>11</v>
      </c>
      <c r="C19" s="79" t="s">
        <v>802</v>
      </c>
      <c r="D19" s="79">
        <v>10</v>
      </c>
      <c r="E19" s="79" t="s">
        <v>796</v>
      </c>
      <c r="F19" s="79">
        <v>2</v>
      </c>
      <c r="G19" s="79" t="s">
        <v>786</v>
      </c>
      <c r="H19" s="79">
        <v>1</v>
      </c>
      <c r="I19" s="79" t="s">
        <v>792</v>
      </c>
      <c r="J19" s="79">
        <v>1</v>
      </c>
      <c r="K19" s="79"/>
      <c r="L19" s="79"/>
    </row>
    <row r="20" spans="1:12" ht="15">
      <c r="A20" s="79" t="s">
        <v>810</v>
      </c>
      <c r="B20" s="79">
        <v>11</v>
      </c>
      <c r="C20" s="79" t="s">
        <v>841</v>
      </c>
      <c r="D20" s="79">
        <v>9</v>
      </c>
      <c r="E20" s="79" t="s">
        <v>788</v>
      </c>
      <c r="F20" s="79">
        <v>1</v>
      </c>
      <c r="G20" s="79" t="s">
        <v>827</v>
      </c>
      <c r="H20" s="79">
        <v>1</v>
      </c>
      <c r="I20" s="79" t="s">
        <v>819</v>
      </c>
      <c r="J20" s="79">
        <v>1</v>
      </c>
      <c r="K20" s="79"/>
      <c r="L20" s="79"/>
    </row>
    <row r="21" spans="1:12" ht="15">
      <c r="A21" s="79" t="s">
        <v>823</v>
      </c>
      <c r="B21" s="79">
        <v>9</v>
      </c>
      <c r="C21" s="79" t="s">
        <v>806</v>
      </c>
      <c r="D21" s="79">
        <v>9</v>
      </c>
      <c r="E21" s="79" t="s">
        <v>794</v>
      </c>
      <c r="F21" s="79">
        <v>1</v>
      </c>
      <c r="G21" s="79" t="s">
        <v>801</v>
      </c>
      <c r="H21" s="79">
        <v>1</v>
      </c>
      <c r="I21" s="79" t="s">
        <v>834</v>
      </c>
      <c r="J21" s="79">
        <v>1</v>
      </c>
      <c r="K21" s="79"/>
      <c r="L21" s="79"/>
    </row>
    <row r="22" spans="1:12" ht="15">
      <c r="A22" s="79" t="s">
        <v>806</v>
      </c>
      <c r="B22" s="79">
        <v>9</v>
      </c>
      <c r="C22" s="79" t="s">
        <v>798</v>
      </c>
      <c r="D22" s="79">
        <v>7</v>
      </c>
      <c r="E22" s="79" t="s">
        <v>784</v>
      </c>
      <c r="F22" s="79">
        <v>1</v>
      </c>
      <c r="G22" s="79" t="s">
        <v>787</v>
      </c>
      <c r="H22" s="79">
        <v>1</v>
      </c>
      <c r="I22" s="79" t="s">
        <v>844</v>
      </c>
      <c r="J22" s="79">
        <v>1</v>
      </c>
      <c r="K22" s="79"/>
      <c r="L22" s="79"/>
    </row>
    <row r="23" spans="1:12" ht="15">
      <c r="A23" s="79" t="s">
        <v>841</v>
      </c>
      <c r="B23" s="79">
        <v>9</v>
      </c>
      <c r="C23" s="79" t="s">
        <v>785</v>
      </c>
      <c r="D23" s="79">
        <v>5</v>
      </c>
      <c r="E23" s="79" t="s">
        <v>805</v>
      </c>
      <c r="F23" s="79">
        <v>1</v>
      </c>
      <c r="G23" s="79" t="s">
        <v>797</v>
      </c>
      <c r="H23" s="79">
        <v>1</v>
      </c>
      <c r="I23" s="79"/>
      <c r="J23" s="79"/>
      <c r="K23" s="79"/>
      <c r="L23" s="79"/>
    </row>
    <row r="24" spans="1:12" ht="15">
      <c r="A24" s="79" t="s">
        <v>798</v>
      </c>
      <c r="B24" s="79">
        <v>7</v>
      </c>
      <c r="C24" s="79" t="s">
        <v>787</v>
      </c>
      <c r="D24" s="79">
        <v>5</v>
      </c>
      <c r="E24" s="79" t="s">
        <v>795</v>
      </c>
      <c r="F24" s="79">
        <v>1</v>
      </c>
      <c r="G24" s="79" t="s">
        <v>835</v>
      </c>
      <c r="H24" s="79">
        <v>1</v>
      </c>
      <c r="I24" s="79"/>
      <c r="J24" s="79"/>
      <c r="K24" s="79"/>
      <c r="L24" s="79"/>
    </row>
    <row r="27" spans="1:12" ht="15" customHeight="1">
      <c r="A27" s="13" t="s">
        <v>3122</v>
      </c>
      <c r="B27" s="13" t="s">
        <v>3101</v>
      </c>
      <c r="C27" s="13" t="s">
        <v>3123</v>
      </c>
      <c r="D27" s="13" t="s">
        <v>3104</v>
      </c>
      <c r="E27" s="13" t="s">
        <v>3124</v>
      </c>
      <c r="F27" s="13" t="s">
        <v>3106</v>
      </c>
      <c r="G27" s="13" t="s">
        <v>3125</v>
      </c>
      <c r="H27" s="13" t="s">
        <v>3108</v>
      </c>
      <c r="I27" s="13" t="s">
        <v>3126</v>
      </c>
      <c r="J27" s="13" t="s">
        <v>3110</v>
      </c>
      <c r="K27" s="13" t="s">
        <v>3127</v>
      </c>
      <c r="L27" s="13" t="s">
        <v>3111</v>
      </c>
    </row>
    <row r="28" spans="1:12" ht="15">
      <c r="A28" s="79" t="s">
        <v>850</v>
      </c>
      <c r="B28" s="79">
        <v>171</v>
      </c>
      <c r="C28" s="79" t="s">
        <v>850</v>
      </c>
      <c r="D28" s="79">
        <v>123</v>
      </c>
      <c r="E28" s="79" t="s">
        <v>850</v>
      </c>
      <c r="F28" s="79">
        <v>29</v>
      </c>
      <c r="G28" s="79" t="s">
        <v>850</v>
      </c>
      <c r="H28" s="79">
        <v>7</v>
      </c>
      <c r="I28" s="79" t="s">
        <v>850</v>
      </c>
      <c r="J28" s="79">
        <v>12</v>
      </c>
      <c r="K28" s="79" t="s">
        <v>896</v>
      </c>
      <c r="L28" s="79">
        <v>2</v>
      </c>
    </row>
    <row r="29" spans="1:12" ht="15">
      <c r="A29" s="79" t="s">
        <v>908</v>
      </c>
      <c r="B29" s="79">
        <v>20</v>
      </c>
      <c r="C29" s="79" t="s">
        <v>908</v>
      </c>
      <c r="D29" s="79">
        <v>16</v>
      </c>
      <c r="E29" s="79" t="s">
        <v>888</v>
      </c>
      <c r="F29" s="79">
        <v>8</v>
      </c>
      <c r="G29" s="79" t="s">
        <v>992</v>
      </c>
      <c r="H29" s="79">
        <v>3</v>
      </c>
      <c r="I29" s="79" t="s">
        <v>3540</v>
      </c>
      <c r="J29" s="79">
        <v>3</v>
      </c>
      <c r="K29" s="79" t="s">
        <v>1042</v>
      </c>
      <c r="L29" s="79">
        <v>1</v>
      </c>
    </row>
    <row r="30" spans="1:12" ht="15">
      <c r="A30" s="79" t="s">
        <v>845</v>
      </c>
      <c r="B30" s="79">
        <v>14</v>
      </c>
      <c r="C30" s="79" t="s">
        <v>856</v>
      </c>
      <c r="D30" s="79">
        <v>14</v>
      </c>
      <c r="E30" s="79" t="s">
        <v>858</v>
      </c>
      <c r="F30" s="79">
        <v>7</v>
      </c>
      <c r="G30" s="79" t="s">
        <v>886</v>
      </c>
      <c r="H30" s="79">
        <v>2</v>
      </c>
      <c r="I30" s="79" t="s">
        <v>292</v>
      </c>
      <c r="J30" s="79">
        <v>2</v>
      </c>
      <c r="K30" s="79"/>
      <c r="L30" s="79"/>
    </row>
    <row r="31" spans="1:12" ht="15">
      <c r="A31" s="79" t="s">
        <v>856</v>
      </c>
      <c r="B31" s="79">
        <v>14</v>
      </c>
      <c r="C31" s="79" t="s">
        <v>864</v>
      </c>
      <c r="D31" s="79">
        <v>10</v>
      </c>
      <c r="E31" s="79" t="s">
        <v>845</v>
      </c>
      <c r="F31" s="79">
        <v>5</v>
      </c>
      <c r="G31" s="79" t="s">
        <v>888</v>
      </c>
      <c r="H31" s="79">
        <v>2</v>
      </c>
      <c r="I31" s="79" t="s">
        <v>1123</v>
      </c>
      <c r="J31" s="79">
        <v>2</v>
      </c>
      <c r="K31" s="79"/>
      <c r="L31" s="79"/>
    </row>
    <row r="32" spans="1:12" ht="15">
      <c r="A32" s="79" t="s">
        <v>888</v>
      </c>
      <c r="B32" s="79">
        <v>11</v>
      </c>
      <c r="C32" s="79" t="s">
        <v>851</v>
      </c>
      <c r="D32" s="79">
        <v>10</v>
      </c>
      <c r="E32" s="79" t="s">
        <v>891</v>
      </c>
      <c r="F32" s="79">
        <v>4</v>
      </c>
      <c r="G32" s="79" t="s">
        <v>853</v>
      </c>
      <c r="H32" s="79">
        <v>2</v>
      </c>
      <c r="I32" s="79" t="s">
        <v>3541</v>
      </c>
      <c r="J32" s="79">
        <v>1</v>
      </c>
      <c r="K32" s="79"/>
      <c r="L32" s="79"/>
    </row>
    <row r="33" spans="1:12" ht="15">
      <c r="A33" s="79" t="s">
        <v>860</v>
      </c>
      <c r="B33" s="79">
        <v>11</v>
      </c>
      <c r="C33" s="79" t="s">
        <v>1063</v>
      </c>
      <c r="D33" s="79">
        <v>9</v>
      </c>
      <c r="E33" s="79" t="s">
        <v>908</v>
      </c>
      <c r="F33" s="79">
        <v>4</v>
      </c>
      <c r="G33" s="79" t="s">
        <v>902</v>
      </c>
      <c r="H33" s="79">
        <v>2</v>
      </c>
      <c r="I33" s="79" t="s">
        <v>3542</v>
      </c>
      <c r="J33" s="79">
        <v>1</v>
      </c>
      <c r="K33" s="79"/>
      <c r="L33" s="79"/>
    </row>
    <row r="34" spans="1:12" ht="15">
      <c r="A34" s="79" t="s">
        <v>851</v>
      </c>
      <c r="B34" s="79">
        <v>11</v>
      </c>
      <c r="C34" s="79" t="s">
        <v>845</v>
      </c>
      <c r="D34" s="79">
        <v>9</v>
      </c>
      <c r="E34" s="79" t="s">
        <v>905</v>
      </c>
      <c r="F34" s="79">
        <v>3</v>
      </c>
      <c r="G34" s="79" t="s">
        <v>3537</v>
      </c>
      <c r="H34" s="79">
        <v>1</v>
      </c>
      <c r="I34" s="79" t="s">
        <v>3543</v>
      </c>
      <c r="J34" s="79">
        <v>1</v>
      </c>
      <c r="K34" s="79"/>
      <c r="L34" s="79"/>
    </row>
    <row r="35" spans="1:12" ht="15">
      <c r="A35" s="79" t="s">
        <v>864</v>
      </c>
      <c r="B35" s="79">
        <v>10</v>
      </c>
      <c r="C35" s="79" t="s">
        <v>855</v>
      </c>
      <c r="D35" s="79">
        <v>8</v>
      </c>
      <c r="E35" s="79" t="s">
        <v>290</v>
      </c>
      <c r="F35" s="79">
        <v>3</v>
      </c>
      <c r="G35" s="79" t="s">
        <v>241</v>
      </c>
      <c r="H35" s="79">
        <v>1</v>
      </c>
      <c r="I35" s="79" t="s">
        <v>3544</v>
      </c>
      <c r="J35" s="79">
        <v>1</v>
      </c>
      <c r="K35" s="79"/>
      <c r="L35" s="79"/>
    </row>
    <row r="36" spans="1:12" ht="15">
      <c r="A36" s="79" t="s">
        <v>1063</v>
      </c>
      <c r="B36" s="79">
        <v>9</v>
      </c>
      <c r="C36" s="79" t="s">
        <v>860</v>
      </c>
      <c r="D36" s="79">
        <v>8</v>
      </c>
      <c r="E36" s="79" t="s">
        <v>894</v>
      </c>
      <c r="F36" s="79">
        <v>3</v>
      </c>
      <c r="G36" s="79" t="s">
        <v>3538</v>
      </c>
      <c r="H36" s="79">
        <v>1</v>
      </c>
      <c r="I36" s="79" t="s">
        <v>2808</v>
      </c>
      <c r="J36" s="79">
        <v>1</v>
      </c>
      <c r="K36" s="79"/>
      <c r="L36" s="79"/>
    </row>
    <row r="37" spans="1:12" ht="15">
      <c r="A37" s="79" t="s">
        <v>3536</v>
      </c>
      <c r="B37" s="79">
        <v>8</v>
      </c>
      <c r="C37" s="79" t="s">
        <v>3536</v>
      </c>
      <c r="D37" s="79">
        <v>8</v>
      </c>
      <c r="E37" s="79" t="s">
        <v>295</v>
      </c>
      <c r="F37" s="79">
        <v>2</v>
      </c>
      <c r="G37" s="79" t="s">
        <v>3539</v>
      </c>
      <c r="H37" s="79">
        <v>1</v>
      </c>
      <c r="I37" s="79" t="s">
        <v>3545</v>
      </c>
      <c r="J37" s="79">
        <v>1</v>
      </c>
      <c r="K37" s="79"/>
      <c r="L37" s="79"/>
    </row>
    <row r="40" spans="1:12" ht="15" customHeight="1">
      <c r="A40" s="13" t="s">
        <v>3129</v>
      </c>
      <c r="B40" s="13" t="s">
        <v>3101</v>
      </c>
      <c r="C40" s="13" t="s">
        <v>3130</v>
      </c>
      <c r="D40" s="13" t="s">
        <v>3104</v>
      </c>
      <c r="E40" s="13" t="s">
        <v>3131</v>
      </c>
      <c r="F40" s="13" t="s">
        <v>3106</v>
      </c>
      <c r="G40" s="13" t="s">
        <v>3132</v>
      </c>
      <c r="H40" s="13" t="s">
        <v>3108</v>
      </c>
      <c r="I40" s="13" t="s">
        <v>3133</v>
      </c>
      <c r="J40" s="13" t="s">
        <v>3110</v>
      </c>
      <c r="K40" s="13" t="s">
        <v>3134</v>
      </c>
      <c r="L40" s="13" t="s">
        <v>3111</v>
      </c>
    </row>
    <row r="41" spans="1:12" ht="15">
      <c r="A41" s="86" t="s">
        <v>2423</v>
      </c>
      <c r="B41" s="86">
        <v>150</v>
      </c>
      <c r="C41" s="86" t="s">
        <v>2428</v>
      </c>
      <c r="D41" s="86">
        <v>125</v>
      </c>
      <c r="E41" s="86" t="s">
        <v>2153</v>
      </c>
      <c r="F41" s="86">
        <v>62</v>
      </c>
      <c r="G41" s="86" t="s">
        <v>888</v>
      </c>
      <c r="H41" s="86">
        <v>16</v>
      </c>
      <c r="I41" s="86" t="s">
        <v>2428</v>
      </c>
      <c r="J41" s="86">
        <v>12</v>
      </c>
      <c r="K41" s="86" t="s">
        <v>2153</v>
      </c>
      <c r="L41" s="86">
        <v>3</v>
      </c>
    </row>
    <row r="42" spans="1:12" ht="15">
      <c r="A42" s="86" t="s">
        <v>2424</v>
      </c>
      <c r="B42" s="86">
        <v>134</v>
      </c>
      <c r="C42" s="86" t="s">
        <v>2432</v>
      </c>
      <c r="D42" s="86">
        <v>33</v>
      </c>
      <c r="E42" s="86" t="s">
        <v>3428</v>
      </c>
      <c r="F42" s="86">
        <v>35</v>
      </c>
      <c r="G42" s="86" t="s">
        <v>2428</v>
      </c>
      <c r="H42" s="86">
        <v>8</v>
      </c>
      <c r="I42" s="86" t="s">
        <v>292</v>
      </c>
      <c r="J42" s="86">
        <v>8</v>
      </c>
      <c r="K42" s="86" t="s">
        <v>2428</v>
      </c>
      <c r="L42" s="86">
        <v>3</v>
      </c>
    </row>
    <row r="43" spans="1:12" ht="15">
      <c r="A43" s="86" t="s">
        <v>2425</v>
      </c>
      <c r="B43" s="86">
        <v>0</v>
      </c>
      <c r="C43" s="86" t="s">
        <v>856</v>
      </c>
      <c r="D43" s="86">
        <v>31</v>
      </c>
      <c r="E43" s="86" t="s">
        <v>2428</v>
      </c>
      <c r="F43" s="86">
        <v>30</v>
      </c>
      <c r="G43" s="86" t="s">
        <v>3435</v>
      </c>
      <c r="H43" s="86">
        <v>7</v>
      </c>
      <c r="I43" s="86" t="s">
        <v>2431</v>
      </c>
      <c r="J43" s="86">
        <v>6</v>
      </c>
      <c r="K43" s="86" t="s">
        <v>3439</v>
      </c>
      <c r="L43" s="86">
        <v>3</v>
      </c>
    </row>
    <row r="44" spans="1:12" ht="15">
      <c r="A44" s="86" t="s">
        <v>2426</v>
      </c>
      <c r="B44" s="86">
        <v>6973</v>
      </c>
      <c r="C44" s="86" t="s">
        <v>2431</v>
      </c>
      <c r="D44" s="86">
        <v>31</v>
      </c>
      <c r="E44" s="86" t="s">
        <v>2150</v>
      </c>
      <c r="F44" s="86">
        <v>26</v>
      </c>
      <c r="G44" s="86" t="s">
        <v>2493</v>
      </c>
      <c r="H44" s="86">
        <v>5</v>
      </c>
      <c r="I44" s="86" t="s">
        <v>3433</v>
      </c>
      <c r="J44" s="86">
        <v>5</v>
      </c>
      <c r="K44" s="86" t="s">
        <v>2900</v>
      </c>
      <c r="L44" s="86">
        <v>3</v>
      </c>
    </row>
    <row r="45" spans="1:12" ht="15">
      <c r="A45" s="86" t="s">
        <v>2427</v>
      </c>
      <c r="B45" s="86">
        <v>7257</v>
      </c>
      <c r="C45" s="86" t="s">
        <v>888</v>
      </c>
      <c r="D45" s="86">
        <v>27</v>
      </c>
      <c r="E45" s="86" t="s">
        <v>3432</v>
      </c>
      <c r="F45" s="86">
        <v>24</v>
      </c>
      <c r="G45" s="86" t="s">
        <v>887</v>
      </c>
      <c r="H45" s="86">
        <v>5</v>
      </c>
      <c r="I45" s="86" t="s">
        <v>3447</v>
      </c>
      <c r="J45" s="86">
        <v>4</v>
      </c>
      <c r="K45" s="86" t="s">
        <v>3453</v>
      </c>
      <c r="L45" s="86">
        <v>2</v>
      </c>
    </row>
    <row r="46" spans="1:12" ht="15">
      <c r="A46" s="86" t="s">
        <v>2428</v>
      </c>
      <c r="B46" s="86">
        <v>178</v>
      </c>
      <c r="C46" s="86" t="s">
        <v>3429</v>
      </c>
      <c r="D46" s="86">
        <v>25</v>
      </c>
      <c r="E46" s="86" t="s">
        <v>3434</v>
      </c>
      <c r="F46" s="86">
        <v>21</v>
      </c>
      <c r="G46" s="86" t="s">
        <v>851</v>
      </c>
      <c r="H46" s="86">
        <v>5</v>
      </c>
      <c r="I46" s="86" t="s">
        <v>3438</v>
      </c>
      <c r="J46" s="86">
        <v>4</v>
      </c>
      <c r="K46" s="86" t="s">
        <v>3441</v>
      </c>
      <c r="L46" s="86">
        <v>2</v>
      </c>
    </row>
    <row r="47" spans="1:12" ht="15">
      <c r="A47" s="86" t="s">
        <v>2153</v>
      </c>
      <c r="B47" s="86">
        <v>85</v>
      </c>
      <c r="C47" s="86" t="s">
        <v>850</v>
      </c>
      <c r="D47" s="86">
        <v>24</v>
      </c>
      <c r="E47" s="86" t="s">
        <v>3436</v>
      </c>
      <c r="F47" s="86">
        <v>19</v>
      </c>
      <c r="G47" s="86" t="s">
        <v>2254</v>
      </c>
      <c r="H47" s="86">
        <v>4</v>
      </c>
      <c r="I47" s="86" t="s">
        <v>856</v>
      </c>
      <c r="J47" s="86">
        <v>4</v>
      </c>
      <c r="K47" s="86" t="s">
        <v>2999</v>
      </c>
      <c r="L47" s="86">
        <v>2</v>
      </c>
    </row>
    <row r="48" spans="1:12" ht="15">
      <c r="A48" s="86" t="s">
        <v>888</v>
      </c>
      <c r="B48" s="86">
        <v>53</v>
      </c>
      <c r="C48" s="86" t="s">
        <v>3430</v>
      </c>
      <c r="D48" s="86">
        <v>24</v>
      </c>
      <c r="E48" s="86" t="s">
        <v>3437</v>
      </c>
      <c r="F48" s="86">
        <v>19</v>
      </c>
      <c r="G48" s="86" t="s">
        <v>856</v>
      </c>
      <c r="H48" s="86">
        <v>4</v>
      </c>
      <c r="I48" s="86" t="s">
        <v>1115</v>
      </c>
      <c r="J48" s="86">
        <v>3</v>
      </c>
      <c r="K48" s="86" t="s">
        <v>3000</v>
      </c>
      <c r="L48" s="86">
        <v>2</v>
      </c>
    </row>
    <row r="49" spans="1:12" ht="15">
      <c r="A49" s="86" t="s">
        <v>2431</v>
      </c>
      <c r="B49" s="86">
        <v>43</v>
      </c>
      <c r="C49" s="86" t="s">
        <v>3431</v>
      </c>
      <c r="D49" s="86">
        <v>23</v>
      </c>
      <c r="E49" s="86" t="s">
        <v>2435</v>
      </c>
      <c r="F49" s="86">
        <v>15</v>
      </c>
      <c r="G49" s="86" t="s">
        <v>2432</v>
      </c>
      <c r="H49" s="86">
        <v>4</v>
      </c>
      <c r="I49" s="86" t="s">
        <v>2444</v>
      </c>
      <c r="J49" s="86">
        <v>3</v>
      </c>
      <c r="K49" s="86" t="s">
        <v>3001</v>
      </c>
      <c r="L49" s="86">
        <v>2</v>
      </c>
    </row>
    <row r="50" spans="1:12" ht="15">
      <c r="A50" s="86" t="s">
        <v>856</v>
      </c>
      <c r="B50" s="86">
        <v>41</v>
      </c>
      <c r="C50" s="86" t="s">
        <v>2438</v>
      </c>
      <c r="D50" s="86">
        <v>22</v>
      </c>
      <c r="E50" s="86" t="s">
        <v>2459</v>
      </c>
      <c r="F50" s="86">
        <v>14</v>
      </c>
      <c r="G50" s="86" t="s">
        <v>855</v>
      </c>
      <c r="H50" s="86">
        <v>3</v>
      </c>
      <c r="I50" s="86" t="s">
        <v>3469</v>
      </c>
      <c r="J50" s="86">
        <v>3</v>
      </c>
      <c r="K50" s="86" t="s">
        <v>2614</v>
      </c>
      <c r="L50" s="86">
        <v>2</v>
      </c>
    </row>
    <row r="53" spans="1:12" ht="15" customHeight="1">
      <c r="A53" s="13" t="s">
        <v>3136</v>
      </c>
      <c r="B53" s="13" t="s">
        <v>3101</v>
      </c>
      <c r="C53" s="13" t="s">
        <v>3143</v>
      </c>
      <c r="D53" s="13" t="s">
        <v>3104</v>
      </c>
      <c r="E53" s="13" t="s">
        <v>3144</v>
      </c>
      <c r="F53" s="13" t="s">
        <v>3106</v>
      </c>
      <c r="G53" s="13" t="s">
        <v>3145</v>
      </c>
      <c r="H53" s="13" t="s">
        <v>3108</v>
      </c>
      <c r="I53" s="13" t="s">
        <v>3146</v>
      </c>
      <c r="J53" s="13" t="s">
        <v>3110</v>
      </c>
      <c r="K53" s="13" t="s">
        <v>3147</v>
      </c>
      <c r="L53" s="13" t="s">
        <v>3111</v>
      </c>
    </row>
    <row r="54" spans="1:12" ht="15">
      <c r="A54" s="86" t="s">
        <v>3556</v>
      </c>
      <c r="B54" s="86">
        <v>24</v>
      </c>
      <c r="C54" s="86" t="s">
        <v>3556</v>
      </c>
      <c r="D54" s="86">
        <v>21</v>
      </c>
      <c r="E54" s="86" t="s">
        <v>3560</v>
      </c>
      <c r="F54" s="86">
        <v>7</v>
      </c>
      <c r="G54" s="86" t="s">
        <v>3138</v>
      </c>
      <c r="H54" s="86">
        <v>3</v>
      </c>
      <c r="I54" s="86" t="s">
        <v>3569</v>
      </c>
      <c r="J54" s="86">
        <v>3</v>
      </c>
      <c r="K54" s="86" t="s">
        <v>3579</v>
      </c>
      <c r="L54" s="86">
        <v>2</v>
      </c>
    </row>
    <row r="55" spans="1:12" ht="15">
      <c r="A55" s="86" t="s">
        <v>3138</v>
      </c>
      <c r="B55" s="86">
        <v>10</v>
      </c>
      <c r="C55" s="86" t="s">
        <v>3557</v>
      </c>
      <c r="D55" s="86">
        <v>8</v>
      </c>
      <c r="E55" s="86" t="s">
        <v>3561</v>
      </c>
      <c r="F55" s="86">
        <v>7</v>
      </c>
      <c r="G55" s="86" t="s">
        <v>3149</v>
      </c>
      <c r="H55" s="86">
        <v>3</v>
      </c>
      <c r="I55" s="86" t="s">
        <v>3570</v>
      </c>
      <c r="J55" s="86">
        <v>3</v>
      </c>
      <c r="K55" s="86" t="s">
        <v>3580</v>
      </c>
      <c r="L55" s="86">
        <v>2</v>
      </c>
    </row>
    <row r="56" spans="1:12" ht="15">
      <c r="A56" s="86" t="s">
        <v>3557</v>
      </c>
      <c r="B56" s="86">
        <v>10</v>
      </c>
      <c r="C56" s="86" t="s">
        <v>3558</v>
      </c>
      <c r="D56" s="86">
        <v>8</v>
      </c>
      <c r="E56" s="86" t="s">
        <v>3563</v>
      </c>
      <c r="F56" s="86">
        <v>5</v>
      </c>
      <c r="G56" s="86" t="s">
        <v>3148</v>
      </c>
      <c r="H56" s="86">
        <v>3</v>
      </c>
      <c r="I56" s="86" t="s">
        <v>3571</v>
      </c>
      <c r="J56" s="86">
        <v>3</v>
      </c>
      <c r="K56" s="86"/>
      <c r="L56" s="86"/>
    </row>
    <row r="57" spans="1:12" ht="15">
      <c r="A57" s="86" t="s">
        <v>3137</v>
      </c>
      <c r="B57" s="86">
        <v>9</v>
      </c>
      <c r="C57" s="86" t="s">
        <v>3137</v>
      </c>
      <c r="D57" s="86">
        <v>7</v>
      </c>
      <c r="E57" s="86" t="s">
        <v>3142</v>
      </c>
      <c r="F57" s="86">
        <v>4</v>
      </c>
      <c r="G57" s="86" t="s">
        <v>3567</v>
      </c>
      <c r="H57" s="86">
        <v>3</v>
      </c>
      <c r="I57" s="86" t="s">
        <v>3572</v>
      </c>
      <c r="J57" s="86">
        <v>3</v>
      </c>
      <c r="K57" s="86"/>
      <c r="L57" s="86"/>
    </row>
    <row r="58" spans="1:12" ht="15">
      <c r="A58" s="86" t="s">
        <v>3558</v>
      </c>
      <c r="B58" s="86">
        <v>8</v>
      </c>
      <c r="C58" s="86" t="s">
        <v>3141</v>
      </c>
      <c r="D58" s="86">
        <v>6</v>
      </c>
      <c r="E58" s="86" t="s">
        <v>3385</v>
      </c>
      <c r="F58" s="86">
        <v>4</v>
      </c>
      <c r="G58" s="86" t="s">
        <v>3568</v>
      </c>
      <c r="H58" s="86">
        <v>3</v>
      </c>
      <c r="I58" s="86" t="s">
        <v>3573</v>
      </c>
      <c r="J58" s="86">
        <v>3</v>
      </c>
      <c r="K58" s="86"/>
      <c r="L58" s="86"/>
    </row>
    <row r="59" spans="1:12" ht="15">
      <c r="A59" s="86" t="s">
        <v>3559</v>
      </c>
      <c r="B59" s="86">
        <v>7</v>
      </c>
      <c r="C59" s="86" t="s">
        <v>3138</v>
      </c>
      <c r="D59" s="86">
        <v>6</v>
      </c>
      <c r="E59" s="86" t="s">
        <v>3564</v>
      </c>
      <c r="F59" s="86">
        <v>4</v>
      </c>
      <c r="G59" s="86" t="s">
        <v>3556</v>
      </c>
      <c r="H59" s="86">
        <v>3</v>
      </c>
      <c r="I59" s="86" t="s">
        <v>3574</v>
      </c>
      <c r="J59" s="86">
        <v>3</v>
      </c>
      <c r="K59" s="86"/>
      <c r="L59" s="86"/>
    </row>
    <row r="60" spans="1:12" ht="15">
      <c r="A60" s="86" t="s">
        <v>3141</v>
      </c>
      <c r="B60" s="86">
        <v>7</v>
      </c>
      <c r="C60" s="86" t="s">
        <v>3559</v>
      </c>
      <c r="D60" s="86">
        <v>6</v>
      </c>
      <c r="E60" s="86" t="s">
        <v>3565</v>
      </c>
      <c r="F60" s="86">
        <v>4</v>
      </c>
      <c r="G60" s="86" t="s">
        <v>3387</v>
      </c>
      <c r="H60" s="86">
        <v>2</v>
      </c>
      <c r="I60" s="86" t="s">
        <v>3575</v>
      </c>
      <c r="J60" s="86">
        <v>2</v>
      </c>
      <c r="K60" s="86"/>
      <c r="L60" s="86"/>
    </row>
    <row r="61" spans="1:12" ht="15">
      <c r="A61" s="86" t="s">
        <v>3560</v>
      </c>
      <c r="B61" s="86">
        <v>7</v>
      </c>
      <c r="C61" s="86" t="s">
        <v>3139</v>
      </c>
      <c r="D61" s="86">
        <v>5</v>
      </c>
      <c r="E61" s="86" t="s">
        <v>3386</v>
      </c>
      <c r="F61" s="86">
        <v>3</v>
      </c>
      <c r="G61" s="86" t="s">
        <v>3388</v>
      </c>
      <c r="H61" s="86">
        <v>2</v>
      </c>
      <c r="I61" s="86" t="s">
        <v>3576</v>
      </c>
      <c r="J61" s="86">
        <v>2</v>
      </c>
      <c r="K61" s="86"/>
      <c r="L61" s="86"/>
    </row>
    <row r="62" spans="1:12" ht="15">
      <c r="A62" s="86" t="s">
        <v>3561</v>
      </c>
      <c r="B62" s="86">
        <v>7</v>
      </c>
      <c r="C62" s="86" t="s">
        <v>3140</v>
      </c>
      <c r="D62" s="86">
        <v>5</v>
      </c>
      <c r="E62" s="86" t="s">
        <v>3566</v>
      </c>
      <c r="F62" s="86">
        <v>3</v>
      </c>
      <c r="G62" s="86" t="s">
        <v>3389</v>
      </c>
      <c r="H62" s="86">
        <v>2</v>
      </c>
      <c r="I62" s="86" t="s">
        <v>3577</v>
      </c>
      <c r="J62" s="86">
        <v>2</v>
      </c>
      <c r="K62" s="86"/>
      <c r="L62" s="86"/>
    </row>
    <row r="63" spans="1:12" ht="15">
      <c r="A63" s="86" t="s">
        <v>3139</v>
      </c>
      <c r="B63" s="86">
        <v>6</v>
      </c>
      <c r="C63" s="86" t="s">
        <v>3562</v>
      </c>
      <c r="D63" s="86">
        <v>5</v>
      </c>
      <c r="E63" s="86" t="s">
        <v>3384</v>
      </c>
      <c r="F63" s="86">
        <v>3</v>
      </c>
      <c r="G63" s="86" t="s">
        <v>3390</v>
      </c>
      <c r="H63" s="86">
        <v>2</v>
      </c>
      <c r="I63" s="86" t="s">
        <v>3578</v>
      </c>
      <c r="J63" s="86">
        <v>2</v>
      </c>
      <c r="K63" s="86"/>
      <c r="L63" s="86"/>
    </row>
    <row r="66" spans="1:12" ht="15" customHeight="1">
      <c r="A66" s="13" t="s">
        <v>3151</v>
      </c>
      <c r="B66" s="13" t="s">
        <v>3101</v>
      </c>
      <c r="C66" s="79" t="s">
        <v>3153</v>
      </c>
      <c r="D66" s="79" t="s">
        <v>3104</v>
      </c>
      <c r="E66" s="79" t="s">
        <v>3154</v>
      </c>
      <c r="F66" s="79" t="s">
        <v>3106</v>
      </c>
      <c r="G66" s="13" t="s">
        <v>3157</v>
      </c>
      <c r="H66" s="13" t="s">
        <v>3108</v>
      </c>
      <c r="I66" s="79" t="s">
        <v>3159</v>
      </c>
      <c r="J66" s="79" t="s">
        <v>3110</v>
      </c>
      <c r="K66" s="79" t="s">
        <v>3161</v>
      </c>
      <c r="L66" s="79" t="s">
        <v>3111</v>
      </c>
    </row>
    <row r="67" spans="1:12" ht="15">
      <c r="A67" s="79" t="s">
        <v>241</v>
      </c>
      <c r="B67" s="79">
        <v>1</v>
      </c>
      <c r="C67" s="79"/>
      <c r="D67" s="79"/>
      <c r="E67" s="79"/>
      <c r="F67" s="79"/>
      <c r="G67" s="79" t="s">
        <v>241</v>
      </c>
      <c r="H67" s="79">
        <v>1</v>
      </c>
      <c r="I67" s="79"/>
      <c r="J67" s="79"/>
      <c r="K67" s="79"/>
      <c r="L67" s="79"/>
    </row>
    <row r="70" spans="1:12" ht="15" customHeight="1">
      <c r="A70" s="13" t="s">
        <v>3152</v>
      </c>
      <c r="B70" s="13" t="s">
        <v>3101</v>
      </c>
      <c r="C70" s="13" t="s">
        <v>3155</v>
      </c>
      <c r="D70" s="13" t="s">
        <v>3104</v>
      </c>
      <c r="E70" s="13" t="s">
        <v>3156</v>
      </c>
      <c r="F70" s="13" t="s">
        <v>3106</v>
      </c>
      <c r="G70" s="13" t="s">
        <v>3158</v>
      </c>
      <c r="H70" s="13" t="s">
        <v>3108</v>
      </c>
      <c r="I70" s="13" t="s">
        <v>3160</v>
      </c>
      <c r="J70" s="13" t="s">
        <v>3110</v>
      </c>
      <c r="K70" s="13" t="s">
        <v>3162</v>
      </c>
      <c r="L70" s="13" t="s">
        <v>3111</v>
      </c>
    </row>
    <row r="71" spans="1:12" ht="15">
      <c r="A71" s="79" t="s">
        <v>257</v>
      </c>
      <c r="B71" s="79">
        <v>2</v>
      </c>
      <c r="C71" s="79" t="s">
        <v>274</v>
      </c>
      <c r="D71" s="79">
        <v>2</v>
      </c>
      <c r="E71" s="79" t="s">
        <v>257</v>
      </c>
      <c r="F71" s="79">
        <v>2</v>
      </c>
      <c r="G71" s="79" t="s">
        <v>240</v>
      </c>
      <c r="H71" s="79">
        <v>1</v>
      </c>
      <c r="I71" s="79" t="s">
        <v>253</v>
      </c>
      <c r="J71" s="79">
        <v>1</v>
      </c>
      <c r="K71" s="79" t="s">
        <v>300</v>
      </c>
      <c r="L71" s="79">
        <v>1</v>
      </c>
    </row>
    <row r="72" spans="1:12" ht="15">
      <c r="A72" s="79" t="s">
        <v>282</v>
      </c>
      <c r="B72" s="79">
        <v>2</v>
      </c>
      <c r="C72" s="79" t="s">
        <v>282</v>
      </c>
      <c r="D72" s="79">
        <v>2</v>
      </c>
      <c r="E72" s="79" t="s">
        <v>276</v>
      </c>
      <c r="F72" s="79">
        <v>1</v>
      </c>
      <c r="G72" s="79" t="s">
        <v>299</v>
      </c>
      <c r="H72" s="79">
        <v>1</v>
      </c>
      <c r="I72" s="79" t="s">
        <v>293</v>
      </c>
      <c r="J72" s="79">
        <v>1</v>
      </c>
      <c r="K72" s="79" t="s">
        <v>297</v>
      </c>
      <c r="L72" s="79">
        <v>1</v>
      </c>
    </row>
    <row r="73" spans="1:12" ht="15">
      <c r="A73" s="79" t="s">
        <v>278</v>
      </c>
      <c r="B73" s="79">
        <v>2</v>
      </c>
      <c r="C73" s="79" t="s">
        <v>278</v>
      </c>
      <c r="D73" s="79">
        <v>2</v>
      </c>
      <c r="E73" s="79" t="s">
        <v>271</v>
      </c>
      <c r="F73" s="79">
        <v>1</v>
      </c>
      <c r="G73" s="79" t="s">
        <v>260</v>
      </c>
      <c r="H73" s="79">
        <v>1</v>
      </c>
      <c r="I73" s="79" t="s">
        <v>3586</v>
      </c>
      <c r="J73" s="79">
        <v>1</v>
      </c>
      <c r="K73" s="79" t="s">
        <v>249</v>
      </c>
      <c r="L73" s="79">
        <v>1</v>
      </c>
    </row>
    <row r="74" spans="1:12" ht="15">
      <c r="A74" s="79" t="s">
        <v>274</v>
      </c>
      <c r="B74" s="79">
        <v>2</v>
      </c>
      <c r="C74" s="79" t="s">
        <v>256</v>
      </c>
      <c r="D74" s="79">
        <v>1</v>
      </c>
      <c r="E74" s="79" t="s">
        <v>242</v>
      </c>
      <c r="F74" s="79">
        <v>1</v>
      </c>
      <c r="G74" s="79" t="s">
        <v>301</v>
      </c>
      <c r="H74" s="79">
        <v>1</v>
      </c>
      <c r="I74" s="79"/>
      <c r="J74" s="79"/>
      <c r="K74" s="79" t="s">
        <v>307</v>
      </c>
      <c r="L74" s="79">
        <v>1</v>
      </c>
    </row>
    <row r="75" spans="1:12" ht="15">
      <c r="A75" s="79" t="s">
        <v>253</v>
      </c>
      <c r="B75" s="79">
        <v>1</v>
      </c>
      <c r="C75" s="79" t="s">
        <v>245</v>
      </c>
      <c r="D75" s="79">
        <v>1</v>
      </c>
      <c r="E75" s="79" t="s">
        <v>237</v>
      </c>
      <c r="F75" s="79">
        <v>1</v>
      </c>
      <c r="G75" s="79" t="s">
        <v>298</v>
      </c>
      <c r="H75" s="79">
        <v>1</v>
      </c>
      <c r="I75" s="79"/>
      <c r="J75" s="79"/>
      <c r="K75" s="79" t="s">
        <v>306</v>
      </c>
      <c r="L75" s="79">
        <v>1</v>
      </c>
    </row>
    <row r="76" spans="1:12" ht="15" customHeight="1">
      <c r="A76" s="79" t="s">
        <v>293</v>
      </c>
      <c r="B76" s="79">
        <v>1</v>
      </c>
      <c r="C76" s="79" t="s">
        <v>281</v>
      </c>
      <c r="D76" s="79">
        <v>1</v>
      </c>
      <c r="E76" s="79"/>
      <c r="F76" s="79"/>
      <c r="G76" s="79" t="s">
        <v>3587</v>
      </c>
      <c r="H76" s="79">
        <v>1</v>
      </c>
      <c r="I76" s="79"/>
      <c r="J76" s="79"/>
      <c r="K76" s="79" t="s">
        <v>2866</v>
      </c>
      <c r="L76" s="79">
        <v>1</v>
      </c>
    </row>
    <row r="77" spans="1:12" ht="15">
      <c r="A77" s="79" t="s">
        <v>3586</v>
      </c>
      <c r="B77" s="79">
        <v>1</v>
      </c>
      <c r="C77" s="79" t="s">
        <v>291</v>
      </c>
      <c r="D77" s="79">
        <v>1</v>
      </c>
      <c r="E77" s="79"/>
      <c r="F77" s="79"/>
      <c r="G77" s="79" t="s">
        <v>241</v>
      </c>
      <c r="H77" s="79">
        <v>1</v>
      </c>
      <c r="I77" s="79"/>
      <c r="J77" s="79"/>
      <c r="K77" s="79"/>
      <c r="L77" s="79"/>
    </row>
    <row r="78" spans="1:12" ht="15">
      <c r="A78" s="79" t="s">
        <v>300</v>
      </c>
      <c r="B78" s="79">
        <v>1</v>
      </c>
      <c r="C78" s="79" t="s">
        <v>280</v>
      </c>
      <c r="D78" s="79">
        <v>1</v>
      </c>
      <c r="E78" s="79"/>
      <c r="F78" s="79"/>
      <c r="G78" s="79"/>
      <c r="H78" s="79"/>
      <c r="I78" s="79"/>
      <c r="J78" s="79"/>
      <c r="K78" s="79"/>
      <c r="L78" s="79"/>
    </row>
    <row r="79" spans="1:12" ht="15" customHeight="1">
      <c r="A79" s="79" t="s">
        <v>297</v>
      </c>
      <c r="B79" s="79">
        <v>1</v>
      </c>
      <c r="C79" s="79" t="s">
        <v>279</v>
      </c>
      <c r="D79" s="79">
        <v>1</v>
      </c>
      <c r="E79" s="79"/>
      <c r="F79" s="79"/>
      <c r="G79" s="79"/>
      <c r="H79" s="79"/>
      <c r="I79" s="79"/>
      <c r="J79" s="79"/>
      <c r="K79" s="79"/>
      <c r="L79" s="79"/>
    </row>
    <row r="80" spans="1:12" ht="15">
      <c r="A80" s="79" t="s">
        <v>249</v>
      </c>
      <c r="B80" s="79">
        <v>1</v>
      </c>
      <c r="C80" s="79" t="s">
        <v>294</v>
      </c>
      <c r="D80" s="79">
        <v>1</v>
      </c>
      <c r="E80" s="79"/>
      <c r="F80" s="79"/>
      <c r="G80" s="79"/>
      <c r="H80" s="79"/>
      <c r="I80" s="79"/>
      <c r="J80" s="79"/>
      <c r="K80" s="79"/>
      <c r="L80" s="79"/>
    </row>
    <row r="83" spans="1:12" ht="15" customHeight="1">
      <c r="A83" s="13" t="s">
        <v>3165</v>
      </c>
      <c r="B83" s="13" t="s">
        <v>3101</v>
      </c>
      <c r="C83" s="13" t="s">
        <v>3166</v>
      </c>
      <c r="D83" s="13" t="s">
        <v>3104</v>
      </c>
      <c r="E83" s="13" t="s">
        <v>3167</v>
      </c>
      <c r="F83" s="13" t="s">
        <v>3106</v>
      </c>
      <c r="G83" s="13" t="s">
        <v>3168</v>
      </c>
      <c r="H83" s="13" t="s">
        <v>3108</v>
      </c>
      <c r="I83" s="13" t="s">
        <v>3169</v>
      </c>
      <c r="J83" s="13" t="s">
        <v>3110</v>
      </c>
      <c r="K83" s="13" t="s">
        <v>3170</v>
      </c>
      <c r="L83" s="13" t="s">
        <v>3111</v>
      </c>
    </row>
    <row r="84" spans="1:12" ht="15">
      <c r="A84" s="103" t="s">
        <v>254</v>
      </c>
      <c r="B84" s="79">
        <v>27942</v>
      </c>
      <c r="C84" s="103" t="s">
        <v>254</v>
      </c>
      <c r="D84" s="79">
        <v>27942</v>
      </c>
      <c r="E84" s="103" t="s">
        <v>271</v>
      </c>
      <c r="F84" s="79">
        <v>6782</v>
      </c>
      <c r="G84" s="103" t="s">
        <v>240</v>
      </c>
      <c r="H84" s="79">
        <v>12715</v>
      </c>
      <c r="I84" s="103" t="s">
        <v>253</v>
      </c>
      <c r="J84" s="79">
        <v>4291</v>
      </c>
      <c r="K84" s="103" t="s">
        <v>249</v>
      </c>
      <c r="L84" s="79">
        <v>15708</v>
      </c>
    </row>
    <row r="85" spans="1:12" ht="15">
      <c r="A85" s="103" t="s">
        <v>273</v>
      </c>
      <c r="B85" s="79">
        <v>16946</v>
      </c>
      <c r="C85" s="103" t="s">
        <v>273</v>
      </c>
      <c r="D85" s="79">
        <v>16946</v>
      </c>
      <c r="E85" s="103" t="s">
        <v>237</v>
      </c>
      <c r="F85" s="79">
        <v>5676</v>
      </c>
      <c r="G85" s="103" t="s">
        <v>241</v>
      </c>
      <c r="H85" s="79">
        <v>3039</v>
      </c>
      <c r="I85" s="103" t="s">
        <v>250</v>
      </c>
      <c r="J85" s="79">
        <v>834</v>
      </c>
      <c r="K85" s="103" t="s">
        <v>265</v>
      </c>
      <c r="L85" s="79">
        <v>8513</v>
      </c>
    </row>
    <row r="86" spans="1:12" ht="15">
      <c r="A86" s="103" t="s">
        <v>268</v>
      </c>
      <c r="B86" s="79">
        <v>16680</v>
      </c>
      <c r="C86" s="103" t="s">
        <v>268</v>
      </c>
      <c r="D86" s="79">
        <v>16680</v>
      </c>
      <c r="E86" s="103" t="s">
        <v>257</v>
      </c>
      <c r="F86" s="79">
        <v>5486</v>
      </c>
      <c r="G86" s="103" t="s">
        <v>260</v>
      </c>
      <c r="H86" s="79">
        <v>2700</v>
      </c>
      <c r="I86" s="103"/>
      <c r="J86" s="79"/>
      <c r="K86" s="103"/>
      <c r="L86" s="79"/>
    </row>
    <row r="87" spans="1:12" ht="15">
      <c r="A87" s="103" t="s">
        <v>249</v>
      </c>
      <c r="B87" s="79">
        <v>15708</v>
      </c>
      <c r="C87" s="103" t="s">
        <v>255</v>
      </c>
      <c r="D87" s="79">
        <v>14028</v>
      </c>
      <c r="E87" s="103" t="s">
        <v>242</v>
      </c>
      <c r="F87" s="79">
        <v>3199</v>
      </c>
      <c r="G87" s="103"/>
      <c r="H87" s="79"/>
      <c r="I87" s="103"/>
      <c r="J87" s="79"/>
      <c r="K87" s="103"/>
      <c r="L87" s="79"/>
    </row>
    <row r="88" spans="1:12" ht="15">
      <c r="A88" s="103" t="s">
        <v>255</v>
      </c>
      <c r="B88" s="79">
        <v>14028</v>
      </c>
      <c r="C88" s="103" t="s">
        <v>256</v>
      </c>
      <c r="D88" s="79">
        <v>13980</v>
      </c>
      <c r="E88" s="103"/>
      <c r="F88" s="79"/>
      <c r="G88" s="103"/>
      <c r="H88" s="79"/>
      <c r="I88" s="103"/>
      <c r="J88" s="79"/>
      <c r="K88" s="103"/>
      <c r="L88" s="79"/>
    </row>
    <row r="89" spans="1:12" ht="15" customHeight="1">
      <c r="A89" s="103" t="s">
        <v>256</v>
      </c>
      <c r="B89" s="79">
        <v>13980</v>
      </c>
      <c r="C89" s="103" t="s">
        <v>236</v>
      </c>
      <c r="D89" s="79">
        <v>12747</v>
      </c>
      <c r="E89" s="103"/>
      <c r="F89" s="79"/>
      <c r="G89" s="103"/>
      <c r="H89" s="79"/>
      <c r="I89" s="103"/>
      <c r="J89" s="79"/>
      <c r="K89" s="103"/>
      <c r="L89" s="79"/>
    </row>
    <row r="90" spans="1:12" ht="15">
      <c r="A90" s="103" t="s">
        <v>236</v>
      </c>
      <c r="B90" s="79">
        <v>12747</v>
      </c>
      <c r="C90" s="103" t="s">
        <v>248</v>
      </c>
      <c r="D90" s="79">
        <v>12320</v>
      </c>
      <c r="E90" s="103"/>
      <c r="F90" s="79"/>
      <c r="G90" s="103"/>
      <c r="H90" s="79"/>
      <c r="I90" s="103"/>
      <c r="J90" s="79"/>
      <c r="K90" s="103"/>
      <c r="L90" s="79"/>
    </row>
    <row r="91" spans="1:12" ht="15">
      <c r="A91" s="103" t="s">
        <v>240</v>
      </c>
      <c r="B91" s="79">
        <v>12715</v>
      </c>
      <c r="C91" s="103" t="s">
        <v>244</v>
      </c>
      <c r="D91" s="79">
        <v>11987</v>
      </c>
      <c r="E91" s="103"/>
      <c r="F91" s="79"/>
      <c r="G91" s="103"/>
      <c r="H91" s="79"/>
      <c r="I91" s="103"/>
      <c r="J91" s="79"/>
      <c r="K91" s="103"/>
      <c r="L91" s="79"/>
    </row>
    <row r="92" spans="1:12" ht="15" customHeight="1">
      <c r="A92" s="103" t="s">
        <v>248</v>
      </c>
      <c r="B92" s="79">
        <v>12320</v>
      </c>
      <c r="C92" s="103" t="s">
        <v>272</v>
      </c>
      <c r="D92" s="79">
        <v>8999</v>
      </c>
      <c r="E92" s="103"/>
      <c r="F92" s="79"/>
      <c r="G92" s="103"/>
      <c r="H92" s="79"/>
      <c r="I92" s="103"/>
      <c r="J92" s="79"/>
      <c r="K92" s="103"/>
      <c r="L92" s="79"/>
    </row>
    <row r="93" spans="1:12" ht="15">
      <c r="A93" s="103" t="s">
        <v>244</v>
      </c>
      <c r="B93" s="79">
        <v>11987</v>
      </c>
      <c r="C93" s="103" t="s">
        <v>263</v>
      </c>
      <c r="D93" s="79">
        <v>8821</v>
      </c>
      <c r="E93" s="103"/>
      <c r="F93" s="79"/>
      <c r="G93" s="103"/>
      <c r="H93" s="79"/>
      <c r="I93" s="103"/>
      <c r="J93" s="79"/>
      <c r="K93" s="103"/>
      <c r="L93" s="79"/>
    </row>
  </sheetData>
  <hyperlinks>
    <hyperlink ref="A2" r:id="rId1" display="https://home.kpmg/ch/en/home/insights/2018/05/clarity-on-cyber-security.html"/>
    <hyperlink ref="A3" r:id="rId2" display="https://event.on24.com/wcc/r/2010329-1/FBA433E61485F3E0E1475DBA6CA61DAD"/>
    <hyperlink ref="A4" r:id="rId3" display="https://www-01.ibm.com/events/wwe/grp/grp309.nsf/Agenda.xsp?openform&amp;seminar=ZFAM2HES&amp;locale=fr_FR&amp;auth=anonymous&amp;cm_mmc=OSocial_Twitter-_-Security_Detect+threats+-+QRadar-_-IFR_IFR-_-Twitter+Promo+IBM+Security+Summit+9+avril+&amp;cm_mmca1=000032ZH&amp;cm_mmca2=10000108"/>
    <hyperlink ref="A5" r:id="rId4" display="https://www.mckinsey.com/business-functions/risk/our-insights/cyber-risk-measurement-and-the-holistic-cybersecurity-approach"/>
    <hyperlink ref="A6" r:id="rId5" display="http://www.kadenceresearch.com/digitaltrust2019/wave3"/>
    <hyperlink ref="A7" r:id="rId6" display="https://www.linkedin.com/pulse/cybersecurity-from-ground-up-helps-enable-growth-matthew-randolph/"/>
    <hyperlink ref="A8" r:id="rId7" display="https://www.pwcavocats.com/fr/evenements/2018/petit-dejeuner-debat-les-actualites-juridiques-de-la-rentree-2018-a-l-ere-de-l-industrie-4-0.html"/>
    <hyperlink ref="A9" r:id="rId8" display="https://www.de.ey.com/Publication/vwLUAssets/ey-datenklau-virtuelle-gefahr-echte-schaeden-2/$FILE/ey-datenklau-virtuelle-gefahr-echte-schaeden-2.pdf"/>
    <hyperlink ref="A10" r:id="rId9" display="https://www.pwc.nl/nl/themas/blogs/grootste-gevaar-voor-dataprivacy-is-onze-ambivalentie.html"/>
    <hyperlink ref="A11" r:id="rId10" display="https://www.ey.com/za/en/services/advisory/ey-cybersecurity"/>
    <hyperlink ref="C2" r:id="rId11" display="https://home.kpmg/ch/en/home/insights/2018/05/clarity-on-cyber-security.html"/>
    <hyperlink ref="C3" r:id="rId12" display="https://www.mckinsey.com/business-functions/risk/our-insights/cyber-risk-measurement-and-the-holistic-cybersecurity-approach"/>
    <hyperlink ref="C4" r:id="rId13" display="https://www-01.ibm.com/events/wwe/grp/grp309.nsf/Agenda.xsp?openform&amp;seminar=ZFAM2HES&amp;locale=fr_FR&amp;auth=anonymous&amp;cm_mmc=OSocial_Twitter-_-Security_Detect+threats+-+QRadar-_-IFR_IFR-_-Twitter+Promo+IBM+Security+Summit+9+avril+&amp;cm_mmca1=000032ZH&amp;cm_mmca2=10000108"/>
    <hyperlink ref="C5" r:id="rId14" display="https://www.pwcavocats.com/fr/evenements/2018/petit-dejeuner-debat-les-actualites-juridiques-de-la-rentree-2018-a-l-ere-de-l-industrie-4-0.html"/>
    <hyperlink ref="C6" r:id="rId15" display="https://www.linkedin.com/pulse/cybersecurity-from-ground-up-helps-enable-growth-matthew-randolph/"/>
    <hyperlink ref="C7" r:id="rId16" display="http://www.kadenceresearch.com/digitaltrust2019/wave3"/>
    <hyperlink ref="C8" r:id="rId17" display="https://go.ey.com/2HN0rtn"/>
    <hyperlink ref="C9" r:id="rId18" display="https://www.ey.com/za/en/services/advisory/ey-cybersecurity"/>
    <hyperlink ref="C10" r:id="rId19" display="https://transformationblog.ey.com/2018/09/12/four-tips-to-make-cybersecurity-a-private-equity-value-driver/"/>
    <hyperlink ref="C11" r:id="rId20" display="https://transformationblog.ey.com/2019/01/14/a-year-in-the-life-of-a-data-protection-officer-ey-iapp-annual-privacy-governance-report/"/>
    <hyperlink ref="E2" r:id="rId21" display="https://www.pwc.nl/nl/themas/blogs/grootste-gevaar-voor-dataprivacy-is-onze-ambivalentie.html"/>
    <hyperlink ref="E3" r:id="rId22" display="https://www2.deloitte.com/nl/nl/pages/real-estate/articles/real-estate-predictions-2019.html"/>
    <hyperlink ref="E4" r:id="rId23" display="https://www.pwc.nl/nl/actueel-en-publicaties/diensten-en-sectoren/financiele-sector/processen-zijn-cruciaal-bij-werken-aan-cybersecurity.html"/>
    <hyperlink ref="E5" r:id="rId24" display="https://www.deloitteforward.nl/cyber-security/cyber-security-de-mens-is-niet-de-zwakste-schakel-maar-juist-de-oplossing/?utm_source=tw&amp;utm_medium=org&amp;utm_campaign=corp_cs&amp;linkId=66558963"/>
    <hyperlink ref="E6" r:id="rId25" display="https://www2.deloitte.com/nl/nl/pages/risk/articles/cybersecurity-de-mens-is-niet-het-probleem-maar-de-oplossing.html"/>
    <hyperlink ref="E7" r:id="rId26" display="http://www.deloitte.nl/privacy?id=nl:2sm:3tw:4privacy::6risk:20181029161300:&amp;utm_source=tw&amp;utm_campaign=privacy&amp;utm_content=risk&amp;utm_medium=social&amp;linkId=58871490"/>
    <hyperlink ref="E8" r:id="rId27" display="https://www.deloitteforward.nl/?linkId=58660333"/>
    <hyperlink ref="E9" r:id="rId28" display="http://www.deloitte.nl/privacy?id=nl:2sm:3tw:4Private_corp::6oth:20181031110000:&amp;utm_source=tw&amp;utm_campaign=Private_corp&amp;utm_content=oth&amp;utm_medium=social&amp;linkId=58964899"/>
    <hyperlink ref="E10" r:id="rId29" display="https://event.on24.com/eventRegistration/EventLobbyServlet?target=reg20.jsp&amp;referrer=&amp;eventid=1869175&amp;sessionid=1&amp;key=A66C45B6AAC9D16B3032F11D00C9772B&amp;regTag=&amp;sourcepage=register"/>
    <hyperlink ref="E11" r:id="rId30" display="https://www.deloitteforward.nl/podcasts/podcastserie-cases-seizoen-1-over-cyber-security/"/>
    <hyperlink ref="G2" r:id="rId31" display="https://event.on24.com/wcc/r/2010329-1/FBA433E61485F3E0E1475DBA6CA61DAD"/>
    <hyperlink ref="G3" r:id="rId32" display="https://insight.kpmg.fi/cyber-cruise-2019"/>
    <hyperlink ref="G4" r:id="rId33" display="https://home.kpmg.com/uk/en/home/insights/2018/08/mobility-2030-a-shake-up-for-insurance.html?hootPostID=65e6de8749391bf155976fd9672ed624"/>
    <hyperlink ref="G5" r:id="rId34" display="https://bit.ly/2okgtBT?hootPostID=5bc1666cb19200bffe24088b88fa8d61"/>
    <hyperlink ref="G6" r:id="rId35" display="https://r.online-reg.com/Appian_KPMG_GDPR_London_Event/site/pg/summary?utm_source=socialmedia&amp;utm_medium=LinkedIn&amp;utm_campaign=Appian"/>
    <hyperlink ref="G7" r:id="rId36" display="https://home.kpmg.com/uk/en/home/services/advisory/risk-consulting/regulatory-transformation-privacy-services.html?utm_source=socialmedia&amp;utm_medium=Twitter&amp;utm_campaign=GDPR"/>
    <hyperlink ref="G8" r:id="rId37" display="https://home.kpmg/uk/en/home/insights/2018/12/investing-in-data-privacy.html?hootPostID=45ec005b030401af8abe889bf8e29e15"/>
    <hyperlink ref="G9" r:id="rId38" display="https://social.kpmg/WEFLIVEUK_TW?utm_source=socialmedia&amp;utm_medium=&amp;utm_content=&amp;utm_campaign=wef19"/>
    <hyperlink ref="G10" r:id="rId39" display="https://home.kpmg/uk/en/home/media/press-releases/2019/01/ten-trends-driving-cyber-security-in-2019.html?utm_source=socialmedia&amp;utm_medium=&amp;utm_content=&amp;utm_campaign=wef19"/>
    <hyperlink ref="G11" r:id="rId40" display="https://www.linkedin.com/pulse/5-things-every-uk-company-should-doing-prevent-cyber-kevin-williams/"/>
    <hyperlink ref="I2" r:id="rId41" display="https://www.de.ey.com/Publication/vwLUAssets/ey-datenklau-virtuelle-gefahr-echte-schaeden-2/$FILE/ey-datenklau-virtuelle-gefahr-echte-schaeden-2.pdf"/>
    <hyperlink ref="I3" r:id="rId42" display="https://bit.ly/2QrLOzM"/>
    <hyperlink ref="I4" r:id="rId43" display="http://confare.at/swiss-cio-manager-summit/#anmeldung"/>
    <hyperlink ref="I5" r:id="rId44" display="https://bit.ly/2Sqf1P6"/>
    <hyperlink ref="I6" r:id="rId45" display="https://youtu.be/rFff_LRiJtk"/>
    <hyperlink ref="I7" r:id="rId46" display="https://www.eycom.ch/en/Publications/20181219-Is-Cybersecurity-about-more-than-protection/download"/>
    <hyperlink ref="I8" r:id="rId47" display="https://bit.ly/31NxRS1"/>
    <hyperlink ref="I9" r:id="rId48" display="https://www.de.ey.com/de/de/services/specialty-services/sme-business-services/ey-interviews-matthias-bandemer-cyber-security-muss-chefsache-sein"/>
    <hyperlink ref="I10" r:id="rId49" display="https://www.ey.com/de/de/services/specialty-services/sme-business-services/ey-interviews-matthias-bandemer-cyber-security-muss-chefsache-sein"/>
    <hyperlink ref="I11" r:id="rId50" display="https://exhibitors.cmdctrl.com/de/"/>
  </hyperlinks>
  <printOptions/>
  <pageMargins left="0.7" right="0.7" top="0.75" bottom="0.75" header="0.3" footer="0.3"/>
  <pageSetup orientation="portrait" paperSize="9"/>
  <tableParts>
    <tablePart r:id="rId51"/>
    <tablePart r:id="rId58"/>
    <tablePart r:id="rId53"/>
    <tablePart r:id="rId55"/>
    <tablePart r:id="rId57"/>
    <tablePart r:id="rId54"/>
    <tablePart r:id="rId52"/>
    <tablePart r:id="rId56"/>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B862E-B828-4EF1-9BD4-1F7CDCA3BE40}">
  <dimension ref="A1:BN281"/>
  <sheetViews>
    <sheetView workbookViewId="0" topLeftCell="A1">
      <pane xSplit="2" ySplit="2" topLeftCell="AZ3"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5.7109375" style="0" customWidth="1"/>
    <col min="17" max="17" width="33.140625" style="0" customWidth="1"/>
    <col min="18" max="18" width="9.57421875" style="0" bestFit="1" customWidth="1"/>
    <col min="19" max="19" width="13.140625" style="0" bestFit="1" customWidth="1"/>
    <col min="20" max="20" width="13.28125" style="0" bestFit="1" customWidth="1"/>
    <col min="21" max="21" width="22.8515625" style="0" customWidth="1"/>
    <col min="22" max="22" width="37.00390625" style="0" customWidth="1"/>
    <col min="23" max="23" width="17.8515625" style="0" customWidth="1"/>
    <col min="24" max="24" width="13.28125" style="0"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421875" style="0" bestFit="1" customWidth="1"/>
    <col min="63" max="63" width="31.5742187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2392</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2407</v>
      </c>
      <c r="BD2" s="13" t="s">
        <v>2419</v>
      </c>
      <c r="BE2" s="13" t="s">
        <v>2420</v>
      </c>
      <c r="BF2" s="52" t="s">
        <v>3080</v>
      </c>
      <c r="BG2" s="52" t="s">
        <v>3081</v>
      </c>
      <c r="BH2" s="52" t="s">
        <v>3082</v>
      </c>
      <c r="BI2" s="52" t="s">
        <v>3083</v>
      </c>
      <c r="BJ2" s="52" t="s">
        <v>3084</v>
      </c>
      <c r="BK2" s="52" t="s">
        <v>3085</v>
      </c>
      <c r="BL2" s="52" t="s">
        <v>3086</v>
      </c>
      <c r="BM2" s="52" t="s">
        <v>3087</v>
      </c>
      <c r="BN2" s="52" t="s">
        <v>3088</v>
      </c>
    </row>
    <row r="3" spans="1:66" ht="15">
      <c r="A3" s="65" t="s">
        <v>263</v>
      </c>
      <c r="B3" s="65" t="s">
        <v>263</v>
      </c>
      <c r="C3" s="66" t="s">
        <v>3372</v>
      </c>
      <c r="D3" s="67">
        <v>4.75</v>
      </c>
      <c r="E3" s="68" t="s">
        <v>132</v>
      </c>
      <c r="F3" s="69">
        <v>35</v>
      </c>
      <c r="G3" s="66"/>
      <c r="H3" s="70"/>
      <c r="I3" s="71"/>
      <c r="J3" s="71"/>
      <c r="K3" s="34" t="s">
        <v>65</v>
      </c>
      <c r="L3" s="78">
        <v>3</v>
      </c>
      <c r="M3" s="78"/>
      <c r="N3" s="73" t="s">
        <v>850</v>
      </c>
      <c r="O3" s="80" t="s">
        <v>198</v>
      </c>
      <c r="P3" s="82">
        <v>43313.356307870374</v>
      </c>
      <c r="Q3" s="80" t="s">
        <v>457</v>
      </c>
      <c r="R3" s="84" t="s">
        <v>694</v>
      </c>
      <c r="S3" s="80" t="s">
        <v>814</v>
      </c>
      <c r="T3" s="80" t="s">
        <v>850</v>
      </c>
      <c r="U3" s="80" t="s">
        <v>1211</v>
      </c>
      <c r="V3" s="80" t="s">
        <v>1211</v>
      </c>
      <c r="W3" s="82">
        <v>43313.356307870374</v>
      </c>
      <c r="X3" s="85">
        <v>43313</v>
      </c>
      <c r="Y3" s="83" t="s">
        <v>1472</v>
      </c>
      <c r="Z3" s="80" t="s">
        <v>1734</v>
      </c>
      <c r="AA3" s="80"/>
      <c r="AB3" s="80"/>
      <c r="AC3" s="83" t="s">
        <v>2014</v>
      </c>
      <c r="AD3" s="80"/>
      <c r="AE3" s="80" t="b">
        <v>0</v>
      </c>
      <c r="AF3" s="80">
        <v>3</v>
      </c>
      <c r="AG3" s="83" t="s">
        <v>2147</v>
      </c>
      <c r="AH3" s="80" t="b">
        <v>0</v>
      </c>
      <c r="AI3" s="80" t="s">
        <v>2150</v>
      </c>
      <c r="AJ3" s="80"/>
      <c r="AK3" s="83" t="s">
        <v>2147</v>
      </c>
      <c r="AL3" s="80" t="b">
        <v>0</v>
      </c>
      <c r="AM3" s="80">
        <v>4</v>
      </c>
      <c r="AN3" s="83" t="s">
        <v>2147</v>
      </c>
      <c r="AO3" s="80" t="s">
        <v>2189</v>
      </c>
      <c r="AP3" s="80" t="b">
        <v>0</v>
      </c>
      <c r="AQ3" s="83" t="s">
        <v>2014</v>
      </c>
      <c r="AR3" s="80"/>
      <c r="AS3" s="80">
        <v>0</v>
      </c>
      <c r="AT3" s="80">
        <v>0</v>
      </c>
      <c r="AU3" s="80"/>
      <c r="AV3" s="80"/>
      <c r="AW3" s="80"/>
      <c r="AX3" s="80"/>
      <c r="AY3" s="80"/>
      <c r="AZ3" s="80"/>
      <c r="BA3" s="80"/>
      <c r="BB3" s="80"/>
      <c r="BC3">
        <v>4</v>
      </c>
      <c r="BD3" s="79" t="str">
        <f>REPLACE(INDEX(GroupVertices[Group],MATCH(Edges25[[#This Row],[Vertex 1]],GroupVertices[Vertex],0)),1,1,"")</f>
        <v>1</v>
      </c>
      <c r="BE3" s="79" t="str">
        <f>REPLACE(INDEX(GroupVertices[Group],MATCH(Edges25[[#This Row],[Vertex 2]],GroupVertices[Vertex],0)),1,1,"")</f>
        <v>1</v>
      </c>
      <c r="BF3" s="48">
        <v>0</v>
      </c>
      <c r="BG3" s="49">
        <v>0</v>
      </c>
      <c r="BH3" s="48">
        <v>0</v>
      </c>
      <c r="BI3" s="49">
        <v>0</v>
      </c>
      <c r="BJ3" s="48">
        <v>0</v>
      </c>
      <c r="BK3" s="49">
        <v>0</v>
      </c>
      <c r="BL3" s="48">
        <v>13</v>
      </c>
      <c r="BM3" s="49">
        <v>100</v>
      </c>
      <c r="BN3" s="48">
        <v>13</v>
      </c>
    </row>
    <row r="4" spans="1:66" ht="15">
      <c r="A4" s="65" t="s">
        <v>236</v>
      </c>
      <c r="B4" s="65" t="s">
        <v>236</v>
      </c>
      <c r="C4" s="66" t="s">
        <v>3370</v>
      </c>
      <c r="D4" s="67">
        <v>10</v>
      </c>
      <c r="E4" s="68" t="s">
        <v>136</v>
      </c>
      <c r="F4" s="69">
        <v>20</v>
      </c>
      <c r="G4" s="66"/>
      <c r="H4" s="70"/>
      <c r="I4" s="71"/>
      <c r="J4" s="71"/>
      <c r="K4" s="34" t="s">
        <v>65</v>
      </c>
      <c r="L4" s="78">
        <v>4</v>
      </c>
      <c r="M4" s="78"/>
      <c r="N4" s="73" t="s">
        <v>850</v>
      </c>
      <c r="O4" s="80" t="s">
        <v>198</v>
      </c>
      <c r="P4" s="82">
        <v>43321.27570601852</v>
      </c>
      <c r="Q4" s="80" t="s">
        <v>444</v>
      </c>
      <c r="R4" s="84" t="s">
        <v>686</v>
      </c>
      <c r="S4" s="80" t="s">
        <v>829</v>
      </c>
      <c r="T4" s="80"/>
      <c r="U4" s="80" t="s">
        <v>1207</v>
      </c>
      <c r="V4" s="80" t="s">
        <v>1207</v>
      </c>
      <c r="W4" s="82">
        <v>43321.27570601852</v>
      </c>
      <c r="X4" s="85">
        <v>43321</v>
      </c>
      <c r="Y4" s="83" t="s">
        <v>1380</v>
      </c>
      <c r="Z4" s="80" t="s">
        <v>1721</v>
      </c>
      <c r="AA4" s="80"/>
      <c r="AB4" s="80"/>
      <c r="AC4" s="83" t="s">
        <v>2001</v>
      </c>
      <c r="AD4" s="80"/>
      <c r="AE4" s="80" t="b">
        <v>0</v>
      </c>
      <c r="AF4" s="80">
        <v>0</v>
      </c>
      <c r="AG4" s="83" t="s">
        <v>2147</v>
      </c>
      <c r="AH4" s="80" t="b">
        <v>0</v>
      </c>
      <c r="AI4" s="80" t="s">
        <v>2150</v>
      </c>
      <c r="AJ4" s="80"/>
      <c r="AK4" s="83" t="s">
        <v>2147</v>
      </c>
      <c r="AL4" s="80" t="b">
        <v>0</v>
      </c>
      <c r="AM4" s="80">
        <v>12</v>
      </c>
      <c r="AN4" s="83" t="s">
        <v>2147</v>
      </c>
      <c r="AO4" s="80" t="s">
        <v>2176</v>
      </c>
      <c r="AP4" s="80" t="b">
        <v>0</v>
      </c>
      <c r="AQ4" s="83" t="s">
        <v>2001</v>
      </c>
      <c r="AR4" s="80"/>
      <c r="AS4" s="80">
        <v>0</v>
      </c>
      <c r="AT4" s="80">
        <v>0</v>
      </c>
      <c r="AU4" s="80"/>
      <c r="AV4" s="80"/>
      <c r="AW4" s="80"/>
      <c r="AX4" s="80"/>
      <c r="AY4" s="80"/>
      <c r="AZ4" s="80"/>
      <c r="BA4" s="80"/>
      <c r="BB4" s="80"/>
      <c r="BC4">
        <v>13</v>
      </c>
      <c r="BD4" s="79" t="str">
        <f>REPLACE(INDEX(GroupVertices[Group],MATCH(Edges25[[#This Row],[Vertex 1]],GroupVertices[Vertex],0)),1,1,"")</f>
        <v>1</v>
      </c>
      <c r="BE4" s="79" t="str">
        <f>REPLACE(INDEX(GroupVertices[Group],MATCH(Edges25[[#This Row],[Vertex 2]],GroupVertices[Vertex],0)),1,1,"")</f>
        <v>1</v>
      </c>
      <c r="BF4" s="48">
        <v>0</v>
      </c>
      <c r="BG4" s="49">
        <v>0</v>
      </c>
      <c r="BH4" s="48">
        <v>1</v>
      </c>
      <c r="BI4" s="49">
        <v>5</v>
      </c>
      <c r="BJ4" s="48">
        <v>0</v>
      </c>
      <c r="BK4" s="49">
        <v>0</v>
      </c>
      <c r="BL4" s="48">
        <v>19</v>
      </c>
      <c r="BM4" s="49">
        <v>95</v>
      </c>
      <c r="BN4" s="48">
        <v>20</v>
      </c>
    </row>
    <row r="5" spans="1:66" ht="15">
      <c r="A5" s="65" t="s">
        <v>268</v>
      </c>
      <c r="B5" s="65" t="s">
        <v>268</v>
      </c>
      <c r="C5" s="66" t="s">
        <v>3370</v>
      </c>
      <c r="D5" s="67">
        <v>10</v>
      </c>
      <c r="E5" s="68" t="s">
        <v>136</v>
      </c>
      <c r="F5" s="69">
        <v>20</v>
      </c>
      <c r="G5" s="66"/>
      <c r="H5" s="70"/>
      <c r="I5" s="71"/>
      <c r="J5" s="71"/>
      <c r="K5" s="34" t="s">
        <v>65</v>
      </c>
      <c r="L5" s="78">
        <v>5</v>
      </c>
      <c r="M5" s="78"/>
      <c r="N5" s="73" t="s">
        <v>850</v>
      </c>
      <c r="O5" s="80" t="s">
        <v>198</v>
      </c>
      <c r="P5" s="82">
        <v>43321.64724537037</v>
      </c>
      <c r="Q5" s="80" t="s">
        <v>526</v>
      </c>
      <c r="R5" s="80" t="s">
        <v>741</v>
      </c>
      <c r="S5" s="80" t="s">
        <v>814</v>
      </c>
      <c r="T5" s="80" t="s">
        <v>1096</v>
      </c>
      <c r="U5" s="80"/>
      <c r="V5" s="80" t="s">
        <v>1327</v>
      </c>
      <c r="W5" s="82">
        <v>43321.64724537037</v>
      </c>
      <c r="X5" s="85">
        <v>43321</v>
      </c>
      <c r="Y5" s="83" t="s">
        <v>1421</v>
      </c>
      <c r="Z5" s="80" t="s">
        <v>1803</v>
      </c>
      <c r="AA5" s="80"/>
      <c r="AB5" s="80"/>
      <c r="AC5" s="83" t="s">
        <v>2084</v>
      </c>
      <c r="AD5" s="80"/>
      <c r="AE5" s="80" t="b">
        <v>0</v>
      </c>
      <c r="AF5" s="80">
        <v>6</v>
      </c>
      <c r="AG5" s="83" t="s">
        <v>2147</v>
      </c>
      <c r="AH5" s="80" t="b">
        <v>0</v>
      </c>
      <c r="AI5" s="80" t="s">
        <v>2150</v>
      </c>
      <c r="AJ5" s="80"/>
      <c r="AK5" s="83" t="s">
        <v>2147</v>
      </c>
      <c r="AL5" s="80" t="b">
        <v>0</v>
      </c>
      <c r="AM5" s="80">
        <v>8</v>
      </c>
      <c r="AN5" s="83" t="s">
        <v>2147</v>
      </c>
      <c r="AO5" s="80" t="s">
        <v>2189</v>
      </c>
      <c r="AP5" s="80" t="b">
        <v>0</v>
      </c>
      <c r="AQ5" s="83" t="s">
        <v>2084</v>
      </c>
      <c r="AR5" s="80"/>
      <c r="AS5" s="80">
        <v>0</v>
      </c>
      <c r="AT5" s="80">
        <v>0</v>
      </c>
      <c r="AU5" s="80"/>
      <c r="AV5" s="80"/>
      <c r="AW5" s="80"/>
      <c r="AX5" s="80"/>
      <c r="AY5" s="80"/>
      <c r="AZ5" s="80"/>
      <c r="BA5" s="80"/>
      <c r="BB5" s="80"/>
      <c r="BC5">
        <v>17</v>
      </c>
      <c r="BD5" s="79" t="str">
        <f>REPLACE(INDEX(GroupVertices[Group],MATCH(Edges25[[#This Row],[Vertex 1]],GroupVertices[Vertex],0)),1,1,"")</f>
        <v>1</v>
      </c>
      <c r="BE5" s="79" t="str">
        <f>REPLACE(INDEX(GroupVertices[Group],MATCH(Edges25[[#This Row],[Vertex 2]],GroupVertices[Vertex],0)),1,1,"")</f>
        <v>1</v>
      </c>
      <c r="BF5" s="48">
        <v>2</v>
      </c>
      <c r="BG5" s="49">
        <v>4.444444444444445</v>
      </c>
      <c r="BH5" s="48">
        <v>0</v>
      </c>
      <c r="BI5" s="49">
        <v>0</v>
      </c>
      <c r="BJ5" s="48">
        <v>0</v>
      </c>
      <c r="BK5" s="49">
        <v>0</v>
      </c>
      <c r="BL5" s="48">
        <v>43</v>
      </c>
      <c r="BM5" s="49">
        <v>95.55555555555556</v>
      </c>
      <c r="BN5" s="48">
        <v>45</v>
      </c>
    </row>
    <row r="6" spans="1:66" ht="15">
      <c r="A6" s="65" t="s">
        <v>268</v>
      </c>
      <c r="B6" s="65" t="s">
        <v>268</v>
      </c>
      <c r="C6" s="66" t="s">
        <v>3370</v>
      </c>
      <c r="D6" s="67">
        <v>10</v>
      </c>
      <c r="E6" s="68" t="s">
        <v>136</v>
      </c>
      <c r="F6" s="69">
        <v>20</v>
      </c>
      <c r="G6" s="66"/>
      <c r="H6" s="70"/>
      <c r="I6" s="71"/>
      <c r="J6" s="71"/>
      <c r="K6" s="34" t="s">
        <v>65</v>
      </c>
      <c r="L6" s="78">
        <v>6</v>
      </c>
      <c r="M6" s="78"/>
      <c r="N6" s="73" t="s">
        <v>850</v>
      </c>
      <c r="O6" s="80" t="s">
        <v>198</v>
      </c>
      <c r="P6" s="82">
        <v>43324.35422453703</v>
      </c>
      <c r="Q6" s="80" t="s">
        <v>527</v>
      </c>
      <c r="R6" s="80" t="s">
        <v>742</v>
      </c>
      <c r="S6" s="80" t="s">
        <v>814</v>
      </c>
      <c r="T6" s="80" t="s">
        <v>1097</v>
      </c>
      <c r="U6" s="80"/>
      <c r="V6" s="80" t="s">
        <v>1327</v>
      </c>
      <c r="W6" s="82">
        <v>43324.35422453703</v>
      </c>
      <c r="X6" s="85">
        <v>43324</v>
      </c>
      <c r="Y6" s="83" t="s">
        <v>1443</v>
      </c>
      <c r="Z6" s="80" t="s">
        <v>1804</v>
      </c>
      <c r="AA6" s="80"/>
      <c r="AB6" s="80"/>
      <c r="AC6" s="83" t="s">
        <v>2085</v>
      </c>
      <c r="AD6" s="80"/>
      <c r="AE6" s="80" t="b">
        <v>0</v>
      </c>
      <c r="AF6" s="80">
        <v>5</v>
      </c>
      <c r="AG6" s="83" t="s">
        <v>2147</v>
      </c>
      <c r="AH6" s="80" t="b">
        <v>0</v>
      </c>
      <c r="AI6" s="80" t="s">
        <v>2150</v>
      </c>
      <c r="AJ6" s="80"/>
      <c r="AK6" s="83" t="s">
        <v>2147</v>
      </c>
      <c r="AL6" s="80" t="b">
        <v>0</v>
      </c>
      <c r="AM6" s="80">
        <v>5</v>
      </c>
      <c r="AN6" s="83" t="s">
        <v>2147</v>
      </c>
      <c r="AO6" s="80" t="s">
        <v>2189</v>
      </c>
      <c r="AP6" s="80" t="b">
        <v>0</v>
      </c>
      <c r="AQ6" s="83" t="s">
        <v>2085</v>
      </c>
      <c r="AR6" s="80"/>
      <c r="AS6" s="80">
        <v>0</v>
      </c>
      <c r="AT6" s="80">
        <v>0</v>
      </c>
      <c r="AU6" s="80"/>
      <c r="AV6" s="80"/>
      <c r="AW6" s="80"/>
      <c r="AX6" s="80"/>
      <c r="AY6" s="80"/>
      <c r="AZ6" s="80"/>
      <c r="BA6" s="80"/>
      <c r="BB6" s="80"/>
      <c r="BC6">
        <v>17</v>
      </c>
      <c r="BD6" s="79" t="str">
        <f>REPLACE(INDEX(GroupVertices[Group],MATCH(Edges25[[#This Row],[Vertex 1]],GroupVertices[Vertex],0)),1,1,"")</f>
        <v>1</v>
      </c>
      <c r="BE6" s="79" t="str">
        <f>REPLACE(INDEX(GroupVertices[Group],MATCH(Edges25[[#This Row],[Vertex 2]],GroupVertices[Vertex],0)),1,1,"")</f>
        <v>1</v>
      </c>
      <c r="BF6" s="48">
        <v>2</v>
      </c>
      <c r="BG6" s="49">
        <v>4.545454545454546</v>
      </c>
      <c r="BH6" s="48">
        <v>0</v>
      </c>
      <c r="BI6" s="49">
        <v>0</v>
      </c>
      <c r="BJ6" s="48">
        <v>0</v>
      </c>
      <c r="BK6" s="49">
        <v>0</v>
      </c>
      <c r="BL6" s="48">
        <v>42</v>
      </c>
      <c r="BM6" s="49">
        <v>95.45454545454545</v>
      </c>
      <c r="BN6" s="48">
        <v>44</v>
      </c>
    </row>
    <row r="7" spans="1:66" ht="15">
      <c r="A7" s="65" t="s">
        <v>239</v>
      </c>
      <c r="B7" s="65" t="s">
        <v>239</v>
      </c>
      <c r="C7" s="66" t="s">
        <v>3378</v>
      </c>
      <c r="D7" s="67">
        <v>6.5</v>
      </c>
      <c r="E7" s="68" t="s">
        <v>136</v>
      </c>
      <c r="F7" s="69">
        <v>30</v>
      </c>
      <c r="G7" s="66"/>
      <c r="H7" s="70"/>
      <c r="I7" s="71"/>
      <c r="J7" s="71"/>
      <c r="K7" s="34" t="s">
        <v>65</v>
      </c>
      <c r="L7" s="78">
        <v>7</v>
      </c>
      <c r="M7" s="78"/>
      <c r="N7" s="73" t="s">
        <v>850</v>
      </c>
      <c r="O7" s="80" t="s">
        <v>198</v>
      </c>
      <c r="P7" s="82">
        <v>43328.285150462965</v>
      </c>
      <c r="Q7" s="80" t="s">
        <v>315</v>
      </c>
      <c r="R7" s="84" t="s">
        <v>591</v>
      </c>
      <c r="S7" s="80" t="s">
        <v>798</v>
      </c>
      <c r="T7" s="80" t="s">
        <v>880</v>
      </c>
      <c r="U7" s="80"/>
      <c r="V7" s="80" t="s">
        <v>1298</v>
      </c>
      <c r="W7" s="82">
        <v>43328.285150462965</v>
      </c>
      <c r="X7" s="85">
        <v>43328</v>
      </c>
      <c r="Y7" s="83" t="s">
        <v>1405</v>
      </c>
      <c r="Z7" s="80" t="s">
        <v>1592</v>
      </c>
      <c r="AA7" s="80"/>
      <c r="AB7" s="80"/>
      <c r="AC7" s="83" t="s">
        <v>1871</v>
      </c>
      <c r="AD7" s="80"/>
      <c r="AE7" s="80" t="b">
        <v>0</v>
      </c>
      <c r="AF7" s="80">
        <v>0</v>
      </c>
      <c r="AG7" s="83" t="s">
        <v>2147</v>
      </c>
      <c r="AH7" s="80" t="b">
        <v>0</v>
      </c>
      <c r="AI7" s="80" t="s">
        <v>2153</v>
      </c>
      <c r="AJ7" s="80"/>
      <c r="AK7" s="83" t="s">
        <v>2147</v>
      </c>
      <c r="AL7" s="80" t="b">
        <v>0</v>
      </c>
      <c r="AM7" s="80">
        <v>0</v>
      </c>
      <c r="AN7" s="83" t="s">
        <v>2147</v>
      </c>
      <c r="AO7" s="80" t="s">
        <v>2184</v>
      </c>
      <c r="AP7" s="80" t="b">
        <v>0</v>
      </c>
      <c r="AQ7" s="83" t="s">
        <v>1871</v>
      </c>
      <c r="AR7" s="80"/>
      <c r="AS7" s="80">
        <v>0</v>
      </c>
      <c r="AT7" s="80">
        <v>0</v>
      </c>
      <c r="AU7" s="80"/>
      <c r="AV7" s="80"/>
      <c r="AW7" s="80"/>
      <c r="AX7" s="80"/>
      <c r="AY7" s="80"/>
      <c r="AZ7" s="80"/>
      <c r="BA7" s="80"/>
      <c r="BB7" s="80"/>
      <c r="BC7">
        <v>7</v>
      </c>
      <c r="BD7" s="79" t="str">
        <f>REPLACE(INDEX(GroupVertices[Group],MATCH(Edges25[[#This Row],[Vertex 1]],GroupVertices[Vertex],0)),1,1,"")</f>
        <v>1</v>
      </c>
      <c r="BE7" s="79" t="str">
        <f>REPLACE(INDEX(GroupVertices[Group],MATCH(Edges25[[#This Row],[Vertex 2]],GroupVertices[Vertex],0)),1,1,"")</f>
        <v>1</v>
      </c>
      <c r="BF7" s="48">
        <v>0</v>
      </c>
      <c r="BG7" s="49">
        <v>0</v>
      </c>
      <c r="BH7" s="48">
        <v>0</v>
      </c>
      <c r="BI7" s="49">
        <v>0</v>
      </c>
      <c r="BJ7" s="48">
        <v>0</v>
      </c>
      <c r="BK7" s="49">
        <v>0</v>
      </c>
      <c r="BL7" s="48">
        <v>15</v>
      </c>
      <c r="BM7" s="49">
        <v>100</v>
      </c>
      <c r="BN7" s="48">
        <v>15</v>
      </c>
    </row>
    <row r="8" spans="1:66" ht="15">
      <c r="A8" s="65" t="s">
        <v>256</v>
      </c>
      <c r="B8" s="65" t="s">
        <v>256</v>
      </c>
      <c r="C8" s="66" t="s">
        <v>3372</v>
      </c>
      <c r="D8" s="67">
        <v>4.75</v>
      </c>
      <c r="E8" s="68" t="s">
        <v>132</v>
      </c>
      <c r="F8" s="69">
        <v>35</v>
      </c>
      <c r="G8" s="66"/>
      <c r="H8" s="70"/>
      <c r="I8" s="71"/>
      <c r="J8" s="71"/>
      <c r="K8" s="34" t="s">
        <v>65</v>
      </c>
      <c r="L8" s="78">
        <v>8</v>
      </c>
      <c r="M8" s="78"/>
      <c r="N8" s="73" t="s">
        <v>888</v>
      </c>
      <c r="O8" s="80" t="s">
        <v>198</v>
      </c>
      <c r="P8" s="82">
        <v>43334.329780092594</v>
      </c>
      <c r="Q8" s="80" t="s">
        <v>482</v>
      </c>
      <c r="R8" s="80"/>
      <c r="S8" s="80"/>
      <c r="T8" s="80" t="s">
        <v>860</v>
      </c>
      <c r="U8" s="80" t="s">
        <v>1227</v>
      </c>
      <c r="V8" s="80" t="s">
        <v>1227</v>
      </c>
      <c r="W8" s="82">
        <v>43334.329780092594</v>
      </c>
      <c r="X8" s="85">
        <v>43334</v>
      </c>
      <c r="Y8" s="83" t="s">
        <v>1520</v>
      </c>
      <c r="Z8" s="80" t="s">
        <v>1759</v>
      </c>
      <c r="AA8" s="80"/>
      <c r="AB8" s="80"/>
      <c r="AC8" s="83" t="s">
        <v>2039</v>
      </c>
      <c r="AD8" s="80"/>
      <c r="AE8" s="80" t="b">
        <v>0</v>
      </c>
      <c r="AF8" s="80">
        <v>5</v>
      </c>
      <c r="AG8" s="83" t="s">
        <v>2147</v>
      </c>
      <c r="AH8" s="80" t="b">
        <v>0</v>
      </c>
      <c r="AI8" s="80" t="s">
        <v>2150</v>
      </c>
      <c r="AJ8" s="80"/>
      <c r="AK8" s="83" t="s">
        <v>2147</v>
      </c>
      <c r="AL8" s="80" t="b">
        <v>0</v>
      </c>
      <c r="AM8" s="80">
        <v>4</v>
      </c>
      <c r="AN8" s="83" t="s">
        <v>2147</v>
      </c>
      <c r="AO8" s="80" t="s">
        <v>2175</v>
      </c>
      <c r="AP8" s="80" t="b">
        <v>0</v>
      </c>
      <c r="AQ8" s="83" t="s">
        <v>2039</v>
      </c>
      <c r="AR8" s="80"/>
      <c r="AS8" s="80">
        <v>0</v>
      </c>
      <c r="AT8" s="80">
        <v>0</v>
      </c>
      <c r="AU8" s="80"/>
      <c r="AV8" s="80"/>
      <c r="AW8" s="80"/>
      <c r="AX8" s="80"/>
      <c r="AY8" s="80"/>
      <c r="AZ8" s="80"/>
      <c r="BA8" s="80"/>
      <c r="BB8" s="80"/>
      <c r="BC8">
        <v>4</v>
      </c>
      <c r="BD8" s="79" t="str">
        <f>REPLACE(INDEX(GroupVertices[Group],MATCH(Edges25[[#This Row],[Vertex 1]],GroupVertices[Vertex],0)),1,1,"")</f>
        <v>1</v>
      </c>
      <c r="BE8" s="79" t="str">
        <f>REPLACE(INDEX(GroupVertices[Group],MATCH(Edges25[[#This Row],[Vertex 2]],GroupVertices[Vertex],0)),1,1,"")</f>
        <v>1</v>
      </c>
      <c r="BF8" s="48">
        <v>0</v>
      </c>
      <c r="BG8" s="49">
        <v>0</v>
      </c>
      <c r="BH8" s="48">
        <v>0</v>
      </c>
      <c r="BI8" s="49">
        <v>0</v>
      </c>
      <c r="BJ8" s="48">
        <v>0</v>
      </c>
      <c r="BK8" s="49">
        <v>0</v>
      </c>
      <c r="BL8" s="48">
        <v>12</v>
      </c>
      <c r="BM8" s="49">
        <v>100</v>
      </c>
      <c r="BN8" s="48">
        <v>12</v>
      </c>
    </row>
    <row r="9" spans="1:66" ht="15">
      <c r="A9" s="65" t="s">
        <v>267</v>
      </c>
      <c r="B9" s="65" t="s">
        <v>267</v>
      </c>
      <c r="C9" s="66" t="s">
        <v>3369</v>
      </c>
      <c r="D9" s="67">
        <v>3</v>
      </c>
      <c r="E9" s="68" t="s">
        <v>132</v>
      </c>
      <c r="F9" s="69">
        <v>40</v>
      </c>
      <c r="G9" s="66"/>
      <c r="H9" s="70"/>
      <c r="I9" s="71"/>
      <c r="J9" s="71"/>
      <c r="K9" s="34" t="s">
        <v>65</v>
      </c>
      <c r="L9" s="78">
        <v>9</v>
      </c>
      <c r="M9" s="78"/>
      <c r="N9" s="73" t="s">
        <v>850</v>
      </c>
      <c r="O9" s="80" t="s">
        <v>198</v>
      </c>
      <c r="P9" s="82">
        <v>43337.42222222222</v>
      </c>
      <c r="Q9" s="80" t="s">
        <v>486</v>
      </c>
      <c r="R9" s="84" t="s">
        <v>711</v>
      </c>
      <c r="S9" s="80" t="s">
        <v>804</v>
      </c>
      <c r="T9" s="80" t="s">
        <v>1062</v>
      </c>
      <c r="U9" s="80" t="s">
        <v>1228</v>
      </c>
      <c r="V9" s="80" t="s">
        <v>1228</v>
      </c>
      <c r="W9" s="82">
        <v>43337.42222222222</v>
      </c>
      <c r="X9" s="85">
        <v>43337</v>
      </c>
      <c r="Y9" s="83" t="s">
        <v>1434</v>
      </c>
      <c r="Z9" s="80" t="s">
        <v>1763</v>
      </c>
      <c r="AA9" s="80"/>
      <c r="AB9" s="80"/>
      <c r="AC9" s="83" t="s">
        <v>2043</v>
      </c>
      <c r="AD9" s="80"/>
      <c r="AE9" s="80" t="b">
        <v>0</v>
      </c>
      <c r="AF9" s="80">
        <v>11</v>
      </c>
      <c r="AG9" s="83" t="s">
        <v>2147</v>
      </c>
      <c r="AH9" s="80" t="b">
        <v>0</v>
      </c>
      <c r="AI9" s="80" t="s">
        <v>2150</v>
      </c>
      <c r="AJ9" s="80"/>
      <c r="AK9" s="83" t="s">
        <v>2147</v>
      </c>
      <c r="AL9" s="80" t="b">
        <v>0</v>
      </c>
      <c r="AM9" s="80">
        <v>8</v>
      </c>
      <c r="AN9" s="83" t="s">
        <v>2147</v>
      </c>
      <c r="AO9" s="80" t="s">
        <v>2176</v>
      </c>
      <c r="AP9" s="80" t="b">
        <v>0</v>
      </c>
      <c r="AQ9" s="83" t="s">
        <v>2043</v>
      </c>
      <c r="AR9" s="80"/>
      <c r="AS9" s="80">
        <v>0</v>
      </c>
      <c r="AT9" s="80">
        <v>0</v>
      </c>
      <c r="AU9" s="80"/>
      <c r="AV9" s="80"/>
      <c r="AW9" s="80"/>
      <c r="AX9" s="80"/>
      <c r="AY9" s="80"/>
      <c r="AZ9" s="80"/>
      <c r="BA9" s="80"/>
      <c r="BB9" s="80"/>
      <c r="BC9">
        <v>1</v>
      </c>
      <c r="BD9" s="79" t="str">
        <f>REPLACE(INDEX(GroupVertices[Group],MATCH(Edges25[[#This Row],[Vertex 1]],GroupVertices[Vertex],0)),1,1,"")</f>
        <v>1</v>
      </c>
      <c r="BE9" s="79" t="str">
        <f>REPLACE(INDEX(GroupVertices[Group],MATCH(Edges25[[#This Row],[Vertex 2]],GroupVertices[Vertex],0)),1,1,"")</f>
        <v>1</v>
      </c>
      <c r="BF9" s="48">
        <v>1</v>
      </c>
      <c r="BG9" s="49">
        <v>3.225806451612903</v>
      </c>
      <c r="BH9" s="48">
        <v>1</v>
      </c>
      <c r="BI9" s="49">
        <v>3.225806451612903</v>
      </c>
      <c r="BJ9" s="48">
        <v>0</v>
      </c>
      <c r="BK9" s="49">
        <v>0</v>
      </c>
      <c r="BL9" s="48">
        <v>29</v>
      </c>
      <c r="BM9" s="49">
        <v>93.54838709677419</v>
      </c>
      <c r="BN9" s="48">
        <v>31</v>
      </c>
    </row>
    <row r="10" spans="1:66" ht="15">
      <c r="A10" s="65" t="s">
        <v>269</v>
      </c>
      <c r="B10" s="65" t="s">
        <v>269</v>
      </c>
      <c r="C10" s="66" t="s">
        <v>3372</v>
      </c>
      <c r="D10" s="67">
        <v>4.75</v>
      </c>
      <c r="E10" s="68" t="s">
        <v>132</v>
      </c>
      <c r="F10" s="69">
        <v>35</v>
      </c>
      <c r="G10" s="66"/>
      <c r="H10" s="70"/>
      <c r="I10" s="71"/>
      <c r="J10" s="71"/>
      <c r="K10" s="34" t="s">
        <v>65</v>
      </c>
      <c r="L10" s="78">
        <v>10</v>
      </c>
      <c r="M10" s="78"/>
      <c r="N10" s="73" t="s">
        <v>850</v>
      </c>
      <c r="O10" s="80" t="s">
        <v>198</v>
      </c>
      <c r="P10" s="82">
        <v>43340.36150462963</v>
      </c>
      <c r="Q10" s="80" t="s">
        <v>573</v>
      </c>
      <c r="R10" s="80" t="s">
        <v>772</v>
      </c>
      <c r="S10" s="80" t="s">
        <v>833</v>
      </c>
      <c r="T10" s="80" t="s">
        <v>1129</v>
      </c>
      <c r="U10" s="80" t="s">
        <v>1284</v>
      </c>
      <c r="V10" s="80" t="s">
        <v>1284</v>
      </c>
      <c r="W10" s="82">
        <v>43340.36150462963</v>
      </c>
      <c r="X10" s="85">
        <v>43340</v>
      </c>
      <c r="Y10" s="83" t="s">
        <v>1412</v>
      </c>
      <c r="Z10" s="80" t="s">
        <v>1850</v>
      </c>
      <c r="AA10" s="80"/>
      <c r="AB10" s="80"/>
      <c r="AC10" s="83" t="s">
        <v>2131</v>
      </c>
      <c r="AD10" s="80"/>
      <c r="AE10" s="80" t="b">
        <v>0</v>
      </c>
      <c r="AF10" s="80">
        <v>1</v>
      </c>
      <c r="AG10" s="83" t="s">
        <v>2147</v>
      </c>
      <c r="AH10" s="80" t="b">
        <v>0</v>
      </c>
      <c r="AI10" s="80" t="s">
        <v>2150</v>
      </c>
      <c r="AJ10" s="80"/>
      <c r="AK10" s="83" t="s">
        <v>2147</v>
      </c>
      <c r="AL10" s="80" t="b">
        <v>0</v>
      </c>
      <c r="AM10" s="80">
        <v>0</v>
      </c>
      <c r="AN10" s="83" t="s">
        <v>2147</v>
      </c>
      <c r="AO10" s="80" t="s">
        <v>2175</v>
      </c>
      <c r="AP10" s="80" t="b">
        <v>0</v>
      </c>
      <c r="AQ10" s="83" t="s">
        <v>2131</v>
      </c>
      <c r="AR10" s="80"/>
      <c r="AS10" s="80">
        <v>0</v>
      </c>
      <c r="AT10" s="80">
        <v>0</v>
      </c>
      <c r="AU10" s="80"/>
      <c r="AV10" s="80"/>
      <c r="AW10" s="80"/>
      <c r="AX10" s="80"/>
      <c r="AY10" s="80"/>
      <c r="AZ10" s="80"/>
      <c r="BA10" s="80"/>
      <c r="BB10" s="80"/>
      <c r="BC10">
        <v>4</v>
      </c>
      <c r="BD10" s="79" t="str">
        <f>REPLACE(INDEX(GroupVertices[Group],MATCH(Edges25[[#This Row],[Vertex 1]],GroupVertices[Vertex],0)),1,1,"")</f>
        <v>1</v>
      </c>
      <c r="BE10" s="79" t="str">
        <f>REPLACE(INDEX(GroupVertices[Group],MATCH(Edges25[[#This Row],[Vertex 2]],GroupVertices[Vertex],0)),1,1,"")</f>
        <v>1</v>
      </c>
      <c r="BF10" s="48">
        <v>1</v>
      </c>
      <c r="BG10" s="49">
        <v>2.6315789473684212</v>
      </c>
      <c r="BH10" s="48">
        <v>0</v>
      </c>
      <c r="BI10" s="49">
        <v>0</v>
      </c>
      <c r="BJ10" s="48">
        <v>0</v>
      </c>
      <c r="BK10" s="49">
        <v>0</v>
      </c>
      <c r="BL10" s="48">
        <v>37</v>
      </c>
      <c r="BM10" s="49">
        <v>97.36842105263158</v>
      </c>
      <c r="BN10" s="48">
        <v>38</v>
      </c>
    </row>
    <row r="11" spans="1:66" ht="15">
      <c r="A11" s="65" t="s">
        <v>268</v>
      </c>
      <c r="B11" s="65" t="s">
        <v>268</v>
      </c>
      <c r="C11" s="66" t="s">
        <v>3370</v>
      </c>
      <c r="D11" s="67">
        <v>10</v>
      </c>
      <c r="E11" s="68" t="s">
        <v>136</v>
      </c>
      <c r="F11" s="69">
        <v>20</v>
      </c>
      <c r="G11" s="66"/>
      <c r="H11" s="70"/>
      <c r="I11" s="71"/>
      <c r="J11" s="71"/>
      <c r="K11" s="34" t="s">
        <v>65</v>
      </c>
      <c r="L11" s="78">
        <v>11</v>
      </c>
      <c r="M11" s="78"/>
      <c r="N11" s="73" t="s">
        <v>850</v>
      </c>
      <c r="O11" s="80" t="s">
        <v>198</v>
      </c>
      <c r="P11" s="82">
        <v>43350.37511574074</v>
      </c>
      <c r="Q11" s="80" t="s">
        <v>528</v>
      </c>
      <c r="R11" s="80" t="s">
        <v>743</v>
      </c>
      <c r="S11" s="80" t="s">
        <v>814</v>
      </c>
      <c r="T11" s="80" t="s">
        <v>1098</v>
      </c>
      <c r="U11" s="80" t="s">
        <v>1247</v>
      </c>
      <c r="V11" s="80" t="s">
        <v>1247</v>
      </c>
      <c r="W11" s="82">
        <v>43350.37511574074</v>
      </c>
      <c r="X11" s="85">
        <v>43350</v>
      </c>
      <c r="Y11" s="83" t="s">
        <v>1416</v>
      </c>
      <c r="Z11" s="80" t="s">
        <v>1805</v>
      </c>
      <c r="AA11" s="80"/>
      <c r="AB11" s="80"/>
      <c r="AC11" s="83" t="s">
        <v>2086</v>
      </c>
      <c r="AD11" s="80"/>
      <c r="AE11" s="80" t="b">
        <v>0</v>
      </c>
      <c r="AF11" s="80">
        <v>2</v>
      </c>
      <c r="AG11" s="83" t="s">
        <v>2147</v>
      </c>
      <c r="AH11" s="80" t="b">
        <v>0</v>
      </c>
      <c r="AI11" s="80" t="s">
        <v>2150</v>
      </c>
      <c r="AJ11" s="80"/>
      <c r="AK11" s="83" t="s">
        <v>2147</v>
      </c>
      <c r="AL11" s="80" t="b">
        <v>0</v>
      </c>
      <c r="AM11" s="80">
        <v>3</v>
      </c>
      <c r="AN11" s="83" t="s">
        <v>2147</v>
      </c>
      <c r="AO11" s="80" t="s">
        <v>2189</v>
      </c>
      <c r="AP11" s="80" t="b">
        <v>0</v>
      </c>
      <c r="AQ11" s="83" t="s">
        <v>2086</v>
      </c>
      <c r="AR11" s="80"/>
      <c r="AS11" s="80">
        <v>0</v>
      </c>
      <c r="AT11" s="80">
        <v>0</v>
      </c>
      <c r="AU11" s="80"/>
      <c r="AV11" s="80"/>
      <c r="AW11" s="80"/>
      <c r="AX11" s="80"/>
      <c r="AY11" s="80"/>
      <c r="AZ11" s="80"/>
      <c r="BA11" s="80"/>
      <c r="BB11" s="80"/>
      <c r="BC11">
        <v>17</v>
      </c>
      <c r="BD11" s="79" t="str">
        <f>REPLACE(INDEX(GroupVertices[Group],MATCH(Edges25[[#This Row],[Vertex 1]],GroupVertices[Vertex],0)),1,1,"")</f>
        <v>1</v>
      </c>
      <c r="BE11" s="79" t="str">
        <f>REPLACE(INDEX(GroupVertices[Group],MATCH(Edges25[[#This Row],[Vertex 2]],GroupVertices[Vertex],0)),1,1,"")</f>
        <v>1</v>
      </c>
      <c r="BF11" s="48">
        <v>0</v>
      </c>
      <c r="BG11" s="49">
        <v>0</v>
      </c>
      <c r="BH11" s="48">
        <v>0</v>
      </c>
      <c r="BI11" s="49">
        <v>0</v>
      </c>
      <c r="BJ11" s="48">
        <v>0</v>
      </c>
      <c r="BK11" s="49">
        <v>0</v>
      </c>
      <c r="BL11" s="48">
        <v>23</v>
      </c>
      <c r="BM11" s="49">
        <v>100</v>
      </c>
      <c r="BN11" s="48">
        <v>23</v>
      </c>
    </row>
    <row r="12" spans="1:66" ht="15">
      <c r="A12" s="65" t="s">
        <v>262</v>
      </c>
      <c r="B12" s="65" t="s">
        <v>262</v>
      </c>
      <c r="C12" s="66" t="s">
        <v>3380</v>
      </c>
      <c r="D12" s="67">
        <v>7.083333333333333</v>
      </c>
      <c r="E12" s="68" t="s">
        <v>136</v>
      </c>
      <c r="F12" s="69">
        <v>28.333333333333336</v>
      </c>
      <c r="G12" s="66"/>
      <c r="H12" s="70"/>
      <c r="I12" s="71"/>
      <c r="J12" s="71"/>
      <c r="K12" s="34" t="s">
        <v>65</v>
      </c>
      <c r="L12" s="78">
        <v>12</v>
      </c>
      <c r="M12" s="78"/>
      <c r="N12" s="73" t="s">
        <v>850</v>
      </c>
      <c r="O12" s="80" t="s">
        <v>198</v>
      </c>
      <c r="P12" s="82">
        <v>43355.536828703705</v>
      </c>
      <c r="Q12" s="80" t="s">
        <v>413</v>
      </c>
      <c r="R12" s="84" t="s">
        <v>661</v>
      </c>
      <c r="S12" s="80" t="s">
        <v>820</v>
      </c>
      <c r="T12" s="80" t="s">
        <v>1007</v>
      </c>
      <c r="U12" s="80" t="s">
        <v>1185</v>
      </c>
      <c r="V12" s="80" t="s">
        <v>1185</v>
      </c>
      <c r="W12" s="82">
        <v>43355.536828703705</v>
      </c>
      <c r="X12" s="85">
        <v>43355</v>
      </c>
      <c r="Y12" s="83" t="s">
        <v>1428</v>
      </c>
      <c r="Z12" s="80" t="s">
        <v>1690</v>
      </c>
      <c r="AA12" s="80"/>
      <c r="AB12" s="80"/>
      <c r="AC12" s="83" t="s">
        <v>1970</v>
      </c>
      <c r="AD12" s="80"/>
      <c r="AE12" s="80" t="b">
        <v>0</v>
      </c>
      <c r="AF12" s="80">
        <v>2</v>
      </c>
      <c r="AG12" s="83" t="s">
        <v>2147</v>
      </c>
      <c r="AH12" s="80" t="b">
        <v>0</v>
      </c>
      <c r="AI12" s="80" t="s">
        <v>2150</v>
      </c>
      <c r="AJ12" s="80"/>
      <c r="AK12" s="83" t="s">
        <v>2147</v>
      </c>
      <c r="AL12" s="80" t="b">
        <v>0</v>
      </c>
      <c r="AM12" s="80">
        <v>0</v>
      </c>
      <c r="AN12" s="83" t="s">
        <v>2147</v>
      </c>
      <c r="AO12" s="80" t="s">
        <v>2176</v>
      </c>
      <c r="AP12" s="80" t="b">
        <v>0</v>
      </c>
      <c r="AQ12" s="83" t="s">
        <v>1970</v>
      </c>
      <c r="AR12" s="80"/>
      <c r="AS12" s="80">
        <v>0</v>
      </c>
      <c r="AT12" s="80">
        <v>0</v>
      </c>
      <c r="AU12" s="80"/>
      <c r="AV12" s="80"/>
      <c r="AW12" s="80"/>
      <c r="AX12" s="80"/>
      <c r="AY12" s="80"/>
      <c r="AZ12" s="80"/>
      <c r="BA12" s="80"/>
      <c r="BB12" s="80"/>
      <c r="BC12">
        <v>8</v>
      </c>
      <c r="BD12" s="79" t="str">
        <f>REPLACE(INDEX(GroupVertices[Group],MATCH(Edges25[[#This Row],[Vertex 1]],GroupVertices[Vertex],0)),1,1,"")</f>
        <v>1</v>
      </c>
      <c r="BE12" s="79" t="str">
        <f>REPLACE(INDEX(GroupVertices[Group],MATCH(Edges25[[#This Row],[Vertex 2]],GroupVertices[Vertex],0)),1,1,"")</f>
        <v>1</v>
      </c>
      <c r="BF12" s="48">
        <v>1</v>
      </c>
      <c r="BG12" s="49">
        <v>3.3333333333333335</v>
      </c>
      <c r="BH12" s="48">
        <v>0</v>
      </c>
      <c r="BI12" s="49">
        <v>0</v>
      </c>
      <c r="BJ12" s="48">
        <v>0</v>
      </c>
      <c r="BK12" s="49">
        <v>0</v>
      </c>
      <c r="BL12" s="48">
        <v>29</v>
      </c>
      <c r="BM12" s="49">
        <v>96.66666666666667</v>
      </c>
      <c r="BN12" s="48">
        <v>30</v>
      </c>
    </row>
    <row r="13" spans="1:66" ht="15">
      <c r="A13" s="65" t="s">
        <v>245</v>
      </c>
      <c r="B13" s="65" t="s">
        <v>245</v>
      </c>
      <c r="C13" s="66" t="s">
        <v>3374</v>
      </c>
      <c r="D13" s="67">
        <v>7.666666666666667</v>
      </c>
      <c r="E13" s="68" t="s">
        <v>136</v>
      </c>
      <c r="F13" s="69">
        <v>26.666666666666664</v>
      </c>
      <c r="G13" s="66"/>
      <c r="H13" s="70"/>
      <c r="I13" s="71"/>
      <c r="J13" s="71"/>
      <c r="K13" s="34" t="s">
        <v>65</v>
      </c>
      <c r="L13" s="78">
        <v>13</v>
      </c>
      <c r="M13" s="78"/>
      <c r="N13" s="73" t="s">
        <v>850</v>
      </c>
      <c r="O13" s="80" t="s">
        <v>198</v>
      </c>
      <c r="P13" s="82">
        <v>43356.58738425926</v>
      </c>
      <c r="Q13" s="80" t="s">
        <v>331</v>
      </c>
      <c r="R13" s="80" t="s">
        <v>596</v>
      </c>
      <c r="S13" s="80" t="s">
        <v>809</v>
      </c>
      <c r="T13" s="80" t="s">
        <v>922</v>
      </c>
      <c r="U13" s="80" t="s">
        <v>1144</v>
      </c>
      <c r="V13" s="80" t="s">
        <v>1144</v>
      </c>
      <c r="W13" s="82">
        <v>43356.58738425926</v>
      </c>
      <c r="X13" s="85">
        <v>43356</v>
      </c>
      <c r="Y13" s="83" t="s">
        <v>1406</v>
      </c>
      <c r="Z13" s="80" t="s">
        <v>1608</v>
      </c>
      <c r="AA13" s="80"/>
      <c r="AB13" s="80"/>
      <c r="AC13" s="83" t="s">
        <v>1887</v>
      </c>
      <c r="AD13" s="80"/>
      <c r="AE13" s="80" t="b">
        <v>0</v>
      </c>
      <c r="AF13" s="80">
        <v>1</v>
      </c>
      <c r="AG13" s="83" t="s">
        <v>2147</v>
      </c>
      <c r="AH13" s="80" t="b">
        <v>0</v>
      </c>
      <c r="AI13" s="80" t="s">
        <v>2153</v>
      </c>
      <c r="AJ13" s="80"/>
      <c r="AK13" s="83" t="s">
        <v>2147</v>
      </c>
      <c r="AL13" s="80" t="b">
        <v>0</v>
      </c>
      <c r="AM13" s="80">
        <v>0</v>
      </c>
      <c r="AN13" s="83" t="s">
        <v>2147</v>
      </c>
      <c r="AO13" s="80" t="s">
        <v>2175</v>
      </c>
      <c r="AP13" s="80" t="b">
        <v>0</v>
      </c>
      <c r="AQ13" s="83" t="s">
        <v>1887</v>
      </c>
      <c r="AR13" s="80"/>
      <c r="AS13" s="80">
        <v>0</v>
      </c>
      <c r="AT13" s="80">
        <v>0</v>
      </c>
      <c r="AU13" s="80"/>
      <c r="AV13" s="80"/>
      <c r="AW13" s="80"/>
      <c r="AX13" s="80"/>
      <c r="AY13" s="80"/>
      <c r="AZ13" s="80"/>
      <c r="BA13" s="80"/>
      <c r="BB13" s="80"/>
      <c r="BC13">
        <v>9</v>
      </c>
      <c r="BD13" s="79" t="str">
        <f>REPLACE(INDEX(GroupVertices[Group],MATCH(Edges25[[#This Row],[Vertex 1]],GroupVertices[Vertex],0)),1,1,"")</f>
        <v>1</v>
      </c>
      <c r="BE13" s="79" t="str">
        <f>REPLACE(INDEX(GroupVertices[Group],MATCH(Edges25[[#This Row],[Vertex 2]],GroupVertices[Vertex],0)),1,1,"")</f>
        <v>1</v>
      </c>
      <c r="BF13" s="48">
        <v>0</v>
      </c>
      <c r="BG13" s="49">
        <v>0</v>
      </c>
      <c r="BH13" s="48">
        <v>0</v>
      </c>
      <c r="BI13" s="49">
        <v>0</v>
      </c>
      <c r="BJ13" s="48">
        <v>0</v>
      </c>
      <c r="BK13" s="49">
        <v>0</v>
      </c>
      <c r="BL13" s="48">
        <v>21</v>
      </c>
      <c r="BM13" s="49">
        <v>100</v>
      </c>
      <c r="BN13" s="48">
        <v>21</v>
      </c>
    </row>
    <row r="14" spans="1:66" ht="15">
      <c r="A14" s="65" t="s">
        <v>245</v>
      </c>
      <c r="B14" s="65" t="s">
        <v>245</v>
      </c>
      <c r="C14" s="66" t="s">
        <v>3374</v>
      </c>
      <c r="D14" s="67">
        <v>7.666666666666667</v>
      </c>
      <c r="E14" s="68" t="s">
        <v>136</v>
      </c>
      <c r="F14" s="69">
        <v>26.666666666666664</v>
      </c>
      <c r="G14" s="66"/>
      <c r="H14" s="70"/>
      <c r="I14" s="71"/>
      <c r="J14" s="71"/>
      <c r="K14" s="34" t="s">
        <v>65</v>
      </c>
      <c r="L14" s="78">
        <v>14</v>
      </c>
      <c r="M14" s="78"/>
      <c r="N14" s="73" t="s">
        <v>850</v>
      </c>
      <c r="O14" s="80" t="s">
        <v>198</v>
      </c>
      <c r="P14" s="82">
        <v>43357.400185185186</v>
      </c>
      <c r="Q14" s="80" t="s">
        <v>332</v>
      </c>
      <c r="R14" s="84" t="s">
        <v>595</v>
      </c>
      <c r="S14" s="80" t="s">
        <v>802</v>
      </c>
      <c r="T14" s="80" t="s">
        <v>923</v>
      </c>
      <c r="U14" s="80" t="s">
        <v>1145</v>
      </c>
      <c r="V14" s="80" t="s">
        <v>1145</v>
      </c>
      <c r="W14" s="82">
        <v>43357.400185185186</v>
      </c>
      <c r="X14" s="85">
        <v>43357</v>
      </c>
      <c r="Y14" s="83" t="s">
        <v>1464</v>
      </c>
      <c r="Z14" s="80" t="s">
        <v>1609</v>
      </c>
      <c r="AA14" s="80"/>
      <c r="AB14" s="80"/>
      <c r="AC14" s="83" t="s">
        <v>1888</v>
      </c>
      <c r="AD14" s="80"/>
      <c r="AE14" s="80" t="b">
        <v>0</v>
      </c>
      <c r="AF14" s="80">
        <v>2</v>
      </c>
      <c r="AG14" s="83" t="s">
        <v>2147</v>
      </c>
      <c r="AH14" s="80" t="b">
        <v>0</v>
      </c>
      <c r="AI14" s="80" t="s">
        <v>2150</v>
      </c>
      <c r="AJ14" s="80"/>
      <c r="AK14" s="83" t="s">
        <v>2147</v>
      </c>
      <c r="AL14" s="80" t="b">
        <v>0</v>
      </c>
      <c r="AM14" s="80">
        <v>0</v>
      </c>
      <c r="AN14" s="83" t="s">
        <v>2147</v>
      </c>
      <c r="AO14" s="80" t="s">
        <v>2177</v>
      </c>
      <c r="AP14" s="80" t="b">
        <v>0</v>
      </c>
      <c r="AQ14" s="83" t="s">
        <v>1888</v>
      </c>
      <c r="AR14" s="80"/>
      <c r="AS14" s="80">
        <v>0</v>
      </c>
      <c r="AT14" s="80">
        <v>0</v>
      </c>
      <c r="AU14" s="80"/>
      <c r="AV14" s="80"/>
      <c r="AW14" s="80"/>
      <c r="AX14" s="80"/>
      <c r="AY14" s="80"/>
      <c r="AZ14" s="80"/>
      <c r="BA14" s="80"/>
      <c r="BB14" s="80"/>
      <c r="BC14">
        <v>9</v>
      </c>
      <c r="BD14" s="79" t="str">
        <f>REPLACE(INDEX(GroupVertices[Group],MATCH(Edges25[[#This Row],[Vertex 1]],GroupVertices[Vertex],0)),1,1,"")</f>
        <v>1</v>
      </c>
      <c r="BE14" s="79" t="str">
        <f>REPLACE(INDEX(GroupVertices[Group],MATCH(Edges25[[#This Row],[Vertex 2]],GroupVertices[Vertex],0)),1,1,"")</f>
        <v>1</v>
      </c>
      <c r="BF14" s="48">
        <v>1</v>
      </c>
      <c r="BG14" s="49">
        <v>3.5714285714285716</v>
      </c>
      <c r="BH14" s="48">
        <v>0</v>
      </c>
      <c r="BI14" s="49">
        <v>0</v>
      </c>
      <c r="BJ14" s="48">
        <v>0</v>
      </c>
      <c r="BK14" s="49">
        <v>0</v>
      </c>
      <c r="BL14" s="48">
        <v>27</v>
      </c>
      <c r="BM14" s="49">
        <v>96.42857142857143</v>
      </c>
      <c r="BN14" s="48">
        <v>28</v>
      </c>
    </row>
    <row r="15" spans="1:66" ht="15">
      <c r="A15" s="65" t="s">
        <v>236</v>
      </c>
      <c r="B15" s="65" t="s">
        <v>236</v>
      </c>
      <c r="C15" s="66" t="s">
        <v>3370</v>
      </c>
      <c r="D15" s="67">
        <v>10</v>
      </c>
      <c r="E15" s="68" t="s">
        <v>136</v>
      </c>
      <c r="F15" s="69">
        <v>20</v>
      </c>
      <c r="G15" s="66"/>
      <c r="H15" s="70"/>
      <c r="I15" s="71"/>
      <c r="J15" s="71"/>
      <c r="K15" s="34" t="s">
        <v>65</v>
      </c>
      <c r="L15" s="78">
        <v>15</v>
      </c>
      <c r="M15" s="78"/>
      <c r="N15" s="73" t="s">
        <v>850</v>
      </c>
      <c r="O15" s="80" t="s">
        <v>198</v>
      </c>
      <c r="P15" s="82">
        <v>43357.67157407408</v>
      </c>
      <c r="Q15" s="80" t="s">
        <v>445</v>
      </c>
      <c r="R15" s="84" t="s">
        <v>687</v>
      </c>
      <c r="S15" s="80" t="s">
        <v>784</v>
      </c>
      <c r="T15" s="80" t="s">
        <v>864</v>
      </c>
      <c r="U15" s="80"/>
      <c r="V15" s="80" t="s">
        <v>1295</v>
      </c>
      <c r="W15" s="82">
        <v>43357.67157407408</v>
      </c>
      <c r="X15" s="85">
        <v>43357</v>
      </c>
      <c r="Y15" s="83" t="s">
        <v>1536</v>
      </c>
      <c r="Z15" s="80" t="s">
        <v>1722</v>
      </c>
      <c r="AA15" s="80"/>
      <c r="AB15" s="80"/>
      <c r="AC15" s="83" t="s">
        <v>2002</v>
      </c>
      <c r="AD15" s="80"/>
      <c r="AE15" s="80" t="b">
        <v>0</v>
      </c>
      <c r="AF15" s="80">
        <v>0</v>
      </c>
      <c r="AG15" s="83" t="s">
        <v>2147</v>
      </c>
      <c r="AH15" s="80" t="b">
        <v>0</v>
      </c>
      <c r="AI15" s="80" t="s">
        <v>2150</v>
      </c>
      <c r="AJ15" s="80"/>
      <c r="AK15" s="83" t="s">
        <v>2147</v>
      </c>
      <c r="AL15" s="80" t="b">
        <v>0</v>
      </c>
      <c r="AM15" s="80">
        <v>9</v>
      </c>
      <c r="AN15" s="83" t="s">
        <v>2147</v>
      </c>
      <c r="AO15" s="80" t="s">
        <v>2176</v>
      </c>
      <c r="AP15" s="80" t="b">
        <v>0</v>
      </c>
      <c r="AQ15" s="83" t="s">
        <v>2002</v>
      </c>
      <c r="AR15" s="80"/>
      <c r="AS15" s="80">
        <v>0</v>
      </c>
      <c r="AT15" s="80">
        <v>0</v>
      </c>
      <c r="AU15" s="80"/>
      <c r="AV15" s="80"/>
      <c r="AW15" s="80"/>
      <c r="AX15" s="80"/>
      <c r="AY15" s="80"/>
      <c r="AZ15" s="80"/>
      <c r="BA15" s="80"/>
      <c r="BB15" s="80"/>
      <c r="BC15">
        <v>13</v>
      </c>
      <c r="BD15" s="79" t="str">
        <f>REPLACE(INDEX(GroupVertices[Group],MATCH(Edges25[[#This Row],[Vertex 1]],GroupVertices[Vertex],0)),1,1,"")</f>
        <v>1</v>
      </c>
      <c r="BE15" s="79" t="str">
        <f>REPLACE(INDEX(GroupVertices[Group],MATCH(Edges25[[#This Row],[Vertex 2]],GroupVertices[Vertex],0)),1,1,"")</f>
        <v>1</v>
      </c>
      <c r="BF15" s="48">
        <v>2</v>
      </c>
      <c r="BG15" s="49">
        <v>14.285714285714286</v>
      </c>
      <c r="BH15" s="48">
        <v>0</v>
      </c>
      <c r="BI15" s="49">
        <v>0</v>
      </c>
      <c r="BJ15" s="48">
        <v>0</v>
      </c>
      <c r="BK15" s="49">
        <v>0</v>
      </c>
      <c r="BL15" s="48">
        <v>12</v>
      </c>
      <c r="BM15" s="49">
        <v>85.71428571428571</v>
      </c>
      <c r="BN15" s="48">
        <v>14</v>
      </c>
    </row>
    <row r="16" spans="1:66" ht="15">
      <c r="A16" s="65" t="s">
        <v>245</v>
      </c>
      <c r="B16" s="65" t="s">
        <v>245</v>
      </c>
      <c r="C16" s="66" t="s">
        <v>3374</v>
      </c>
      <c r="D16" s="67">
        <v>7.666666666666667</v>
      </c>
      <c r="E16" s="68" t="s">
        <v>136</v>
      </c>
      <c r="F16" s="69">
        <v>26.666666666666664</v>
      </c>
      <c r="G16" s="66"/>
      <c r="H16" s="70"/>
      <c r="I16" s="71"/>
      <c r="J16" s="71"/>
      <c r="K16" s="34" t="s">
        <v>65</v>
      </c>
      <c r="L16" s="78">
        <v>16</v>
      </c>
      <c r="M16" s="78"/>
      <c r="N16" s="73" t="s">
        <v>850</v>
      </c>
      <c r="O16" s="80" t="s">
        <v>198</v>
      </c>
      <c r="P16" s="82">
        <v>43359.64083333333</v>
      </c>
      <c r="Q16" s="80" t="s">
        <v>333</v>
      </c>
      <c r="R16" s="80"/>
      <c r="S16" s="80"/>
      <c r="T16" s="80" t="s">
        <v>924</v>
      </c>
      <c r="U16" s="80"/>
      <c r="V16" s="80" t="s">
        <v>1304</v>
      </c>
      <c r="W16" s="82">
        <v>43359.64083333333</v>
      </c>
      <c r="X16" s="85">
        <v>43359</v>
      </c>
      <c r="Y16" s="83" t="s">
        <v>1465</v>
      </c>
      <c r="Z16" s="80" t="s">
        <v>1610</v>
      </c>
      <c r="AA16" s="80"/>
      <c r="AB16" s="80"/>
      <c r="AC16" s="83" t="s">
        <v>1889</v>
      </c>
      <c r="AD16" s="80"/>
      <c r="AE16" s="80" t="b">
        <v>0</v>
      </c>
      <c r="AF16" s="80">
        <v>0</v>
      </c>
      <c r="AG16" s="83" t="s">
        <v>2147</v>
      </c>
      <c r="AH16" s="80" t="b">
        <v>0</v>
      </c>
      <c r="AI16" s="80" t="s">
        <v>2150</v>
      </c>
      <c r="AJ16" s="80"/>
      <c r="AK16" s="83" t="s">
        <v>2147</v>
      </c>
      <c r="AL16" s="80" t="b">
        <v>0</v>
      </c>
      <c r="AM16" s="80">
        <v>4</v>
      </c>
      <c r="AN16" s="83" t="s">
        <v>2156</v>
      </c>
      <c r="AO16" s="80" t="s">
        <v>2177</v>
      </c>
      <c r="AP16" s="80" t="b">
        <v>0</v>
      </c>
      <c r="AQ16" s="83" t="s">
        <v>2156</v>
      </c>
      <c r="AR16" s="80"/>
      <c r="AS16" s="80">
        <v>0</v>
      </c>
      <c r="AT16" s="80">
        <v>0</v>
      </c>
      <c r="AU16" s="80"/>
      <c r="AV16" s="80"/>
      <c r="AW16" s="80"/>
      <c r="AX16" s="80"/>
      <c r="AY16" s="80"/>
      <c r="AZ16" s="80"/>
      <c r="BA16" s="80"/>
      <c r="BB16" s="80"/>
      <c r="BC16">
        <v>9</v>
      </c>
      <c r="BD16" s="79" t="str">
        <f>REPLACE(INDEX(GroupVertices[Group],MATCH(Edges25[[#This Row],[Vertex 1]],GroupVertices[Vertex],0)),1,1,"")</f>
        <v>1</v>
      </c>
      <c r="BE16" s="79" t="str">
        <f>REPLACE(INDEX(GroupVertices[Group],MATCH(Edges25[[#This Row],[Vertex 2]],GroupVertices[Vertex],0)),1,1,"")</f>
        <v>1</v>
      </c>
      <c r="BF16" s="48">
        <v>2</v>
      </c>
      <c r="BG16" s="49">
        <v>6.666666666666667</v>
      </c>
      <c r="BH16" s="48">
        <v>0</v>
      </c>
      <c r="BI16" s="49">
        <v>0</v>
      </c>
      <c r="BJ16" s="48">
        <v>0</v>
      </c>
      <c r="BK16" s="49">
        <v>0</v>
      </c>
      <c r="BL16" s="48">
        <v>28</v>
      </c>
      <c r="BM16" s="49">
        <v>93.33333333333333</v>
      </c>
      <c r="BN16" s="48">
        <v>30</v>
      </c>
    </row>
    <row r="17" spans="1:66" ht="15">
      <c r="A17" s="65" t="s">
        <v>236</v>
      </c>
      <c r="B17" s="65" t="s">
        <v>236</v>
      </c>
      <c r="C17" s="66" t="s">
        <v>3370</v>
      </c>
      <c r="D17" s="67">
        <v>10</v>
      </c>
      <c r="E17" s="68" t="s">
        <v>136</v>
      </c>
      <c r="F17" s="69">
        <v>20</v>
      </c>
      <c r="G17" s="66"/>
      <c r="H17" s="70"/>
      <c r="I17" s="71"/>
      <c r="J17" s="71"/>
      <c r="K17" s="34" t="s">
        <v>65</v>
      </c>
      <c r="L17" s="78">
        <v>17</v>
      </c>
      <c r="M17" s="78"/>
      <c r="N17" s="73" t="s">
        <v>850</v>
      </c>
      <c r="O17" s="80" t="s">
        <v>198</v>
      </c>
      <c r="P17" s="82">
        <v>43361.30694444444</v>
      </c>
      <c r="Q17" s="80" t="s">
        <v>446</v>
      </c>
      <c r="R17" s="84" t="s">
        <v>688</v>
      </c>
      <c r="S17" s="80" t="s">
        <v>784</v>
      </c>
      <c r="T17" s="80" t="s">
        <v>1031</v>
      </c>
      <c r="U17" s="80"/>
      <c r="V17" s="80" t="s">
        <v>1295</v>
      </c>
      <c r="W17" s="82">
        <v>43361.30694444444</v>
      </c>
      <c r="X17" s="85">
        <v>43361</v>
      </c>
      <c r="Y17" s="83" t="s">
        <v>1499</v>
      </c>
      <c r="Z17" s="80" t="s">
        <v>1723</v>
      </c>
      <c r="AA17" s="80"/>
      <c r="AB17" s="80"/>
      <c r="AC17" s="83" t="s">
        <v>2003</v>
      </c>
      <c r="AD17" s="80"/>
      <c r="AE17" s="80" t="b">
        <v>0</v>
      </c>
      <c r="AF17" s="80">
        <v>0</v>
      </c>
      <c r="AG17" s="83" t="s">
        <v>2147</v>
      </c>
      <c r="AH17" s="80" t="b">
        <v>0</v>
      </c>
      <c r="AI17" s="80" t="s">
        <v>2150</v>
      </c>
      <c r="AJ17" s="80"/>
      <c r="AK17" s="83" t="s">
        <v>2147</v>
      </c>
      <c r="AL17" s="80" t="b">
        <v>0</v>
      </c>
      <c r="AM17" s="80">
        <v>11</v>
      </c>
      <c r="AN17" s="83" t="s">
        <v>2147</v>
      </c>
      <c r="AO17" s="80" t="s">
        <v>2176</v>
      </c>
      <c r="AP17" s="80" t="b">
        <v>0</v>
      </c>
      <c r="AQ17" s="83" t="s">
        <v>2003</v>
      </c>
      <c r="AR17" s="80"/>
      <c r="AS17" s="80">
        <v>0</v>
      </c>
      <c r="AT17" s="80">
        <v>0</v>
      </c>
      <c r="AU17" s="80"/>
      <c r="AV17" s="80"/>
      <c r="AW17" s="80"/>
      <c r="AX17" s="80"/>
      <c r="AY17" s="80"/>
      <c r="AZ17" s="80"/>
      <c r="BA17" s="80"/>
      <c r="BB17" s="80"/>
      <c r="BC17">
        <v>13</v>
      </c>
      <c r="BD17" s="79" t="str">
        <f>REPLACE(INDEX(GroupVertices[Group],MATCH(Edges25[[#This Row],[Vertex 1]],GroupVertices[Vertex],0)),1,1,"")</f>
        <v>1</v>
      </c>
      <c r="BE17" s="79" t="str">
        <f>REPLACE(INDEX(GroupVertices[Group],MATCH(Edges25[[#This Row],[Vertex 2]],GroupVertices[Vertex],0)),1,1,"")</f>
        <v>1</v>
      </c>
      <c r="BF17" s="48">
        <v>1</v>
      </c>
      <c r="BG17" s="49">
        <v>5</v>
      </c>
      <c r="BH17" s="48">
        <v>0</v>
      </c>
      <c r="BI17" s="49">
        <v>0</v>
      </c>
      <c r="BJ17" s="48">
        <v>0</v>
      </c>
      <c r="BK17" s="49">
        <v>0</v>
      </c>
      <c r="BL17" s="48">
        <v>19</v>
      </c>
      <c r="BM17" s="49">
        <v>95</v>
      </c>
      <c r="BN17" s="48">
        <v>20</v>
      </c>
    </row>
    <row r="18" spans="1:66" ht="15">
      <c r="A18" s="65" t="s">
        <v>236</v>
      </c>
      <c r="B18" s="65" t="s">
        <v>236</v>
      </c>
      <c r="C18" s="66" t="s">
        <v>3370</v>
      </c>
      <c r="D18" s="67">
        <v>10</v>
      </c>
      <c r="E18" s="68" t="s">
        <v>136</v>
      </c>
      <c r="F18" s="69">
        <v>20</v>
      </c>
      <c r="G18" s="66"/>
      <c r="H18" s="70"/>
      <c r="I18" s="71"/>
      <c r="J18" s="71"/>
      <c r="K18" s="34" t="s">
        <v>65</v>
      </c>
      <c r="L18" s="78">
        <v>18</v>
      </c>
      <c r="M18" s="78"/>
      <c r="N18" s="73" t="s">
        <v>850</v>
      </c>
      <c r="O18" s="80" t="s">
        <v>198</v>
      </c>
      <c r="P18" s="82">
        <v>43362.28611111111</v>
      </c>
      <c r="Q18" s="80" t="s">
        <v>447</v>
      </c>
      <c r="R18" s="84" t="s">
        <v>688</v>
      </c>
      <c r="S18" s="80" t="s">
        <v>784</v>
      </c>
      <c r="T18" s="80" t="s">
        <v>943</v>
      </c>
      <c r="U18" s="80"/>
      <c r="V18" s="80" t="s">
        <v>1295</v>
      </c>
      <c r="W18" s="82">
        <v>43362.28611111111</v>
      </c>
      <c r="X18" s="85">
        <v>43362</v>
      </c>
      <c r="Y18" s="83" t="s">
        <v>1492</v>
      </c>
      <c r="Z18" s="80" t="s">
        <v>1724</v>
      </c>
      <c r="AA18" s="80"/>
      <c r="AB18" s="80"/>
      <c r="AC18" s="83" t="s">
        <v>2004</v>
      </c>
      <c r="AD18" s="80"/>
      <c r="AE18" s="80" t="b">
        <v>0</v>
      </c>
      <c r="AF18" s="80">
        <v>0</v>
      </c>
      <c r="AG18" s="83" t="s">
        <v>2147</v>
      </c>
      <c r="AH18" s="80" t="b">
        <v>0</v>
      </c>
      <c r="AI18" s="80" t="s">
        <v>2150</v>
      </c>
      <c r="AJ18" s="80"/>
      <c r="AK18" s="83" t="s">
        <v>2147</v>
      </c>
      <c r="AL18" s="80" t="b">
        <v>0</v>
      </c>
      <c r="AM18" s="80">
        <v>10</v>
      </c>
      <c r="AN18" s="83" t="s">
        <v>2147</v>
      </c>
      <c r="AO18" s="80" t="s">
        <v>2176</v>
      </c>
      <c r="AP18" s="80" t="b">
        <v>0</v>
      </c>
      <c r="AQ18" s="83" t="s">
        <v>2004</v>
      </c>
      <c r="AR18" s="80"/>
      <c r="AS18" s="80">
        <v>0</v>
      </c>
      <c r="AT18" s="80">
        <v>0</v>
      </c>
      <c r="AU18" s="80"/>
      <c r="AV18" s="80"/>
      <c r="AW18" s="80"/>
      <c r="AX18" s="80"/>
      <c r="AY18" s="80"/>
      <c r="AZ18" s="80"/>
      <c r="BA18" s="80"/>
      <c r="BB18" s="80"/>
      <c r="BC18">
        <v>13</v>
      </c>
      <c r="BD18" s="79" t="str">
        <f>REPLACE(INDEX(GroupVertices[Group],MATCH(Edges25[[#This Row],[Vertex 1]],GroupVertices[Vertex],0)),1,1,"")</f>
        <v>1</v>
      </c>
      <c r="BE18" s="79" t="str">
        <f>REPLACE(INDEX(GroupVertices[Group],MATCH(Edges25[[#This Row],[Vertex 2]],GroupVertices[Vertex],0)),1,1,"")</f>
        <v>1</v>
      </c>
      <c r="BF18" s="48">
        <v>1</v>
      </c>
      <c r="BG18" s="49">
        <v>4</v>
      </c>
      <c r="BH18" s="48">
        <v>0</v>
      </c>
      <c r="BI18" s="49">
        <v>0</v>
      </c>
      <c r="BJ18" s="48">
        <v>0</v>
      </c>
      <c r="BK18" s="49">
        <v>0</v>
      </c>
      <c r="BL18" s="48">
        <v>24</v>
      </c>
      <c r="BM18" s="49">
        <v>96</v>
      </c>
      <c r="BN18" s="48">
        <v>25</v>
      </c>
    </row>
    <row r="19" spans="1:66" ht="15">
      <c r="A19" s="65" t="s">
        <v>261</v>
      </c>
      <c r="B19" s="65" t="s">
        <v>261</v>
      </c>
      <c r="C19" s="66" t="s">
        <v>3381</v>
      </c>
      <c r="D19" s="67">
        <v>5.916666666666666</v>
      </c>
      <c r="E19" s="68" t="s">
        <v>136</v>
      </c>
      <c r="F19" s="69">
        <v>31.666666666666664</v>
      </c>
      <c r="G19" s="66"/>
      <c r="H19" s="70"/>
      <c r="I19" s="71"/>
      <c r="J19" s="71"/>
      <c r="K19" s="34" t="s">
        <v>65</v>
      </c>
      <c r="L19" s="78">
        <v>19</v>
      </c>
      <c r="M19" s="78"/>
      <c r="N19" s="73" t="s">
        <v>850</v>
      </c>
      <c r="O19" s="80" t="s">
        <v>198</v>
      </c>
      <c r="P19" s="82">
        <v>43362.54168981482</v>
      </c>
      <c r="Q19" s="80" t="s">
        <v>557</v>
      </c>
      <c r="R19" s="80" t="s">
        <v>758</v>
      </c>
      <c r="S19" s="80" t="s">
        <v>820</v>
      </c>
      <c r="T19" s="80" t="s">
        <v>1116</v>
      </c>
      <c r="U19" s="80" t="s">
        <v>1268</v>
      </c>
      <c r="V19" s="80" t="s">
        <v>1268</v>
      </c>
      <c r="W19" s="82">
        <v>43362.54168981482</v>
      </c>
      <c r="X19" s="85">
        <v>43362</v>
      </c>
      <c r="Y19" s="83" t="s">
        <v>1375</v>
      </c>
      <c r="Z19" s="80" t="s">
        <v>1834</v>
      </c>
      <c r="AA19" s="80"/>
      <c r="AB19" s="80"/>
      <c r="AC19" s="83" t="s">
        <v>2115</v>
      </c>
      <c r="AD19" s="80"/>
      <c r="AE19" s="80" t="b">
        <v>0</v>
      </c>
      <c r="AF19" s="80">
        <v>1</v>
      </c>
      <c r="AG19" s="83" t="s">
        <v>2147</v>
      </c>
      <c r="AH19" s="80" t="b">
        <v>0</v>
      </c>
      <c r="AI19" s="80" t="s">
        <v>2153</v>
      </c>
      <c r="AJ19" s="80"/>
      <c r="AK19" s="83" t="s">
        <v>2147</v>
      </c>
      <c r="AL19" s="80" t="b">
        <v>0</v>
      </c>
      <c r="AM19" s="80">
        <v>1</v>
      </c>
      <c r="AN19" s="83" t="s">
        <v>2147</v>
      </c>
      <c r="AO19" s="80" t="s">
        <v>2174</v>
      </c>
      <c r="AP19" s="80" t="b">
        <v>0</v>
      </c>
      <c r="AQ19" s="83" t="s">
        <v>2115</v>
      </c>
      <c r="AR19" s="80"/>
      <c r="AS19" s="80">
        <v>0</v>
      </c>
      <c r="AT19" s="80">
        <v>0</v>
      </c>
      <c r="AU19" s="80"/>
      <c r="AV19" s="80"/>
      <c r="AW19" s="80"/>
      <c r="AX19" s="80"/>
      <c r="AY19" s="80"/>
      <c r="AZ19" s="80"/>
      <c r="BA19" s="80"/>
      <c r="BB19" s="80"/>
      <c r="BC19">
        <v>6</v>
      </c>
      <c r="BD19" s="79" t="str">
        <f>REPLACE(INDEX(GroupVertices[Group],MATCH(Edges25[[#This Row],[Vertex 1]],GroupVertices[Vertex],0)),1,1,"")</f>
        <v>1</v>
      </c>
      <c r="BE19" s="79" t="str">
        <f>REPLACE(INDEX(GroupVertices[Group],MATCH(Edges25[[#This Row],[Vertex 2]],GroupVertices[Vertex],0)),1,1,"")</f>
        <v>1</v>
      </c>
      <c r="BF19" s="48">
        <v>0</v>
      </c>
      <c r="BG19" s="49">
        <v>0</v>
      </c>
      <c r="BH19" s="48">
        <v>1</v>
      </c>
      <c r="BI19" s="49">
        <v>4</v>
      </c>
      <c r="BJ19" s="48">
        <v>0</v>
      </c>
      <c r="BK19" s="49">
        <v>0</v>
      </c>
      <c r="BL19" s="48">
        <v>24</v>
      </c>
      <c r="BM19" s="49">
        <v>96</v>
      </c>
      <c r="BN19" s="48">
        <v>25</v>
      </c>
    </row>
    <row r="20" spans="1:66" ht="15">
      <c r="A20" s="65" t="s">
        <v>262</v>
      </c>
      <c r="B20" s="65" t="s">
        <v>262</v>
      </c>
      <c r="C20" s="66" t="s">
        <v>3380</v>
      </c>
      <c r="D20" s="67">
        <v>7.083333333333333</v>
      </c>
      <c r="E20" s="68" t="s">
        <v>136</v>
      </c>
      <c r="F20" s="69">
        <v>28.333333333333336</v>
      </c>
      <c r="G20" s="66"/>
      <c r="H20" s="70"/>
      <c r="I20" s="71"/>
      <c r="J20" s="71"/>
      <c r="K20" s="34" t="s">
        <v>65</v>
      </c>
      <c r="L20" s="78">
        <v>20</v>
      </c>
      <c r="M20" s="78"/>
      <c r="N20" s="73" t="s">
        <v>850</v>
      </c>
      <c r="O20" s="80" t="s">
        <v>198</v>
      </c>
      <c r="P20" s="82">
        <v>43362.60219907408</v>
      </c>
      <c r="Q20" s="80" t="s">
        <v>414</v>
      </c>
      <c r="R20" s="84" t="s">
        <v>662</v>
      </c>
      <c r="S20" s="80" t="s">
        <v>820</v>
      </c>
      <c r="T20" s="80" t="s">
        <v>1007</v>
      </c>
      <c r="U20" s="80" t="s">
        <v>1186</v>
      </c>
      <c r="V20" s="80" t="s">
        <v>1186</v>
      </c>
      <c r="W20" s="82">
        <v>43362.60219907408</v>
      </c>
      <c r="X20" s="85">
        <v>43362</v>
      </c>
      <c r="Y20" s="83" t="s">
        <v>1489</v>
      </c>
      <c r="Z20" s="80" t="s">
        <v>1691</v>
      </c>
      <c r="AA20" s="80"/>
      <c r="AB20" s="80"/>
      <c r="AC20" s="83" t="s">
        <v>1971</v>
      </c>
      <c r="AD20" s="80"/>
      <c r="AE20" s="80" t="b">
        <v>0</v>
      </c>
      <c r="AF20" s="80">
        <v>1</v>
      </c>
      <c r="AG20" s="83" t="s">
        <v>2147</v>
      </c>
      <c r="AH20" s="80" t="b">
        <v>0</v>
      </c>
      <c r="AI20" s="80" t="s">
        <v>2150</v>
      </c>
      <c r="AJ20" s="80"/>
      <c r="AK20" s="83" t="s">
        <v>2147</v>
      </c>
      <c r="AL20" s="80" t="b">
        <v>0</v>
      </c>
      <c r="AM20" s="80">
        <v>0</v>
      </c>
      <c r="AN20" s="83" t="s">
        <v>2147</v>
      </c>
      <c r="AO20" s="80" t="s">
        <v>2176</v>
      </c>
      <c r="AP20" s="80" t="b">
        <v>0</v>
      </c>
      <c r="AQ20" s="83" t="s">
        <v>1971</v>
      </c>
      <c r="AR20" s="80"/>
      <c r="AS20" s="80">
        <v>0</v>
      </c>
      <c r="AT20" s="80">
        <v>0</v>
      </c>
      <c r="AU20" s="80"/>
      <c r="AV20" s="80"/>
      <c r="AW20" s="80"/>
      <c r="AX20" s="80"/>
      <c r="AY20" s="80"/>
      <c r="AZ20" s="80"/>
      <c r="BA20" s="80"/>
      <c r="BB20" s="80"/>
      <c r="BC20">
        <v>8</v>
      </c>
      <c r="BD20" s="79" t="str">
        <f>REPLACE(INDEX(GroupVertices[Group],MATCH(Edges25[[#This Row],[Vertex 1]],GroupVertices[Vertex],0)),1,1,"")</f>
        <v>1</v>
      </c>
      <c r="BE20" s="79" t="str">
        <f>REPLACE(INDEX(GroupVertices[Group],MATCH(Edges25[[#This Row],[Vertex 2]],GroupVertices[Vertex],0)),1,1,"")</f>
        <v>1</v>
      </c>
      <c r="BF20" s="48">
        <v>1</v>
      </c>
      <c r="BG20" s="49">
        <v>5</v>
      </c>
      <c r="BH20" s="48">
        <v>0</v>
      </c>
      <c r="BI20" s="49">
        <v>0</v>
      </c>
      <c r="BJ20" s="48">
        <v>0</v>
      </c>
      <c r="BK20" s="49">
        <v>0</v>
      </c>
      <c r="BL20" s="48">
        <v>19</v>
      </c>
      <c r="BM20" s="49">
        <v>95</v>
      </c>
      <c r="BN20" s="48">
        <v>20</v>
      </c>
    </row>
    <row r="21" spans="1:66" ht="15">
      <c r="A21" s="65" t="s">
        <v>256</v>
      </c>
      <c r="B21" s="65" t="s">
        <v>256</v>
      </c>
      <c r="C21" s="66" t="s">
        <v>3372</v>
      </c>
      <c r="D21" s="67">
        <v>4.75</v>
      </c>
      <c r="E21" s="68" t="s">
        <v>132</v>
      </c>
      <c r="F21" s="69">
        <v>35</v>
      </c>
      <c r="G21" s="66"/>
      <c r="H21" s="70"/>
      <c r="I21" s="71"/>
      <c r="J21" s="71"/>
      <c r="K21" s="34" t="s">
        <v>65</v>
      </c>
      <c r="L21" s="78">
        <v>21</v>
      </c>
      <c r="M21" s="78"/>
      <c r="N21" s="73" t="s">
        <v>888</v>
      </c>
      <c r="O21" s="80" t="s">
        <v>198</v>
      </c>
      <c r="P21" s="82">
        <v>43363.166666666664</v>
      </c>
      <c r="Q21" s="80" t="s">
        <v>483</v>
      </c>
      <c r="R21" s="84" t="s">
        <v>710</v>
      </c>
      <c r="S21" s="80" t="s">
        <v>820</v>
      </c>
      <c r="T21" s="80"/>
      <c r="U21" s="80"/>
      <c r="V21" s="80" t="s">
        <v>1315</v>
      </c>
      <c r="W21" s="82">
        <v>43363.166666666664</v>
      </c>
      <c r="X21" s="85">
        <v>43363</v>
      </c>
      <c r="Y21" s="83" t="s">
        <v>1508</v>
      </c>
      <c r="Z21" s="80" t="s">
        <v>1760</v>
      </c>
      <c r="AA21" s="80"/>
      <c r="AB21" s="80"/>
      <c r="AC21" s="83" t="s">
        <v>2040</v>
      </c>
      <c r="AD21" s="80"/>
      <c r="AE21" s="80" t="b">
        <v>0</v>
      </c>
      <c r="AF21" s="80">
        <v>1</v>
      </c>
      <c r="AG21" s="83" t="s">
        <v>2147</v>
      </c>
      <c r="AH21" s="80" t="b">
        <v>0</v>
      </c>
      <c r="AI21" s="80" t="s">
        <v>2150</v>
      </c>
      <c r="AJ21" s="80"/>
      <c r="AK21" s="83" t="s">
        <v>2147</v>
      </c>
      <c r="AL21" s="80" t="b">
        <v>0</v>
      </c>
      <c r="AM21" s="80">
        <v>1</v>
      </c>
      <c r="AN21" s="83" t="s">
        <v>2147</v>
      </c>
      <c r="AO21" s="80" t="s">
        <v>2174</v>
      </c>
      <c r="AP21" s="80" t="b">
        <v>0</v>
      </c>
      <c r="AQ21" s="83" t="s">
        <v>2040</v>
      </c>
      <c r="AR21" s="80"/>
      <c r="AS21" s="80">
        <v>0</v>
      </c>
      <c r="AT21" s="80">
        <v>0</v>
      </c>
      <c r="AU21" s="80"/>
      <c r="AV21" s="80"/>
      <c r="AW21" s="80"/>
      <c r="AX21" s="80"/>
      <c r="AY21" s="80"/>
      <c r="AZ21" s="80"/>
      <c r="BA21" s="80"/>
      <c r="BB21" s="80"/>
      <c r="BC21">
        <v>4</v>
      </c>
      <c r="BD21" s="79" t="str">
        <f>REPLACE(INDEX(GroupVertices[Group],MATCH(Edges25[[#This Row],[Vertex 1]],GroupVertices[Vertex],0)),1,1,"")</f>
        <v>1</v>
      </c>
      <c r="BE21" s="79" t="str">
        <f>REPLACE(INDEX(GroupVertices[Group],MATCH(Edges25[[#This Row],[Vertex 2]],GroupVertices[Vertex],0)),1,1,"")</f>
        <v>1</v>
      </c>
      <c r="BF21" s="48">
        <v>1</v>
      </c>
      <c r="BG21" s="49">
        <v>5</v>
      </c>
      <c r="BH21" s="48">
        <v>0</v>
      </c>
      <c r="BI21" s="49">
        <v>0</v>
      </c>
      <c r="BJ21" s="48">
        <v>0</v>
      </c>
      <c r="BK21" s="49">
        <v>0</v>
      </c>
      <c r="BL21" s="48">
        <v>19</v>
      </c>
      <c r="BM21" s="49">
        <v>95</v>
      </c>
      <c r="BN21" s="48">
        <v>20</v>
      </c>
    </row>
    <row r="22" spans="1:66" ht="15">
      <c r="A22" s="65" t="s">
        <v>274</v>
      </c>
      <c r="B22" s="65" t="s">
        <v>274</v>
      </c>
      <c r="C22" s="66" t="s">
        <v>3382</v>
      </c>
      <c r="D22" s="67">
        <v>9.416666666666668</v>
      </c>
      <c r="E22" s="68" t="s">
        <v>136</v>
      </c>
      <c r="F22" s="69">
        <v>21.666666666666668</v>
      </c>
      <c r="G22" s="66"/>
      <c r="H22" s="70"/>
      <c r="I22" s="71"/>
      <c r="J22" s="71"/>
      <c r="K22" s="34" t="s">
        <v>65</v>
      </c>
      <c r="L22" s="78">
        <v>22</v>
      </c>
      <c r="M22" s="78"/>
      <c r="N22" s="73" t="s">
        <v>850</v>
      </c>
      <c r="O22" s="80" t="s">
        <v>198</v>
      </c>
      <c r="P22" s="82">
        <v>43367.30467592592</v>
      </c>
      <c r="Q22" s="80" t="s">
        <v>577</v>
      </c>
      <c r="R22" s="80" t="s">
        <v>777</v>
      </c>
      <c r="S22" s="80" t="s">
        <v>841</v>
      </c>
      <c r="T22" s="80" t="s">
        <v>1133</v>
      </c>
      <c r="U22" s="80" t="s">
        <v>1288</v>
      </c>
      <c r="V22" s="80" t="s">
        <v>1288</v>
      </c>
      <c r="W22" s="82">
        <v>43367.30467592592</v>
      </c>
      <c r="X22" s="85">
        <v>43367</v>
      </c>
      <c r="Y22" s="83" t="s">
        <v>1515</v>
      </c>
      <c r="Z22" s="80" t="s">
        <v>1854</v>
      </c>
      <c r="AA22" s="80"/>
      <c r="AB22" s="80"/>
      <c r="AC22" s="83" t="s">
        <v>2135</v>
      </c>
      <c r="AD22" s="80"/>
      <c r="AE22" s="80" t="b">
        <v>0</v>
      </c>
      <c r="AF22" s="80">
        <v>3</v>
      </c>
      <c r="AG22" s="83" t="s">
        <v>2147</v>
      </c>
      <c r="AH22" s="80" t="b">
        <v>0</v>
      </c>
      <c r="AI22" s="80" t="s">
        <v>2153</v>
      </c>
      <c r="AJ22" s="80"/>
      <c r="AK22" s="83" t="s">
        <v>2147</v>
      </c>
      <c r="AL22" s="80" t="b">
        <v>0</v>
      </c>
      <c r="AM22" s="80">
        <v>2</v>
      </c>
      <c r="AN22" s="83" t="s">
        <v>2147</v>
      </c>
      <c r="AO22" s="80" t="s">
        <v>2175</v>
      </c>
      <c r="AP22" s="80" t="b">
        <v>0</v>
      </c>
      <c r="AQ22" s="83" t="s">
        <v>2135</v>
      </c>
      <c r="AR22" s="80"/>
      <c r="AS22" s="80">
        <v>0</v>
      </c>
      <c r="AT22" s="80">
        <v>0</v>
      </c>
      <c r="AU22" s="80"/>
      <c r="AV22" s="80"/>
      <c r="AW22" s="80"/>
      <c r="AX22" s="80"/>
      <c r="AY22" s="80"/>
      <c r="AZ22" s="80"/>
      <c r="BA22" s="80"/>
      <c r="BB22" s="80"/>
      <c r="BC22">
        <v>12</v>
      </c>
      <c r="BD22" s="79" t="str">
        <f>REPLACE(INDEX(GroupVertices[Group],MATCH(Edges25[[#This Row],[Vertex 1]],GroupVertices[Vertex],0)),1,1,"")</f>
        <v>1</v>
      </c>
      <c r="BE22" s="79" t="str">
        <f>REPLACE(INDEX(GroupVertices[Group],MATCH(Edges25[[#This Row],[Vertex 2]],GroupVertices[Vertex],0)),1,1,"")</f>
        <v>1</v>
      </c>
      <c r="BF22" s="48">
        <v>0</v>
      </c>
      <c r="BG22" s="49">
        <v>0</v>
      </c>
      <c r="BH22" s="48">
        <v>1</v>
      </c>
      <c r="BI22" s="49">
        <v>4.3478260869565215</v>
      </c>
      <c r="BJ22" s="48">
        <v>0</v>
      </c>
      <c r="BK22" s="49">
        <v>0</v>
      </c>
      <c r="BL22" s="48">
        <v>22</v>
      </c>
      <c r="BM22" s="49">
        <v>95.65217391304348</v>
      </c>
      <c r="BN22" s="48">
        <v>23</v>
      </c>
    </row>
    <row r="23" spans="1:66" ht="15">
      <c r="A23" s="65" t="s">
        <v>261</v>
      </c>
      <c r="B23" s="65" t="s">
        <v>261</v>
      </c>
      <c r="C23" s="66" t="s">
        <v>3381</v>
      </c>
      <c r="D23" s="67">
        <v>5.916666666666666</v>
      </c>
      <c r="E23" s="68" t="s">
        <v>136</v>
      </c>
      <c r="F23" s="69">
        <v>31.666666666666664</v>
      </c>
      <c r="G23" s="66"/>
      <c r="H23" s="70"/>
      <c r="I23" s="71"/>
      <c r="J23" s="71"/>
      <c r="K23" s="34" t="s">
        <v>65</v>
      </c>
      <c r="L23" s="78">
        <v>23</v>
      </c>
      <c r="M23" s="78"/>
      <c r="N23" s="73" t="s">
        <v>850</v>
      </c>
      <c r="O23" s="80" t="s">
        <v>198</v>
      </c>
      <c r="P23" s="82">
        <v>43370.54170138889</v>
      </c>
      <c r="Q23" s="80" t="s">
        <v>558</v>
      </c>
      <c r="R23" s="80" t="s">
        <v>759</v>
      </c>
      <c r="S23" s="80" t="s">
        <v>820</v>
      </c>
      <c r="T23" s="80" t="s">
        <v>1117</v>
      </c>
      <c r="U23" s="80" t="s">
        <v>1269</v>
      </c>
      <c r="V23" s="80" t="s">
        <v>1269</v>
      </c>
      <c r="W23" s="82">
        <v>43370.54170138889</v>
      </c>
      <c r="X23" s="85">
        <v>43370</v>
      </c>
      <c r="Y23" s="83" t="s">
        <v>1419</v>
      </c>
      <c r="Z23" s="80" t="s">
        <v>1835</v>
      </c>
      <c r="AA23" s="80"/>
      <c r="AB23" s="80"/>
      <c r="AC23" s="83" t="s">
        <v>2116</v>
      </c>
      <c r="AD23" s="80"/>
      <c r="AE23" s="80" t="b">
        <v>0</v>
      </c>
      <c r="AF23" s="80">
        <v>3</v>
      </c>
      <c r="AG23" s="83" t="s">
        <v>2147</v>
      </c>
      <c r="AH23" s="80" t="b">
        <v>0</v>
      </c>
      <c r="AI23" s="80" t="s">
        <v>2153</v>
      </c>
      <c r="AJ23" s="80"/>
      <c r="AK23" s="83" t="s">
        <v>2147</v>
      </c>
      <c r="AL23" s="80" t="b">
        <v>0</v>
      </c>
      <c r="AM23" s="80">
        <v>0</v>
      </c>
      <c r="AN23" s="83" t="s">
        <v>2147</v>
      </c>
      <c r="AO23" s="80" t="s">
        <v>2174</v>
      </c>
      <c r="AP23" s="80" t="b">
        <v>0</v>
      </c>
      <c r="AQ23" s="83" t="s">
        <v>2116</v>
      </c>
      <c r="AR23" s="80"/>
      <c r="AS23" s="80">
        <v>0</v>
      </c>
      <c r="AT23" s="80">
        <v>0</v>
      </c>
      <c r="AU23" s="80"/>
      <c r="AV23" s="80"/>
      <c r="AW23" s="80"/>
      <c r="AX23" s="80"/>
      <c r="AY23" s="80"/>
      <c r="AZ23" s="80"/>
      <c r="BA23" s="80"/>
      <c r="BB23" s="80"/>
      <c r="BC23">
        <v>6</v>
      </c>
      <c r="BD23" s="79" t="str">
        <f>REPLACE(INDEX(GroupVertices[Group],MATCH(Edges25[[#This Row],[Vertex 1]],GroupVertices[Vertex],0)),1,1,"")</f>
        <v>1</v>
      </c>
      <c r="BE23" s="79" t="str">
        <f>REPLACE(INDEX(GroupVertices[Group],MATCH(Edges25[[#This Row],[Vertex 2]],GroupVertices[Vertex],0)),1,1,"")</f>
        <v>1</v>
      </c>
      <c r="BF23" s="48">
        <v>0</v>
      </c>
      <c r="BG23" s="49">
        <v>0</v>
      </c>
      <c r="BH23" s="48">
        <v>0</v>
      </c>
      <c r="BI23" s="49">
        <v>0</v>
      </c>
      <c r="BJ23" s="48">
        <v>0</v>
      </c>
      <c r="BK23" s="49">
        <v>0</v>
      </c>
      <c r="BL23" s="48">
        <v>31</v>
      </c>
      <c r="BM23" s="49">
        <v>100</v>
      </c>
      <c r="BN23" s="48">
        <v>31</v>
      </c>
    </row>
    <row r="24" spans="1:66" ht="15">
      <c r="A24" s="65" t="s">
        <v>238</v>
      </c>
      <c r="B24" s="65" t="s">
        <v>238</v>
      </c>
      <c r="C24" s="66" t="s">
        <v>3377</v>
      </c>
      <c r="D24" s="67">
        <v>5.333333333333334</v>
      </c>
      <c r="E24" s="68" t="s">
        <v>132</v>
      </c>
      <c r="F24" s="69">
        <v>33.333333333333336</v>
      </c>
      <c r="G24" s="66"/>
      <c r="H24" s="70"/>
      <c r="I24" s="71"/>
      <c r="J24" s="71"/>
      <c r="K24" s="34" t="s">
        <v>65</v>
      </c>
      <c r="L24" s="78">
        <v>24</v>
      </c>
      <c r="M24" s="78"/>
      <c r="N24" s="73" t="s">
        <v>2393</v>
      </c>
      <c r="O24" s="80" t="s">
        <v>198</v>
      </c>
      <c r="P24" s="82">
        <v>43373.76598379629</v>
      </c>
      <c r="Q24" s="80" t="s">
        <v>520</v>
      </c>
      <c r="R24" s="80" t="s">
        <v>738</v>
      </c>
      <c r="S24" s="80" t="s">
        <v>784</v>
      </c>
      <c r="T24" s="80" t="s">
        <v>893</v>
      </c>
      <c r="U24" s="80" t="s">
        <v>1243</v>
      </c>
      <c r="V24" s="80" t="s">
        <v>1243</v>
      </c>
      <c r="W24" s="82">
        <v>43373.76598379629</v>
      </c>
      <c r="X24" s="85">
        <v>43373</v>
      </c>
      <c r="Y24" s="83" t="s">
        <v>1371</v>
      </c>
      <c r="Z24" s="80" t="s">
        <v>1797</v>
      </c>
      <c r="AA24" s="80"/>
      <c r="AB24" s="80"/>
      <c r="AC24" s="83" t="s">
        <v>2077</v>
      </c>
      <c r="AD24" s="80"/>
      <c r="AE24" s="80" t="b">
        <v>0</v>
      </c>
      <c r="AF24" s="80">
        <v>3</v>
      </c>
      <c r="AG24" s="83" t="s">
        <v>2147</v>
      </c>
      <c r="AH24" s="80" t="b">
        <v>0</v>
      </c>
      <c r="AI24" s="80" t="s">
        <v>2150</v>
      </c>
      <c r="AJ24" s="80"/>
      <c r="AK24" s="83" t="s">
        <v>2147</v>
      </c>
      <c r="AL24" s="80" t="b">
        <v>0</v>
      </c>
      <c r="AM24" s="80">
        <v>3</v>
      </c>
      <c r="AN24" s="83" t="s">
        <v>2147</v>
      </c>
      <c r="AO24" s="80" t="s">
        <v>2174</v>
      </c>
      <c r="AP24" s="80" t="b">
        <v>0</v>
      </c>
      <c r="AQ24" s="83" t="s">
        <v>2077</v>
      </c>
      <c r="AR24" s="80"/>
      <c r="AS24" s="80">
        <v>0</v>
      </c>
      <c r="AT24" s="80">
        <v>0</v>
      </c>
      <c r="AU24" s="80"/>
      <c r="AV24" s="80"/>
      <c r="AW24" s="80"/>
      <c r="AX24" s="80"/>
      <c r="AY24" s="80"/>
      <c r="AZ24" s="80"/>
      <c r="BA24" s="80"/>
      <c r="BB24" s="80"/>
      <c r="BC24">
        <v>5</v>
      </c>
      <c r="BD24" s="79" t="str">
        <f>REPLACE(INDEX(GroupVertices[Group],MATCH(Edges25[[#This Row],[Vertex 1]],GroupVertices[Vertex],0)),1,1,"")</f>
        <v>1</v>
      </c>
      <c r="BE24" s="79" t="str">
        <f>REPLACE(INDEX(GroupVertices[Group],MATCH(Edges25[[#This Row],[Vertex 2]],GroupVertices[Vertex],0)),1,1,"")</f>
        <v>1</v>
      </c>
      <c r="BF24" s="48">
        <v>1</v>
      </c>
      <c r="BG24" s="49">
        <v>3.3333333333333335</v>
      </c>
      <c r="BH24" s="48">
        <v>2</v>
      </c>
      <c r="BI24" s="49">
        <v>6.666666666666667</v>
      </c>
      <c r="BJ24" s="48">
        <v>0</v>
      </c>
      <c r="BK24" s="49">
        <v>0</v>
      </c>
      <c r="BL24" s="48">
        <v>27</v>
      </c>
      <c r="BM24" s="49">
        <v>90</v>
      </c>
      <c r="BN24" s="48">
        <v>30</v>
      </c>
    </row>
    <row r="25" spans="1:66" ht="15">
      <c r="A25" s="65" t="s">
        <v>264</v>
      </c>
      <c r="B25" s="65" t="s">
        <v>264</v>
      </c>
      <c r="C25" s="66" t="s">
        <v>3376</v>
      </c>
      <c r="D25" s="67">
        <v>8.833333333333332</v>
      </c>
      <c r="E25" s="68" t="s">
        <v>136</v>
      </c>
      <c r="F25" s="69">
        <v>23.333333333333332</v>
      </c>
      <c r="G25" s="66"/>
      <c r="H25" s="70"/>
      <c r="I25" s="71"/>
      <c r="J25" s="71"/>
      <c r="K25" s="34" t="s">
        <v>65</v>
      </c>
      <c r="L25" s="78">
        <v>25</v>
      </c>
      <c r="M25" s="78"/>
      <c r="N25" s="73" t="s">
        <v>850</v>
      </c>
      <c r="O25" s="80" t="s">
        <v>198</v>
      </c>
      <c r="P25" s="82">
        <v>43374.448125</v>
      </c>
      <c r="Q25" s="80" t="s">
        <v>471</v>
      </c>
      <c r="R25" s="84" t="s">
        <v>699</v>
      </c>
      <c r="S25" s="80" t="s">
        <v>814</v>
      </c>
      <c r="T25" s="80" t="s">
        <v>1053</v>
      </c>
      <c r="U25" s="80"/>
      <c r="V25" s="80" t="s">
        <v>1323</v>
      </c>
      <c r="W25" s="82">
        <v>43374.448125</v>
      </c>
      <c r="X25" s="85">
        <v>43374</v>
      </c>
      <c r="Y25" s="83" t="s">
        <v>1447</v>
      </c>
      <c r="Z25" s="80" t="s">
        <v>1748</v>
      </c>
      <c r="AA25" s="80"/>
      <c r="AB25" s="80"/>
      <c r="AC25" s="83" t="s">
        <v>2028</v>
      </c>
      <c r="AD25" s="80"/>
      <c r="AE25" s="80" t="b">
        <v>0</v>
      </c>
      <c r="AF25" s="80">
        <v>1</v>
      </c>
      <c r="AG25" s="83" t="s">
        <v>2147</v>
      </c>
      <c r="AH25" s="80" t="b">
        <v>0</v>
      </c>
      <c r="AI25" s="80" t="s">
        <v>2150</v>
      </c>
      <c r="AJ25" s="80"/>
      <c r="AK25" s="83" t="s">
        <v>2147</v>
      </c>
      <c r="AL25" s="80" t="b">
        <v>0</v>
      </c>
      <c r="AM25" s="80">
        <v>3</v>
      </c>
      <c r="AN25" s="83" t="s">
        <v>2147</v>
      </c>
      <c r="AO25" s="80" t="s">
        <v>2189</v>
      </c>
      <c r="AP25" s="80" t="b">
        <v>0</v>
      </c>
      <c r="AQ25" s="83" t="s">
        <v>2028</v>
      </c>
      <c r="AR25" s="80"/>
      <c r="AS25" s="80">
        <v>0</v>
      </c>
      <c r="AT25" s="80">
        <v>0</v>
      </c>
      <c r="AU25" s="80"/>
      <c r="AV25" s="80"/>
      <c r="AW25" s="80"/>
      <c r="AX25" s="80"/>
      <c r="AY25" s="80"/>
      <c r="AZ25" s="80"/>
      <c r="BA25" s="80"/>
      <c r="BB25" s="80"/>
      <c r="BC25">
        <v>11</v>
      </c>
      <c r="BD25" s="79" t="str">
        <f>REPLACE(INDEX(GroupVertices[Group],MATCH(Edges25[[#This Row],[Vertex 1]],GroupVertices[Vertex],0)),1,1,"")</f>
        <v>1</v>
      </c>
      <c r="BE25" s="79" t="str">
        <f>REPLACE(INDEX(GroupVertices[Group],MATCH(Edges25[[#This Row],[Vertex 2]],GroupVertices[Vertex],0)),1,1,"")</f>
        <v>1</v>
      </c>
      <c r="BF25" s="48">
        <v>1</v>
      </c>
      <c r="BG25" s="49">
        <v>2.9411764705882355</v>
      </c>
      <c r="BH25" s="48">
        <v>1</v>
      </c>
      <c r="BI25" s="49">
        <v>2.9411764705882355</v>
      </c>
      <c r="BJ25" s="48">
        <v>0</v>
      </c>
      <c r="BK25" s="49">
        <v>0</v>
      </c>
      <c r="BL25" s="48">
        <v>32</v>
      </c>
      <c r="BM25" s="49">
        <v>94.11764705882354</v>
      </c>
      <c r="BN25" s="48">
        <v>34</v>
      </c>
    </row>
    <row r="26" spans="1:66" ht="15">
      <c r="A26" s="65" t="s">
        <v>259</v>
      </c>
      <c r="B26" s="65" t="s">
        <v>259</v>
      </c>
      <c r="C26" s="66" t="s">
        <v>3369</v>
      </c>
      <c r="D26" s="67">
        <v>3</v>
      </c>
      <c r="E26" s="68" t="s">
        <v>132</v>
      </c>
      <c r="F26" s="69">
        <v>40</v>
      </c>
      <c r="G26" s="66"/>
      <c r="H26" s="70"/>
      <c r="I26" s="71"/>
      <c r="J26" s="71"/>
      <c r="K26" s="34" t="s">
        <v>65</v>
      </c>
      <c r="L26" s="78">
        <v>26</v>
      </c>
      <c r="M26" s="78"/>
      <c r="N26" s="73" t="s">
        <v>850</v>
      </c>
      <c r="O26" s="80" t="s">
        <v>198</v>
      </c>
      <c r="P26" s="82">
        <v>43375.58324074074</v>
      </c>
      <c r="Q26" s="80" t="s">
        <v>412</v>
      </c>
      <c r="R26" s="84" t="s">
        <v>660</v>
      </c>
      <c r="S26" s="80" t="s">
        <v>792</v>
      </c>
      <c r="T26" s="80" t="s">
        <v>1008</v>
      </c>
      <c r="U26" s="80" t="s">
        <v>1184</v>
      </c>
      <c r="V26" s="80" t="s">
        <v>1184</v>
      </c>
      <c r="W26" s="82">
        <v>43375.58324074074</v>
      </c>
      <c r="X26" s="85">
        <v>43375</v>
      </c>
      <c r="Y26" s="83" t="s">
        <v>1438</v>
      </c>
      <c r="Z26" s="80" t="s">
        <v>1689</v>
      </c>
      <c r="AA26" s="80"/>
      <c r="AB26" s="80"/>
      <c r="AC26" s="83" t="s">
        <v>1969</v>
      </c>
      <c r="AD26" s="80"/>
      <c r="AE26" s="80" t="b">
        <v>0</v>
      </c>
      <c r="AF26" s="80">
        <v>3</v>
      </c>
      <c r="AG26" s="83" t="s">
        <v>2147</v>
      </c>
      <c r="AH26" s="80" t="b">
        <v>0</v>
      </c>
      <c r="AI26" s="80" t="s">
        <v>2150</v>
      </c>
      <c r="AJ26" s="80"/>
      <c r="AK26" s="83" t="s">
        <v>2147</v>
      </c>
      <c r="AL26" s="80" t="b">
        <v>0</v>
      </c>
      <c r="AM26" s="80">
        <v>1</v>
      </c>
      <c r="AN26" s="83" t="s">
        <v>2147</v>
      </c>
      <c r="AO26" s="80" t="s">
        <v>2175</v>
      </c>
      <c r="AP26" s="80" t="b">
        <v>0</v>
      </c>
      <c r="AQ26" s="83" t="s">
        <v>1969</v>
      </c>
      <c r="AR26" s="80"/>
      <c r="AS26" s="80">
        <v>0</v>
      </c>
      <c r="AT26" s="80">
        <v>0</v>
      </c>
      <c r="AU26" s="80"/>
      <c r="AV26" s="80"/>
      <c r="AW26" s="80"/>
      <c r="AX26" s="80"/>
      <c r="AY26" s="80"/>
      <c r="AZ26" s="80"/>
      <c r="BA26" s="80"/>
      <c r="BB26" s="80"/>
      <c r="BC26">
        <v>1</v>
      </c>
      <c r="BD26" s="79" t="str">
        <f>REPLACE(INDEX(GroupVertices[Group],MATCH(Edges25[[#This Row],[Vertex 1]],GroupVertices[Vertex],0)),1,1,"")</f>
        <v>1</v>
      </c>
      <c r="BE26" s="79" t="str">
        <f>REPLACE(INDEX(GroupVertices[Group],MATCH(Edges25[[#This Row],[Vertex 2]],GroupVertices[Vertex],0)),1,1,"")</f>
        <v>1</v>
      </c>
      <c r="BF26" s="48">
        <v>0</v>
      </c>
      <c r="BG26" s="49">
        <v>0</v>
      </c>
      <c r="BH26" s="48">
        <v>1</v>
      </c>
      <c r="BI26" s="49">
        <v>4.545454545454546</v>
      </c>
      <c r="BJ26" s="48">
        <v>0</v>
      </c>
      <c r="BK26" s="49">
        <v>0</v>
      </c>
      <c r="BL26" s="48">
        <v>21</v>
      </c>
      <c r="BM26" s="49">
        <v>95.45454545454545</v>
      </c>
      <c r="BN26" s="48">
        <v>22</v>
      </c>
    </row>
    <row r="27" spans="1:66" ht="15">
      <c r="A27" s="65" t="s">
        <v>246</v>
      </c>
      <c r="B27" s="65" t="s">
        <v>246</v>
      </c>
      <c r="C27" s="66" t="s">
        <v>3377</v>
      </c>
      <c r="D27" s="67">
        <v>5.333333333333334</v>
      </c>
      <c r="E27" s="68" t="s">
        <v>132</v>
      </c>
      <c r="F27" s="69">
        <v>33.333333333333336</v>
      </c>
      <c r="G27" s="66"/>
      <c r="H27" s="70"/>
      <c r="I27" s="71"/>
      <c r="J27" s="71"/>
      <c r="K27" s="34" t="s">
        <v>65</v>
      </c>
      <c r="L27" s="78">
        <v>27</v>
      </c>
      <c r="M27" s="78"/>
      <c r="N27" s="73" t="s">
        <v>850</v>
      </c>
      <c r="O27" s="80" t="s">
        <v>198</v>
      </c>
      <c r="P27" s="82">
        <v>43376.333344907405</v>
      </c>
      <c r="Q27" s="80" t="s">
        <v>487</v>
      </c>
      <c r="R27" s="84" t="s">
        <v>713</v>
      </c>
      <c r="S27" s="80" t="s">
        <v>834</v>
      </c>
      <c r="T27" s="80" t="s">
        <v>1067</v>
      </c>
      <c r="U27" s="80" t="s">
        <v>1229</v>
      </c>
      <c r="V27" s="80" t="s">
        <v>1229</v>
      </c>
      <c r="W27" s="82">
        <v>43376.333344907405</v>
      </c>
      <c r="X27" s="85">
        <v>43376</v>
      </c>
      <c r="Y27" s="83" t="s">
        <v>1370</v>
      </c>
      <c r="Z27" s="80" t="s">
        <v>1764</v>
      </c>
      <c r="AA27" s="80"/>
      <c r="AB27" s="80"/>
      <c r="AC27" s="83" t="s">
        <v>2044</v>
      </c>
      <c r="AD27" s="80"/>
      <c r="AE27" s="80" t="b">
        <v>0</v>
      </c>
      <c r="AF27" s="80">
        <v>1</v>
      </c>
      <c r="AG27" s="83" t="s">
        <v>2147</v>
      </c>
      <c r="AH27" s="80" t="b">
        <v>0</v>
      </c>
      <c r="AI27" s="80" t="s">
        <v>2153</v>
      </c>
      <c r="AJ27" s="80"/>
      <c r="AK27" s="83" t="s">
        <v>2147</v>
      </c>
      <c r="AL27" s="80" t="b">
        <v>0</v>
      </c>
      <c r="AM27" s="80">
        <v>0</v>
      </c>
      <c r="AN27" s="83" t="s">
        <v>2147</v>
      </c>
      <c r="AO27" s="80" t="s">
        <v>2174</v>
      </c>
      <c r="AP27" s="80" t="b">
        <v>0</v>
      </c>
      <c r="AQ27" s="83" t="s">
        <v>2044</v>
      </c>
      <c r="AR27" s="80"/>
      <c r="AS27" s="80">
        <v>0</v>
      </c>
      <c r="AT27" s="80">
        <v>0</v>
      </c>
      <c r="AU27" s="80"/>
      <c r="AV27" s="80"/>
      <c r="AW27" s="80"/>
      <c r="AX27" s="80"/>
      <c r="AY27" s="80"/>
      <c r="AZ27" s="80"/>
      <c r="BA27" s="80"/>
      <c r="BB27" s="80"/>
      <c r="BC27">
        <v>5</v>
      </c>
      <c r="BD27" s="79" t="str">
        <f>REPLACE(INDEX(GroupVertices[Group],MATCH(Edges25[[#This Row],[Vertex 1]],GroupVertices[Vertex],0)),1,1,"")</f>
        <v>1</v>
      </c>
      <c r="BE27" s="79" t="str">
        <f>REPLACE(INDEX(GroupVertices[Group],MATCH(Edges25[[#This Row],[Vertex 2]],GroupVertices[Vertex],0)),1,1,"")</f>
        <v>1</v>
      </c>
      <c r="BF27" s="48">
        <v>0</v>
      </c>
      <c r="BG27" s="49">
        <v>0</v>
      </c>
      <c r="BH27" s="48">
        <v>2</v>
      </c>
      <c r="BI27" s="49">
        <v>10</v>
      </c>
      <c r="BJ27" s="48">
        <v>0</v>
      </c>
      <c r="BK27" s="49">
        <v>0</v>
      </c>
      <c r="BL27" s="48">
        <v>18</v>
      </c>
      <c r="BM27" s="49">
        <v>90</v>
      </c>
      <c r="BN27" s="48">
        <v>20</v>
      </c>
    </row>
    <row r="28" spans="1:66" ht="15">
      <c r="A28" s="65" t="s">
        <v>273</v>
      </c>
      <c r="B28" s="65" t="s">
        <v>273</v>
      </c>
      <c r="C28" s="66" t="s">
        <v>3381</v>
      </c>
      <c r="D28" s="67">
        <v>5.916666666666666</v>
      </c>
      <c r="E28" s="68" t="s">
        <v>136</v>
      </c>
      <c r="F28" s="69">
        <v>31.666666666666664</v>
      </c>
      <c r="G28" s="66"/>
      <c r="H28" s="70"/>
      <c r="I28" s="71"/>
      <c r="J28" s="71"/>
      <c r="K28" s="34" t="s">
        <v>65</v>
      </c>
      <c r="L28" s="78">
        <v>28</v>
      </c>
      <c r="M28" s="78"/>
      <c r="N28" s="73" t="s">
        <v>888</v>
      </c>
      <c r="O28" s="80" t="s">
        <v>198</v>
      </c>
      <c r="P28" s="82">
        <v>43376.41762731481</v>
      </c>
      <c r="Q28" s="80" t="s">
        <v>551</v>
      </c>
      <c r="R28" s="80" t="s">
        <v>757</v>
      </c>
      <c r="S28" s="80" t="s">
        <v>840</v>
      </c>
      <c r="T28" s="80" t="s">
        <v>1113</v>
      </c>
      <c r="U28" s="80" t="s">
        <v>1262</v>
      </c>
      <c r="V28" s="80" t="s">
        <v>1262</v>
      </c>
      <c r="W28" s="82">
        <v>43376.41762731481</v>
      </c>
      <c r="X28" s="85">
        <v>43376</v>
      </c>
      <c r="Y28" s="83" t="s">
        <v>1460</v>
      </c>
      <c r="Z28" s="80" t="s">
        <v>1828</v>
      </c>
      <c r="AA28" s="80"/>
      <c r="AB28" s="80"/>
      <c r="AC28" s="83" t="s">
        <v>2109</v>
      </c>
      <c r="AD28" s="80"/>
      <c r="AE28" s="80" t="b">
        <v>0</v>
      </c>
      <c r="AF28" s="80">
        <v>3</v>
      </c>
      <c r="AG28" s="83" t="s">
        <v>2147</v>
      </c>
      <c r="AH28" s="80" t="b">
        <v>0</v>
      </c>
      <c r="AI28" s="80" t="s">
        <v>2152</v>
      </c>
      <c r="AJ28" s="80"/>
      <c r="AK28" s="83" t="s">
        <v>2147</v>
      </c>
      <c r="AL28" s="80" t="b">
        <v>0</v>
      </c>
      <c r="AM28" s="80">
        <v>2</v>
      </c>
      <c r="AN28" s="83" t="s">
        <v>2147</v>
      </c>
      <c r="AO28" s="80" t="s">
        <v>2175</v>
      </c>
      <c r="AP28" s="80" t="b">
        <v>0</v>
      </c>
      <c r="AQ28" s="83" t="s">
        <v>2109</v>
      </c>
      <c r="AR28" s="80"/>
      <c r="AS28" s="80">
        <v>0</v>
      </c>
      <c r="AT28" s="80">
        <v>0</v>
      </c>
      <c r="AU28" s="80"/>
      <c r="AV28" s="80"/>
      <c r="AW28" s="80"/>
      <c r="AX28" s="80"/>
      <c r="AY28" s="80"/>
      <c r="AZ28" s="80"/>
      <c r="BA28" s="80"/>
      <c r="BB28" s="80"/>
      <c r="BC28">
        <v>6</v>
      </c>
      <c r="BD28" s="79" t="str">
        <f>REPLACE(INDEX(GroupVertices[Group],MATCH(Edges25[[#This Row],[Vertex 1]],GroupVertices[Vertex],0)),1,1,"")</f>
        <v>1</v>
      </c>
      <c r="BE28" s="79" t="str">
        <f>REPLACE(INDEX(GroupVertices[Group],MATCH(Edges25[[#This Row],[Vertex 2]],GroupVertices[Vertex],0)),1,1,"")</f>
        <v>1</v>
      </c>
      <c r="BF28" s="48">
        <v>0</v>
      </c>
      <c r="BG28" s="49">
        <v>0</v>
      </c>
      <c r="BH28" s="48">
        <v>0</v>
      </c>
      <c r="BI28" s="49">
        <v>0</v>
      </c>
      <c r="BJ28" s="48">
        <v>0</v>
      </c>
      <c r="BK28" s="49">
        <v>0</v>
      </c>
      <c r="BL28" s="48">
        <v>25</v>
      </c>
      <c r="BM28" s="49">
        <v>100</v>
      </c>
      <c r="BN28" s="48">
        <v>25</v>
      </c>
    </row>
    <row r="29" spans="1:66" ht="15">
      <c r="A29" s="65" t="s">
        <v>236</v>
      </c>
      <c r="B29" s="65" t="s">
        <v>236</v>
      </c>
      <c r="C29" s="66" t="s">
        <v>3370</v>
      </c>
      <c r="D29" s="67">
        <v>10</v>
      </c>
      <c r="E29" s="68" t="s">
        <v>136</v>
      </c>
      <c r="F29" s="69">
        <v>20</v>
      </c>
      <c r="G29" s="66"/>
      <c r="H29" s="70"/>
      <c r="I29" s="71"/>
      <c r="J29" s="71"/>
      <c r="K29" s="34" t="s">
        <v>65</v>
      </c>
      <c r="L29" s="78">
        <v>29</v>
      </c>
      <c r="M29" s="78"/>
      <c r="N29" s="73" t="s">
        <v>850</v>
      </c>
      <c r="O29" s="80" t="s">
        <v>198</v>
      </c>
      <c r="P29" s="82">
        <v>43377.322916666664</v>
      </c>
      <c r="Q29" s="80" t="s">
        <v>448</v>
      </c>
      <c r="R29" s="84" t="s">
        <v>606</v>
      </c>
      <c r="S29" s="80" t="s">
        <v>791</v>
      </c>
      <c r="T29" s="80" t="s">
        <v>959</v>
      </c>
      <c r="U29" s="80"/>
      <c r="V29" s="80" t="s">
        <v>1295</v>
      </c>
      <c r="W29" s="82">
        <v>43377.322916666664</v>
      </c>
      <c r="X29" s="85">
        <v>43377</v>
      </c>
      <c r="Y29" s="83" t="s">
        <v>1401</v>
      </c>
      <c r="Z29" s="80" t="s">
        <v>1725</v>
      </c>
      <c r="AA29" s="80"/>
      <c r="AB29" s="80"/>
      <c r="AC29" s="83" t="s">
        <v>2005</v>
      </c>
      <c r="AD29" s="80"/>
      <c r="AE29" s="80" t="b">
        <v>0</v>
      </c>
      <c r="AF29" s="80">
        <v>0</v>
      </c>
      <c r="AG29" s="83" t="s">
        <v>2147</v>
      </c>
      <c r="AH29" s="80" t="b">
        <v>0</v>
      </c>
      <c r="AI29" s="80" t="s">
        <v>2150</v>
      </c>
      <c r="AJ29" s="80"/>
      <c r="AK29" s="83" t="s">
        <v>2147</v>
      </c>
      <c r="AL29" s="80" t="b">
        <v>0</v>
      </c>
      <c r="AM29" s="80">
        <v>10</v>
      </c>
      <c r="AN29" s="83" t="s">
        <v>2147</v>
      </c>
      <c r="AO29" s="80" t="s">
        <v>2176</v>
      </c>
      <c r="AP29" s="80" t="b">
        <v>0</v>
      </c>
      <c r="AQ29" s="83" t="s">
        <v>2005</v>
      </c>
      <c r="AR29" s="80"/>
      <c r="AS29" s="80">
        <v>0</v>
      </c>
      <c r="AT29" s="80">
        <v>0</v>
      </c>
      <c r="AU29" s="80"/>
      <c r="AV29" s="80"/>
      <c r="AW29" s="80"/>
      <c r="AX29" s="80"/>
      <c r="AY29" s="80"/>
      <c r="AZ29" s="80"/>
      <c r="BA29" s="80"/>
      <c r="BB29" s="80"/>
      <c r="BC29">
        <v>13</v>
      </c>
      <c r="BD29" s="79" t="str">
        <f>REPLACE(INDEX(GroupVertices[Group],MATCH(Edges25[[#This Row],[Vertex 1]],GroupVertices[Vertex],0)),1,1,"")</f>
        <v>1</v>
      </c>
      <c r="BE29" s="79" t="str">
        <f>REPLACE(INDEX(GroupVertices[Group],MATCH(Edges25[[#This Row],[Vertex 2]],GroupVertices[Vertex],0)),1,1,"")</f>
        <v>1</v>
      </c>
      <c r="BF29" s="48">
        <v>0</v>
      </c>
      <c r="BG29" s="49">
        <v>0</v>
      </c>
      <c r="BH29" s="48">
        <v>0</v>
      </c>
      <c r="BI29" s="49">
        <v>0</v>
      </c>
      <c r="BJ29" s="48">
        <v>0</v>
      </c>
      <c r="BK29" s="49">
        <v>0</v>
      </c>
      <c r="BL29" s="48">
        <v>38</v>
      </c>
      <c r="BM29" s="49">
        <v>100</v>
      </c>
      <c r="BN29" s="48">
        <v>38</v>
      </c>
    </row>
    <row r="30" spans="1:66" ht="15">
      <c r="A30" s="65" t="s">
        <v>251</v>
      </c>
      <c r="B30" s="65" t="s">
        <v>251</v>
      </c>
      <c r="C30" s="66" t="s">
        <v>3372</v>
      </c>
      <c r="D30" s="67">
        <v>4.75</v>
      </c>
      <c r="E30" s="68" t="s">
        <v>132</v>
      </c>
      <c r="F30" s="69">
        <v>35</v>
      </c>
      <c r="G30" s="66"/>
      <c r="H30" s="70"/>
      <c r="I30" s="71"/>
      <c r="J30" s="71"/>
      <c r="K30" s="34" t="s">
        <v>65</v>
      </c>
      <c r="L30" s="78">
        <v>30</v>
      </c>
      <c r="M30" s="78"/>
      <c r="N30" s="73" t="s">
        <v>850</v>
      </c>
      <c r="O30" s="80" t="s">
        <v>198</v>
      </c>
      <c r="P30" s="82">
        <v>43377.38050925926</v>
      </c>
      <c r="Q30" s="80" t="s">
        <v>496</v>
      </c>
      <c r="R30" s="80"/>
      <c r="S30" s="80"/>
      <c r="T30" s="80" t="s">
        <v>1076</v>
      </c>
      <c r="U30" s="80" t="s">
        <v>1235</v>
      </c>
      <c r="V30" s="80" t="s">
        <v>1235</v>
      </c>
      <c r="W30" s="82">
        <v>43377.38050925926</v>
      </c>
      <c r="X30" s="85">
        <v>43377</v>
      </c>
      <c r="Y30" s="83" t="s">
        <v>1546</v>
      </c>
      <c r="Z30" s="80" t="s">
        <v>1773</v>
      </c>
      <c r="AA30" s="80"/>
      <c r="AB30" s="80"/>
      <c r="AC30" s="83" t="s">
        <v>2053</v>
      </c>
      <c r="AD30" s="80"/>
      <c r="AE30" s="80" t="b">
        <v>0</v>
      </c>
      <c r="AF30" s="80">
        <v>0</v>
      </c>
      <c r="AG30" s="83" t="s">
        <v>2147</v>
      </c>
      <c r="AH30" s="80" t="b">
        <v>0</v>
      </c>
      <c r="AI30" s="80" t="s">
        <v>2150</v>
      </c>
      <c r="AJ30" s="80"/>
      <c r="AK30" s="83" t="s">
        <v>2147</v>
      </c>
      <c r="AL30" s="80" t="b">
        <v>0</v>
      </c>
      <c r="AM30" s="80">
        <v>0</v>
      </c>
      <c r="AN30" s="83" t="s">
        <v>2147</v>
      </c>
      <c r="AO30" s="80" t="s">
        <v>2183</v>
      </c>
      <c r="AP30" s="80" t="b">
        <v>0</v>
      </c>
      <c r="AQ30" s="83" t="s">
        <v>2053</v>
      </c>
      <c r="AR30" s="80"/>
      <c r="AS30" s="80">
        <v>0</v>
      </c>
      <c r="AT30" s="80">
        <v>0</v>
      </c>
      <c r="AU30" s="80"/>
      <c r="AV30" s="80"/>
      <c r="AW30" s="80"/>
      <c r="AX30" s="80"/>
      <c r="AY30" s="80"/>
      <c r="AZ30" s="80"/>
      <c r="BA30" s="80"/>
      <c r="BB30" s="80"/>
      <c r="BC30">
        <v>4</v>
      </c>
      <c r="BD30" s="79" t="str">
        <f>REPLACE(INDEX(GroupVertices[Group],MATCH(Edges25[[#This Row],[Vertex 1]],GroupVertices[Vertex],0)),1,1,"")</f>
        <v>1</v>
      </c>
      <c r="BE30" s="79" t="str">
        <f>REPLACE(INDEX(GroupVertices[Group],MATCH(Edges25[[#This Row],[Vertex 2]],GroupVertices[Vertex],0)),1,1,"")</f>
        <v>1</v>
      </c>
      <c r="BF30" s="48">
        <v>0</v>
      </c>
      <c r="BG30" s="49">
        <v>0</v>
      </c>
      <c r="BH30" s="48">
        <v>1</v>
      </c>
      <c r="BI30" s="49">
        <v>4.166666666666667</v>
      </c>
      <c r="BJ30" s="48">
        <v>0</v>
      </c>
      <c r="BK30" s="49">
        <v>0</v>
      </c>
      <c r="BL30" s="48">
        <v>23</v>
      </c>
      <c r="BM30" s="49">
        <v>95.83333333333333</v>
      </c>
      <c r="BN30" s="48">
        <v>24</v>
      </c>
    </row>
    <row r="31" spans="1:66" ht="15">
      <c r="A31" s="65" t="s">
        <v>255</v>
      </c>
      <c r="B31" s="65" t="s">
        <v>255</v>
      </c>
      <c r="C31" s="66" t="s">
        <v>3374</v>
      </c>
      <c r="D31" s="67">
        <v>7.666666666666667</v>
      </c>
      <c r="E31" s="68" t="s">
        <v>136</v>
      </c>
      <c r="F31" s="69">
        <v>26.666666666666664</v>
      </c>
      <c r="G31" s="66"/>
      <c r="H31" s="70"/>
      <c r="I31" s="71"/>
      <c r="J31" s="71"/>
      <c r="K31" s="34" t="s">
        <v>65</v>
      </c>
      <c r="L31" s="78">
        <v>31</v>
      </c>
      <c r="M31" s="78"/>
      <c r="N31" s="73" t="s">
        <v>888</v>
      </c>
      <c r="O31" s="80" t="s">
        <v>198</v>
      </c>
      <c r="P31" s="82">
        <v>43377.458344907405</v>
      </c>
      <c r="Q31" s="80" t="s">
        <v>421</v>
      </c>
      <c r="R31" s="84" t="s">
        <v>669</v>
      </c>
      <c r="S31" s="80" t="s">
        <v>820</v>
      </c>
      <c r="T31" s="80" t="s">
        <v>1019</v>
      </c>
      <c r="U31" s="80" t="s">
        <v>1190</v>
      </c>
      <c r="V31" s="80" t="s">
        <v>1190</v>
      </c>
      <c r="W31" s="82">
        <v>43377.458344907405</v>
      </c>
      <c r="X31" s="85">
        <v>43377</v>
      </c>
      <c r="Y31" s="83" t="s">
        <v>1353</v>
      </c>
      <c r="Z31" s="80" t="s">
        <v>1698</v>
      </c>
      <c r="AA31" s="80"/>
      <c r="AB31" s="80"/>
      <c r="AC31" s="83" t="s">
        <v>1978</v>
      </c>
      <c r="AD31" s="80"/>
      <c r="AE31" s="80" t="b">
        <v>0</v>
      </c>
      <c r="AF31" s="80">
        <v>4</v>
      </c>
      <c r="AG31" s="83" t="s">
        <v>2147</v>
      </c>
      <c r="AH31" s="80" t="b">
        <v>0</v>
      </c>
      <c r="AI31" s="80" t="s">
        <v>2150</v>
      </c>
      <c r="AJ31" s="80"/>
      <c r="AK31" s="83" t="s">
        <v>2147</v>
      </c>
      <c r="AL31" s="80" t="b">
        <v>0</v>
      </c>
      <c r="AM31" s="80">
        <v>1</v>
      </c>
      <c r="AN31" s="83" t="s">
        <v>2147</v>
      </c>
      <c r="AO31" s="80" t="s">
        <v>2174</v>
      </c>
      <c r="AP31" s="80" t="b">
        <v>0</v>
      </c>
      <c r="AQ31" s="83" t="s">
        <v>1978</v>
      </c>
      <c r="AR31" s="80"/>
      <c r="AS31" s="80">
        <v>0</v>
      </c>
      <c r="AT31" s="80">
        <v>0</v>
      </c>
      <c r="AU31" s="80"/>
      <c r="AV31" s="80"/>
      <c r="AW31" s="80"/>
      <c r="AX31" s="80"/>
      <c r="AY31" s="80"/>
      <c r="AZ31" s="80"/>
      <c r="BA31" s="80"/>
      <c r="BB31" s="80"/>
      <c r="BC31">
        <v>9</v>
      </c>
      <c r="BD31" s="79" t="str">
        <f>REPLACE(INDEX(GroupVertices[Group],MATCH(Edges25[[#This Row],[Vertex 1]],GroupVertices[Vertex],0)),1,1,"")</f>
        <v>1</v>
      </c>
      <c r="BE31" s="79" t="str">
        <f>REPLACE(INDEX(GroupVertices[Group],MATCH(Edges25[[#This Row],[Vertex 2]],GroupVertices[Vertex],0)),1,1,"")</f>
        <v>1</v>
      </c>
      <c r="BF31" s="48">
        <v>0</v>
      </c>
      <c r="BG31" s="49">
        <v>0</v>
      </c>
      <c r="BH31" s="48">
        <v>0</v>
      </c>
      <c r="BI31" s="49">
        <v>0</v>
      </c>
      <c r="BJ31" s="48">
        <v>0</v>
      </c>
      <c r="BK31" s="49">
        <v>0</v>
      </c>
      <c r="BL31" s="48">
        <v>17</v>
      </c>
      <c r="BM31" s="49">
        <v>100</v>
      </c>
      <c r="BN31" s="48">
        <v>17</v>
      </c>
    </row>
    <row r="32" spans="1:66" ht="15">
      <c r="A32" s="65" t="s">
        <v>273</v>
      </c>
      <c r="B32" s="65" t="s">
        <v>273</v>
      </c>
      <c r="C32" s="66" t="s">
        <v>3381</v>
      </c>
      <c r="D32" s="67">
        <v>5.916666666666666</v>
      </c>
      <c r="E32" s="68" t="s">
        <v>136</v>
      </c>
      <c r="F32" s="69">
        <v>31.666666666666664</v>
      </c>
      <c r="G32" s="66"/>
      <c r="H32" s="70"/>
      <c r="I32" s="71"/>
      <c r="J32" s="71"/>
      <c r="K32" s="34" t="s">
        <v>65</v>
      </c>
      <c r="L32" s="78">
        <v>32</v>
      </c>
      <c r="M32" s="78"/>
      <c r="N32" s="73" t="s">
        <v>888</v>
      </c>
      <c r="O32" s="80" t="s">
        <v>198</v>
      </c>
      <c r="P32" s="82">
        <v>43381.35438657407</v>
      </c>
      <c r="Q32" s="80" t="s">
        <v>552</v>
      </c>
      <c r="R32" s="80" t="s">
        <v>757</v>
      </c>
      <c r="S32" s="80" t="s">
        <v>840</v>
      </c>
      <c r="T32" s="80"/>
      <c r="U32" s="80" t="s">
        <v>1263</v>
      </c>
      <c r="V32" s="80" t="s">
        <v>1263</v>
      </c>
      <c r="W32" s="82">
        <v>43381.35438657407</v>
      </c>
      <c r="X32" s="85">
        <v>43381</v>
      </c>
      <c r="Y32" s="83" t="s">
        <v>1544</v>
      </c>
      <c r="Z32" s="80" t="s">
        <v>1829</v>
      </c>
      <c r="AA32" s="80"/>
      <c r="AB32" s="80"/>
      <c r="AC32" s="83" t="s">
        <v>2110</v>
      </c>
      <c r="AD32" s="80"/>
      <c r="AE32" s="80" t="b">
        <v>0</v>
      </c>
      <c r="AF32" s="80">
        <v>1</v>
      </c>
      <c r="AG32" s="83" t="s">
        <v>2147</v>
      </c>
      <c r="AH32" s="80" t="b">
        <v>0</v>
      </c>
      <c r="AI32" s="80" t="s">
        <v>2152</v>
      </c>
      <c r="AJ32" s="80"/>
      <c r="AK32" s="83" t="s">
        <v>2147</v>
      </c>
      <c r="AL32" s="80" t="b">
        <v>0</v>
      </c>
      <c r="AM32" s="80">
        <v>0</v>
      </c>
      <c r="AN32" s="83" t="s">
        <v>2147</v>
      </c>
      <c r="AO32" s="80" t="s">
        <v>2185</v>
      </c>
      <c r="AP32" s="80" t="b">
        <v>0</v>
      </c>
      <c r="AQ32" s="83" t="s">
        <v>2110</v>
      </c>
      <c r="AR32" s="80"/>
      <c r="AS32" s="80">
        <v>0</v>
      </c>
      <c r="AT32" s="80">
        <v>0</v>
      </c>
      <c r="AU32" s="80"/>
      <c r="AV32" s="80"/>
      <c r="AW32" s="80"/>
      <c r="AX32" s="80"/>
      <c r="AY32" s="80"/>
      <c r="AZ32" s="80"/>
      <c r="BA32" s="80"/>
      <c r="BB32" s="80"/>
      <c r="BC32">
        <v>6</v>
      </c>
      <c r="BD32" s="79" t="str">
        <f>REPLACE(INDEX(GroupVertices[Group],MATCH(Edges25[[#This Row],[Vertex 1]],GroupVertices[Vertex],0)),1,1,"")</f>
        <v>1</v>
      </c>
      <c r="BE32" s="79" t="str">
        <f>REPLACE(INDEX(GroupVertices[Group],MATCH(Edges25[[#This Row],[Vertex 2]],GroupVertices[Vertex],0)),1,1,"")</f>
        <v>1</v>
      </c>
      <c r="BF32" s="48">
        <v>0</v>
      </c>
      <c r="BG32" s="49">
        <v>0</v>
      </c>
      <c r="BH32" s="48">
        <v>0</v>
      </c>
      <c r="BI32" s="49">
        <v>0</v>
      </c>
      <c r="BJ32" s="48">
        <v>0</v>
      </c>
      <c r="BK32" s="49">
        <v>0</v>
      </c>
      <c r="BL32" s="48">
        <v>20</v>
      </c>
      <c r="BM32" s="49">
        <v>100</v>
      </c>
      <c r="BN32" s="48">
        <v>20</v>
      </c>
    </row>
    <row r="33" spans="1:66" ht="15">
      <c r="A33" s="65" t="s">
        <v>273</v>
      </c>
      <c r="B33" s="65" t="s">
        <v>273</v>
      </c>
      <c r="C33" s="66" t="s">
        <v>3381</v>
      </c>
      <c r="D33" s="67">
        <v>5.916666666666666</v>
      </c>
      <c r="E33" s="68" t="s">
        <v>136</v>
      </c>
      <c r="F33" s="69">
        <v>31.666666666666664</v>
      </c>
      <c r="G33" s="66"/>
      <c r="H33" s="70"/>
      <c r="I33" s="71"/>
      <c r="J33" s="71"/>
      <c r="K33" s="34" t="s">
        <v>65</v>
      </c>
      <c r="L33" s="78">
        <v>33</v>
      </c>
      <c r="M33" s="78"/>
      <c r="N33" s="73" t="s">
        <v>850</v>
      </c>
      <c r="O33" s="80" t="s">
        <v>198</v>
      </c>
      <c r="P33" s="82">
        <v>43381.71701388889</v>
      </c>
      <c r="Q33" s="80" t="s">
        <v>553</v>
      </c>
      <c r="R33" s="80"/>
      <c r="S33" s="80"/>
      <c r="T33" s="80" t="s">
        <v>1114</v>
      </c>
      <c r="U33" s="80" t="s">
        <v>1264</v>
      </c>
      <c r="V33" s="80" t="s">
        <v>1264</v>
      </c>
      <c r="W33" s="82">
        <v>43381.71701388889</v>
      </c>
      <c r="X33" s="85">
        <v>43381</v>
      </c>
      <c r="Y33" s="83" t="s">
        <v>1372</v>
      </c>
      <c r="Z33" s="80" t="s">
        <v>1830</v>
      </c>
      <c r="AA33" s="80"/>
      <c r="AB33" s="80"/>
      <c r="AC33" s="83" t="s">
        <v>2111</v>
      </c>
      <c r="AD33" s="80"/>
      <c r="AE33" s="80" t="b">
        <v>0</v>
      </c>
      <c r="AF33" s="80">
        <v>3</v>
      </c>
      <c r="AG33" s="83" t="s">
        <v>2147</v>
      </c>
      <c r="AH33" s="80" t="b">
        <v>0</v>
      </c>
      <c r="AI33" s="80" t="s">
        <v>2152</v>
      </c>
      <c r="AJ33" s="80"/>
      <c r="AK33" s="83" t="s">
        <v>2147</v>
      </c>
      <c r="AL33" s="80" t="b">
        <v>0</v>
      </c>
      <c r="AM33" s="80">
        <v>4</v>
      </c>
      <c r="AN33" s="83" t="s">
        <v>2147</v>
      </c>
      <c r="AO33" s="80" t="s">
        <v>2175</v>
      </c>
      <c r="AP33" s="80" t="b">
        <v>0</v>
      </c>
      <c r="AQ33" s="83" t="s">
        <v>2111</v>
      </c>
      <c r="AR33" s="80"/>
      <c r="AS33" s="80">
        <v>0</v>
      </c>
      <c r="AT33" s="80">
        <v>0</v>
      </c>
      <c r="AU33" s="80"/>
      <c r="AV33" s="80"/>
      <c r="AW33" s="80"/>
      <c r="AX33" s="80"/>
      <c r="AY33" s="80"/>
      <c r="AZ33" s="80"/>
      <c r="BA33" s="80"/>
      <c r="BB33" s="80"/>
      <c r="BC33">
        <v>6</v>
      </c>
      <c r="BD33" s="79" t="str">
        <f>REPLACE(INDEX(GroupVertices[Group],MATCH(Edges25[[#This Row],[Vertex 1]],GroupVertices[Vertex],0)),1,1,"")</f>
        <v>1</v>
      </c>
      <c r="BE33" s="79" t="str">
        <f>REPLACE(INDEX(GroupVertices[Group],MATCH(Edges25[[#This Row],[Vertex 2]],GroupVertices[Vertex],0)),1,1,"")</f>
        <v>1</v>
      </c>
      <c r="BF33" s="48">
        <v>0</v>
      </c>
      <c r="BG33" s="49">
        <v>0</v>
      </c>
      <c r="BH33" s="48">
        <v>0</v>
      </c>
      <c r="BI33" s="49">
        <v>0</v>
      </c>
      <c r="BJ33" s="48">
        <v>0</v>
      </c>
      <c r="BK33" s="49">
        <v>0</v>
      </c>
      <c r="BL33" s="48">
        <v>38</v>
      </c>
      <c r="BM33" s="49">
        <v>100</v>
      </c>
      <c r="BN33" s="48">
        <v>38</v>
      </c>
    </row>
    <row r="34" spans="1:66" ht="15">
      <c r="A34" s="65" t="s">
        <v>273</v>
      </c>
      <c r="B34" s="65" t="s">
        <v>273</v>
      </c>
      <c r="C34" s="66" t="s">
        <v>3381</v>
      </c>
      <c r="D34" s="67">
        <v>5.916666666666666</v>
      </c>
      <c r="E34" s="68" t="s">
        <v>136</v>
      </c>
      <c r="F34" s="69">
        <v>31.666666666666664</v>
      </c>
      <c r="G34" s="66"/>
      <c r="H34" s="70"/>
      <c r="I34" s="71"/>
      <c r="J34" s="71"/>
      <c r="K34" s="34" t="s">
        <v>65</v>
      </c>
      <c r="L34" s="78">
        <v>34</v>
      </c>
      <c r="M34" s="78"/>
      <c r="N34" s="73" t="s">
        <v>888</v>
      </c>
      <c r="O34" s="80" t="s">
        <v>198</v>
      </c>
      <c r="P34" s="82">
        <v>43382.401979166665</v>
      </c>
      <c r="Q34" s="80" t="s">
        <v>554</v>
      </c>
      <c r="R34" s="80" t="s">
        <v>757</v>
      </c>
      <c r="S34" s="80" t="s">
        <v>840</v>
      </c>
      <c r="T34" s="80" t="s">
        <v>1113</v>
      </c>
      <c r="U34" s="80" t="s">
        <v>1265</v>
      </c>
      <c r="V34" s="80" t="s">
        <v>1265</v>
      </c>
      <c r="W34" s="82">
        <v>43382.401979166665</v>
      </c>
      <c r="X34" s="85">
        <v>43382</v>
      </c>
      <c r="Y34" s="83" t="s">
        <v>1583</v>
      </c>
      <c r="Z34" s="80" t="s">
        <v>1831</v>
      </c>
      <c r="AA34" s="80"/>
      <c r="AB34" s="80"/>
      <c r="AC34" s="83" t="s">
        <v>2112</v>
      </c>
      <c r="AD34" s="80"/>
      <c r="AE34" s="80" t="b">
        <v>0</v>
      </c>
      <c r="AF34" s="80">
        <v>2</v>
      </c>
      <c r="AG34" s="83" t="s">
        <v>2147</v>
      </c>
      <c r="AH34" s="80" t="b">
        <v>0</v>
      </c>
      <c r="AI34" s="80" t="s">
        <v>2152</v>
      </c>
      <c r="AJ34" s="80"/>
      <c r="AK34" s="83" t="s">
        <v>2147</v>
      </c>
      <c r="AL34" s="80" t="b">
        <v>0</v>
      </c>
      <c r="AM34" s="80">
        <v>2</v>
      </c>
      <c r="AN34" s="83" t="s">
        <v>2147</v>
      </c>
      <c r="AO34" s="80" t="s">
        <v>2175</v>
      </c>
      <c r="AP34" s="80" t="b">
        <v>0</v>
      </c>
      <c r="AQ34" s="83" t="s">
        <v>2112</v>
      </c>
      <c r="AR34" s="80"/>
      <c r="AS34" s="80">
        <v>0</v>
      </c>
      <c r="AT34" s="80">
        <v>0</v>
      </c>
      <c r="AU34" s="80"/>
      <c r="AV34" s="80"/>
      <c r="AW34" s="80"/>
      <c r="AX34" s="80"/>
      <c r="AY34" s="80"/>
      <c r="AZ34" s="80"/>
      <c r="BA34" s="80"/>
      <c r="BB34" s="80"/>
      <c r="BC34">
        <v>6</v>
      </c>
      <c r="BD34" s="79" t="str">
        <f>REPLACE(INDEX(GroupVertices[Group],MATCH(Edges25[[#This Row],[Vertex 1]],GroupVertices[Vertex],0)),1,1,"")</f>
        <v>1</v>
      </c>
      <c r="BE34" s="79" t="str">
        <f>REPLACE(INDEX(GroupVertices[Group],MATCH(Edges25[[#This Row],[Vertex 2]],GroupVertices[Vertex],0)),1,1,"")</f>
        <v>1</v>
      </c>
      <c r="BF34" s="48">
        <v>0</v>
      </c>
      <c r="BG34" s="49">
        <v>0</v>
      </c>
      <c r="BH34" s="48">
        <v>0</v>
      </c>
      <c r="BI34" s="49">
        <v>0</v>
      </c>
      <c r="BJ34" s="48">
        <v>0</v>
      </c>
      <c r="BK34" s="49">
        <v>0</v>
      </c>
      <c r="BL34" s="48">
        <v>25</v>
      </c>
      <c r="BM34" s="49">
        <v>100</v>
      </c>
      <c r="BN34" s="48">
        <v>25</v>
      </c>
    </row>
    <row r="35" spans="1:66" ht="15">
      <c r="A35" s="65" t="s">
        <v>270</v>
      </c>
      <c r="B35" s="65" t="s">
        <v>270</v>
      </c>
      <c r="C35" s="66" t="s">
        <v>3375</v>
      </c>
      <c r="D35" s="67">
        <v>4.166666666666667</v>
      </c>
      <c r="E35" s="68" t="s">
        <v>132</v>
      </c>
      <c r="F35" s="69">
        <v>36.666666666666664</v>
      </c>
      <c r="G35" s="66"/>
      <c r="H35" s="70"/>
      <c r="I35" s="71"/>
      <c r="J35" s="71"/>
      <c r="K35" s="34" t="s">
        <v>65</v>
      </c>
      <c r="L35" s="78">
        <v>35</v>
      </c>
      <c r="M35" s="78"/>
      <c r="N35" s="73" t="s">
        <v>850</v>
      </c>
      <c r="O35" s="80" t="s">
        <v>198</v>
      </c>
      <c r="P35" s="82">
        <v>43383.28738425926</v>
      </c>
      <c r="Q35" s="80" t="s">
        <v>500</v>
      </c>
      <c r="R35" s="80" t="s">
        <v>723</v>
      </c>
      <c r="S35" s="80" t="s">
        <v>789</v>
      </c>
      <c r="T35" s="80" t="s">
        <v>1080</v>
      </c>
      <c r="U35" s="80"/>
      <c r="V35" s="80" t="s">
        <v>1329</v>
      </c>
      <c r="W35" s="82">
        <v>43383.28738425926</v>
      </c>
      <c r="X35" s="85">
        <v>43383</v>
      </c>
      <c r="Y35" s="83" t="s">
        <v>1392</v>
      </c>
      <c r="Z35" s="80" t="s">
        <v>1777</v>
      </c>
      <c r="AA35" s="80"/>
      <c r="AB35" s="80"/>
      <c r="AC35" s="83" t="s">
        <v>2057</v>
      </c>
      <c r="AD35" s="80"/>
      <c r="AE35" s="80" t="b">
        <v>0</v>
      </c>
      <c r="AF35" s="80">
        <v>5</v>
      </c>
      <c r="AG35" s="83" t="s">
        <v>2147</v>
      </c>
      <c r="AH35" s="80" t="b">
        <v>1</v>
      </c>
      <c r="AI35" s="80" t="s">
        <v>2155</v>
      </c>
      <c r="AJ35" s="80"/>
      <c r="AK35" s="83" t="s">
        <v>2157</v>
      </c>
      <c r="AL35" s="80" t="b">
        <v>0</v>
      </c>
      <c r="AM35" s="80">
        <v>0</v>
      </c>
      <c r="AN35" s="83" t="s">
        <v>2147</v>
      </c>
      <c r="AO35" s="80" t="s">
        <v>2178</v>
      </c>
      <c r="AP35" s="80" t="b">
        <v>0</v>
      </c>
      <c r="AQ35" s="83" t="s">
        <v>2057</v>
      </c>
      <c r="AR35" s="80"/>
      <c r="AS35" s="80">
        <v>0</v>
      </c>
      <c r="AT35" s="80">
        <v>0</v>
      </c>
      <c r="AU35" s="80"/>
      <c r="AV35" s="80"/>
      <c r="AW35" s="80"/>
      <c r="AX35" s="80"/>
      <c r="AY35" s="80"/>
      <c r="AZ35" s="80"/>
      <c r="BA35" s="80"/>
      <c r="BB35" s="80"/>
      <c r="BC35">
        <v>3</v>
      </c>
      <c r="BD35" s="79" t="str">
        <f>REPLACE(INDEX(GroupVertices[Group],MATCH(Edges25[[#This Row],[Vertex 1]],GroupVertices[Vertex],0)),1,1,"")</f>
        <v>1</v>
      </c>
      <c r="BE35" s="79" t="str">
        <f>REPLACE(INDEX(GroupVertices[Group],MATCH(Edges25[[#This Row],[Vertex 2]],GroupVertices[Vertex],0)),1,1,"")</f>
        <v>1</v>
      </c>
      <c r="BF35" s="48">
        <v>0</v>
      </c>
      <c r="BG35" s="49">
        <v>0</v>
      </c>
      <c r="BH35" s="48">
        <v>0</v>
      </c>
      <c r="BI35" s="49">
        <v>0</v>
      </c>
      <c r="BJ35" s="48">
        <v>0</v>
      </c>
      <c r="BK35" s="49">
        <v>0</v>
      </c>
      <c r="BL35" s="48">
        <v>9</v>
      </c>
      <c r="BM35" s="49">
        <v>100</v>
      </c>
      <c r="BN35" s="48">
        <v>9</v>
      </c>
    </row>
    <row r="36" spans="1:66" ht="15">
      <c r="A36" s="65" t="s">
        <v>270</v>
      </c>
      <c r="B36" s="65" t="s">
        <v>270</v>
      </c>
      <c r="C36" s="66" t="s">
        <v>3375</v>
      </c>
      <c r="D36" s="67">
        <v>4.166666666666667</v>
      </c>
      <c r="E36" s="68" t="s">
        <v>132</v>
      </c>
      <c r="F36" s="69">
        <v>36.666666666666664</v>
      </c>
      <c r="G36" s="66"/>
      <c r="H36" s="70"/>
      <c r="I36" s="71"/>
      <c r="J36" s="71"/>
      <c r="K36" s="34" t="s">
        <v>65</v>
      </c>
      <c r="L36" s="78">
        <v>36</v>
      </c>
      <c r="M36" s="78"/>
      <c r="N36" s="73" t="s">
        <v>850</v>
      </c>
      <c r="O36" s="80" t="s">
        <v>198</v>
      </c>
      <c r="P36" s="82">
        <v>43383.37501157408</v>
      </c>
      <c r="Q36" s="80" t="s">
        <v>501</v>
      </c>
      <c r="R36" s="80" t="s">
        <v>724</v>
      </c>
      <c r="S36" s="80" t="s">
        <v>836</v>
      </c>
      <c r="T36" s="80" t="s">
        <v>1081</v>
      </c>
      <c r="U36" s="80" t="s">
        <v>1239</v>
      </c>
      <c r="V36" s="80" t="s">
        <v>1239</v>
      </c>
      <c r="W36" s="82">
        <v>43383.37501157408</v>
      </c>
      <c r="X36" s="85">
        <v>43383</v>
      </c>
      <c r="Y36" s="83" t="s">
        <v>1376</v>
      </c>
      <c r="Z36" s="80" t="s">
        <v>1778</v>
      </c>
      <c r="AA36" s="80"/>
      <c r="AB36" s="80"/>
      <c r="AC36" s="83" t="s">
        <v>2058</v>
      </c>
      <c r="AD36" s="80"/>
      <c r="AE36" s="80" t="b">
        <v>0</v>
      </c>
      <c r="AF36" s="80">
        <v>2</v>
      </c>
      <c r="AG36" s="83" t="s">
        <v>2147</v>
      </c>
      <c r="AH36" s="80" t="b">
        <v>0</v>
      </c>
      <c r="AI36" s="80" t="s">
        <v>2155</v>
      </c>
      <c r="AJ36" s="80"/>
      <c r="AK36" s="83" t="s">
        <v>2147</v>
      </c>
      <c r="AL36" s="80" t="b">
        <v>0</v>
      </c>
      <c r="AM36" s="80">
        <v>0</v>
      </c>
      <c r="AN36" s="83" t="s">
        <v>2147</v>
      </c>
      <c r="AO36" s="80" t="s">
        <v>2188</v>
      </c>
      <c r="AP36" s="80" t="b">
        <v>0</v>
      </c>
      <c r="AQ36" s="83" t="s">
        <v>2058</v>
      </c>
      <c r="AR36" s="80"/>
      <c r="AS36" s="80">
        <v>0</v>
      </c>
      <c r="AT36" s="80">
        <v>0</v>
      </c>
      <c r="AU36" s="80"/>
      <c r="AV36" s="80"/>
      <c r="AW36" s="80"/>
      <c r="AX36" s="80"/>
      <c r="AY36" s="80"/>
      <c r="AZ36" s="80"/>
      <c r="BA36" s="80"/>
      <c r="BB36" s="80"/>
      <c r="BC36">
        <v>3</v>
      </c>
      <c r="BD36" s="79" t="str">
        <f>REPLACE(INDEX(GroupVertices[Group],MATCH(Edges25[[#This Row],[Vertex 1]],GroupVertices[Vertex],0)),1,1,"")</f>
        <v>1</v>
      </c>
      <c r="BE36" s="79" t="str">
        <f>REPLACE(INDEX(GroupVertices[Group],MATCH(Edges25[[#This Row],[Vertex 2]],GroupVertices[Vertex],0)),1,1,"")</f>
        <v>1</v>
      </c>
      <c r="BF36" s="48">
        <v>0</v>
      </c>
      <c r="BG36" s="49">
        <v>0</v>
      </c>
      <c r="BH36" s="48">
        <v>0</v>
      </c>
      <c r="BI36" s="49">
        <v>0</v>
      </c>
      <c r="BJ36" s="48">
        <v>0</v>
      </c>
      <c r="BK36" s="49">
        <v>0</v>
      </c>
      <c r="BL36" s="48">
        <v>17</v>
      </c>
      <c r="BM36" s="49">
        <v>100</v>
      </c>
      <c r="BN36" s="48">
        <v>17</v>
      </c>
    </row>
    <row r="37" spans="1:66" ht="15">
      <c r="A37" s="65" t="s">
        <v>273</v>
      </c>
      <c r="B37" s="65" t="s">
        <v>273</v>
      </c>
      <c r="C37" s="66" t="s">
        <v>3381</v>
      </c>
      <c r="D37" s="67">
        <v>5.916666666666666</v>
      </c>
      <c r="E37" s="68" t="s">
        <v>136</v>
      </c>
      <c r="F37" s="69">
        <v>31.666666666666664</v>
      </c>
      <c r="G37" s="66"/>
      <c r="H37" s="70"/>
      <c r="I37" s="71"/>
      <c r="J37" s="71"/>
      <c r="K37" s="34" t="s">
        <v>65</v>
      </c>
      <c r="L37" s="78">
        <v>37</v>
      </c>
      <c r="M37" s="78"/>
      <c r="N37" s="73" t="s">
        <v>888</v>
      </c>
      <c r="O37" s="80" t="s">
        <v>198</v>
      </c>
      <c r="P37" s="82">
        <v>43383.50366898148</v>
      </c>
      <c r="Q37" s="80" t="s">
        <v>555</v>
      </c>
      <c r="R37" s="80" t="s">
        <v>757</v>
      </c>
      <c r="S37" s="80" t="s">
        <v>840</v>
      </c>
      <c r="T37" s="80" t="s">
        <v>1113</v>
      </c>
      <c r="U37" s="80" t="s">
        <v>1266</v>
      </c>
      <c r="V37" s="80" t="s">
        <v>1266</v>
      </c>
      <c r="W37" s="82">
        <v>43383.50366898148</v>
      </c>
      <c r="X37" s="85">
        <v>43383</v>
      </c>
      <c r="Y37" s="83" t="s">
        <v>1575</v>
      </c>
      <c r="Z37" s="80" t="s">
        <v>1832</v>
      </c>
      <c r="AA37" s="80"/>
      <c r="AB37" s="80"/>
      <c r="AC37" s="83" t="s">
        <v>2113</v>
      </c>
      <c r="AD37" s="80"/>
      <c r="AE37" s="80" t="b">
        <v>0</v>
      </c>
      <c r="AF37" s="80">
        <v>3</v>
      </c>
      <c r="AG37" s="83" t="s">
        <v>2147</v>
      </c>
      <c r="AH37" s="80" t="b">
        <v>0</v>
      </c>
      <c r="AI37" s="80" t="s">
        <v>2152</v>
      </c>
      <c r="AJ37" s="80"/>
      <c r="AK37" s="83" t="s">
        <v>2147</v>
      </c>
      <c r="AL37" s="80" t="b">
        <v>0</v>
      </c>
      <c r="AM37" s="80">
        <v>3</v>
      </c>
      <c r="AN37" s="83" t="s">
        <v>2147</v>
      </c>
      <c r="AO37" s="80" t="s">
        <v>2185</v>
      </c>
      <c r="AP37" s="80" t="b">
        <v>0</v>
      </c>
      <c r="AQ37" s="83" t="s">
        <v>2113</v>
      </c>
      <c r="AR37" s="80"/>
      <c r="AS37" s="80">
        <v>0</v>
      </c>
      <c r="AT37" s="80">
        <v>0</v>
      </c>
      <c r="AU37" s="80"/>
      <c r="AV37" s="80"/>
      <c r="AW37" s="80"/>
      <c r="AX37" s="80"/>
      <c r="AY37" s="80"/>
      <c r="AZ37" s="80"/>
      <c r="BA37" s="80"/>
      <c r="BB37" s="80"/>
      <c r="BC37">
        <v>6</v>
      </c>
      <c r="BD37" s="79" t="str">
        <f>REPLACE(INDEX(GroupVertices[Group],MATCH(Edges25[[#This Row],[Vertex 1]],GroupVertices[Vertex],0)),1,1,"")</f>
        <v>1</v>
      </c>
      <c r="BE37" s="79" t="str">
        <f>REPLACE(INDEX(GroupVertices[Group],MATCH(Edges25[[#This Row],[Vertex 2]],GroupVertices[Vertex],0)),1,1,"")</f>
        <v>1</v>
      </c>
      <c r="BF37" s="48">
        <v>0</v>
      </c>
      <c r="BG37" s="49">
        <v>0</v>
      </c>
      <c r="BH37" s="48">
        <v>0</v>
      </c>
      <c r="BI37" s="49">
        <v>0</v>
      </c>
      <c r="BJ37" s="48">
        <v>0</v>
      </c>
      <c r="BK37" s="49">
        <v>0</v>
      </c>
      <c r="BL37" s="48">
        <v>23</v>
      </c>
      <c r="BM37" s="49">
        <v>100</v>
      </c>
      <c r="BN37" s="48">
        <v>23</v>
      </c>
    </row>
    <row r="38" spans="1:66" ht="15">
      <c r="A38" s="65" t="s">
        <v>270</v>
      </c>
      <c r="B38" s="65" t="s">
        <v>270</v>
      </c>
      <c r="C38" s="66" t="s">
        <v>3375</v>
      </c>
      <c r="D38" s="67">
        <v>4.166666666666667</v>
      </c>
      <c r="E38" s="68" t="s">
        <v>132</v>
      </c>
      <c r="F38" s="69">
        <v>36.666666666666664</v>
      </c>
      <c r="G38" s="66"/>
      <c r="H38" s="70"/>
      <c r="I38" s="71"/>
      <c r="J38" s="71"/>
      <c r="K38" s="34" t="s">
        <v>65</v>
      </c>
      <c r="L38" s="78">
        <v>38</v>
      </c>
      <c r="M38" s="78"/>
      <c r="N38" s="73" t="s">
        <v>850</v>
      </c>
      <c r="O38" s="80" t="s">
        <v>198</v>
      </c>
      <c r="P38" s="82">
        <v>43384.229166666664</v>
      </c>
      <c r="Q38" s="80" t="s">
        <v>502</v>
      </c>
      <c r="R38" s="80"/>
      <c r="S38" s="80"/>
      <c r="T38" s="80" t="s">
        <v>1081</v>
      </c>
      <c r="U38" s="80" t="s">
        <v>1240</v>
      </c>
      <c r="V38" s="80" t="s">
        <v>1240</v>
      </c>
      <c r="W38" s="82">
        <v>43384.229166666664</v>
      </c>
      <c r="X38" s="85">
        <v>43384</v>
      </c>
      <c r="Y38" s="83" t="s">
        <v>1513</v>
      </c>
      <c r="Z38" s="80" t="s">
        <v>1779</v>
      </c>
      <c r="AA38" s="80"/>
      <c r="AB38" s="80"/>
      <c r="AC38" s="83" t="s">
        <v>2059</v>
      </c>
      <c r="AD38" s="80"/>
      <c r="AE38" s="80" t="b">
        <v>0</v>
      </c>
      <c r="AF38" s="80">
        <v>0</v>
      </c>
      <c r="AG38" s="83" t="s">
        <v>2147</v>
      </c>
      <c r="AH38" s="80" t="b">
        <v>0</v>
      </c>
      <c r="AI38" s="80" t="s">
        <v>2155</v>
      </c>
      <c r="AJ38" s="80"/>
      <c r="AK38" s="83" t="s">
        <v>2147</v>
      </c>
      <c r="AL38" s="80" t="b">
        <v>0</v>
      </c>
      <c r="AM38" s="80">
        <v>0</v>
      </c>
      <c r="AN38" s="83" t="s">
        <v>2147</v>
      </c>
      <c r="AO38" s="80" t="s">
        <v>2188</v>
      </c>
      <c r="AP38" s="80" t="b">
        <v>0</v>
      </c>
      <c r="AQ38" s="83" t="s">
        <v>2059</v>
      </c>
      <c r="AR38" s="80"/>
      <c r="AS38" s="80">
        <v>0</v>
      </c>
      <c r="AT38" s="80">
        <v>0</v>
      </c>
      <c r="AU38" s="80"/>
      <c r="AV38" s="80"/>
      <c r="AW38" s="80"/>
      <c r="AX38" s="80"/>
      <c r="AY38" s="80"/>
      <c r="AZ38" s="80"/>
      <c r="BA38" s="80"/>
      <c r="BB38" s="80"/>
      <c r="BC38">
        <v>3</v>
      </c>
      <c r="BD38" s="79" t="str">
        <f>REPLACE(INDEX(GroupVertices[Group],MATCH(Edges25[[#This Row],[Vertex 1]],GroupVertices[Vertex],0)),1,1,"")</f>
        <v>1</v>
      </c>
      <c r="BE38" s="79" t="str">
        <f>REPLACE(INDEX(GroupVertices[Group],MATCH(Edges25[[#This Row],[Vertex 2]],GroupVertices[Vertex],0)),1,1,"")</f>
        <v>1</v>
      </c>
      <c r="BF38" s="48">
        <v>0</v>
      </c>
      <c r="BG38" s="49">
        <v>0</v>
      </c>
      <c r="BH38" s="48">
        <v>0</v>
      </c>
      <c r="BI38" s="49">
        <v>0</v>
      </c>
      <c r="BJ38" s="48">
        <v>0</v>
      </c>
      <c r="BK38" s="49">
        <v>0</v>
      </c>
      <c r="BL38" s="48">
        <v>9</v>
      </c>
      <c r="BM38" s="49">
        <v>100</v>
      </c>
      <c r="BN38" s="48">
        <v>9</v>
      </c>
    </row>
    <row r="39" spans="1:66" ht="15">
      <c r="A39" s="65" t="s">
        <v>243</v>
      </c>
      <c r="B39" s="65" t="s">
        <v>243</v>
      </c>
      <c r="C39" s="66" t="s">
        <v>3371</v>
      </c>
      <c r="D39" s="67">
        <v>3.5833333333333335</v>
      </c>
      <c r="E39" s="68" t="s">
        <v>132</v>
      </c>
      <c r="F39" s="69">
        <v>38.333333333333336</v>
      </c>
      <c r="G39" s="66"/>
      <c r="H39" s="70"/>
      <c r="I39" s="71"/>
      <c r="J39" s="71"/>
      <c r="K39" s="34" t="s">
        <v>65</v>
      </c>
      <c r="L39" s="78">
        <v>39</v>
      </c>
      <c r="M39" s="78"/>
      <c r="N39" s="73" t="s">
        <v>888</v>
      </c>
      <c r="O39" s="80" t="s">
        <v>198</v>
      </c>
      <c r="P39" s="82">
        <v>43384.56144675926</v>
      </c>
      <c r="Q39" s="80" t="s">
        <v>395</v>
      </c>
      <c r="R39" s="84" t="s">
        <v>645</v>
      </c>
      <c r="S39" s="80" t="s">
        <v>800</v>
      </c>
      <c r="T39" s="80" t="s">
        <v>988</v>
      </c>
      <c r="U39" s="80" t="s">
        <v>1176</v>
      </c>
      <c r="V39" s="80" t="s">
        <v>1176</v>
      </c>
      <c r="W39" s="82">
        <v>43384.56144675926</v>
      </c>
      <c r="X39" s="85">
        <v>43384</v>
      </c>
      <c r="Y39" s="83" t="s">
        <v>1510</v>
      </c>
      <c r="Z39" s="80" t="s">
        <v>1672</v>
      </c>
      <c r="AA39" s="80"/>
      <c r="AB39" s="80"/>
      <c r="AC39" s="83" t="s">
        <v>1952</v>
      </c>
      <c r="AD39" s="80"/>
      <c r="AE39" s="80" t="b">
        <v>0</v>
      </c>
      <c r="AF39" s="80">
        <v>5</v>
      </c>
      <c r="AG39" s="83" t="s">
        <v>2147</v>
      </c>
      <c r="AH39" s="80" t="b">
        <v>0</v>
      </c>
      <c r="AI39" s="80" t="s">
        <v>2152</v>
      </c>
      <c r="AJ39" s="80"/>
      <c r="AK39" s="83" t="s">
        <v>2147</v>
      </c>
      <c r="AL39" s="80" t="b">
        <v>0</v>
      </c>
      <c r="AM39" s="80">
        <v>2</v>
      </c>
      <c r="AN39" s="83" t="s">
        <v>2147</v>
      </c>
      <c r="AO39" s="80" t="s">
        <v>2175</v>
      </c>
      <c r="AP39" s="80" t="b">
        <v>0</v>
      </c>
      <c r="AQ39" s="83" t="s">
        <v>1952</v>
      </c>
      <c r="AR39" s="80"/>
      <c r="AS39" s="80">
        <v>0</v>
      </c>
      <c r="AT39" s="80">
        <v>0</v>
      </c>
      <c r="AU39" s="80"/>
      <c r="AV39" s="80"/>
      <c r="AW39" s="80"/>
      <c r="AX39" s="80"/>
      <c r="AY39" s="80"/>
      <c r="AZ39" s="80"/>
      <c r="BA39" s="80"/>
      <c r="BB39" s="80"/>
      <c r="BC39">
        <v>2</v>
      </c>
      <c r="BD39" s="79" t="str">
        <f>REPLACE(INDEX(GroupVertices[Group],MATCH(Edges25[[#This Row],[Vertex 1]],GroupVertices[Vertex],0)),1,1,"")</f>
        <v>1</v>
      </c>
      <c r="BE39" s="79" t="str">
        <f>REPLACE(INDEX(GroupVertices[Group],MATCH(Edges25[[#This Row],[Vertex 2]],GroupVertices[Vertex],0)),1,1,"")</f>
        <v>1</v>
      </c>
      <c r="BF39" s="48">
        <v>0</v>
      </c>
      <c r="BG39" s="49">
        <v>0</v>
      </c>
      <c r="BH39" s="48">
        <v>0</v>
      </c>
      <c r="BI39" s="49">
        <v>0</v>
      </c>
      <c r="BJ39" s="48">
        <v>0</v>
      </c>
      <c r="BK39" s="49">
        <v>0</v>
      </c>
      <c r="BL39" s="48">
        <v>42</v>
      </c>
      <c r="BM39" s="49">
        <v>100</v>
      </c>
      <c r="BN39" s="48">
        <v>42</v>
      </c>
    </row>
    <row r="40" spans="1:66" ht="15">
      <c r="A40" s="65" t="s">
        <v>273</v>
      </c>
      <c r="B40" s="65" t="s">
        <v>273</v>
      </c>
      <c r="C40" s="66" t="s">
        <v>3381</v>
      </c>
      <c r="D40" s="67">
        <v>5.916666666666666</v>
      </c>
      <c r="E40" s="68" t="s">
        <v>136</v>
      </c>
      <c r="F40" s="69">
        <v>31.666666666666664</v>
      </c>
      <c r="G40" s="66"/>
      <c r="H40" s="70"/>
      <c r="I40" s="71"/>
      <c r="J40" s="71"/>
      <c r="K40" s="34" t="s">
        <v>65</v>
      </c>
      <c r="L40" s="78">
        <v>40</v>
      </c>
      <c r="M40" s="78"/>
      <c r="N40" s="73" t="s">
        <v>850</v>
      </c>
      <c r="O40" s="80" t="s">
        <v>198</v>
      </c>
      <c r="P40" s="82">
        <v>43384.67050925926</v>
      </c>
      <c r="Q40" s="80" t="s">
        <v>556</v>
      </c>
      <c r="R40" s="80"/>
      <c r="S40" s="80"/>
      <c r="T40" s="80" t="s">
        <v>850</v>
      </c>
      <c r="U40" s="80" t="s">
        <v>1267</v>
      </c>
      <c r="V40" s="80" t="s">
        <v>1267</v>
      </c>
      <c r="W40" s="82">
        <v>43384.67050925926</v>
      </c>
      <c r="X40" s="85">
        <v>43384</v>
      </c>
      <c r="Y40" s="83" t="s">
        <v>1482</v>
      </c>
      <c r="Z40" s="80" t="s">
        <v>1833</v>
      </c>
      <c r="AA40" s="80"/>
      <c r="AB40" s="80"/>
      <c r="AC40" s="83" t="s">
        <v>2114</v>
      </c>
      <c r="AD40" s="80"/>
      <c r="AE40" s="80" t="b">
        <v>0</v>
      </c>
      <c r="AF40" s="80">
        <v>0</v>
      </c>
      <c r="AG40" s="83" t="s">
        <v>2147</v>
      </c>
      <c r="AH40" s="80" t="b">
        <v>0</v>
      </c>
      <c r="AI40" s="80" t="s">
        <v>2152</v>
      </c>
      <c r="AJ40" s="80"/>
      <c r="AK40" s="83" t="s">
        <v>2147</v>
      </c>
      <c r="AL40" s="80" t="b">
        <v>0</v>
      </c>
      <c r="AM40" s="80">
        <v>5</v>
      </c>
      <c r="AN40" s="83" t="s">
        <v>2171</v>
      </c>
      <c r="AO40" s="80" t="s">
        <v>2175</v>
      </c>
      <c r="AP40" s="80" t="b">
        <v>0</v>
      </c>
      <c r="AQ40" s="83" t="s">
        <v>2171</v>
      </c>
      <c r="AR40" s="80"/>
      <c r="AS40" s="80">
        <v>0</v>
      </c>
      <c r="AT40" s="80">
        <v>0</v>
      </c>
      <c r="AU40" s="80"/>
      <c r="AV40" s="80"/>
      <c r="AW40" s="80"/>
      <c r="AX40" s="80"/>
      <c r="AY40" s="80"/>
      <c r="AZ40" s="80"/>
      <c r="BA40" s="80"/>
      <c r="BB40" s="80"/>
      <c r="BC40">
        <v>6</v>
      </c>
      <c r="BD40" s="79" t="str">
        <f>REPLACE(INDEX(GroupVertices[Group],MATCH(Edges25[[#This Row],[Vertex 1]],GroupVertices[Vertex],0)),1,1,"")</f>
        <v>1</v>
      </c>
      <c r="BE40" s="79" t="str">
        <f>REPLACE(INDEX(GroupVertices[Group],MATCH(Edges25[[#This Row],[Vertex 2]],GroupVertices[Vertex],0)),1,1,"")</f>
        <v>1</v>
      </c>
      <c r="BF40" s="48">
        <v>0</v>
      </c>
      <c r="BG40" s="49">
        <v>0</v>
      </c>
      <c r="BH40" s="48">
        <v>0</v>
      </c>
      <c r="BI40" s="49">
        <v>0</v>
      </c>
      <c r="BJ40" s="48">
        <v>0</v>
      </c>
      <c r="BK40" s="49">
        <v>0</v>
      </c>
      <c r="BL40" s="48">
        <v>15</v>
      </c>
      <c r="BM40" s="49">
        <v>100</v>
      </c>
      <c r="BN40" s="48">
        <v>15</v>
      </c>
    </row>
    <row r="41" spans="1:66" ht="15">
      <c r="A41" s="65" t="s">
        <v>246</v>
      </c>
      <c r="B41" s="65" t="s">
        <v>246</v>
      </c>
      <c r="C41" s="66" t="s">
        <v>3377</v>
      </c>
      <c r="D41" s="67">
        <v>5.333333333333334</v>
      </c>
      <c r="E41" s="68" t="s">
        <v>132</v>
      </c>
      <c r="F41" s="69">
        <v>33.333333333333336</v>
      </c>
      <c r="G41" s="66"/>
      <c r="H41" s="70"/>
      <c r="I41" s="71"/>
      <c r="J41" s="71"/>
      <c r="K41" s="34" t="s">
        <v>65</v>
      </c>
      <c r="L41" s="78">
        <v>41</v>
      </c>
      <c r="M41" s="78"/>
      <c r="N41" s="73" t="s">
        <v>850</v>
      </c>
      <c r="O41" s="80" t="s">
        <v>198</v>
      </c>
      <c r="P41" s="82">
        <v>43391.333344907405</v>
      </c>
      <c r="Q41" s="80" t="s">
        <v>488</v>
      </c>
      <c r="R41" s="84" t="s">
        <v>714</v>
      </c>
      <c r="S41" s="80" t="s">
        <v>810</v>
      </c>
      <c r="T41" s="80" t="s">
        <v>1068</v>
      </c>
      <c r="U41" s="80" t="s">
        <v>1230</v>
      </c>
      <c r="V41" s="80" t="s">
        <v>1230</v>
      </c>
      <c r="W41" s="82">
        <v>43391.333344907405</v>
      </c>
      <c r="X41" s="85">
        <v>43391</v>
      </c>
      <c r="Y41" s="83" t="s">
        <v>1370</v>
      </c>
      <c r="Z41" s="80" t="s">
        <v>1765</v>
      </c>
      <c r="AA41" s="80"/>
      <c r="AB41" s="80"/>
      <c r="AC41" s="83" t="s">
        <v>2045</v>
      </c>
      <c r="AD41" s="80"/>
      <c r="AE41" s="80" t="b">
        <v>0</v>
      </c>
      <c r="AF41" s="80">
        <v>0</v>
      </c>
      <c r="AG41" s="83" t="s">
        <v>2147</v>
      </c>
      <c r="AH41" s="80" t="b">
        <v>0</v>
      </c>
      <c r="AI41" s="80" t="s">
        <v>2153</v>
      </c>
      <c r="AJ41" s="80"/>
      <c r="AK41" s="83" t="s">
        <v>2147</v>
      </c>
      <c r="AL41" s="80" t="b">
        <v>0</v>
      </c>
      <c r="AM41" s="80">
        <v>0</v>
      </c>
      <c r="AN41" s="83" t="s">
        <v>2147</v>
      </c>
      <c r="AO41" s="80" t="s">
        <v>2174</v>
      </c>
      <c r="AP41" s="80" t="b">
        <v>0</v>
      </c>
      <c r="AQ41" s="83" t="s">
        <v>2045</v>
      </c>
      <c r="AR41" s="80"/>
      <c r="AS41" s="80">
        <v>0</v>
      </c>
      <c r="AT41" s="80">
        <v>0</v>
      </c>
      <c r="AU41" s="80"/>
      <c r="AV41" s="80"/>
      <c r="AW41" s="80"/>
      <c r="AX41" s="80"/>
      <c r="AY41" s="80"/>
      <c r="AZ41" s="80"/>
      <c r="BA41" s="80"/>
      <c r="BB41" s="80"/>
      <c r="BC41">
        <v>5</v>
      </c>
      <c r="BD41" s="79" t="str">
        <f>REPLACE(INDEX(GroupVertices[Group],MATCH(Edges25[[#This Row],[Vertex 1]],GroupVertices[Vertex],0)),1,1,"")</f>
        <v>1</v>
      </c>
      <c r="BE41" s="79" t="str">
        <f>REPLACE(INDEX(GroupVertices[Group],MATCH(Edges25[[#This Row],[Vertex 2]],GroupVertices[Vertex],0)),1,1,"")</f>
        <v>1</v>
      </c>
      <c r="BF41" s="48">
        <v>0</v>
      </c>
      <c r="BG41" s="49">
        <v>0</v>
      </c>
      <c r="BH41" s="48">
        <v>2</v>
      </c>
      <c r="BI41" s="49">
        <v>7.142857142857143</v>
      </c>
      <c r="BJ41" s="48">
        <v>0</v>
      </c>
      <c r="BK41" s="49">
        <v>0</v>
      </c>
      <c r="BL41" s="48">
        <v>26</v>
      </c>
      <c r="BM41" s="49">
        <v>92.85714285714286</v>
      </c>
      <c r="BN41" s="48">
        <v>28</v>
      </c>
    </row>
    <row r="42" spans="1:66" ht="15">
      <c r="A42" s="65" t="s">
        <v>274</v>
      </c>
      <c r="B42" s="65" t="s">
        <v>274</v>
      </c>
      <c r="C42" s="66" t="s">
        <v>3382</v>
      </c>
      <c r="D42" s="67">
        <v>9.416666666666668</v>
      </c>
      <c r="E42" s="68" t="s">
        <v>136</v>
      </c>
      <c r="F42" s="69">
        <v>21.666666666666668</v>
      </c>
      <c r="G42" s="66"/>
      <c r="H42" s="70"/>
      <c r="I42" s="71"/>
      <c r="J42" s="71"/>
      <c r="K42" s="34" t="s">
        <v>65</v>
      </c>
      <c r="L42" s="78">
        <v>42</v>
      </c>
      <c r="M42" s="78"/>
      <c r="N42" s="73" t="s">
        <v>850</v>
      </c>
      <c r="O42" s="80" t="s">
        <v>198</v>
      </c>
      <c r="P42" s="82">
        <v>43391.528333333335</v>
      </c>
      <c r="Q42" s="80" t="s">
        <v>578</v>
      </c>
      <c r="R42" s="80" t="s">
        <v>778</v>
      </c>
      <c r="S42" s="80" t="s">
        <v>841</v>
      </c>
      <c r="T42" s="80" t="s">
        <v>850</v>
      </c>
      <c r="U42" s="80" t="s">
        <v>1289</v>
      </c>
      <c r="V42" s="80" t="s">
        <v>1289</v>
      </c>
      <c r="W42" s="82">
        <v>43391.528333333335</v>
      </c>
      <c r="X42" s="85">
        <v>43391</v>
      </c>
      <c r="Y42" s="83" t="s">
        <v>1585</v>
      </c>
      <c r="Z42" s="80" t="s">
        <v>1855</v>
      </c>
      <c r="AA42" s="80"/>
      <c r="AB42" s="80"/>
      <c r="AC42" s="83" t="s">
        <v>2136</v>
      </c>
      <c r="AD42" s="80"/>
      <c r="AE42" s="80" t="b">
        <v>0</v>
      </c>
      <c r="AF42" s="80">
        <v>2</v>
      </c>
      <c r="AG42" s="83" t="s">
        <v>2147</v>
      </c>
      <c r="AH42" s="80" t="b">
        <v>0</v>
      </c>
      <c r="AI42" s="80" t="s">
        <v>2153</v>
      </c>
      <c r="AJ42" s="80"/>
      <c r="AK42" s="83" t="s">
        <v>2147</v>
      </c>
      <c r="AL42" s="80" t="b">
        <v>0</v>
      </c>
      <c r="AM42" s="80">
        <v>1</v>
      </c>
      <c r="AN42" s="83" t="s">
        <v>2147</v>
      </c>
      <c r="AO42" s="80" t="s">
        <v>2175</v>
      </c>
      <c r="AP42" s="80" t="b">
        <v>0</v>
      </c>
      <c r="AQ42" s="83" t="s">
        <v>2136</v>
      </c>
      <c r="AR42" s="80"/>
      <c r="AS42" s="80">
        <v>0</v>
      </c>
      <c r="AT42" s="80">
        <v>0</v>
      </c>
      <c r="AU42" s="80"/>
      <c r="AV42" s="80"/>
      <c r="AW42" s="80"/>
      <c r="AX42" s="80"/>
      <c r="AY42" s="80"/>
      <c r="AZ42" s="80"/>
      <c r="BA42" s="80"/>
      <c r="BB42" s="80"/>
      <c r="BC42">
        <v>12</v>
      </c>
      <c r="BD42" s="79" t="str">
        <f>REPLACE(INDEX(GroupVertices[Group],MATCH(Edges25[[#This Row],[Vertex 1]],GroupVertices[Vertex],0)),1,1,"")</f>
        <v>1</v>
      </c>
      <c r="BE42" s="79" t="str">
        <f>REPLACE(INDEX(GroupVertices[Group],MATCH(Edges25[[#This Row],[Vertex 2]],GroupVertices[Vertex],0)),1,1,"")</f>
        <v>1</v>
      </c>
      <c r="BF42" s="48">
        <v>0</v>
      </c>
      <c r="BG42" s="49">
        <v>0</v>
      </c>
      <c r="BH42" s="48">
        <v>1</v>
      </c>
      <c r="BI42" s="49">
        <v>3.3333333333333335</v>
      </c>
      <c r="BJ42" s="48">
        <v>0</v>
      </c>
      <c r="BK42" s="49">
        <v>0</v>
      </c>
      <c r="BL42" s="48">
        <v>29</v>
      </c>
      <c r="BM42" s="49">
        <v>96.66666666666667</v>
      </c>
      <c r="BN42" s="48">
        <v>30</v>
      </c>
    </row>
    <row r="43" spans="1:66" ht="15">
      <c r="A43" s="65" t="s">
        <v>238</v>
      </c>
      <c r="B43" s="65" t="s">
        <v>238</v>
      </c>
      <c r="C43" s="66" t="s">
        <v>3377</v>
      </c>
      <c r="D43" s="67">
        <v>5.333333333333334</v>
      </c>
      <c r="E43" s="68" t="s">
        <v>132</v>
      </c>
      <c r="F43" s="69">
        <v>33.333333333333336</v>
      </c>
      <c r="G43" s="66"/>
      <c r="H43" s="70"/>
      <c r="I43" s="71"/>
      <c r="J43" s="71"/>
      <c r="K43" s="34" t="s">
        <v>65</v>
      </c>
      <c r="L43" s="78">
        <v>43</v>
      </c>
      <c r="M43" s="78"/>
      <c r="N43" s="73" t="s">
        <v>850</v>
      </c>
      <c r="O43" s="80" t="s">
        <v>311</v>
      </c>
      <c r="P43" s="82">
        <v>43394.07494212963</v>
      </c>
      <c r="Q43" s="80" t="s">
        <v>313</v>
      </c>
      <c r="R43" s="80"/>
      <c r="S43" s="80"/>
      <c r="T43" s="80" t="s">
        <v>862</v>
      </c>
      <c r="U43" s="80"/>
      <c r="V43" s="80" t="s">
        <v>1297</v>
      </c>
      <c r="W43" s="82">
        <v>43394.07494212963</v>
      </c>
      <c r="X43" s="85">
        <v>43394</v>
      </c>
      <c r="Y43" s="83" t="s">
        <v>1385</v>
      </c>
      <c r="Z43" s="80" t="s">
        <v>1590</v>
      </c>
      <c r="AA43" s="80"/>
      <c r="AB43" s="80"/>
      <c r="AC43" s="83" t="s">
        <v>1868</v>
      </c>
      <c r="AD43" s="80"/>
      <c r="AE43" s="80" t="b">
        <v>0</v>
      </c>
      <c r="AF43" s="80">
        <v>0</v>
      </c>
      <c r="AG43" s="83" t="s">
        <v>2147</v>
      </c>
      <c r="AH43" s="80" t="b">
        <v>0</v>
      </c>
      <c r="AI43" s="80" t="s">
        <v>2150</v>
      </c>
      <c r="AJ43" s="80"/>
      <c r="AK43" s="83" t="s">
        <v>2147</v>
      </c>
      <c r="AL43" s="80" t="b">
        <v>0</v>
      </c>
      <c r="AM43" s="80">
        <v>3</v>
      </c>
      <c r="AN43" s="83" t="s">
        <v>1867</v>
      </c>
      <c r="AO43" s="80" t="s">
        <v>2177</v>
      </c>
      <c r="AP43" s="80" t="b">
        <v>0</v>
      </c>
      <c r="AQ43" s="83" t="s">
        <v>1867</v>
      </c>
      <c r="AR43" s="80"/>
      <c r="AS43" s="80">
        <v>0</v>
      </c>
      <c r="AT43" s="80">
        <v>0</v>
      </c>
      <c r="AU43" s="80"/>
      <c r="AV43" s="80"/>
      <c r="AW43" s="80"/>
      <c r="AX43" s="80"/>
      <c r="AY43" s="80"/>
      <c r="AZ43" s="80"/>
      <c r="BA43" s="80"/>
      <c r="BB43" s="80"/>
      <c r="BC43">
        <v>5</v>
      </c>
      <c r="BD43" s="79" t="str">
        <f>REPLACE(INDEX(GroupVertices[Group],MATCH(Edges25[[#This Row],[Vertex 1]],GroupVertices[Vertex],0)),1,1,"")</f>
        <v>1</v>
      </c>
      <c r="BE43" s="79" t="str">
        <f>REPLACE(INDEX(GroupVertices[Group],MATCH(Edges25[[#This Row],[Vertex 2]],GroupVertices[Vertex],0)),1,1,"")</f>
        <v>1</v>
      </c>
      <c r="BF43" s="48">
        <v>0</v>
      </c>
      <c r="BG43" s="49">
        <v>0</v>
      </c>
      <c r="BH43" s="48">
        <v>0</v>
      </c>
      <c r="BI43" s="49">
        <v>0</v>
      </c>
      <c r="BJ43" s="48">
        <v>0</v>
      </c>
      <c r="BK43" s="49">
        <v>0</v>
      </c>
      <c r="BL43" s="48">
        <v>35</v>
      </c>
      <c r="BM43" s="49">
        <v>100</v>
      </c>
      <c r="BN43" s="48">
        <v>35</v>
      </c>
    </row>
    <row r="44" spans="1:66" ht="15">
      <c r="A44" s="65" t="s">
        <v>268</v>
      </c>
      <c r="B44" s="65" t="s">
        <v>268</v>
      </c>
      <c r="C44" s="66" t="s">
        <v>3370</v>
      </c>
      <c r="D44" s="67">
        <v>10</v>
      </c>
      <c r="E44" s="68" t="s">
        <v>136</v>
      </c>
      <c r="F44" s="69">
        <v>20</v>
      </c>
      <c r="G44" s="66"/>
      <c r="H44" s="70"/>
      <c r="I44" s="71"/>
      <c r="J44" s="71"/>
      <c r="K44" s="34" t="s">
        <v>65</v>
      </c>
      <c r="L44" s="78">
        <v>44</v>
      </c>
      <c r="M44" s="78"/>
      <c r="N44" s="73" t="s">
        <v>850</v>
      </c>
      <c r="O44" s="80" t="s">
        <v>198</v>
      </c>
      <c r="P44" s="82">
        <v>43395.35422453703</v>
      </c>
      <c r="Q44" s="80" t="s">
        <v>529</v>
      </c>
      <c r="R44" s="80" t="s">
        <v>744</v>
      </c>
      <c r="S44" s="80" t="s">
        <v>838</v>
      </c>
      <c r="T44" s="80" t="s">
        <v>1099</v>
      </c>
      <c r="U44" s="80" t="s">
        <v>1248</v>
      </c>
      <c r="V44" s="80" t="s">
        <v>1248</v>
      </c>
      <c r="W44" s="82">
        <v>43395.35422453703</v>
      </c>
      <c r="X44" s="85">
        <v>43395</v>
      </c>
      <c r="Y44" s="83" t="s">
        <v>1443</v>
      </c>
      <c r="Z44" s="80" t="s">
        <v>1806</v>
      </c>
      <c r="AA44" s="80"/>
      <c r="AB44" s="80"/>
      <c r="AC44" s="83" t="s">
        <v>2087</v>
      </c>
      <c r="AD44" s="80"/>
      <c r="AE44" s="80" t="b">
        <v>0</v>
      </c>
      <c r="AF44" s="80">
        <v>3</v>
      </c>
      <c r="AG44" s="83" t="s">
        <v>2147</v>
      </c>
      <c r="AH44" s="80" t="b">
        <v>0</v>
      </c>
      <c r="AI44" s="80" t="s">
        <v>2150</v>
      </c>
      <c r="AJ44" s="80"/>
      <c r="AK44" s="83" t="s">
        <v>2147</v>
      </c>
      <c r="AL44" s="80" t="b">
        <v>0</v>
      </c>
      <c r="AM44" s="80">
        <v>0</v>
      </c>
      <c r="AN44" s="83" t="s">
        <v>2147</v>
      </c>
      <c r="AO44" s="80" t="s">
        <v>2189</v>
      </c>
      <c r="AP44" s="80" t="b">
        <v>0</v>
      </c>
      <c r="AQ44" s="83" t="s">
        <v>2087</v>
      </c>
      <c r="AR44" s="80"/>
      <c r="AS44" s="80">
        <v>0</v>
      </c>
      <c r="AT44" s="80">
        <v>0</v>
      </c>
      <c r="AU44" s="80"/>
      <c r="AV44" s="80"/>
      <c r="AW44" s="80"/>
      <c r="AX44" s="80"/>
      <c r="AY44" s="80"/>
      <c r="AZ44" s="80"/>
      <c r="BA44" s="80"/>
      <c r="BB44" s="80"/>
      <c r="BC44">
        <v>17</v>
      </c>
      <c r="BD44" s="79" t="str">
        <f>REPLACE(INDEX(GroupVertices[Group],MATCH(Edges25[[#This Row],[Vertex 1]],GroupVertices[Vertex],0)),1,1,"")</f>
        <v>1</v>
      </c>
      <c r="BE44" s="79" t="str">
        <f>REPLACE(INDEX(GroupVertices[Group],MATCH(Edges25[[#This Row],[Vertex 2]],GroupVertices[Vertex],0)),1,1,"")</f>
        <v>1</v>
      </c>
      <c r="BF44" s="48">
        <v>2</v>
      </c>
      <c r="BG44" s="49">
        <v>7.142857142857143</v>
      </c>
      <c r="BH44" s="48">
        <v>0</v>
      </c>
      <c r="BI44" s="49">
        <v>0</v>
      </c>
      <c r="BJ44" s="48">
        <v>0</v>
      </c>
      <c r="BK44" s="49">
        <v>0</v>
      </c>
      <c r="BL44" s="48">
        <v>26</v>
      </c>
      <c r="BM44" s="49">
        <v>92.85714285714286</v>
      </c>
      <c r="BN44" s="48">
        <v>28</v>
      </c>
    </row>
    <row r="45" spans="1:66" ht="15">
      <c r="A45" s="65" t="s">
        <v>268</v>
      </c>
      <c r="B45" s="65" t="s">
        <v>268</v>
      </c>
      <c r="C45" s="66" t="s">
        <v>3370</v>
      </c>
      <c r="D45" s="67">
        <v>10</v>
      </c>
      <c r="E45" s="68" t="s">
        <v>136</v>
      </c>
      <c r="F45" s="69">
        <v>20</v>
      </c>
      <c r="G45" s="66"/>
      <c r="H45" s="70"/>
      <c r="I45" s="71"/>
      <c r="J45" s="71"/>
      <c r="K45" s="34" t="s">
        <v>65</v>
      </c>
      <c r="L45" s="78">
        <v>45</v>
      </c>
      <c r="M45" s="78"/>
      <c r="N45" s="73" t="s">
        <v>850</v>
      </c>
      <c r="O45" s="80" t="s">
        <v>198</v>
      </c>
      <c r="P45" s="82">
        <v>43395.39587962963</v>
      </c>
      <c r="Q45" s="80" t="s">
        <v>530</v>
      </c>
      <c r="R45" s="80" t="s">
        <v>745</v>
      </c>
      <c r="S45" s="80" t="s">
        <v>785</v>
      </c>
      <c r="T45" s="80" t="s">
        <v>1100</v>
      </c>
      <c r="U45" s="80" t="s">
        <v>1249</v>
      </c>
      <c r="V45" s="80" t="s">
        <v>1249</v>
      </c>
      <c r="W45" s="82">
        <v>43395.39587962963</v>
      </c>
      <c r="X45" s="85">
        <v>43395</v>
      </c>
      <c r="Y45" s="83" t="s">
        <v>1426</v>
      </c>
      <c r="Z45" s="80" t="s">
        <v>1807</v>
      </c>
      <c r="AA45" s="80"/>
      <c r="AB45" s="80"/>
      <c r="AC45" s="83" t="s">
        <v>2088</v>
      </c>
      <c r="AD45" s="80"/>
      <c r="AE45" s="80" t="b">
        <v>0</v>
      </c>
      <c r="AF45" s="80">
        <v>11</v>
      </c>
      <c r="AG45" s="83" t="s">
        <v>2147</v>
      </c>
      <c r="AH45" s="80" t="b">
        <v>0</v>
      </c>
      <c r="AI45" s="80" t="s">
        <v>2150</v>
      </c>
      <c r="AJ45" s="80"/>
      <c r="AK45" s="83" t="s">
        <v>2147</v>
      </c>
      <c r="AL45" s="80" t="b">
        <v>0</v>
      </c>
      <c r="AM45" s="80">
        <v>7</v>
      </c>
      <c r="AN45" s="83" t="s">
        <v>2147</v>
      </c>
      <c r="AO45" s="80" t="s">
        <v>2189</v>
      </c>
      <c r="AP45" s="80" t="b">
        <v>0</v>
      </c>
      <c r="AQ45" s="83" t="s">
        <v>2088</v>
      </c>
      <c r="AR45" s="80"/>
      <c r="AS45" s="80">
        <v>0</v>
      </c>
      <c r="AT45" s="80">
        <v>0</v>
      </c>
      <c r="AU45" s="80"/>
      <c r="AV45" s="80"/>
      <c r="AW45" s="80"/>
      <c r="AX45" s="80"/>
      <c r="AY45" s="80"/>
      <c r="AZ45" s="80"/>
      <c r="BA45" s="80"/>
      <c r="BB45" s="80"/>
      <c r="BC45">
        <v>17</v>
      </c>
      <c r="BD45" s="79" t="str">
        <f>REPLACE(INDEX(GroupVertices[Group],MATCH(Edges25[[#This Row],[Vertex 1]],GroupVertices[Vertex],0)),1,1,"")</f>
        <v>1</v>
      </c>
      <c r="BE45" s="79" t="str">
        <f>REPLACE(INDEX(GroupVertices[Group],MATCH(Edges25[[#This Row],[Vertex 2]],GroupVertices[Vertex],0)),1,1,"")</f>
        <v>1</v>
      </c>
      <c r="BF45" s="48">
        <v>0</v>
      </c>
      <c r="BG45" s="49">
        <v>0</v>
      </c>
      <c r="BH45" s="48">
        <v>0</v>
      </c>
      <c r="BI45" s="49">
        <v>0</v>
      </c>
      <c r="BJ45" s="48">
        <v>0</v>
      </c>
      <c r="BK45" s="49">
        <v>0</v>
      </c>
      <c r="BL45" s="48">
        <v>23</v>
      </c>
      <c r="BM45" s="49">
        <v>100</v>
      </c>
      <c r="BN45" s="48">
        <v>23</v>
      </c>
    </row>
    <row r="46" spans="1:66" ht="15">
      <c r="A46" s="65" t="s">
        <v>238</v>
      </c>
      <c r="B46" s="65" t="s">
        <v>238</v>
      </c>
      <c r="C46" s="66" t="s">
        <v>3377</v>
      </c>
      <c r="D46" s="67">
        <v>5.333333333333334</v>
      </c>
      <c r="E46" s="68" t="s">
        <v>132</v>
      </c>
      <c r="F46" s="69">
        <v>33.333333333333336</v>
      </c>
      <c r="G46" s="66"/>
      <c r="H46" s="70"/>
      <c r="I46" s="71"/>
      <c r="J46" s="71"/>
      <c r="K46" s="34" t="s">
        <v>65</v>
      </c>
      <c r="L46" s="78">
        <v>46</v>
      </c>
      <c r="M46" s="78"/>
      <c r="N46" s="73" t="s">
        <v>850</v>
      </c>
      <c r="O46" s="80" t="s">
        <v>198</v>
      </c>
      <c r="P46" s="82">
        <v>43396.255625</v>
      </c>
      <c r="Q46" s="80" t="s">
        <v>521</v>
      </c>
      <c r="R46" s="80"/>
      <c r="S46" s="80"/>
      <c r="T46" s="80" t="s">
        <v>277</v>
      </c>
      <c r="U46" s="80" t="s">
        <v>1244</v>
      </c>
      <c r="V46" s="80" t="s">
        <v>1244</v>
      </c>
      <c r="W46" s="82">
        <v>43396.255625</v>
      </c>
      <c r="X46" s="85">
        <v>43396</v>
      </c>
      <c r="Y46" s="83" t="s">
        <v>1523</v>
      </c>
      <c r="Z46" s="80" t="s">
        <v>1798</v>
      </c>
      <c r="AA46" s="80"/>
      <c r="AB46" s="80"/>
      <c r="AC46" s="83" t="s">
        <v>2078</v>
      </c>
      <c r="AD46" s="80"/>
      <c r="AE46" s="80" t="b">
        <v>0</v>
      </c>
      <c r="AF46" s="80">
        <v>6</v>
      </c>
      <c r="AG46" s="83" t="s">
        <v>2147</v>
      </c>
      <c r="AH46" s="80" t="b">
        <v>0</v>
      </c>
      <c r="AI46" s="80" t="s">
        <v>2150</v>
      </c>
      <c r="AJ46" s="80"/>
      <c r="AK46" s="83" t="s">
        <v>2147</v>
      </c>
      <c r="AL46" s="80" t="b">
        <v>0</v>
      </c>
      <c r="AM46" s="80">
        <v>2</v>
      </c>
      <c r="AN46" s="83" t="s">
        <v>2147</v>
      </c>
      <c r="AO46" s="80" t="s">
        <v>2177</v>
      </c>
      <c r="AP46" s="80" t="b">
        <v>0</v>
      </c>
      <c r="AQ46" s="83" t="s">
        <v>2078</v>
      </c>
      <c r="AR46" s="80"/>
      <c r="AS46" s="80">
        <v>0</v>
      </c>
      <c r="AT46" s="80">
        <v>0</v>
      </c>
      <c r="AU46" s="80"/>
      <c r="AV46" s="80"/>
      <c r="AW46" s="80"/>
      <c r="AX46" s="80"/>
      <c r="AY46" s="80"/>
      <c r="AZ46" s="80"/>
      <c r="BA46" s="80"/>
      <c r="BB46" s="80"/>
      <c r="BC46">
        <v>5</v>
      </c>
      <c r="BD46" s="79" t="str">
        <f>REPLACE(INDEX(GroupVertices[Group],MATCH(Edges25[[#This Row],[Vertex 1]],GroupVertices[Vertex],0)),1,1,"")</f>
        <v>1</v>
      </c>
      <c r="BE46" s="79" t="str">
        <f>REPLACE(INDEX(GroupVertices[Group],MATCH(Edges25[[#This Row],[Vertex 2]],GroupVertices[Vertex],0)),1,1,"")</f>
        <v>1</v>
      </c>
      <c r="BF46" s="48">
        <v>1</v>
      </c>
      <c r="BG46" s="49">
        <v>3.4482758620689653</v>
      </c>
      <c r="BH46" s="48">
        <v>0</v>
      </c>
      <c r="BI46" s="49">
        <v>0</v>
      </c>
      <c r="BJ46" s="48">
        <v>0</v>
      </c>
      <c r="BK46" s="49">
        <v>0</v>
      </c>
      <c r="BL46" s="48">
        <v>28</v>
      </c>
      <c r="BM46" s="49">
        <v>96.55172413793103</v>
      </c>
      <c r="BN46" s="48">
        <v>29</v>
      </c>
    </row>
    <row r="47" spans="1:66" ht="15">
      <c r="A47" s="65" t="s">
        <v>252</v>
      </c>
      <c r="B47" s="65" t="s">
        <v>252</v>
      </c>
      <c r="C47" s="66" t="s">
        <v>3372</v>
      </c>
      <c r="D47" s="67">
        <v>4.75</v>
      </c>
      <c r="E47" s="68" t="s">
        <v>132</v>
      </c>
      <c r="F47" s="69">
        <v>35</v>
      </c>
      <c r="G47" s="66"/>
      <c r="H47" s="70"/>
      <c r="I47" s="71"/>
      <c r="J47" s="71"/>
      <c r="K47" s="34" t="s">
        <v>65</v>
      </c>
      <c r="L47" s="78">
        <v>47</v>
      </c>
      <c r="M47" s="78"/>
      <c r="N47" s="73" t="s">
        <v>850</v>
      </c>
      <c r="O47" s="80" t="s">
        <v>198</v>
      </c>
      <c r="P47" s="82">
        <v>43396.292175925926</v>
      </c>
      <c r="Q47" s="80" t="s">
        <v>371</v>
      </c>
      <c r="R47" s="84" t="s">
        <v>622</v>
      </c>
      <c r="S47" s="80" t="s">
        <v>793</v>
      </c>
      <c r="T47" s="80" t="s">
        <v>966</v>
      </c>
      <c r="U47" s="80"/>
      <c r="V47" s="80" t="s">
        <v>1311</v>
      </c>
      <c r="W47" s="82">
        <v>43396.292175925926</v>
      </c>
      <c r="X47" s="85">
        <v>43396</v>
      </c>
      <c r="Y47" s="83" t="s">
        <v>1486</v>
      </c>
      <c r="Z47" s="80" t="s">
        <v>1648</v>
      </c>
      <c r="AA47" s="80"/>
      <c r="AB47" s="80"/>
      <c r="AC47" s="83" t="s">
        <v>1928</v>
      </c>
      <c r="AD47" s="80"/>
      <c r="AE47" s="80" t="b">
        <v>0</v>
      </c>
      <c r="AF47" s="80">
        <v>0</v>
      </c>
      <c r="AG47" s="83" t="s">
        <v>2147</v>
      </c>
      <c r="AH47" s="80" t="b">
        <v>0</v>
      </c>
      <c r="AI47" s="80" t="s">
        <v>2150</v>
      </c>
      <c r="AJ47" s="80"/>
      <c r="AK47" s="83" t="s">
        <v>2147</v>
      </c>
      <c r="AL47" s="80" t="b">
        <v>0</v>
      </c>
      <c r="AM47" s="80">
        <v>1</v>
      </c>
      <c r="AN47" s="83" t="s">
        <v>2147</v>
      </c>
      <c r="AO47" s="80" t="s">
        <v>2180</v>
      </c>
      <c r="AP47" s="80" t="b">
        <v>0</v>
      </c>
      <c r="AQ47" s="83" t="s">
        <v>1928</v>
      </c>
      <c r="AR47" s="80"/>
      <c r="AS47" s="80">
        <v>0</v>
      </c>
      <c r="AT47" s="80">
        <v>0</v>
      </c>
      <c r="AU47" s="80"/>
      <c r="AV47" s="80"/>
      <c r="AW47" s="80"/>
      <c r="AX47" s="80"/>
      <c r="AY47" s="80"/>
      <c r="AZ47" s="80"/>
      <c r="BA47" s="80"/>
      <c r="BB47" s="80"/>
      <c r="BC47">
        <v>4</v>
      </c>
      <c r="BD47" s="79" t="str">
        <f>REPLACE(INDEX(GroupVertices[Group],MATCH(Edges25[[#This Row],[Vertex 1]],GroupVertices[Vertex],0)),1,1,"")</f>
        <v>1</v>
      </c>
      <c r="BE47" s="79" t="str">
        <f>REPLACE(INDEX(GroupVertices[Group],MATCH(Edges25[[#This Row],[Vertex 2]],GroupVertices[Vertex],0)),1,1,"")</f>
        <v>1</v>
      </c>
      <c r="BF47" s="48">
        <v>0</v>
      </c>
      <c r="BG47" s="49">
        <v>0</v>
      </c>
      <c r="BH47" s="48">
        <v>2</v>
      </c>
      <c r="BI47" s="49">
        <v>5.405405405405405</v>
      </c>
      <c r="BJ47" s="48">
        <v>0</v>
      </c>
      <c r="BK47" s="49">
        <v>0</v>
      </c>
      <c r="BL47" s="48">
        <v>35</v>
      </c>
      <c r="BM47" s="49">
        <v>94.5945945945946</v>
      </c>
      <c r="BN47" s="48">
        <v>37</v>
      </c>
    </row>
    <row r="48" spans="1:66" ht="15">
      <c r="A48" s="65" t="s">
        <v>252</v>
      </c>
      <c r="B48" s="65" t="s">
        <v>252</v>
      </c>
      <c r="C48" s="66" t="s">
        <v>3372</v>
      </c>
      <c r="D48" s="67">
        <v>4.75</v>
      </c>
      <c r="E48" s="68" t="s">
        <v>132</v>
      </c>
      <c r="F48" s="69">
        <v>35</v>
      </c>
      <c r="G48" s="66"/>
      <c r="H48" s="70"/>
      <c r="I48" s="71"/>
      <c r="J48" s="71"/>
      <c r="K48" s="34" t="s">
        <v>65</v>
      </c>
      <c r="L48" s="78">
        <v>48</v>
      </c>
      <c r="M48" s="78"/>
      <c r="N48" s="73" t="s">
        <v>850</v>
      </c>
      <c r="O48" s="80" t="s">
        <v>198</v>
      </c>
      <c r="P48" s="82">
        <v>43396.293541666666</v>
      </c>
      <c r="Q48" s="80" t="s">
        <v>372</v>
      </c>
      <c r="R48" s="84" t="s">
        <v>623</v>
      </c>
      <c r="S48" s="80" t="s">
        <v>793</v>
      </c>
      <c r="T48" s="80" t="s">
        <v>967</v>
      </c>
      <c r="U48" s="80"/>
      <c r="V48" s="80" t="s">
        <v>1311</v>
      </c>
      <c r="W48" s="82">
        <v>43396.293541666666</v>
      </c>
      <c r="X48" s="85">
        <v>43396</v>
      </c>
      <c r="Y48" s="83" t="s">
        <v>1402</v>
      </c>
      <c r="Z48" s="80" t="s">
        <v>1649</v>
      </c>
      <c r="AA48" s="80"/>
      <c r="AB48" s="80"/>
      <c r="AC48" s="83" t="s">
        <v>1929</v>
      </c>
      <c r="AD48" s="80"/>
      <c r="AE48" s="80" t="b">
        <v>0</v>
      </c>
      <c r="AF48" s="80">
        <v>0</v>
      </c>
      <c r="AG48" s="83" t="s">
        <v>2147</v>
      </c>
      <c r="AH48" s="80" t="b">
        <v>0</v>
      </c>
      <c r="AI48" s="80" t="s">
        <v>2150</v>
      </c>
      <c r="AJ48" s="80"/>
      <c r="AK48" s="83" t="s">
        <v>2147</v>
      </c>
      <c r="AL48" s="80" t="b">
        <v>0</v>
      </c>
      <c r="AM48" s="80">
        <v>0</v>
      </c>
      <c r="AN48" s="83" t="s">
        <v>2147</v>
      </c>
      <c r="AO48" s="80" t="s">
        <v>2180</v>
      </c>
      <c r="AP48" s="80" t="b">
        <v>0</v>
      </c>
      <c r="AQ48" s="83" t="s">
        <v>1929</v>
      </c>
      <c r="AR48" s="80"/>
      <c r="AS48" s="80">
        <v>0</v>
      </c>
      <c r="AT48" s="80">
        <v>0</v>
      </c>
      <c r="AU48" s="80"/>
      <c r="AV48" s="80"/>
      <c r="AW48" s="80"/>
      <c r="AX48" s="80"/>
      <c r="AY48" s="80"/>
      <c r="AZ48" s="80"/>
      <c r="BA48" s="80"/>
      <c r="BB48" s="80"/>
      <c r="BC48">
        <v>4</v>
      </c>
      <c r="BD48" s="79" t="str">
        <f>REPLACE(INDEX(GroupVertices[Group],MATCH(Edges25[[#This Row],[Vertex 1]],GroupVertices[Vertex],0)),1,1,"")</f>
        <v>1</v>
      </c>
      <c r="BE48" s="79" t="str">
        <f>REPLACE(INDEX(GroupVertices[Group],MATCH(Edges25[[#This Row],[Vertex 2]],GroupVertices[Vertex],0)),1,1,"")</f>
        <v>1</v>
      </c>
      <c r="BF48" s="48">
        <v>1</v>
      </c>
      <c r="BG48" s="49">
        <v>3.7037037037037037</v>
      </c>
      <c r="BH48" s="48">
        <v>0</v>
      </c>
      <c r="BI48" s="49">
        <v>0</v>
      </c>
      <c r="BJ48" s="48">
        <v>0</v>
      </c>
      <c r="BK48" s="49">
        <v>0</v>
      </c>
      <c r="BL48" s="48">
        <v>26</v>
      </c>
      <c r="BM48" s="49">
        <v>96.29629629629629</v>
      </c>
      <c r="BN48" s="48">
        <v>27</v>
      </c>
    </row>
    <row r="49" spans="1:66" ht="15">
      <c r="A49" s="65" t="s">
        <v>238</v>
      </c>
      <c r="B49" s="65" t="s">
        <v>238</v>
      </c>
      <c r="C49" s="66" t="s">
        <v>3377</v>
      </c>
      <c r="D49" s="67">
        <v>5.333333333333334</v>
      </c>
      <c r="E49" s="68" t="s">
        <v>132</v>
      </c>
      <c r="F49" s="69">
        <v>33.333333333333336</v>
      </c>
      <c r="G49" s="66"/>
      <c r="H49" s="70"/>
      <c r="I49" s="71"/>
      <c r="J49" s="71"/>
      <c r="K49" s="34" t="s">
        <v>65</v>
      </c>
      <c r="L49" s="78">
        <v>49</v>
      </c>
      <c r="M49" s="78"/>
      <c r="N49" s="73" t="s">
        <v>850</v>
      </c>
      <c r="O49" s="80" t="s">
        <v>311</v>
      </c>
      <c r="P49" s="82">
        <v>43396.39604166667</v>
      </c>
      <c r="Q49" s="80" t="s">
        <v>314</v>
      </c>
      <c r="R49" s="80"/>
      <c r="S49" s="80"/>
      <c r="T49" s="80" t="s">
        <v>277</v>
      </c>
      <c r="U49" s="80"/>
      <c r="V49" s="80" t="s">
        <v>1297</v>
      </c>
      <c r="W49" s="82">
        <v>43396.39604166667</v>
      </c>
      <c r="X49" s="85">
        <v>43396</v>
      </c>
      <c r="Y49" s="83" t="s">
        <v>1386</v>
      </c>
      <c r="Z49" s="80" t="s">
        <v>1591</v>
      </c>
      <c r="AA49" s="80"/>
      <c r="AB49" s="80"/>
      <c r="AC49" s="83" t="s">
        <v>1870</v>
      </c>
      <c r="AD49" s="80"/>
      <c r="AE49" s="80" t="b">
        <v>0</v>
      </c>
      <c r="AF49" s="80">
        <v>0</v>
      </c>
      <c r="AG49" s="83" t="s">
        <v>2147</v>
      </c>
      <c r="AH49" s="80" t="b">
        <v>0</v>
      </c>
      <c r="AI49" s="80" t="s">
        <v>2150</v>
      </c>
      <c r="AJ49" s="80"/>
      <c r="AK49" s="83" t="s">
        <v>2147</v>
      </c>
      <c r="AL49" s="80" t="b">
        <v>0</v>
      </c>
      <c r="AM49" s="80">
        <v>2</v>
      </c>
      <c r="AN49" s="83" t="s">
        <v>1869</v>
      </c>
      <c r="AO49" s="80" t="s">
        <v>2181</v>
      </c>
      <c r="AP49" s="80" t="b">
        <v>0</v>
      </c>
      <c r="AQ49" s="83" t="s">
        <v>1869</v>
      </c>
      <c r="AR49" s="80"/>
      <c r="AS49" s="80">
        <v>0</v>
      </c>
      <c r="AT49" s="80">
        <v>0</v>
      </c>
      <c r="AU49" s="80"/>
      <c r="AV49" s="80"/>
      <c r="AW49" s="80"/>
      <c r="AX49" s="80"/>
      <c r="AY49" s="80"/>
      <c r="AZ49" s="80"/>
      <c r="BA49" s="80"/>
      <c r="BB49" s="80"/>
      <c r="BC49">
        <v>5</v>
      </c>
      <c r="BD49" s="79" t="str">
        <f>REPLACE(INDEX(GroupVertices[Group],MATCH(Edges25[[#This Row],[Vertex 1]],GroupVertices[Vertex],0)),1,1,"")</f>
        <v>1</v>
      </c>
      <c r="BE49" s="79" t="str">
        <f>REPLACE(INDEX(GroupVertices[Group],MATCH(Edges25[[#This Row],[Vertex 2]],GroupVertices[Vertex],0)),1,1,"")</f>
        <v>1</v>
      </c>
      <c r="BF49" s="48">
        <v>0</v>
      </c>
      <c r="BG49" s="49">
        <v>0</v>
      </c>
      <c r="BH49" s="48">
        <v>1</v>
      </c>
      <c r="BI49" s="49">
        <v>4</v>
      </c>
      <c r="BJ49" s="48">
        <v>0</v>
      </c>
      <c r="BK49" s="49">
        <v>0</v>
      </c>
      <c r="BL49" s="48">
        <v>24</v>
      </c>
      <c r="BM49" s="49">
        <v>96</v>
      </c>
      <c r="BN49" s="48">
        <v>25</v>
      </c>
    </row>
    <row r="50" spans="1:66" ht="15">
      <c r="A50" s="65" t="s">
        <v>274</v>
      </c>
      <c r="B50" s="65" t="s">
        <v>274</v>
      </c>
      <c r="C50" s="66" t="s">
        <v>3382</v>
      </c>
      <c r="D50" s="67">
        <v>9.416666666666668</v>
      </c>
      <c r="E50" s="68" t="s">
        <v>136</v>
      </c>
      <c r="F50" s="69">
        <v>21.666666666666668</v>
      </c>
      <c r="G50" s="66"/>
      <c r="H50" s="70"/>
      <c r="I50" s="71"/>
      <c r="J50" s="71"/>
      <c r="K50" s="34" t="s">
        <v>65</v>
      </c>
      <c r="L50" s="78">
        <v>50</v>
      </c>
      <c r="M50" s="78"/>
      <c r="N50" s="73" t="s">
        <v>2393</v>
      </c>
      <c r="O50" s="80" t="s">
        <v>198</v>
      </c>
      <c r="P50" s="82">
        <v>43396.51246527778</v>
      </c>
      <c r="Q50" s="80" t="s">
        <v>579</v>
      </c>
      <c r="R50" s="80" t="s">
        <v>779</v>
      </c>
      <c r="S50" s="80" t="s">
        <v>790</v>
      </c>
      <c r="T50" s="80" t="s">
        <v>1128</v>
      </c>
      <c r="U50" s="80"/>
      <c r="V50" s="80" t="s">
        <v>1333</v>
      </c>
      <c r="W50" s="82">
        <v>43396.51246527778</v>
      </c>
      <c r="X50" s="85">
        <v>43396</v>
      </c>
      <c r="Y50" s="83" t="s">
        <v>1586</v>
      </c>
      <c r="Z50" s="80" t="s">
        <v>1856</v>
      </c>
      <c r="AA50" s="80"/>
      <c r="AB50" s="80"/>
      <c r="AC50" s="83" t="s">
        <v>2137</v>
      </c>
      <c r="AD50" s="80"/>
      <c r="AE50" s="80" t="b">
        <v>0</v>
      </c>
      <c r="AF50" s="80">
        <v>3</v>
      </c>
      <c r="AG50" s="83" t="s">
        <v>2147</v>
      </c>
      <c r="AH50" s="80" t="b">
        <v>0</v>
      </c>
      <c r="AI50" s="80" t="s">
        <v>2153</v>
      </c>
      <c r="AJ50" s="80"/>
      <c r="AK50" s="83" t="s">
        <v>2147</v>
      </c>
      <c r="AL50" s="80" t="b">
        <v>0</v>
      </c>
      <c r="AM50" s="80">
        <v>1</v>
      </c>
      <c r="AN50" s="83" t="s">
        <v>2147</v>
      </c>
      <c r="AO50" s="80" t="s">
        <v>2175</v>
      </c>
      <c r="AP50" s="80" t="b">
        <v>0</v>
      </c>
      <c r="AQ50" s="83" t="s">
        <v>2137</v>
      </c>
      <c r="AR50" s="80"/>
      <c r="AS50" s="80">
        <v>0</v>
      </c>
      <c r="AT50" s="80">
        <v>0</v>
      </c>
      <c r="AU50" s="80"/>
      <c r="AV50" s="80"/>
      <c r="AW50" s="80"/>
      <c r="AX50" s="80"/>
      <c r="AY50" s="80"/>
      <c r="AZ50" s="80"/>
      <c r="BA50" s="80"/>
      <c r="BB50" s="80"/>
      <c r="BC50">
        <v>12</v>
      </c>
      <c r="BD50" s="79" t="str">
        <f>REPLACE(INDEX(GroupVertices[Group],MATCH(Edges25[[#This Row],[Vertex 1]],GroupVertices[Vertex],0)),1,1,"")</f>
        <v>1</v>
      </c>
      <c r="BE50" s="79" t="str">
        <f>REPLACE(INDEX(GroupVertices[Group],MATCH(Edges25[[#This Row],[Vertex 2]],GroupVertices[Vertex],0)),1,1,"")</f>
        <v>1</v>
      </c>
      <c r="BF50" s="48">
        <v>1</v>
      </c>
      <c r="BG50" s="49">
        <v>3.5714285714285716</v>
      </c>
      <c r="BH50" s="48">
        <v>0</v>
      </c>
      <c r="BI50" s="49">
        <v>0</v>
      </c>
      <c r="BJ50" s="48">
        <v>0</v>
      </c>
      <c r="BK50" s="49">
        <v>0</v>
      </c>
      <c r="BL50" s="48">
        <v>27</v>
      </c>
      <c r="BM50" s="49">
        <v>96.42857142857143</v>
      </c>
      <c r="BN50" s="48">
        <v>28</v>
      </c>
    </row>
    <row r="51" spans="1:66" ht="15">
      <c r="A51" s="65" t="s">
        <v>245</v>
      </c>
      <c r="B51" s="65" t="s">
        <v>245</v>
      </c>
      <c r="C51" s="66" t="s">
        <v>3374</v>
      </c>
      <c r="D51" s="67">
        <v>7.666666666666667</v>
      </c>
      <c r="E51" s="68" t="s">
        <v>136</v>
      </c>
      <c r="F51" s="69">
        <v>26.666666666666664</v>
      </c>
      <c r="G51" s="66"/>
      <c r="H51" s="70"/>
      <c r="I51" s="71"/>
      <c r="J51" s="71"/>
      <c r="K51" s="34" t="s">
        <v>65</v>
      </c>
      <c r="L51" s="78">
        <v>51</v>
      </c>
      <c r="M51" s="78"/>
      <c r="N51" s="73" t="s">
        <v>850</v>
      </c>
      <c r="O51" s="80" t="s">
        <v>198</v>
      </c>
      <c r="P51" s="82">
        <v>43397.3625</v>
      </c>
      <c r="Q51" s="80" t="s">
        <v>334</v>
      </c>
      <c r="R51" s="80" t="s">
        <v>597</v>
      </c>
      <c r="S51" s="80" t="s">
        <v>811</v>
      </c>
      <c r="T51" s="80" t="s">
        <v>926</v>
      </c>
      <c r="U51" s="80" t="s">
        <v>1146</v>
      </c>
      <c r="V51" s="80" t="s">
        <v>1146</v>
      </c>
      <c r="W51" s="82">
        <v>43397.3625</v>
      </c>
      <c r="X51" s="85">
        <v>43397</v>
      </c>
      <c r="Y51" s="83" t="s">
        <v>1430</v>
      </c>
      <c r="Z51" s="80" t="s">
        <v>1611</v>
      </c>
      <c r="AA51" s="80"/>
      <c r="AB51" s="80"/>
      <c r="AC51" s="83" t="s">
        <v>1890</v>
      </c>
      <c r="AD51" s="80"/>
      <c r="AE51" s="80" t="b">
        <v>0</v>
      </c>
      <c r="AF51" s="80">
        <v>3</v>
      </c>
      <c r="AG51" s="83" t="s">
        <v>2147</v>
      </c>
      <c r="AH51" s="80" t="b">
        <v>0</v>
      </c>
      <c r="AI51" s="80" t="s">
        <v>2150</v>
      </c>
      <c r="AJ51" s="80"/>
      <c r="AK51" s="83" t="s">
        <v>2147</v>
      </c>
      <c r="AL51" s="80" t="b">
        <v>0</v>
      </c>
      <c r="AM51" s="80">
        <v>3</v>
      </c>
      <c r="AN51" s="83" t="s">
        <v>2147</v>
      </c>
      <c r="AO51" s="80" t="s">
        <v>2176</v>
      </c>
      <c r="AP51" s="80" t="b">
        <v>0</v>
      </c>
      <c r="AQ51" s="83" t="s">
        <v>1890</v>
      </c>
      <c r="AR51" s="80"/>
      <c r="AS51" s="80">
        <v>0</v>
      </c>
      <c r="AT51" s="80">
        <v>0</v>
      </c>
      <c r="AU51" s="80"/>
      <c r="AV51" s="80"/>
      <c r="AW51" s="80"/>
      <c r="AX51" s="80"/>
      <c r="AY51" s="80"/>
      <c r="AZ51" s="80"/>
      <c r="BA51" s="80"/>
      <c r="BB51" s="80"/>
      <c r="BC51">
        <v>9</v>
      </c>
      <c r="BD51" s="79" t="str">
        <f>REPLACE(INDEX(GroupVertices[Group],MATCH(Edges25[[#This Row],[Vertex 1]],GroupVertices[Vertex],0)),1,1,"")</f>
        <v>1</v>
      </c>
      <c r="BE51" s="79" t="str">
        <f>REPLACE(INDEX(GroupVertices[Group],MATCH(Edges25[[#This Row],[Vertex 2]],GroupVertices[Vertex],0)),1,1,"")</f>
        <v>1</v>
      </c>
      <c r="BF51" s="48">
        <v>1</v>
      </c>
      <c r="BG51" s="49">
        <v>3.125</v>
      </c>
      <c r="BH51" s="48">
        <v>0</v>
      </c>
      <c r="BI51" s="49">
        <v>0</v>
      </c>
      <c r="BJ51" s="48">
        <v>0</v>
      </c>
      <c r="BK51" s="49">
        <v>0</v>
      </c>
      <c r="BL51" s="48">
        <v>31</v>
      </c>
      <c r="BM51" s="49">
        <v>96.875</v>
      </c>
      <c r="BN51" s="48">
        <v>32</v>
      </c>
    </row>
    <row r="52" spans="1:66" ht="15">
      <c r="A52" s="65" t="s">
        <v>262</v>
      </c>
      <c r="B52" s="65" t="s">
        <v>262</v>
      </c>
      <c r="C52" s="66" t="s">
        <v>3380</v>
      </c>
      <c r="D52" s="67">
        <v>7.083333333333333</v>
      </c>
      <c r="E52" s="68" t="s">
        <v>136</v>
      </c>
      <c r="F52" s="69">
        <v>28.333333333333336</v>
      </c>
      <c r="G52" s="66"/>
      <c r="H52" s="70"/>
      <c r="I52" s="71"/>
      <c r="J52" s="71"/>
      <c r="K52" s="34" t="s">
        <v>65</v>
      </c>
      <c r="L52" s="78">
        <v>52</v>
      </c>
      <c r="M52" s="78"/>
      <c r="N52" s="73" t="s">
        <v>850</v>
      </c>
      <c r="O52" s="80" t="s">
        <v>198</v>
      </c>
      <c r="P52" s="82">
        <v>43398.500069444446</v>
      </c>
      <c r="Q52" s="80" t="s">
        <v>415</v>
      </c>
      <c r="R52" s="84" t="s">
        <v>663</v>
      </c>
      <c r="S52" s="80" t="s">
        <v>820</v>
      </c>
      <c r="T52" s="80" t="s">
        <v>850</v>
      </c>
      <c r="U52" s="80"/>
      <c r="V52" s="80" t="s">
        <v>1321</v>
      </c>
      <c r="W52" s="82">
        <v>43398.500069444446</v>
      </c>
      <c r="X52" s="85">
        <v>43398</v>
      </c>
      <c r="Y52" s="83" t="s">
        <v>1451</v>
      </c>
      <c r="Z52" s="80" t="s">
        <v>1692</v>
      </c>
      <c r="AA52" s="80"/>
      <c r="AB52" s="80"/>
      <c r="AC52" s="83" t="s">
        <v>1972</v>
      </c>
      <c r="AD52" s="80"/>
      <c r="AE52" s="80" t="b">
        <v>0</v>
      </c>
      <c r="AF52" s="80">
        <v>1</v>
      </c>
      <c r="AG52" s="83" t="s">
        <v>2147</v>
      </c>
      <c r="AH52" s="80" t="b">
        <v>0</v>
      </c>
      <c r="AI52" s="80" t="s">
        <v>2150</v>
      </c>
      <c r="AJ52" s="80"/>
      <c r="AK52" s="83" t="s">
        <v>2147</v>
      </c>
      <c r="AL52" s="80" t="b">
        <v>0</v>
      </c>
      <c r="AM52" s="80">
        <v>0</v>
      </c>
      <c r="AN52" s="83" t="s">
        <v>2147</v>
      </c>
      <c r="AO52" s="80" t="s">
        <v>2176</v>
      </c>
      <c r="AP52" s="80" t="b">
        <v>0</v>
      </c>
      <c r="AQ52" s="83" t="s">
        <v>1972</v>
      </c>
      <c r="AR52" s="80"/>
      <c r="AS52" s="80">
        <v>0</v>
      </c>
      <c r="AT52" s="80">
        <v>0</v>
      </c>
      <c r="AU52" s="80"/>
      <c r="AV52" s="80"/>
      <c r="AW52" s="80"/>
      <c r="AX52" s="80"/>
      <c r="AY52" s="80"/>
      <c r="AZ52" s="80"/>
      <c r="BA52" s="80"/>
      <c r="BB52" s="80"/>
      <c r="BC52">
        <v>8</v>
      </c>
      <c r="BD52" s="79" t="str">
        <f>REPLACE(INDEX(GroupVertices[Group],MATCH(Edges25[[#This Row],[Vertex 1]],GroupVertices[Vertex],0)),1,1,"")</f>
        <v>1</v>
      </c>
      <c r="BE52" s="79" t="str">
        <f>REPLACE(INDEX(GroupVertices[Group],MATCH(Edges25[[#This Row],[Vertex 2]],GroupVertices[Vertex],0)),1,1,"")</f>
        <v>1</v>
      </c>
      <c r="BF52" s="48">
        <v>0</v>
      </c>
      <c r="BG52" s="49">
        <v>0</v>
      </c>
      <c r="BH52" s="48">
        <v>0</v>
      </c>
      <c r="BI52" s="49">
        <v>0</v>
      </c>
      <c r="BJ52" s="48">
        <v>0</v>
      </c>
      <c r="BK52" s="49">
        <v>0</v>
      </c>
      <c r="BL52" s="48">
        <v>17</v>
      </c>
      <c r="BM52" s="49">
        <v>100</v>
      </c>
      <c r="BN52" s="48">
        <v>17</v>
      </c>
    </row>
    <row r="53" spans="1:66" ht="15">
      <c r="A53" s="65" t="s">
        <v>274</v>
      </c>
      <c r="B53" s="65" t="s">
        <v>274</v>
      </c>
      <c r="C53" s="66" t="s">
        <v>3382</v>
      </c>
      <c r="D53" s="67">
        <v>9.416666666666668</v>
      </c>
      <c r="E53" s="68" t="s">
        <v>136</v>
      </c>
      <c r="F53" s="69">
        <v>21.666666666666668</v>
      </c>
      <c r="G53" s="66"/>
      <c r="H53" s="70"/>
      <c r="I53" s="71"/>
      <c r="J53" s="71"/>
      <c r="K53" s="34" t="s">
        <v>65</v>
      </c>
      <c r="L53" s="78">
        <v>53</v>
      </c>
      <c r="M53" s="78"/>
      <c r="N53" s="73" t="s">
        <v>888</v>
      </c>
      <c r="O53" s="80" t="s">
        <v>198</v>
      </c>
      <c r="P53" s="82">
        <v>43399.651400462964</v>
      </c>
      <c r="Q53" s="80" t="s">
        <v>580</v>
      </c>
      <c r="R53" s="80"/>
      <c r="S53" s="80"/>
      <c r="T53" s="80" t="s">
        <v>1134</v>
      </c>
      <c r="U53" s="80"/>
      <c r="V53" s="80" t="s">
        <v>1333</v>
      </c>
      <c r="W53" s="82">
        <v>43399.651400462964</v>
      </c>
      <c r="X53" s="85">
        <v>43399</v>
      </c>
      <c r="Y53" s="83" t="s">
        <v>1337</v>
      </c>
      <c r="Z53" s="80" t="s">
        <v>1857</v>
      </c>
      <c r="AA53" s="80"/>
      <c r="AB53" s="80"/>
      <c r="AC53" s="83" t="s">
        <v>2138</v>
      </c>
      <c r="AD53" s="80"/>
      <c r="AE53" s="80" t="b">
        <v>0</v>
      </c>
      <c r="AF53" s="80">
        <v>0</v>
      </c>
      <c r="AG53" s="83" t="s">
        <v>2147</v>
      </c>
      <c r="AH53" s="80" t="b">
        <v>0</v>
      </c>
      <c r="AI53" s="80" t="s">
        <v>2153</v>
      </c>
      <c r="AJ53" s="80"/>
      <c r="AK53" s="83" t="s">
        <v>2147</v>
      </c>
      <c r="AL53" s="80" t="b">
        <v>0</v>
      </c>
      <c r="AM53" s="80">
        <v>1</v>
      </c>
      <c r="AN53" s="83" t="s">
        <v>2172</v>
      </c>
      <c r="AO53" s="80" t="s">
        <v>2175</v>
      </c>
      <c r="AP53" s="80" t="b">
        <v>0</v>
      </c>
      <c r="AQ53" s="83" t="s">
        <v>2172</v>
      </c>
      <c r="AR53" s="80"/>
      <c r="AS53" s="80">
        <v>0</v>
      </c>
      <c r="AT53" s="80">
        <v>0</v>
      </c>
      <c r="AU53" s="80"/>
      <c r="AV53" s="80"/>
      <c r="AW53" s="80"/>
      <c r="AX53" s="80"/>
      <c r="AY53" s="80"/>
      <c r="AZ53" s="80"/>
      <c r="BA53" s="80"/>
      <c r="BB53" s="80"/>
      <c r="BC53">
        <v>12</v>
      </c>
      <c r="BD53" s="79" t="str">
        <f>REPLACE(INDEX(GroupVertices[Group],MATCH(Edges25[[#This Row],[Vertex 1]],GroupVertices[Vertex],0)),1,1,"")</f>
        <v>1</v>
      </c>
      <c r="BE53" s="79" t="str">
        <f>REPLACE(INDEX(GroupVertices[Group],MATCH(Edges25[[#This Row],[Vertex 2]],GroupVertices[Vertex],0)),1,1,"")</f>
        <v>1</v>
      </c>
      <c r="BF53" s="48">
        <v>1</v>
      </c>
      <c r="BG53" s="49">
        <v>4.3478260869565215</v>
      </c>
      <c r="BH53" s="48">
        <v>0</v>
      </c>
      <c r="BI53" s="49">
        <v>0</v>
      </c>
      <c r="BJ53" s="48">
        <v>0</v>
      </c>
      <c r="BK53" s="49">
        <v>0</v>
      </c>
      <c r="BL53" s="48">
        <v>22</v>
      </c>
      <c r="BM53" s="49">
        <v>95.65217391304348</v>
      </c>
      <c r="BN53" s="48">
        <v>23</v>
      </c>
    </row>
    <row r="54" spans="1:66" ht="15">
      <c r="A54" s="65" t="s">
        <v>247</v>
      </c>
      <c r="B54" s="65" t="s">
        <v>247</v>
      </c>
      <c r="C54" s="66" t="s">
        <v>3378</v>
      </c>
      <c r="D54" s="67">
        <v>6.5</v>
      </c>
      <c r="E54" s="68" t="s">
        <v>136</v>
      </c>
      <c r="F54" s="69">
        <v>30</v>
      </c>
      <c r="G54" s="66"/>
      <c r="H54" s="70"/>
      <c r="I54" s="71"/>
      <c r="J54" s="71"/>
      <c r="K54" s="34" t="s">
        <v>65</v>
      </c>
      <c r="L54" s="78">
        <v>54</v>
      </c>
      <c r="M54" s="78"/>
      <c r="N54" s="73" t="s">
        <v>850</v>
      </c>
      <c r="O54" s="80" t="s">
        <v>198</v>
      </c>
      <c r="P54" s="82">
        <v>43402.531956018516</v>
      </c>
      <c r="Q54" s="80" t="s">
        <v>340</v>
      </c>
      <c r="R54" s="84" t="s">
        <v>599</v>
      </c>
      <c r="S54" s="80" t="s">
        <v>817</v>
      </c>
      <c r="T54" s="80" t="s">
        <v>934</v>
      </c>
      <c r="U54" s="80" t="s">
        <v>1150</v>
      </c>
      <c r="V54" s="80" t="s">
        <v>1150</v>
      </c>
      <c r="W54" s="82">
        <v>43402.531956018516</v>
      </c>
      <c r="X54" s="85">
        <v>43402</v>
      </c>
      <c r="Y54" s="83" t="s">
        <v>1477</v>
      </c>
      <c r="Z54" s="80" t="s">
        <v>1617</v>
      </c>
      <c r="AA54" s="80"/>
      <c r="AB54" s="80"/>
      <c r="AC54" s="83" t="s">
        <v>1896</v>
      </c>
      <c r="AD54" s="80"/>
      <c r="AE54" s="80" t="b">
        <v>0</v>
      </c>
      <c r="AF54" s="80">
        <v>2</v>
      </c>
      <c r="AG54" s="83" t="s">
        <v>2147</v>
      </c>
      <c r="AH54" s="80" t="b">
        <v>0</v>
      </c>
      <c r="AI54" s="80" t="s">
        <v>2150</v>
      </c>
      <c r="AJ54" s="80"/>
      <c r="AK54" s="83" t="s">
        <v>2147</v>
      </c>
      <c r="AL54" s="80" t="b">
        <v>0</v>
      </c>
      <c r="AM54" s="80">
        <v>3</v>
      </c>
      <c r="AN54" s="83" t="s">
        <v>2147</v>
      </c>
      <c r="AO54" s="80" t="s">
        <v>2174</v>
      </c>
      <c r="AP54" s="80" t="b">
        <v>0</v>
      </c>
      <c r="AQ54" s="83" t="s">
        <v>1896</v>
      </c>
      <c r="AR54" s="80"/>
      <c r="AS54" s="80">
        <v>0</v>
      </c>
      <c r="AT54" s="80">
        <v>0</v>
      </c>
      <c r="AU54" s="80"/>
      <c r="AV54" s="80"/>
      <c r="AW54" s="80"/>
      <c r="AX54" s="80"/>
      <c r="AY54" s="80"/>
      <c r="AZ54" s="80"/>
      <c r="BA54" s="80"/>
      <c r="BB54" s="80"/>
      <c r="BC54">
        <v>7</v>
      </c>
      <c r="BD54" s="79" t="str">
        <f>REPLACE(INDEX(GroupVertices[Group],MATCH(Edges25[[#This Row],[Vertex 1]],GroupVertices[Vertex],0)),1,1,"")</f>
        <v>1</v>
      </c>
      <c r="BE54" s="79" t="str">
        <f>REPLACE(INDEX(GroupVertices[Group],MATCH(Edges25[[#This Row],[Vertex 2]],GroupVertices[Vertex],0)),1,1,"")</f>
        <v>1</v>
      </c>
      <c r="BF54" s="48">
        <v>1</v>
      </c>
      <c r="BG54" s="49">
        <v>2.4390243902439024</v>
      </c>
      <c r="BH54" s="48">
        <v>2</v>
      </c>
      <c r="BI54" s="49">
        <v>4.878048780487805</v>
      </c>
      <c r="BJ54" s="48">
        <v>0</v>
      </c>
      <c r="BK54" s="49">
        <v>0</v>
      </c>
      <c r="BL54" s="48">
        <v>38</v>
      </c>
      <c r="BM54" s="49">
        <v>92.6829268292683</v>
      </c>
      <c r="BN54" s="48">
        <v>41</v>
      </c>
    </row>
    <row r="55" spans="1:66" ht="15">
      <c r="A55" s="65" t="s">
        <v>255</v>
      </c>
      <c r="B55" s="65" t="s">
        <v>255</v>
      </c>
      <c r="C55" s="66" t="s">
        <v>3374</v>
      </c>
      <c r="D55" s="67">
        <v>7.666666666666667</v>
      </c>
      <c r="E55" s="68" t="s">
        <v>136</v>
      </c>
      <c r="F55" s="69">
        <v>26.666666666666664</v>
      </c>
      <c r="G55" s="66"/>
      <c r="H55" s="70"/>
      <c r="I55" s="71"/>
      <c r="J55" s="71"/>
      <c r="K55" s="34" t="s">
        <v>65</v>
      </c>
      <c r="L55" s="78">
        <v>55</v>
      </c>
      <c r="M55" s="78"/>
      <c r="N55" s="73" t="s">
        <v>850</v>
      </c>
      <c r="O55" s="80" t="s">
        <v>198</v>
      </c>
      <c r="P55" s="82">
        <v>43405.583344907405</v>
      </c>
      <c r="Q55" s="80" t="s">
        <v>422</v>
      </c>
      <c r="R55" s="84" t="s">
        <v>670</v>
      </c>
      <c r="S55" s="80" t="s">
        <v>820</v>
      </c>
      <c r="T55" s="80" t="s">
        <v>1020</v>
      </c>
      <c r="U55" s="80"/>
      <c r="V55" s="80" t="s">
        <v>1314</v>
      </c>
      <c r="W55" s="82">
        <v>43405.583344907405</v>
      </c>
      <c r="X55" s="85">
        <v>43405</v>
      </c>
      <c r="Y55" s="83" t="s">
        <v>1341</v>
      </c>
      <c r="Z55" s="80" t="s">
        <v>1699</v>
      </c>
      <c r="AA55" s="80"/>
      <c r="AB55" s="80"/>
      <c r="AC55" s="83" t="s">
        <v>1979</v>
      </c>
      <c r="AD55" s="80"/>
      <c r="AE55" s="80" t="b">
        <v>0</v>
      </c>
      <c r="AF55" s="80">
        <v>0</v>
      </c>
      <c r="AG55" s="83" t="s">
        <v>2147</v>
      </c>
      <c r="AH55" s="80" t="b">
        <v>0</v>
      </c>
      <c r="AI55" s="80" t="s">
        <v>2150</v>
      </c>
      <c r="AJ55" s="80"/>
      <c r="AK55" s="83" t="s">
        <v>2147</v>
      </c>
      <c r="AL55" s="80" t="b">
        <v>0</v>
      </c>
      <c r="AM55" s="80">
        <v>0</v>
      </c>
      <c r="AN55" s="83" t="s">
        <v>2147</v>
      </c>
      <c r="AO55" s="80" t="s">
        <v>2174</v>
      </c>
      <c r="AP55" s="80" t="b">
        <v>0</v>
      </c>
      <c r="AQ55" s="83" t="s">
        <v>1979</v>
      </c>
      <c r="AR55" s="80"/>
      <c r="AS55" s="80">
        <v>0</v>
      </c>
      <c r="AT55" s="80">
        <v>0</v>
      </c>
      <c r="AU55" s="80"/>
      <c r="AV55" s="80"/>
      <c r="AW55" s="80"/>
      <c r="AX55" s="80"/>
      <c r="AY55" s="80"/>
      <c r="AZ55" s="80"/>
      <c r="BA55" s="80"/>
      <c r="BB55" s="80"/>
      <c r="BC55">
        <v>9</v>
      </c>
      <c r="BD55" s="79" t="str">
        <f>REPLACE(INDEX(GroupVertices[Group],MATCH(Edges25[[#This Row],[Vertex 1]],GroupVertices[Vertex],0)),1,1,"")</f>
        <v>1</v>
      </c>
      <c r="BE55" s="79" t="str">
        <f>REPLACE(INDEX(GroupVertices[Group],MATCH(Edges25[[#This Row],[Vertex 2]],GroupVertices[Vertex],0)),1,1,"")</f>
        <v>1</v>
      </c>
      <c r="BF55" s="48">
        <v>2</v>
      </c>
      <c r="BG55" s="49">
        <v>6.896551724137931</v>
      </c>
      <c r="BH55" s="48">
        <v>2</v>
      </c>
      <c r="BI55" s="49">
        <v>6.896551724137931</v>
      </c>
      <c r="BJ55" s="48">
        <v>0</v>
      </c>
      <c r="BK55" s="49">
        <v>0</v>
      </c>
      <c r="BL55" s="48">
        <v>25</v>
      </c>
      <c r="BM55" s="49">
        <v>86.20689655172414</v>
      </c>
      <c r="BN55" s="48">
        <v>29</v>
      </c>
    </row>
    <row r="56" spans="1:66" ht="15">
      <c r="A56" s="65" t="s">
        <v>268</v>
      </c>
      <c r="B56" s="65" t="s">
        <v>268</v>
      </c>
      <c r="C56" s="66" t="s">
        <v>3370</v>
      </c>
      <c r="D56" s="67">
        <v>10</v>
      </c>
      <c r="E56" s="68" t="s">
        <v>136</v>
      </c>
      <c r="F56" s="69">
        <v>20</v>
      </c>
      <c r="G56" s="66"/>
      <c r="H56" s="70"/>
      <c r="I56" s="71"/>
      <c r="J56" s="71"/>
      <c r="K56" s="34" t="s">
        <v>65</v>
      </c>
      <c r="L56" s="78">
        <v>56</v>
      </c>
      <c r="M56" s="78"/>
      <c r="N56" s="73" t="s">
        <v>888</v>
      </c>
      <c r="O56" s="80" t="s">
        <v>198</v>
      </c>
      <c r="P56" s="82">
        <v>43406.666817129626</v>
      </c>
      <c r="Q56" s="80" t="s">
        <v>531</v>
      </c>
      <c r="R56" s="80" t="s">
        <v>746</v>
      </c>
      <c r="S56" s="80" t="s">
        <v>785</v>
      </c>
      <c r="T56" s="80" t="s">
        <v>1101</v>
      </c>
      <c r="U56" s="80" t="s">
        <v>1250</v>
      </c>
      <c r="V56" s="80" t="s">
        <v>1250</v>
      </c>
      <c r="W56" s="82">
        <v>43406.666817129626</v>
      </c>
      <c r="X56" s="85">
        <v>43406</v>
      </c>
      <c r="Y56" s="83" t="s">
        <v>1441</v>
      </c>
      <c r="Z56" s="80" t="s">
        <v>1808</v>
      </c>
      <c r="AA56" s="80"/>
      <c r="AB56" s="80"/>
      <c r="AC56" s="83" t="s">
        <v>2089</v>
      </c>
      <c r="AD56" s="80"/>
      <c r="AE56" s="80" t="b">
        <v>0</v>
      </c>
      <c r="AF56" s="80">
        <v>2</v>
      </c>
      <c r="AG56" s="83" t="s">
        <v>2147</v>
      </c>
      <c r="AH56" s="80" t="b">
        <v>0</v>
      </c>
      <c r="AI56" s="80" t="s">
        <v>2150</v>
      </c>
      <c r="AJ56" s="80"/>
      <c r="AK56" s="83" t="s">
        <v>2147</v>
      </c>
      <c r="AL56" s="80" t="b">
        <v>0</v>
      </c>
      <c r="AM56" s="80">
        <v>3</v>
      </c>
      <c r="AN56" s="83" t="s">
        <v>2147</v>
      </c>
      <c r="AO56" s="80" t="s">
        <v>2189</v>
      </c>
      <c r="AP56" s="80" t="b">
        <v>0</v>
      </c>
      <c r="AQ56" s="83" t="s">
        <v>2089</v>
      </c>
      <c r="AR56" s="80"/>
      <c r="AS56" s="80">
        <v>0</v>
      </c>
      <c r="AT56" s="80">
        <v>0</v>
      </c>
      <c r="AU56" s="80"/>
      <c r="AV56" s="80"/>
      <c r="AW56" s="80"/>
      <c r="AX56" s="80"/>
      <c r="AY56" s="80"/>
      <c r="AZ56" s="80"/>
      <c r="BA56" s="80"/>
      <c r="BB56" s="80"/>
      <c r="BC56">
        <v>17</v>
      </c>
      <c r="BD56" s="79" t="str">
        <f>REPLACE(INDEX(GroupVertices[Group],MATCH(Edges25[[#This Row],[Vertex 1]],GroupVertices[Vertex],0)),1,1,"")</f>
        <v>1</v>
      </c>
      <c r="BE56" s="79" t="str">
        <f>REPLACE(INDEX(GroupVertices[Group],MATCH(Edges25[[#This Row],[Vertex 2]],GroupVertices[Vertex],0)),1,1,"")</f>
        <v>1</v>
      </c>
      <c r="BF56" s="48">
        <v>1</v>
      </c>
      <c r="BG56" s="49">
        <v>6.666666666666667</v>
      </c>
      <c r="BH56" s="48">
        <v>0</v>
      </c>
      <c r="BI56" s="49">
        <v>0</v>
      </c>
      <c r="BJ56" s="48">
        <v>0</v>
      </c>
      <c r="BK56" s="49">
        <v>0</v>
      </c>
      <c r="BL56" s="48">
        <v>14</v>
      </c>
      <c r="BM56" s="49">
        <v>93.33333333333333</v>
      </c>
      <c r="BN56" s="48">
        <v>15</v>
      </c>
    </row>
    <row r="57" spans="1:66" ht="15">
      <c r="A57" s="65" t="s">
        <v>247</v>
      </c>
      <c r="B57" s="65" t="s">
        <v>247</v>
      </c>
      <c r="C57" s="66" t="s">
        <v>3378</v>
      </c>
      <c r="D57" s="67">
        <v>6.5</v>
      </c>
      <c r="E57" s="68" t="s">
        <v>136</v>
      </c>
      <c r="F57" s="69">
        <v>30</v>
      </c>
      <c r="G57" s="66"/>
      <c r="H57" s="70"/>
      <c r="I57" s="71"/>
      <c r="J57" s="71"/>
      <c r="K57" s="34" t="s">
        <v>65</v>
      </c>
      <c r="L57" s="78">
        <v>57</v>
      </c>
      <c r="M57" s="78"/>
      <c r="N57" s="73" t="s">
        <v>850</v>
      </c>
      <c r="O57" s="80" t="s">
        <v>198</v>
      </c>
      <c r="P57" s="82">
        <v>43409.384039351855</v>
      </c>
      <c r="Q57" s="80" t="s">
        <v>341</v>
      </c>
      <c r="R57" s="84" t="s">
        <v>599</v>
      </c>
      <c r="S57" s="80" t="s">
        <v>817</v>
      </c>
      <c r="T57" s="80" t="s">
        <v>934</v>
      </c>
      <c r="U57" s="80" t="s">
        <v>1151</v>
      </c>
      <c r="V57" s="80" t="s">
        <v>1151</v>
      </c>
      <c r="W57" s="82">
        <v>43409.384039351855</v>
      </c>
      <c r="X57" s="85">
        <v>43409</v>
      </c>
      <c r="Y57" s="83" t="s">
        <v>1338</v>
      </c>
      <c r="Z57" s="80" t="s">
        <v>1618</v>
      </c>
      <c r="AA57" s="80"/>
      <c r="AB57" s="80"/>
      <c r="AC57" s="83" t="s">
        <v>1897</v>
      </c>
      <c r="AD57" s="80"/>
      <c r="AE57" s="80" t="b">
        <v>0</v>
      </c>
      <c r="AF57" s="80">
        <v>6</v>
      </c>
      <c r="AG57" s="83" t="s">
        <v>2147</v>
      </c>
      <c r="AH57" s="80" t="b">
        <v>0</v>
      </c>
      <c r="AI57" s="80" t="s">
        <v>2150</v>
      </c>
      <c r="AJ57" s="80"/>
      <c r="AK57" s="83" t="s">
        <v>2147</v>
      </c>
      <c r="AL57" s="80" t="b">
        <v>0</v>
      </c>
      <c r="AM57" s="80">
        <v>4</v>
      </c>
      <c r="AN57" s="83" t="s">
        <v>2147</v>
      </c>
      <c r="AO57" s="80" t="s">
        <v>2174</v>
      </c>
      <c r="AP57" s="80" t="b">
        <v>0</v>
      </c>
      <c r="AQ57" s="83" t="s">
        <v>1897</v>
      </c>
      <c r="AR57" s="80"/>
      <c r="AS57" s="80">
        <v>0</v>
      </c>
      <c r="AT57" s="80">
        <v>0</v>
      </c>
      <c r="AU57" s="80"/>
      <c r="AV57" s="80"/>
      <c r="AW57" s="80"/>
      <c r="AX57" s="80"/>
      <c r="AY57" s="80"/>
      <c r="AZ57" s="80"/>
      <c r="BA57" s="80"/>
      <c r="BB57" s="80"/>
      <c r="BC57">
        <v>7</v>
      </c>
      <c r="BD57" s="79" t="str">
        <f>REPLACE(INDEX(GroupVertices[Group],MATCH(Edges25[[#This Row],[Vertex 1]],GroupVertices[Vertex],0)),1,1,"")</f>
        <v>1</v>
      </c>
      <c r="BE57" s="79" t="str">
        <f>REPLACE(INDEX(GroupVertices[Group],MATCH(Edges25[[#This Row],[Vertex 2]],GroupVertices[Vertex],0)),1,1,"")</f>
        <v>1</v>
      </c>
      <c r="BF57" s="48">
        <v>1</v>
      </c>
      <c r="BG57" s="49">
        <v>2.5641025641025643</v>
      </c>
      <c r="BH57" s="48">
        <v>2</v>
      </c>
      <c r="BI57" s="49">
        <v>5.128205128205129</v>
      </c>
      <c r="BJ57" s="48">
        <v>0</v>
      </c>
      <c r="BK57" s="49">
        <v>0</v>
      </c>
      <c r="BL57" s="48">
        <v>36</v>
      </c>
      <c r="BM57" s="49">
        <v>92.3076923076923</v>
      </c>
      <c r="BN57" s="48">
        <v>39</v>
      </c>
    </row>
    <row r="58" spans="1:66" ht="15">
      <c r="A58" s="65" t="s">
        <v>268</v>
      </c>
      <c r="B58" s="65" t="s">
        <v>268</v>
      </c>
      <c r="C58" s="66" t="s">
        <v>3370</v>
      </c>
      <c r="D58" s="67">
        <v>10</v>
      </c>
      <c r="E58" s="68" t="s">
        <v>136</v>
      </c>
      <c r="F58" s="69">
        <v>20</v>
      </c>
      <c r="G58" s="66"/>
      <c r="H58" s="70"/>
      <c r="I58" s="71"/>
      <c r="J58" s="71"/>
      <c r="K58" s="34" t="s">
        <v>65</v>
      </c>
      <c r="L58" s="78">
        <v>58</v>
      </c>
      <c r="M58" s="78"/>
      <c r="N58" s="73" t="s">
        <v>850</v>
      </c>
      <c r="O58" s="80" t="s">
        <v>198</v>
      </c>
      <c r="P58" s="82">
        <v>43409.54180555556</v>
      </c>
      <c r="Q58" s="80" t="s">
        <v>532</v>
      </c>
      <c r="R58" s="80" t="s">
        <v>745</v>
      </c>
      <c r="S58" s="80" t="s">
        <v>785</v>
      </c>
      <c r="T58" s="80" t="s">
        <v>1102</v>
      </c>
      <c r="U58" s="80"/>
      <c r="V58" s="80" t="s">
        <v>1327</v>
      </c>
      <c r="W58" s="82">
        <v>43409.54180555556</v>
      </c>
      <c r="X58" s="85">
        <v>43409</v>
      </c>
      <c r="Y58" s="83" t="s">
        <v>1547</v>
      </c>
      <c r="Z58" s="80" t="s">
        <v>1809</v>
      </c>
      <c r="AA58" s="80"/>
      <c r="AB58" s="80"/>
      <c r="AC58" s="83" t="s">
        <v>2090</v>
      </c>
      <c r="AD58" s="80"/>
      <c r="AE58" s="80" t="b">
        <v>0</v>
      </c>
      <c r="AF58" s="80">
        <v>4</v>
      </c>
      <c r="AG58" s="83" t="s">
        <v>2147</v>
      </c>
      <c r="AH58" s="80" t="b">
        <v>0</v>
      </c>
      <c r="AI58" s="80" t="s">
        <v>2150</v>
      </c>
      <c r="AJ58" s="80"/>
      <c r="AK58" s="83" t="s">
        <v>2147</v>
      </c>
      <c r="AL58" s="80" t="b">
        <v>0</v>
      </c>
      <c r="AM58" s="80">
        <v>6</v>
      </c>
      <c r="AN58" s="83" t="s">
        <v>2147</v>
      </c>
      <c r="AO58" s="80" t="s">
        <v>2189</v>
      </c>
      <c r="AP58" s="80" t="b">
        <v>0</v>
      </c>
      <c r="AQ58" s="83" t="s">
        <v>2090</v>
      </c>
      <c r="AR58" s="80"/>
      <c r="AS58" s="80">
        <v>0</v>
      </c>
      <c r="AT58" s="80">
        <v>0</v>
      </c>
      <c r="AU58" s="80"/>
      <c r="AV58" s="80"/>
      <c r="AW58" s="80"/>
      <c r="AX58" s="80"/>
      <c r="AY58" s="80"/>
      <c r="AZ58" s="80"/>
      <c r="BA58" s="80"/>
      <c r="BB58" s="80"/>
      <c r="BC58">
        <v>17</v>
      </c>
      <c r="BD58" s="79" t="str">
        <f>REPLACE(INDEX(GroupVertices[Group],MATCH(Edges25[[#This Row],[Vertex 1]],GroupVertices[Vertex],0)),1,1,"")</f>
        <v>1</v>
      </c>
      <c r="BE58" s="79" t="str">
        <f>REPLACE(INDEX(GroupVertices[Group],MATCH(Edges25[[#This Row],[Vertex 2]],GroupVertices[Vertex],0)),1,1,"")</f>
        <v>1</v>
      </c>
      <c r="BF58" s="48">
        <v>0</v>
      </c>
      <c r="BG58" s="49">
        <v>0</v>
      </c>
      <c r="BH58" s="48">
        <v>0</v>
      </c>
      <c r="BI58" s="49">
        <v>0</v>
      </c>
      <c r="BJ58" s="48">
        <v>0</v>
      </c>
      <c r="BK58" s="49">
        <v>0</v>
      </c>
      <c r="BL58" s="48">
        <v>22</v>
      </c>
      <c r="BM58" s="49">
        <v>100</v>
      </c>
      <c r="BN58" s="48">
        <v>22</v>
      </c>
    </row>
    <row r="59" spans="1:66" ht="15">
      <c r="A59" s="65" t="s">
        <v>268</v>
      </c>
      <c r="B59" s="65" t="s">
        <v>268</v>
      </c>
      <c r="C59" s="66" t="s">
        <v>3370</v>
      </c>
      <c r="D59" s="67">
        <v>10</v>
      </c>
      <c r="E59" s="68" t="s">
        <v>136</v>
      </c>
      <c r="F59" s="69">
        <v>20</v>
      </c>
      <c r="G59" s="66"/>
      <c r="H59" s="70"/>
      <c r="I59" s="71"/>
      <c r="J59" s="71"/>
      <c r="K59" s="34" t="s">
        <v>65</v>
      </c>
      <c r="L59" s="78">
        <v>59</v>
      </c>
      <c r="M59" s="78"/>
      <c r="N59" s="73" t="s">
        <v>888</v>
      </c>
      <c r="O59" s="80" t="s">
        <v>198</v>
      </c>
      <c r="P59" s="82">
        <v>43411.43759259259</v>
      </c>
      <c r="Q59" s="80" t="s">
        <v>533</v>
      </c>
      <c r="R59" s="80" t="s">
        <v>746</v>
      </c>
      <c r="S59" s="80" t="s">
        <v>785</v>
      </c>
      <c r="T59" s="80" t="s">
        <v>1101</v>
      </c>
      <c r="U59" s="80" t="s">
        <v>1251</v>
      </c>
      <c r="V59" s="80" t="s">
        <v>1251</v>
      </c>
      <c r="W59" s="82">
        <v>43411.43759259259</v>
      </c>
      <c r="X59" s="85">
        <v>43411</v>
      </c>
      <c r="Y59" s="83" t="s">
        <v>1548</v>
      </c>
      <c r="Z59" s="80" t="s">
        <v>1810</v>
      </c>
      <c r="AA59" s="80"/>
      <c r="AB59" s="80"/>
      <c r="AC59" s="83" t="s">
        <v>2091</v>
      </c>
      <c r="AD59" s="80"/>
      <c r="AE59" s="80" t="b">
        <v>0</v>
      </c>
      <c r="AF59" s="80">
        <v>0</v>
      </c>
      <c r="AG59" s="83" t="s">
        <v>2147</v>
      </c>
      <c r="AH59" s="80" t="b">
        <v>0</v>
      </c>
      <c r="AI59" s="80" t="s">
        <v>2150</v>
      </c>
      <c r="AJ59" s="80"/>
      <c r="AK59" s="83" t="s">
        <v>2147</v>
      </c>
      <c r="AL59" s="80" t="b">
        <v>0</v>
      </c>
      <c r="AM59" s="80">
        <v>0</v>
      </c>
      <c r="AN59" s="83" t="s">
        <v>2147</v>
      </c>
      <c r="AO59" s="80" t="s">
        <v>2189</v>
      </c>
      <c r="AP59" s="80" t="b">
        <v>0</v>
      </c>
      <c r="AQ59" s="83" t="s">
        <v>2091</v>
      </c>
      <c r="AR59" s="80"/>
      <c r="AS59" s="80">
        <v>0</v>
      </c>
      <c r="AT59" s="80">
        <v>0</v>
      </c>
      <c r="AU59" s="80"/>
      <c r="AV59" s="80"/>
      <c r="AW59" s="80"/>
      <c r="AX59" s="80"/>
      <c r="AY59" s="80"/>
      <c r="AZ59" s="80"/>
      <c r="BA59" s="80"/>
      <c r="BB59" s="80"/>
      <c r="BC59">
        <v>17</v>
      </c>
      <c r="BD59" s="79" t="str">
        <f>REPLACE(INDEX(GroupVertices[Group],MATCH(Edges25[[#This Row],[Vertex 1]],GroupVertices[Vertex],0)),1,1,"")</f>
        <v>1</v>
      </c>
      <c r="BE59" s="79" t="str">
        <f>REPLACE(INDEX(GroupVertices[Group],MATCH(Edges25[[#This Row],[Vertex 2]],GroupVertices[Vertex],0)),1,1,"")</f>
        <v>1</v>
      </c>
      <c r="BF59" s="48">
        <v>1</v>
      </c>
      <c r="BG59" s="49">
        <v>3.8461538461538463</v>
      </c>
      <c r="BH59" s="48">
        <v>0</v>
      </c>
      <c r="BI59" s="49">
        <v>0</v>
      </c>
      <c r="BJ59" s="48">
        <v>0</v>
      </c>
      <c r="BK59" s="49">
        <v>0</v>
      </c>
      <c r="BL59" s="48">
        <v>25</v>
      </c>
      <c r="BM59" s="49">
        <v>96.15384615384616</v>
      </c>
      <c r="BN59" s="48">
        <v>26</v>
      </c>
    </row>
    <row r="60" spans="1:66" ht="15">
      <c r="A60" s="65" t="s">
        <v>255</v>
      </c>
      <c r="B60" s="65" t="s">
        <v>255</v>
      </c>
      <c r="C60" s="66" t="s">
        <v>3374</v>
      </c>
      <c r="D60" s="67">
        <v>7.666666666666667</v>
      </c>
      <c r="E60" s="68" t="s">
        <v>136</v>
      </c>
      <c r="F60" s="69">
        <v>26.666666666666664</v>
      </c>
      <c r="G60" s="66"/>
      <c r="H60" s="70"/>
      <c r="I60" s="71"/>
      <c r="J60" s="71"/>
      <c r="K60" s="34" t="s">
        <v>65</v>
      </c>
      <c r="L60" s="78">
        <v>60</v>
      </c>
      <c r="M60" s="78"/>
      <c r="N60" s="73" t="s">
        <v>888</v>
      </c>
      <c r="O60" s="80" t="s">
        <v>198</v>
      </c>
      <c r="P60" s="82">
        <v>43411.500023148146</v>
      </c>
      <c r="Q60" s="80" t="s">
        <v>423</v>
      </c>
      <c r="R60" s="84" t="s">
        <v>671</v>
      </c>
      <c r="S60" s="80" t="s">
        <v>820</v>
      </c>
      <c r="T60" s="80" t="s">
        <v>1021</v>
      </c>
      <c r="U60" s="80" t="s">
        <v>1191</v>
      </c>
      <c r="V60" s="80" t="s">
        <v>1191</v>
      </c>
      <c r="W60" s="82">
        <v>43411.500023148146</v>
      </c>
      <c r="X60" s="85">
        <v>43411</v>
      </c>
      <c r="Y60" s="83" t="s">
        <v>1418</v>
      </c>
      <c r="Z60" s="80" t="s">
        <v>1700</v>
      </c>
      <c r="AA60" s="80"/>
      <c r="AB60" s="80"/>
      <c r="AC60" s="83" t="s">
        <v>1980</v>
      </c>
      <c r="AD60" s="80"/>
      <c r="AE60" s="80" t="b">
        <v>0</v>
      </c>
      <c r="AF60" s="80">
        <v>6</v>
      </c>
      <c r="AG60" s="83" t="s">
        <v>2147</v>
      </c>
      <c r="AH60" s="80" t="b">
        <v>0</v>
      </c>
      <c r="AI60" s="80" t="s">
        <v>2150</v>
      </c>
      <c r="AJ60" s="80"/>
      <c r="AK60" s="83" t="s">
        <v>2147</v>
      </c>
      <c r="AL60" s="80" t="b">
        <v>0</v>
      </c>
      <c r="AM60" s="80">
        <v>2</v>
      </c>
      <c r="AN60" s="83" t="s">
        <v>2147</v>
      </c>
      <c r="AO60" s="80" t="s">
        <v>2174</v>
      </c>
      <c r="AP60" s="80" t="b">
        <v>0</v>
      </c>
      <c r="AQ60" s="83" t="s">
        <v>1980</v>
      </c>
      <c r="AR60" s="80"/>
      <c r="AS60" s="80">
        <v>0</v>
      </c>
      <c r="AT60" s="80">
        <v>0</v>
      </c>
      <c r="AU60" s="80"/>
      <c r="AV60" s="80"/>
      <c r="AW60" s="80"/>
      <c r="AX60" s="80"/>
      <c r="AY60" s="80"/>
      <c r="AZ60" s="80"/>
      <c r="BA60" s="80"/>
      <c r="BB60" s="80"/>
      <c r="BC60">
        <v>9</v>
      </c>
      <c r="BD60" s="79" t="str">
        <f>REPLACE(INDEX(GroupVertices[Group],MATCH(Edges25[[#This Row],[Vertex 1]],GroupVertices[Vertex],0)),1,1,"")</f>
        <v>1</v>
      </c>
      <c r="BE60" s="79" t="str">
        <f>REPLACE(INDEX(GroupVertices[Group],MATCH(Edges25[[#This Row],[Vertex 2]],GroupVertices[Vertex],0)),1,1,"")</f>
        <v>1</v>
      </c>
      <c r="BF60" s="48">
        <v>2</v>
      </c>
      <c r="BG60" s="49">
        <v>7.6923076923076925</v>
      </c>
      <c r="BH60" s="48">
        <v>0</v>
      </c>
      <c r="BI60" s="49">
        <v>0</v>
      </c>
      <c r="BJ60" s="48">
        <v>0</v>
      </c>
      <c r="BK60" s="49">
        <v>0</v>
      </c>
      <c r="BL60" s="48">
        <v>24</v>
      </c>
      <c r="BM60" s="49">
        <v>92.3076923076923</v>
      </c>
      <c r="BN60" s="48">
        <v>26</v>
      </c>
    </row>
    <row r="61" spans="1:66" ht="15">
      <c r="A61" s="65" t="s">
        <v>274</v>
      </c>
      <c r="B61" s="65" t="s">
        <v>274</v>
      </c>
      <c r="C61" s="66" t="s">
        <v>3382</v>
      </c>
      <c r="D61" s="67">
        <v>9.416666666666668</v>
      </c>
      <c r="E61" s="68" t="s">
        <v>136</v>
      </c>
      <c r="F61" s="69">
        <v>21.666666666666668</v>
      </c>
      <c r="G61" s="66"/>
      <c r="H61" s="70"/>
      <c r="I61" s="71"/>
      <c r="J61" s="71"/>
      <c r="K61" s="34" t="s">
        <v>65</v>
      </c>
      <c r="L61" s="78">
        <v>61</v>
      </c>
      <c r="M61" s="78"/>
      <c r="N61" s="73" t="s">
        <v>888</v>
      </c>
      <c r="O61" s="80" t="s">
        <v>198</v>
      </c>
      <c r="P61" s="82">
        <v>43412.448541666665</v>
      </c>
      <c r="Q61" s="80" t="s">
        <v>581</v>
      </c>
      <c r="R61" s="80"/>
      <c r="S61" s="80"/>
      <c r="T61" s="80" t="s">
        <v>1135</v>
      </c>
      <c r="U61" s="80"/>
      <c r="V61" s="80" t="s">
        <v>1333</v>
      </c>
      <c r="W61" s="82">
        <v>43412.448541666665</v>
      </c>
      <c r="X61" s="85">
        <v>43412</v>
      </c>
      <c r="Y61" s="83" t="s">
        <v>1587</v>
      </c>
      <c r="Z61" s="80" t="s">
        <v>1858</v>
      </c>
      <c r="AA61" s="80"/>
      <c r="AB61" s="80"/>
      <c r="AC61" s="83" t="s">
        <v>2139</v>
      </c>
      <c r="AD61" s="80"/>
      <c r="AE61" s="80" t="b">
        <v>0</v>
      </c>
      <c r="AF61" s="80">
        <v>0</v>
      </c>
      <c r="AG61" s="83" t="s">
        <v>2147</v>
      </c>
      <c r="AH61" s="80" t="b">
        <v>0</v>
      </c>
      <c r="AI61" s="80" t="s">
        <v>2153</v>
      </c>
      <c r="AJ61" s="80"/>
      <c r="AK61" s="83" t="s">
        <v>2147</v>
      </c>
      <c r="AL61" s="80" t="b">
        <v>0</v>
      </c>
      <c r="AM61" s="80">
        <v>1</v>
      </c>
      <c r="AN61" s="83" t="s">
        <v>2173</v>
      </c>
      <c r="AO61" s="80" t="s">
        <v>2175</v>
      </c>
      <c r="AP61" s="80" t="b">
        <v>0</v>
      </c>
      <c r="AQ61" s="83" t="s">
        <v>2173</v>
      </c>
      <c r="AR61" s="80"/>
      <c r="AS61" s="80">
        <v>0</v>
      </c>
      <c r="AT61" s="80">
        <v>0</v>
      </c>
      <c r="AU61" s="80"/>
      <c r="AV61" s="80"/>
      <c r="AW61" s="80"/>
      <c r="AX61" s="80"/>
      <c r="AY61" s="80"/>
      <c r="AZ61" s="80"/>
      <c r="BA61" s="80"/>
      <c r="BB61" s="80"/>
      <c r="BC61">
        <v>12</v>
      </c>
      <c r="BD61" s="79" t="str">
        <f>REPLACE(INDEX(GroupVertices[Group],MATCH(Edges25[[#This Row],[Vertex 1]],GroupVertices[Vertex],0)),1,1,"")</f>
        <v>1</v>
      </c>
      <c r="BE61" s="79" t="str">
        <f>REPLACE(INDEX(GroupVertices[Group],MATCH(Edges25[[#This Row],[Vertex 2]],GroupVertices[Vertex],0)),1,1,"")</f>
        <v>1</v>
      </c>
      <c r="BF61" s="48">
        <v>0</v>
      </c>
      <c r="BG61" s="49">
        <v>0</v>
      </c>
      <c r="BH61" s="48">
        <v>1</v>
      </c>
      <c r="BI61" s="49">
        <v>3.4482758620689653</v>
      </c>
      <c r="BJ61" s="48">
        <v>0</v>
      </c>
      <c r="BK61" s="49">
        <v>0</v>
      </c>
      <c r="BL61" s="48">
        <v>28</v>
      </c>
      <c r="BM61" s="49">
        <v>96.55172413793103</v>
      </c>
      <c r="BN61" s="48">
        <v>29</v>
      </c>
    </row>
    <row r="62" spans="1:66" ht="15">
      <c r="A62" s="65" t="s">
        <v>238</v>
      </c>
      <c r="B62" s="65" t="s">
        <v>238</v>
      </c>
      <c r="C62" s="66" t="s">
        <v>3377</v>
      </c>
      <c r="D62" s="67">
        <v>5.333333333333334</v>
      </c>
      <c r="E62" s="68" t="s">
        <v>132</v>
      </c>
      <c r="F62" s="69">
        <v>33.333333333333336</v>
      </c>
      <c r="G62" s="66"/>
      <c r="H62" s="70"/>
      <c r="I62" s="71"/>
      <c r="J62" s="71"/>
      <c r="K62" s="34" t="s">
        <v>65</v>
      </c>
      <c r="L62" s="78">
        <v>62</v>
      </c>
      <c r="M62" s="78"/>
      <c r="N62" s="73" t="s">
        <v>850</v>
      </c>
      <c r="O62" s="80" t="s">
        <v>198</v>
      </c>
      <c r="P62" s="82">
        <v>43419.19298611111</v>
      </c>
      <c r="Q62" s="80" t="s">
        <v>522</v>
      </c>
      <c r="R62" s="80" t="s">
        <v>590</v>
      </c>
      <c r="S62" s="80" t="s">
        <v>784</v>
      </c>
      <c r="T62" s="80"/>
      <c r="U62" s="80"/>
      <c r="V62" s="80" t="s">
        <v>1297</v>
      </c>
      <c r="W62" s="82">
        <v>43419.19298611111</v>
      </c>
      <c r="X62" s="85">
        <v>43419</v>
      </c>
      <c r="Y62" s="83" t="s">
        <v>1580</v>
      </c>
      <c r="Z62" s="80" t="s">
        <v>1799</v>
      </c>
      <c r="AA62" s="80"/>
      <c r="AB62" s="80"/>
      <c r="AC62" s="83" t="s">
        <v>2079</v>
      </c>
      <c r="AD62" s="80"/>
      <c r="AE62" s="80" t="b">
        <v>0</v>
      </c>
      <c r="AF62" s="80">
        <v>3</v>
      </c>
      <c r="AG62" s="83" t="s">
        <v>2147</v>
      </c>
      <c r="AH62" s="80" t="b">
        <v>0</v>
      </c>
      <c r="AI62" s="80" t="s">
        <v>2150</v>
      </c>
      <c r="AJ62" s="80"/>
      <c r="AK62" s="83" t="s">
        <v>2147</v>
      </c>
      <c r="AL62" s="80" t="b">
        <v>0</v>
      </c>
      <c r="AM62" s="80">
        <v>1</v>
      </c>
      <c r="AN62" s="83" t="s">
        <v>2147</v>
      </c>
      <c r="AO62" s="80" t="s">
        <v>2174</v>
      </c>
      <c r="AP62" s="80" t="b">
        <v>0</v>
      </c>
      <c r="AQ62" s="83" t="s">
        <v>2079</v>
      </c>
      <c r="AR62" s="80"/>
      <c r="AS62" s="80">
        <v>0</v>
      </c>
      <c r="AT62" s="80">
        <v>0</v>
      </c>
      <c r="AU62" s="80"/>
      <c r="AV62" s="80"/>
      <c r="AW62" s="80"/>
      <c r="AX62" s="80"/>
      <c r="AY62" s="80"/>
      <c r="AZ62" s="80"/>
      <c r="BA62" s="80"/>
      <c r="BB62" s="80"/>
      <c r="BC62">
        <v>5</v>
      </c>
      <c r="BD62" s="79" t="str">
        <f>REPLACE(INDEX(GroupVertices[Group],MATCH(Edges25[[#This Row],[Vertex 1]],GroupVertices[Vertex],0)),1,1,"")</f>
        <v>1</v>
      </c>
      <c r="BE62" s="79" t="str">
        <f>REPLACE(INDEX(GroupVertices[Group],MATCH(Edges25[[#This Row],[Vertex 2]],GroupVertices[Vertex],0)),1,1,"")</f>
        <v>1</v>
      </c>
      <c r="BF62" s="48">
        <v>1</v>
      </c>
      <c r="BG62" s="49">
        <v>6.25</v>
      </c>
      <c r="BH62" s="48">
        <v>1</v>
      </c>
      <c r="BI62" s="49">
        <v>6.25</v>
      </c>
      <c r="BJ62" s="48">
        <v>0</v>
      </c>
      <c r="BK62" s="49">
        <v>0</v>
      </c>
      <c r="BL62" s="48">
        <v>14</v>
      </c>
      <c r="BM62" s="49">
        <v>87.5</v>
      </c>
      <c r="BN62" s="48">
        <v>16</v>
      </c>
    </row>
    <row r="63" spans="1:66" ht="15">
      <c r="A63" s="65" t="s">
        <v>264</v>
      </c>
      <c r="B63" s="65" t="s">
        <v>264</v>
      </c>
      <c r="C63" s="66" t="s">
        <v>3376</v>
      </c>
      <c r="D63" s="67">
        <v>8.833333333333332</v>
      </c>
      <c r="E63" s="68" t="s">
        <v>136</v>
      </c>
      <c r="F63" s="69">
        <v>23.333333333333332</v>
      </c>
      <c r="G63" s="66"/>
      <c r="H63" s="70"/>
      <c r="I63" s="71"/>
      <c r="J63" s="71"/>
      <c r="K63" s="34" t="s">
        <v>65</v>
      </c>
      <c r="L63" s="78">
        <v>63</v>
      </c>
      <c r="M63" s="78"/>
      <c r="N63" s="73" t="s">
        <v>850</v>
      </c>
      <c r="O63" s="80" t="s">
        <v>198</v>
      </c>
      <c r="P63" s="82">
        <v>43424.694189814814</v>
      </c>
      <c r="Q63" s="80" t="s">
        <v>472</v>
      </c>
      <c r="R63" s="84" t="s">
        <v>700</v>
      </c>
      <c r="S63" s="80" t="s">
        <v>830</v>
      </c>
      <c r="T63" s="80" t="s">
        <v>850</v>
      </c>
      <c r="U63" s="80" t="s">
        <v>1219</v>
      </c>
      <c r="V63" s="80" t="s">
        <v>1219</v>
      </c>
      <c r="W63" s="82">
        <v>43424.694189814814</v>
      </c>
      <c r="X63" s="85">
        <v>43424</v>
      </c>
      <c r="Y63" s="83" t="s">
        <v>1424</v>
      </c>
      <c r="Z63" s="80" t="s">
        <v>1749</v>
      </c>
      <c r="AA63" s="80"/>
      <c r="AB63" s="80"/>
      <c r="AC63" s="83" t="s">
        <v>2029</v>
      </c>
      <c r="AD63" s="80"/>
      <c r="AE63" s="80" t="b">
        <v>0</v>
      </c>
      <c r="AF63" s="80">
        <v>3</v>
      </c>
      <c r="AG63" s="83" t="s">
        <v>2147</v>
      </c>
      <c r="AH63" s="80" t="b">
        <v>0</v>
      </c>
      <c r="AI63" s="80" t="s">
        <v>2150</v>
      </c>
      <c r="AJ63" s="80"/>
      <c r="AK63" s="83" t="s">
        <v>2147</v>
      </c>
      <c r="AL63" s="80" t="b">
        <v>0</v>
      </c>
      <c r="AM63" s="80">
        <v>1</v>
      </c>
      <c r="AN63" s="83" t="s">
        <v>2147</v>
      </c>
      <c r="AO63" s="80" t="s">
        <v>2175</v>
      </c>
      <c r="AP63" s="80" t="b">
        <v>0</v>
      </c>
      <c r="AQ63" s="83" t="s">
        <v>2029</v>
      </c>
      <c r="AR63" s="80"/>
      <c r="AS63" s="80">
        <v>0</v>
      </c>
      <c r="AT63" s="80">
        <v>0</v>
      </c>
      <c r="AU63" s="80"/>
      <c r="AV63" s="80"/>
      <c r="AW63" s="80"/>
      <c r="AX63" s="80"/>
      <c r="AY63" s="80"/>
      <c r="AZ63" s="80"/>
      <c r="BA63" s="80"/>
      <c r="BB63" s="80"/>
      <c r="BC63">
        <v>11</v>
      </c>
      <c r="BD63" s="79" t="str">
        <f>REPLACE(INDEX(GroupVertices[Group],MATCH(Edges25[[#This Row],[Vertex 1]],GroupVertices[Vertex],0)),1,1,"")</f>
        <v>1</v>
      </c>
      <c r="BE63" s="79" t="str">
        <f>REPLACE(INDEX(GroupVertices[Group],MATCH(Edges25[[#This Row],[Vertex 2]],GroupVertices[Vertex],0)),1,1,"")</f>
        <v>1</v>
      </c>
      <c r="BF63" s="48">
        <v>0</v>
      </c>
      <c r="BG63" s="49">
        <v>0</v>
      </c>
      <c r="BH63" s="48">
        <v>0</v>
      </c>
      <c r="BI63" s="49">
        <v>0</v>
      </c>
      <c r="BJ63" s="48">
        <v>0</v>
      </c>
      <c r="BK63" s="49">
        <v>0</v>
      </c>
      <c r="BL63" s="48">
        <v>21</v>
      </c>
      <c r="BM63" s="49">
        <v>100</v>
      </c>
      <c r="BN63" s="48">
        <v>21</v>
      </c>
    </row>
    <row r="64" spans="1:66" ht="15">
      <c r="A64" s="65" t="s">
        <v>239</v>
      </c>
      <c r="B64" s="65" t="s">
        <v>239</v>
      </c>
      <c r="C64" s="66" t="s">
        <v>3378</v>
      </c>
      <c r="D64" s="67">
        <v>6.5</v>
      </c>
      <c r="E64" s="68" t="s">
        <v>136</v>
      </c>
      <c r="F64" s="69">
        <v>30</v>
      </c>
      <c r="G64" s="66"/>
      <c r="H64" s="70"/>
      <c r="I64" s="71"/>
      <c r="J64" s="71"/>
      <c r="K64" s="34" t="s">
        <v>65</v>
      </c>
      <c r="L64" s="78">
        <v>64</v>
      </c>
      <c r="M64" s="78"/>
      <c r="N64" s="73" t="s">
        <v>850</v>
      </c>
      <c r="O64" s="80" t="s">
        <v>198</v>
      </c>
      <c r="P64" s="82">
        <v>43426.360243055555</v>
      </c>
      <c r="Q64" s="80" t="s">
        <v>316</v>
      </c>
      <c r="R64" s="84" t="s">
        <v>592</v>
      </c>
      <c r="S64" s="80" t="s">
        <v>798</v>
      </c>
      <c r="T64" s="80" t="s">
        <v>881</v>
      </c>
      <c r="U64" s="80"/>
      <c r="V64" s="80" t="s">
        <v>1298</v>
      </c>
      <c r="W64" s="82">
        <v>43426.360243055555</v>
      </c>
      <c r="X64" s="85">
        <v>43426</v>
      </c>
      <c r="Y64" s="83" t="s">
        <v>1407</v>
      </c>
      <c r="Z64" s="80" t="s">
        <v>1593</v>
      </c>
      <c r="AA64" s="80"/>
      <c r="AB64" s="80"/>
      <c r="AC64" s="83" t="s">
        <v>1872</v>
      </c>
      <c r="AD64" s="80"/>
      <c r="AE64" s="80" t="b">
        <v>0</v>
      </c>
      <c r="AF64" s="80">
        <v>2</v>
      </c>
      <c r="AG64" s="83" t="s">
        <v>2147</v>
      </c>
      <c r="AH64" s="80" t="b">
        <v>0</v>
      </c>
      <c r="AI64" s="80" t="s">
        <v>2153</v>
      </c>
      <c r="AJ64" s="80"/>
      <c r="AK64" s="83" t="s">
        <v>2147</v>
      </c>
      <c r="AL64" s="80" t="b">
        <v>0</v>
      </c>
      <c r="AM64" s="80">
        <v>0</v>
      </c>
      <c r="AN64" s="83" t="s">
        <v>2147</v>
      </c>
      <c r="AO64" s="80" t="s">
        <v>2175</v>
      </c>
      <c r="AP64" s="80" t="b">
        <v>0</v>
      </c>
      <c r="AQ64" s="83" t="s">
        <v>1872</v>
      </c>
      <c r="AR64" s="80"/>
      <c r="AS64" s="80">
        <v>0</v>
      </c>
      <c r="AT64" s="80">
        <v>0</v>
      </c>
      <c r="AU64" s="80"/>
      <c r="AV64" s="80"/>
      <c r="AW64" s="80"/>
      <c r="AX64" s="80"/>
      <c r="AY64" s="80"/>
      <c r="AZ64" s="80"/>
      <c r="BA64" s="80"/>
      <c r="BB64" s="80"/>
      <c r="BC64">
        <v>7</v>
      </c>
      <c r="BD64" s="79" t="str">
        <f>REPLACE(INDEX(GroupVertices[Group],MATCH(Edges25[[#This Row],[Vertex 1]],GroupVertices[Vertex],0)),1,1,"")</f>
        <v>1</v>
      </c>
      <c r="BE64" s="79" t="str">
        <f>REPLACE(INDEX(GroupVertices[Group],MATCH(Edges25[[#This Row],[Vertex 2]],GroupVertices[Vertex],0)),1,1,"")</f>
        <v>1</v>
      </c>
      <c r="BF64" s="48">
        <v>0</v>
      </c>
      <c r="BG64" s="49">
        <v>0</v>
      </c>
      <c r="BH64" s="48">
        <v>1</v>
      </c>
      <c r="BI64" s="49">
        <v>4.166666666666667</v>
      </c>
      <c r="BJ64" s="48">
        <v>0</v>
      </c>
      <c r="BK64" s="49">
        <v>0</v>
      </c>
      <c r="BL64" s="48">
        <v>23</v>
      </c>
      <c r="BM64" s="49">
        <v>95.83333333333333</v>
      </c>
      <c r="BN64" s="48">
        <v>24</v>
      </c>
    </row>
    <row r="65" spans="1:66" ht="15">
      <c r="A65" s="65" t="s">
        <v>252</v>
      </c>
      <c r="B65" s="65" t="s">
        <v>252</v>
      </c>
      <c r="C65" s="66" t="s">
        <v>3372</v>
      </c>
      <c r="D65" s="67">
        <v>4.75</v>
      </c>
      <c r="E65" s="68" t="s">
        <v>132</v>
      </c>
      <c r="F65" s="69">
        <v>35</v>
      </c>
      <c r="G65" s="66"/>
      <c r="H65" s="70"/>
      <c r="I65" s="71"/>
      <c r="J65" s="71"/>
      <c r="K65" s="34" t="s">
        <v>65</v>
      </c>
      <c r="L65" s="78">
        <v>65</v>
      </c>
      <c r="M65" s="78"/>
      <c r="N65" s="73" t="s">
        <v>850</v>
      </c>
      <c r="O65" s="80" t="s">
        <v>198</v>
      </c>
      <c r="P65" s="82">
        <v>43427.46605324074</v>
      </c>
      <c r="Q65" s="80" t="s">
        <v>373</v>
      </c>
      <c r="R65" s="84" t="s">
        <v>624</v>
      </c>
      <c r="S65" s="80" t="s">
        <v>793</v>
      </c>
      <c r="T65" s="80"/>
      <c r="U65" s="80"/>
      <c r="V65" s="80" t="s">
        <v>1311</v>
      </c>
      <c r="W65" s="82">
        <v>43427.46605324074</v>
      </c>
      <c r="X65" s="85">
        <v>43427</v>
      </c>
      <c r="Y65" s="83" t="s">
        <v>1517</v>
      </c>
      <c r="Z65" s="80" t="s">
        <v>1650</v>
      </c>
      <c r="AA65" s="80"/>
      <c r="AB65" s="80"/>
      <c r="AC65" s="83" t="s">
        <v>1930</v>
      </c>
      <c r="AD65" s="80"/>
      <c r="AE65" s="80" t="b">
        <v>0</v>
      </c>
      <c r="AF65" s="80">
        <v>1</v>
      </c>
      <c r="AG65" s="83" t="s">
        <v>2147</v>
      </c>
      <c r="AH65" s="80" t="b">
        <v>0</v>
      </c>
      <c r="AI65" s="80" t="s">
        <v>2154</v>
      </c>
      <c r="AJ65" s="80"/>
      <c r="AK65" s="83" t="s">
        <v>2147</v>
      </c>
      <c r="AL65" s="80" t="b">
        <v>0</v>
      </c>
      <c r="AM65" s="80">
        <v>0</v>
      </c>
      <c r="AN65" s="83" t="s">
        <v>2147</v>
      </c>
      <c r="AO65" s="80" t="s">
        <v>2180</v>
      </c>
      <c r="AP65" s="80" t="b">
        <v>0</v>
      </c>
      <c r="AQ65" s="83" t="s">
        <v>1930</v>
      </c>
      <c r="AR65" s="80"/>
      <c r="AS65" s="80">
        <v>0</v>
      </c>
      <c r="AT65" s="80">
        <v>0</v>
      </c>
      <c r="AU65" s="80"/>
      <c r="AV65" s="80"/>
      <c r="AW65" s="80"/>
      <c r="AX65" s="80"/>
      <c r="AY65" s="80"/>
      <c r="AZ65" s="80"/>
      <c r="BA65" s="80"/>
      <c r="BB65" s="80"/>
      <c r="BC65">
        <v>4</v>
      </c>
      <c r="BD65" s="79" t="str">
        <f>REPLACE(INDEX(GroupVertices[Group],MATCH(Edges25[[#This Row],[Vertex 1]],GroupVertices[Vertex],0)),1,1,"")</f>
        <v>1</v>
      </c>
      <c r="BE65" s="79" t="str">
        <f>REPLACE(INDEX(GroupVertices[Group],MATCH(Edges25[[#This Row],[Vertex 2]],GroupVertices[Vertex],0)),1,1,"")</f>
        <v>1</v>
      </c>
      <c r="BF65" s="48">
        <v>0</v>
      </c>
      <c r="BG65" s="49">
        <v>0</v>
      </c>
      <c r="BH65" s="48">
        <v>0</v>
      </c>
      <c r="BI65" s="49">
        <v>0</v>
      </c>
      <c r="BJ65" s="48">
        <v>0</v>
      </c>
      <c r="BK65" s="49">
        <v>0</v>
      </c>
      <c r="BL65" s="48">
        <v>20</v>
      </c>
      <c r="BM65" s="49">
        <v>100</v>
      </c>
      <c r="BN65" s="48">
        <v>20</v>
      </c>
    </row>
    <row r="66" spans="1:66" ht="15">
      <c r="A66" s="65" t="s">
        <v>264</v>
      </c>
      <c r="B66" s="65" t="s">
        <v>264</v>
      </c>
      <c r="C66" s="66" t="s">
        <v>3376</v>
      </c>
      <c r="D66" s="67">
        <v>8.833333333333332</v>
      </c>
      <c r="E66" s="68" t="s">
        <v>136</v>
      </c>
      <c r="F66" s="69">
        <v>23.333333333333332</v>
      </c>
      <c r="G66" s="66"/>
      <c r="H66" s="70"/>
      <c r="I66" s="71"/>
      <c r="J66" s="71"/>
      <c r="K66" s="34" t="s">
        <v>65</v>
      </c>
      <c r="L66" s="78">
        <v>66</v>
      </c>
      <c r="M66" s="78"/>
      <c r="N66" s="73" t="s">
        <v>850</v>
      </c>
      <c r="O66" s="80" t="s">
        <v>198</v>
      </c>
      <c r="P66" s="82">
        <v>43427.64587962963</v>
      </c>
      <c r="Q66" s="80" t="s">
        <v>473</v>
      </c>
      <c r="R66" s="84" t="s">
        <v>701</v>
      </c>
      <c r="S66" s="80" t="s">
        <v>814</v>
      </c>
      <c r="T66" s="80"/>
      <c r="U66" s="80"/>
      <c r="V66" s="80" t="s">
        <v>1323</v>
      </c>
      <c r="W66" s="82">
        <v>43427.64587962963</v>
      </c>
      <c r="X66" s="85">
        <v>43427</v>
      </c>
      <c r="Y66" s="83" t="s">
        <v>1429</v>
      </c>
      <c r="Z66" s="80" t="s">
        <v>1750</v>
      </c>
      <c r="AA66" s="80"/>
      <c r="AB66" s="80"/>
      <c r="AC66" s="83" t="s">
        <v>2030</v>
      </c>
      <c r="AD66" s="80"/>
      <c r="AE66" s="80" t="b">
        <v>0</v>
      </c>
      <c r="AF66" s="80">
        <v>0</v>
      </c>
      <c r="AG66" s="83" t="s">
        <v>2147</v>
      </c>
      <c r="AH66" s="80" t="b">
        <v>0</v>
      </c>
      <c r="AI66" s="80" t="s">
        <v>2150</v>
      </c>
      <c r="AJ66" s="80"/>
      <c r="AK66" s="83" t="s">
        <v>2147</v>
      </c>
      <c r="AL66" s="80" t="b">
        <v>0</v>
      </c>
      <c r="AM66" s="80">
        <v>0</v>
      </c>
      <c r="AN66" s="83" t="s">
        <v>2147</v>
      </c>
      <c r="AO66" s="80" t="s">
        <v>2189</v>
      </c>
      <c r="AP66" s="80" t="b">
        <v>0</v>
      </c>
      <c r="AQ66" s="83" t="s">
        <v>2030</v>
      </c>
      <c r="AR66" s="80"/>
      <c r="AS66" s="80">
        <v>0</v>
      </c>
      <c r="AT66" s="80">
        <v>0</v>
      </c>
      <c r="AU66" s="80"/>
      <c r="AV66" s="80"/>
      <c r="AW66" s="80"/>
      <c r="AX66" s="80"/>
      <c r="AY66" s="80"/>
      <c r="AZ66" s="80"/>
      <c r="BA66" s="80"/>
      <c r="BB66" s="80"/>
      <c r="BC66">
        <v>11</v>
      </c>
      <c r="BD66" s="79" t="str">
        <f>REPLACE(INDEX(GroupVertices[Group],MATCH(Edges25[[#This Row],[Vertex 1]],GroupVertices[Vertex],0)),1,1,"")</f>
        <v>1</v>
      </c>
      <c r="BE66" s="79" t="str">
        <f>REPLACE(INDEX(GroupVertices[Group],MATCH(Edges25[[#This Row],[Vertex 2]],GroupVertices[Vertex],0)),1,1,"")</f>
        <v>1</v>
      </c>
      <c r="BF66" s="48">
        <v>0</v>
      </c>
      <c r="BG66" s="49">
        <v>0</v>
      </c>
      <c r="BH66" s="48">
        <v>2</v>
      </c>
      <c r="BI66" s="49">
        <v>8.333333333333334</v>
      </c>
      <c r="BJ66" s="48">
        <v>0</v>
      </c>
      <c r="BK66" s="49">
        <v>0</v>
      </c>
      <c r="BL66" s="48">
        <v>22</v>
      </c>
      <c r="BM66" s="49">
        <v>91.66666666666667</v>
      </c>
      <c r="BN66" s="48">
        <v>24</v>
      </c>
    </row>
    <row r="67" spans="1:66" ht="15">
      <c r="A67" s="65" t="s">
        <v>243</v>
      </c>
      <c r="B67" s="65" t="s">
        <v>243</v>
      </c>
      <c r="C67" s="66" t="s">
        <v>3371</v>
      </c>
      <c r="D67" s="67">
        <v>3.5833333333333335</v>
      </c>
      <c r="E67" s="68" t="s">
        <v>132</v>
      </c>
      <c r="F67" s="69">
        <v>38.333333333333336</v>
      </c>
      <c r="G67" s="66"/>
      <c r="H67" s="70"/>
      <c r="I67" s="71"/>
      <c r="J67" s="71"/>
      <c r="K67" s="34" t="s">
        <v>65</v>
      </c>
      <c r="L67" s="78">
        <v>67</v>
      </c>
      <c r="M67" s="78"/>
      <c r="N67" s="73" t="s">
        <v>888</v>
      </c>
      <c r="O67" s="80" t="s">
        <v>198</v>
      </c>
      <c r="P67" s="82">
        <v>43430.407800925925</v>
      </c>
      <c r="Q67" s="80" t="s">
        <v>396</v>
      </c>
      <c r="R67" s="80"/>
      <c r="S67" s="80"/>
      <c r="T67" s="80" t="s">
        <v>989</v>
      </c>
      <c r="U67" s="80"/>
      <c r="V67" s="80" t="s">
        <v>1302</v>
      </c>
      <c r="W67" s="82">
        <v>43430.407800925925</v>
      </c>
      <c r="X67" s="85">
        <v>43430</v>
      </c>
      <c r="Y67" s="83" t="s">
        <v>1437</v>
      </c>
      <c r="Z67" s="80" t="s">
        <v>1673</v>
      </c>
      <c r="AA67" s="80"/>
      <c r="AB67" s="80"/>
      <c r="AC67" s="83" t="s">
        <v>1953</v>
      </c>
      <c r="AD67" s="80"/>
      <c r="AE67" s="80" t="b">
        <v>0</v>
      </c>
      <c r="AF67" s="80">
        <v>0</v>
      </c>
      <c r="AG67" s="83" t="s">
        <v>2147</v>
      </c>
      <c r="AH67" s="80" t="b">
        <v>0</v>
      </c>
      <c r="AI67" s="80" t="s">
        <v>2150</v>
      </c>
      <c r="AJ67" s="80"/>
      <c r="AK67" s="83" t="s">
        <v>2147</v>
      </c>
      <c r="AL67" s="80" t="b">
        <v>0</v>
      </c>
      <c r="AM67" s="80">
        <v>4</v>
      </c>
      <c r="AN67" s="83" t="s">
        <v>2163</v>
      </c>
      <c r="AO67" s="80" t="s">
        <v>2175</v>
      </c>
      <c r="AP67" s="80" t="b">
        <v>0</v>
      </c>
      <c r="AQ67" s="83" t="s">
        <v>2163</v>
      </c>
      <c r="AR67" s="80"/>
      <c r="AS67" s="80">
        <v>0</v>
      </c>
      <c r="AT67" s="80">
        <v>0</v>
      </c>
      <c r="AU67" s="80"/>
      <c r="AV67" s="80"/>
      <c r="AW67" s="80"/>
      <c r="AX67" s="80"/>
      <c r="AY67" s="80"/>
      <c r="AZ67" s="80"/>
      <c r="BA67" s="80"/>
      <c r="BB67" s="80"/>
      <c r="BC67">
        <v>2</v>
      </c>
      <c r="BD67" s="79" t="str">
        <f>REPLACE(INDEX(GroupVertices[Group],MATCH(Edges25[[#This Row],[Vertex 1]],GroupVertices[Vertex],0)),1,1,"")</f>
        <v>1</v>
      </c>
      <c r="BE67" s="79" t="str">
        <f>REPLACE(INDEX(GroupVertices[Group],MATCH(Edges25[[#This Row],[Vertex 2]],GroupVertices[Vertex],0)),1,1,"")</f>
        <v>1</v>
      </c>
      <c r="BF67" s="48">
        <v>6</v>
      </c>
      <c r="BG67" s="49">
        <v>15.789473684210526</v>
      </c>
      <c r="BH67" s="48">
        <v>0</v>
      </c>
      <c r="BI67" s="49">
        <v>0</v>
      </c>
      <c r="BJ67" s="48">
        <v>0</v>
      </c>
      <c r="BK67" s="49">
        <v>0</v>
      </c>
      <c r="BL67" s="48">
        <v>32</v>
      </c>
      <c r="BM67" s="49">
        <v>84.21052631578948</v>
      </c>
      <c r="BN67" s="48">
        <v>38</v>
      </c>
    </row>
    <row r="68" spans="1:66" ht="15">
      <c r="A68" s="65" t="s">
        <v>264</v>
      </c>
      <c r="B68" s="65" t="s">
        <v>264</v>
      </c>
      <c r="C68" s="66" t="s">
        <v>3376</v>
      </c>
      <c r="D68" s="67">
        <v>8.833333333333332</v>
      </c>
      <c r="E68" s="68" t="s">
        <v>136</v>
      </c>
      <c r="F68" s="69">
        <v>23.333333333333332</v>
      </c>
      <c r="G68" s="66"/>
      <c r="H68" s="70"/>
      <c r="I68" s="71"/>
      <c r="J68" s="71"/>
      <c r="K68" s="34" t="s">
        <v>65</v>
      </c>
      <c r="L68" s="78">
        <v>68</v>
      </c>
      <c r="M68" s="78"/>
      <c r="N68" s="73" t="s">
        <v>850</v>
      </c>
      <c r="O68" s="80" t="s">
        <v>198</v>
      </c>
      <c r="P68" s="82">
        <v>43430.43784722222</v>
      </c>
      <c r="Q68" s="80" t="s">
        <v>474</v>
      </c>
      <c r="R68" s="84" t="s">
        <v>702</v>
      </c>
      <c r="S68" s="80" t="s">
        <v>814</v>
      </c>
      <c r="T68" s="80" t="s">
        <v>850</v>
      </c>
      <c r="U68" s="80"/>
      <c r="V68" s="80" t="s">
        <v>1323</v>
      </c>
      <c r="W68" s="82">
        <v>43430.43784722222</v>
      </c>
      <c r="X68" s="85">
        <v>43430</v>
      </c>
      <c r="Y68" s="83" t="s">
        <v>1488</v>
      </c>
      <c r="Z68" s="80" t="s">
        <v>1751</v>
      </c>
      <c r="AA68" s="80"/>
      <c r="AB68" s="80"/>
      <c r="AC68" s="83" t="s">
        <v>2031</v>
      </c>
      <c r="AD68" s="80"/>
      <c r="AE68" s="80" t="b">
        <v>0</v>
      </c>
      <c r="AF68" s="80">
        <v>0</v>
      </c>
      <c r="AG68" s="83" t="s">
        <v>2147</v>
      </c>
      <c r="AH68" s="80" t="b">
        <v>0</v>
      </c>
      <c r="AI68" s="80" t="s">
        <v>2150</v>
      </c>
      <c r="AJ68" s="80"/>
      <c r="AK68" s="83" t="s">
        <v>2147</v>
      </c>
      <c r="AL68" s="80" t="b">
        <v>0</v>
      </c>
      <c r="AM68" s="80">
        <v>0</v>
      </c>
      <c r="AN68" s="83" t="s">
        <v>2147</v>
      </c>
      <c r="AO68" s="80" t="s">
        <v>2189</v>
      </c>
      <c r="AP68" s="80" t="b">
        <v>0</v>
      </c>
      <c r="AQ68" s="83" t="s">
        <v>2031</v>
      </c>
      <c r="AR68" s="80"/>
      <c r="AS68" s="80">
        <v>0</v>
      </c>
      <c r="AT68" s="80">
        <v>0</v>
      </c>
      <c r="AU68" s="80"/>
      <c r="AV68" s="80"/>
      <c r="AW68" s="80"/>
      <c r="AX68" s="80"/>
      <c r="AY68" s="80"/>
      <c r="AZ68" s="80"/>
      <c r="BA68" s="80"/>
      <c r="BB68" s="80"/>
      <c r="BC68">
        <v>11</v>
      </c>
      <c r="BD68" s="79" t="str">
        <f>REPLACE(INDEX(GroupVertices[Group],MATCH(Edges25[[#This Row],[Vertex 1]],GroupVertices[Vertex],0)),1,1,"")</f>
        <v>1</v>
      </c>
      <c r="BE68" s="79" t="str">
        <f>REPLACE(INDEX(GroupVertices[Group],MATCH(Edges25[[#This Row],[Vertex 2]],GroupVertices[Vertex],0)),1,1,"")</f>
        <v>1</v>
      </c>
      <c r="BF68" s="48">
        <v>0</v>
      </c>
      <c r="BG68" s="49">
        <v>0</v>
      </c>
      <c r="BH68" s="48">
        <v>2</v>
      </c>
      <c r="BI68" s="49">
        <v>9.523809523809524</v>
      </c>
      <c r="BJ68" s="48">
        <v>0</v>
      </c>
      <c r="BK68" s="49">
        <v>0</v>
      </c>
      <c r="BL68" s="48">
        <v>19</v>
      </c>
      <c r="BM68" s="49">
        <v>90.47619047619048</v>
      </c>
      <c r="BN68" s="48">
        <v>21</v>
      </c>
    </row>
    <row r="69" spans="1:66" ht="15">
      <c r="A69" s="65" t="s">
        <v>261</v>
      </c>
      <c r="B69" s="65" t="s">
        <v>261</v>
      </c>
      <c r="C69" s="66" t="s">
        <v>3381</v>
      </c>
      <c r="D69" s="67">
        <v>5.916666666666666</v>
      </c>
      <c r="E69" s="68" t="s">
        <v>136</v>
      </c>
      <c r="F69" s="69">
        <v>31.666666666666664</v>
      </c>
      <c r="G69" s="66"/>
      <c r="H69" s="70"/>
      <c r="I69" s="71"/>
      <c r="J69" s="71"/>
      <c r="K69" s="34" t="s">
        <v>65</v>
      </c>
      <c r="L69" s="78">
        <v>69</v>
      </c>
      <c r="M69" s="78"/>
      <c r="N69" s="73" t="s">
        <v>850</v>
      </c>
      <c r="O69" s="80" t="s">
        <v>198</v>
      </c>
      <c r="P69" s="82">
        <v>43431.54167824074</v>
      </c>
      <c r="Q69" s="80" t="s">
        <v>559</v>
      </c>
      <c r="R69" s="80" t="s">
        <v>760</v>
      </c>
      <c r="S69" s="80" t="s">
        <v>820</v>
      </c>
      <c r="T69" s="80" t="s">
        <v>1119</v>
      </c>
      <c r="U69" s="80" t="s">
        <v>1270</v>
      </c>
      <c r="V69" s="80" t="s">
        <v>1270</v>
      </c>
      <c r="W69" s="82">
        <v>43431.54167824074</v>
      </c>
      <c r="X69" s="85">
        <v>43431</v>
      </c>
      <c r="Y69" s="83" t="s">
        <v>1350</v>
      </c>
      <c r="Z69" s="80" t="s">
        <v>1836</v>
      </c>
      <c r="AA69" s="80"/>
      <c r="AB69" s="80"/>
      <c r="AC69" s="83" t="s">
        <v>2117</v>
      </c>
      <c r="AD69" s="80"/>
      <c r="AE69" s="80" t="b">
        <v>0</v>
      </c>
      <c r="AF69" s="80">
        <v>4</v>
      </c>
      <c r="AG69" s="83" t="s">
        <v>2147</v>
      </c>
      <c r="AH69" s="80" t="b">
        <v>0</v>
      </c>
      <c r="AI69" s="80" t="s">
        <v>2153</v>
      </c>
      <c r="AJ69" s="80"/>
      <c r="AK69" s="83" t="s">
        <v>2147</v>
      </c>
      <c r="AL69" s="80" t="b">
        <v>0</v>
      </c>
      <c r="AM69" s="80">
        <v>7</v>
      </c>
      <c r="AN69" s="83" t="s">
        <v>2147</v>
      </c>
      <c r="AO69" s="80" t="s">
        <v>2174</v>
      </c>
      <c r="AP69" s="80" t="b">
        <v>0</v>
      </c>
      <c r="AQ69" s="83" t="s">
        <v>2117</v>
      </c>
      <c r="AR69" s="80"/>
      <c r="AS69" s="80">
        <v>0</v>
      </c>
      <c r="AT69" s="80">
        <v>0</v>
      </c>
      <c r="AU69" s="80"/>
      <c r="AV69" s="80"/>
      <c r="AW69" s="80"/>
      <c r="AX69" s="80"/>
      <c r="AY69" s="80"/>
      <c r="AZ69" s="80"/>
      <c r="BA69" s="80"/>
      <c r="BB69" s="80"/>
      <c r="BC69">
        <v>6</v>
      </c>
      <c r="BD69" s="79" t="str">
        <f>REPLACE(INDEX(GroupVertices[Group],MATCH(Edges25[[#This Row],[Vertex 1]],GroupVertices[Vertex],0)),1,1,"")</f>
        <v>1</v>
      </c>
      <c r="BE69" s="79" t="str">
        <f>REPLACE(INDEX(GroupVertices[Group],MATCH(Edges25[[#This Row],[Vertex 2]],GroupVertices[Vertex],0)),1,1,"")</f>
        <v>1</v>
      </c>
      <c r="BF69" s="48">
        <v>0</v>
      </c>
      <c r="BG69" s="49">
        <v>0</v>
      </c>
      <c r="BH69" s="48">
        <v>1</v>
      </c>
      <c r="BI69" s="49">
        <v>5.555555555555555</v>
      </c>
      <c r="BJ69" s="48">
        <v>0</v>
      </c>
      <c r="BK69" s="49">
        <v>0</v>
      </c>
      <c r="BL69" s="48">
        <v>17</v>
      </c>
      <c r="BM69" s="49">
        <v>94.44444444444444</v>
      </c>
      <c r="BN69" s="48">
        <v>18</v>
      </c>
    </row>
    <row r="70" spans="1:66" ht="15">
      <c r="A70" s="65" t="s">
        <v>239</v>
      </c>
      <c r="B70" s="65" t="s">
        <v>239</v>
      </c>
      <c r="C70" s="66" t="s">
        <v>3378</v>
      </c>
      <c r="D70" s="67">
        <v>6.5</v>
      </c>
      <c r="E70" s="68" t="s">
        <v>136</v>
      </c>
      <c r="F70" s="69">
        <v>30</v>
      </c>
      <c r="G70" s="66"/>
      <c r="H70" s="70"/>
      <c r="I70" s="71"/>
      <c r="J70" s="71"/>
      <c r="K70" s="34" t="s">
        <v>65</v>
      </c>
      <c r="L70" s="78">
        <v>70</v>
      </c>
      <c r="M70" s="78"/>
      <c r="N70" s="73" t="s">
        <v>850</v>
      </c>
      <c r="O70" s="80" t="s">
        <v>198</v>
      </c>
      <c r="P70" s="82">
        <v>43431.56444444445</v>
      </c>
      <c r="Q70" s="80" t="s">
        <v>317</v>
      </c>
      <c r="R70" s="84" t="s">
        <v>592</v>
      </c>
      <c r="S70" s="80" t="s">
        <v>798</v>
      </c>
      <c r="T70" s="80" t="s">
        <v>882</v>
      </c>
      <c r="U70" s="80" t="s">
        <v>1139</v>
      </c>
      <c r="V70" s="80" t="s">
        <v>1139</v>
      </c>
      <c r="W70" s="82">
        <v>43431.56444444445</v>
      </c>
      <c r="X70" s="85">
        <v>43431</v>
      </c>
      <c r="Y70" s="83" t="s">
        <v>1384</v>
      </c>
      <c r="Z70" s="80" t="s">
        <v>1594</v>
      </c>
      <c r="AA70" s="80"/>
      <c r="AB70" s="80"/>
      <c r="AC70" s="83" t="s">
        <v>1873</v>
      </c>
      <c r="AD70" s="80"/>
      <c r="AE70" s="80" t="b">
        <v>0</v>
      </c>
      <c r="AF70" s="80">
        <v>0</v>
      </c>
      <c r="AG70" s="83" t="s">
        <v>2147</v>
      </c>
      <c r="AH70" s="80" t="b">
        <v>0</v>
      </c>
      <c r="AI70" s="80" t="s">
        <v>2153</v>
      </c>
      <c r="AJ70" s="80"/>
      <c r="AK70" s="83" t="s">
        <v>2147</v>
      </c>
      <c r="AL70" s="80" t="b">
        <v>0</v>
      </c>
      <c r="AM70" s="80">
        <v>0</v>
      </c>
      <c r="AN70" s="83" t="s">
        <v>2147</v>
      </c>
      <c r="AO70" s="80" t="s">
        <v>2175</v>
      </c>
      <c r="AP70" s="80" t="b">
        <v>0</v>
      </c>
      <c r="AQ70" s="83" t="s">
        <v>1873</v>
      </c>
      <c r="AR70" s="80"/>
      <c r="AS70" s="80">
        <v>0</v>
      </c>
      <c r="AT70" s="80">
        <v>0</v>
      </c>
      <c r="AU70" s="80"/>
      <c r="AV70" s="80"/>
      <c r="AW70" s="80"/>
      <c r="AX70" s="80"/>
      <c r="AY70" s="80"/>
      <c r="AZ70" s="80"/>
      <c r="BA70" s="80"/>
      <c r="BB70" s="80"/>
      <c r="BC70">
        <v>7</v>
      </c>
      <c r="BD70" s="79" t="str">
        <f>REPLACE(INDEX(GroupVertices[Group],MATCH(Edges25[[#This Row],[Vertex 1]],GroupVertices[Vertex],0)),1,1,"")</f>
        <v>1</v>
      </c>
      <c r="BE70" s="79" t="str">
        <f>REPLACE(INDEX(GroupVertices[Group],MATCH(Edges25[[#This Row],[Vertex 2]],GroupVertices[Vertex],0)),1,1,"")</f>
        <v>1</v>
      </c>
      <c r="BF70" s="48">
        <v>0</v>
      </c>
      <c r="BG70" s="49">
        <v>0</v>
      </c>
      <c r="BH70" s="48">
        <v>4</v>
      </c>
      <c r="BI70" s="49">
        <v>17.391304347826086</v>
      </c>
      <c r="BJ70" s="48">
        <v>0</v>
      </c>
      <c r="BK70" s="49">
        <v>0</v>
      </c>
      <c r="BL70" s="48">
        <v>19</v>
      </c>
      <c r="BM70" s="49">
        <v>82.6086956521739</v>
      </c>
      <c r="BN70" s="48">
        <v>23</v>
      </c>
    </row>
    <row r="71" spans="1:66" ht="15">
      <c r="A71" s="65" t="s">
        <v>239</v>
      </c>
      <c r="B71" s="65" t="s">
        <v>239</v>
      </c>
      <c r="C71" s="66" t="s">
        <v>3378</v>
      </c>
      <c r="D71" s="67">
        <v>6.5</v>
      </c>
      <c r="E71" s="68" t="s">
        <v>136</v>
      </c>
      <c r="F71" s="69">
        <v>30</v>
      </c>
      <c r="G71" s="66"/>
      <c r="H71" s="70"/>
      <c r="I71" s="71"/>
      <c r="J71" s="71"/>
      <c r="K71" s="34" t="s">
        <v>65</v>
      </c>
      <c r="L71" s="78">
        <v>71</v>
      </c>
      <c r="M71" s="78"/>
      <c r="N71" s="73" t="s">
        <v>850</v>
      </c>
      <c r="O71" s="80" t="s">
        <v>198</v>
      </c>
      <c r="P71" s="82">
        <v>43431.607835648145</v>
      </c>
      <c r="Q71" s="80" t="s">
        <v>318</v>
      </c>
      <c r="R71" s="84" t="s">
        <v>592</v>
      </c>
      <c r="S71" s="80" t="s">
        <v>798</v>
      </c>
      <c r="T71" s="80" t="s">
        <v>875</v>
      </c>
      <c r="U71" s="80" t="s">
        <v>1140</v>
      </c>
      <c r="V71" s="80" t="s">
        <v>1140</v>
      </c>
      <c r="W71" s="82">
        <v>43431.607835648145</v>
      </c>
      <c r="X71" s="85">
        <v>43431</v>
      </c>
      <c r="Y71" s="83" t="s">
        <v>1408</v>
      </c>
      <c r="Z71" s="80" t="s">
        <v>1595</v>
      </c>
      <c r="AA71" s="80"/>
      <c r="AB71" s="80"/>
      <c r="AC71" s="83" t="s">
        <v>1874</v>
      </c>
      <c r="AD71" s="80"/>
      <c r="AE71" s="80" t="b">
        <v>0</v>
      </c>
      <c r="AF71" s="80">
        <v>1</v>
      </c>
      <c r="AG71" s="83" t="s">
        <v>2147</v>
      </c>
      <c r="AH71" s="80" t="b">
        <v>0</v>
      </c>
      <c r="AI71" s="80" t="s">
        <v>2153</v>
      </c>
      <c r="AJ71" s="80"/>
      <c r="AK71" s="83" t="s">
        <v>2147</v>
      </c>
      <c r="AL71" s="80" t="b">
        <v>0</v>
      </c>
      <c r="AM71" s="80">
        <v>0</v>
      </c>
      <c r="AN71" s="83" t="s">
        <v>2147</v>
      </c>
      <c r="AO71" s="80" t="s">
        <v>2184</v>
      </c>
      <c r="AP71" s="80" t="b">
        <v>0</v>
      </c>
      <c r="AQ71" s="83" t="s">
        <v>1874</v>
      </c>
      <c r="AR71" s="80"/>
      <c r="AS71" s="80">
        <v>0</v>
      </c>
      <c r="AT71" s="80">
        <v>0</v>
      </c>
      <c r="AU71" s="80"/>
      <c r="AV71" s="80"/>
      <c r="AW71" s="80"/>
      <c r="AX71" s="80"/>
      <c r="AY71" s="80"/>
      <c r="AZ71" s="80"/>
      <c r="BA71" s="80"/>
      <c r="BB71" s="80"/>
      <c r="BC71">
        <v>7</v>
      </c>
      <c r="BD71" s="79" t="str">
        <f>REPLACE(INDEX(GroupVertices[Group],MATCH(Edges25[[#This Row],[Vertex 1]],GroupVertices[Vertex],0)),1,1,"")</f>
        <v>1</v>
      </c>
      <c r="BE71" s="79" t="str">
        <f>REPLACE(INDEX(GroupVertices[Group],MATCH(Edges25[[#This Row],[Vertex 2]],GroupVertices[Vertex],0)),1,1,"")</f>
        <v>1</v>
      </c>
      <c r="BF71" s="48">
        <v>0</v>
      </c>
      <c r="BG71" s="49">
        <v>0</v>
      </c>
      <c r="BH71" s="48">
        <v>2</v>
      </c>
      <c r="BI71" s="49">
        <v>9.523809523809524</v>
      </c>
      <c r="BJ71" s="48">
        <v>0</v>
      </c>
      <c r="BK71" s="49">
        <v>0</v>
      </c>
      <c r="BL71" s="48">
        <v>19</v>
      </c>
      <c r="BM71" s="49">
        <v>90.47619047619048</v>
      </c>
      <c r="BN71" s="48">
        <v>21</v>
      </c>
    </row>
    <row r="72" spans="1:66" ht="15">
      <c r="A72" s="65" t="s">
        <v>239</v>
      </c>
      <c r="B72" s="65" t="s">
        <v>239</v>
      </c>
      <c r="C72" s="66" t="s">
        <v>3378</v>
      </c>
      <c r="D72" s="67">
        <v>6.5</v>
      </c>
      <c r="E72" s="68" t="s">
        <v>136</v>
      </c>
      <c r="F72" s="69">
        <v>30</v>
      </c>
      <c r="G72" s="66"/>
      <c r="H72" s="70"/>
      <c r="I72" s="71"/>
      <c r="J72" s="71"/>
      <c r="K72" s="34" t="s">
        <v>65</v>
      </c>
      <c r="L72" s="78">
        <v>72</v>
      </c>
      <c r="M72" s="78"/>
      <c r="N72" s="73" t="s">
        <v>850</v>
      </c>
      <c r="O72" s="80" t="s">
        <v>198</v>
      </c>
      <c r="P72" s="82">
        <v>43431.65290509259</v>
      </c>
      <c r="Q72" s="80" t="s">
        <v>319</v>
      </c>
      <c r="R72" s="84" t="s">
        <v>592</v>
      </c>
      <c r="S72" s="80" t="s">
        <v>798</v>
      </c>
      <c r="T72" s="80" t="s">
        <v>882</v>
      </c>
      <c r="U72" s="80" t="s">
        <v>1141</v>
      </c>
      <c r="V72" s="80" t="s">
        <v>1141</v>
      </c>
      <c r="W72" s="82">
        <v>43431.65290509259</v>
      </c>
      <c r="X72" s="85">
        <v>43431</v>
      </c>
      <c r="Y72" s="83" t="s">
        <v>1409</v>
      </c>
      <c r="Z72" s="80" t="s">
        <v>1596</v>
      </c>
      <c r="AA72" s="80"/>
      <c r="AB72" s="80"/>
      <c r="AC72" s="83" t="s">
        <v>1875</v>
      </c>
      <c r="AD72" s="80"/>
      <c r="AE72" s="80" t="b">
        <v>0</v>
      </c>
      <c r="AF72" s="80">
        <v>0</v>
      </c>
      <c r="AG72" s="83" t="s">
        <v>2147</v>
      </c>
      <c r="AH72" s="80" t="b">
        <v>0</v>
      </c>
      <c r="AI72" s="80" t="s">
        <v>2153</v>
      </c>
      <c r="AJ72" s="80"/>
      <c r="AK72" s="83" t="s">
        <v>2147</v>
      </c>
      <c r="AL72" s="80" t="b">
        <v>0</v>
      </c>
      <c r="AM72" s="80">
        <v>0</v>
      </c>
      <c r="AN72" s="83" t="s">
        <v>2147</v>
      </c>
      <c r="AO72" s="80" t="s">
        <v>2184</v>
      </c>
      <c r="AP72" s="80" t="b">
        <v>0</v>
      </c>
      <c r="AQ72" s="83" t="s">
        <v>1875</v>
      </c>
      <c r="AR72" s="80"/>
      <c r="AS72" s="80">
        <v>0</v>
      </c>
      <c r="AT72" s="80">
        <v>0</v>
      </c>
      <c r="AU72" s="80"/>
      <c r="AV72" s="80"/>
      <c r="AW72" s="80"/>
      <c r="AX72" s="80"/>
      <c r="AY72" s="80"/>
      <c r="AZ72" s="80"/>
      <c r="BA72" s="80"/>
      <c r="BB72" s="80"/>
      <c r="BC72">
        <v>7</v>
      </c>
      <c r="BD72" s="79" t="str">
        <f>REPLACE(INDEX(GroupVertices[Group],MATCH(Edges25[[#This Row],[Vertex 1]],GroupVertices[Vertex],0)),1,1,"")</f>
        <v>1</v>
      </c>
      <c r="BE72" s="79" t="str">
        <f>REPLACE(INDEX(GroupVertices[Group],MATCH(Edges25[[#This Row],[Vertex 2]],GroupVertices[Vertex],0)),1,1,"")</f>
        <v>1</v>
      </c>
      <c r="BF72" s="48">
        <v>0</v>
      </c>
      <c r="BG72" s="49">
        <v>0</v>
      </c>
      <c r="BH72" s="48">
        <v>1</v>
      </c>
      <c r="BI72" s="49">
        <v>4.761904761904762</v>
      </c>
      <c r="BJ72" s="48">
        <v>0</v>
      </c>
      <c r="BK72" s="49">
        <v>0</v>
      </c>
      <c r="BL72" s="48">
        <v>20</v>
      </c>
      <c r="BM72" s="49">
        <v>95.23809523809524</v>
      </c>
      <c r="BN72" s="48">
        <v>21</v>
      </c>
    </row>
    <row r="73" spans="1:66" ht="15">
      <c r="A73" s="65" t="s">
        <v>239</v>
      </c>
      <c r="B73" s="65" t="s">
        <v>239</v>
      </c>
      <c r="C73" s="66" t="s">
        <v>3378</v>
      </c>
      <c r="D73" s="67">
        <v>6.5</v>
      </c>
      <c r="E73" s="68" t="s">
        <v>136</v>
      </c>
      <c r="F73" s="69">
        <v>30</v>
      </c>
      <c r="G73" s="66"/>
      <c r="H73" s="70"/>
      <c r="I73" s="71"/>
      <c r="J73" s="71"/>
      <c r="K73" s="34" t="s">
        <v>65</v>
      </c>
      <c r="L73" s="78">
        <v>73</v>
      </c>
      <c r="M73" s="78"/>
      <c r="N73" s="73" t="s">
        <v>850</v>
      </c>
      <c r="O73" s="80" t="s">
        <v>198</v>
      </c>
      <c r="P73" s="82">
        <v>43432.44799768519</v>
      </c>
      <c r="Q73" s="80" t="s">
        <v>320</v>
      </c>
      <c r="R73" s="84" t="s">
        <v>592</v>
      </c>
      <c r="S73" s="80" t="s">
        <v>798</v>
      </c>
      <c r="T73" s="80" t="s">
        <v>875</v>
      </c>
      <c r="U73" s="80" t="s">
        <v>1142</v>
      </c>
      <c r="V73" s="80" t="s">
        <v>1142</v>
      </c>
      <c r="W73" s="82">
        <v>43432.44799768519</v>
      </c>
      <c r="X73" s="85">
        <v>43432</v>
      </c>
      <c r="Y73" s="83" t="s">
        <v>1404</v>
      </c>
      <c r="Z73" s="80" t="s">
        <v>1597</v>
      </c>
      <c r="AA73" s="80"/>
      <c r="AB73" s="80"/>
      <c r="AC73" s="83" t="s">
        <v>1876</v>
      </c>
      <c r="AD73" s="80"/>
      <c r="AE73" s="80" t="b">
        <v>0</v>
      </c>
      <c r="AF73" s="80">
        <v>0</v>
      </c>
      <c r="AG73" s="83" t="s">
        <v>2147</v>
      </c>
      <c r="AH73" s="80" t="b">
        <v>0</v>
      </c>
      <c r="AI73" s="80" t="s">
        <v>2153</v>
      </c>
      <c r="AJ73" s="80"/>
      <c r="AK73" s="83" t="s">
        <v>2147</v>
      </c>
      <c r="AL73" s="80" t="b">
        <v>0</v>
      </c>
      <c r="AM73" s="80">
        <v>0</v>
      </c>
      <c r="AN73" s="83" t="s">
        <v>2147</v>
      </c>
      <c r="AO73" s="80" t="s">
        <v>2184</v>
      </c>
      <c r="AP73" s="80" t="b">
        <v>0</v>
      </c>
      <c r="AQ73" s="83" t="s">
        <v>1876</v>
      </c>
      <c r="AR73" s="80"/>
      <c r="AS73" s="80">
        <v>0</v>
      </c>
      <c r="AT73" s="80">
        <v>0</v>
      </c>
      <c r="AU73" s="80"/>
      <c r="AV73" s="80"/>
      <c r="AW73" s="80"/>
      <c r="AX73" s="80"/>
      <c r="AY73" s="80"/>
      <c r="AZ73" s="80"/>
      <c r="BA73" s="80"/>
      <c r="BB73" s="80"/>
      <c r="BC73">
        <v>7</v>
      </c>
      <c r="BD73" s="79" t="str">
        <f>REPLACE(INDEX(GroupVertices[Group],MATCH(Edges25[[#This Row],[Vertex 1]],GroupVertices[Vertex],0)),1,1,"")</f>
        <v>1</v>
      </c>
      <c r="BE73" s="79" t="str">
        <f>REPLACE(INDEX(GroupVertices[Group],MATCH(Edges25[[#This Row],[Vertex 2]],GroupVertices[Vertex],0)),1,1,"")</f>
        <v>1</v>
      </c>
      <c r="BF73" s="48">
        <v>0</v>
      </c>
      <c r="BG73" s="49">
        <v>0</v>
      </c>
      <c r="BH73" s="48">
        <v>1</v>
      </c>
      <c r="BI73" s="49">
        <v>4.761904761904762</v>
      </c>
      <c r="BJ73" s="48">
        <v>0</v>
      </c>
      <c r="BK73" s="49">
        <v>0</v>
      </c>
      <c r="BL73" s="48">
        <v>20</v>
      </c>
      <c r="BM73" s="49">
        <v>95.23809523809524</v>
      </c>
      <c r="BN73" s="48">
        <v>21</v>
      </c>
    </row>
    <row r="74" spans="1:66" ht="15">
      <c r="A74" s="65" t="s">
        <v>274</v>
      </c>
      <c r="B74" s="65" t="s">
        <v>274</v>
      </c>
      <c r="C74" s="66" t="s">
        <v>3382</v>
      </c>
      <c r="D74" s="67">
        <v>9.416666666666668</v>
      </c>
      <c r="E74" s="68" t="s">
        <v>136</v>
      </c>
      <c r="F74" s="69">
        <v>21.666666666666668</v>
      </c>
      <c r="G74" s="66"/>
      <c r="H74" s="70"/>
      <c r="I74" s="71"/>
      <c r="J74" s="71"/>
      <c r="K74" s="34" t="s">
        <v>65</v>
      </c>
      <c r="L74" s="78">
        <v>74</v>
      </c>
      <c r="M74" s="78"/>
      <c r="N74" s="73" t="s">
        <v>850</v>
      </c>
      <c r="O74" s="80" t="s">
        <v>198</v>
      </c>
      <c r="P74" s="82">
        <v>43432.621979166666</v>
      </c>
      <c r="Q74" s="80" t="s">
        <v>582</v>
      </c>
      <c r="R74" s="80" t="s">
        <v>780</v>
      </c>
      <c r="S74" s="80" t="s">
        <v>841</v>
      </c>
      <c r="T74" s="80" t="s">
        <v>850</v>
      </c>
      <c r="U74" s="80" t="s">
        <v>1290</v>
      </c>
      <c r="V74" s="80" t="s">
        <v>1290</v>
      </c>
      <c r="W74" s="82">
        <v>43432.621979166666</v>
      </c>
      <c r="X74" s="85">
        <v>43432</v>
      </c>
      <c r="Y74" s="83" t="s">
        <v>1576</v>
      </c>
      <c r="Z74" s="80" t="s">
        <v>1859</v>
      </c>
      <c r="AA74" s="80"/>
      <c r="AB74" s="80"/>
      <c r="AC74" s="83" t="s">
        <v>2140</v>
      </c>
      <c r="AD74" s="80"/>
      <c r="AE74" s="80" t="b">
        <v>0</v>
      </c>
      <c r="AF74" s="80">
        <v>5</v>
      </c>
      <c r="AG74" s="83" t="s">
        <v>2147</v>
      </c>
      <c r="AH74" s="80" t="b">
        <v>0</v>
      </c>
      <c r="AI74" s="80" t="s">
        <v>2153</v>
      </c>
      <c r="AJ74" s="80"/>
      <c r="AK74" s="83" t="s">
        <v>2147</v>
      </c>
      <c r="AL74" s="80" t="b">
        <v>0</v>
      </c>
      <c r="AM74" s="80">
        <v>0</v>
      </c>
      <c r="AN74" s="83" t="s">
        <v>2147</v>
      </c>
      <c r="AO74" s="80" t="s">
        <v>2175</v>
      </c>
      <c r="AP74" s="80" t="b">
        <v>0</v>
      </c>
      <c r="AQ74" s="83" t="s">
        <v>2140</v>
      </c>
      <c r="AR74" s="80"/>
      <c r="AS74" s="80">
        <v>0</v>
      </c>
      <c r="AT74" s="80">
        <v>0</v>
      </c>
      <c r="AU74" s="80"/>
      <c r="AV74" s="80"/>
      <c r="AW74" s="80"/>
      <c r="AX74" s="80"/>
      <c r="AY74" s="80"/>
      <c r="AZ74" s="80"/>
      <c r="BA74" s="80"/>
      <c r="BB74" s="80"/>
      <c r="BC74">
        <v>12</v>
      </c>
      <c r="BD74" s="79" t="str">
        <f>REPLACE(INDEX(GroupVertices[Group],MATCH(Edges25[[#This Row],[Vertex 1]],GroupVertices[Vertex],0)),1,1,"")</f>
        <v>1</v>
      </c>
      <c r="BE74" s="79" t="str">
        <f>REPLACE(INDEX(GroupVertices[Group],MATCH(Edges25[[#This Row],[Vertex 2]],GroupVertices[Vertex],0)),1,1,"")</f>
        <v>1</v>
      </c>
      <c r="BF74" s="48">
        <v>0</v>
      </c>
      <c r="BG74" s="49">
        <v>0</v>
      </c>
      <c r="BH74" s="48">
        <v>0</v>
      </c>
      <c r="BI74" s="49">
        <v>0</v>
      </c>
      <c r="BJ74" s="48">
        <v>0</v>
      </c>
      <c r="BK74" s="49">
        <v>0</v>
      </c>
      <c r="BL74" s="48">
        <v>29</v>
      </c>
      <c r="BM74" s="49">
        <v>100</v>
      </c>
      <c r="BN74" s="48">
        <v>29</v>
      </c>
    </row>
    <row r="75" spans="1:66" ht="15">
      <c r="A75" s="65" t="s">
        <v>268</v>
      </c>
      <c r="B75" s="65" t="s">
        <v>268</v>
      </c>
      <c r="C75" s="66" t="s">
        <v>3370</v>
      </c>
      <c r="D75" s="67">
        <v>10</v>
      </c>
      <c r="E75" s="68" t="s">
        <v>136</v>
      </c>
      <c r="F75" s="69">
        <v>20</v>
      </c>
      <c r="G75" s="66"/>
      <c r="H75" s="70"/>
      <c r="I75" s="71"/>
      <c r="J75" s="71"/>
      <c r="K75" s="34" t="s">
        <v>65</v>
      </c>
      <c r="L75" s="78">
        <v>75</v>
      </c>
      <c r="M75" s="78"/>
      <c r="N75" s="73" t="s">
        <v>850</v>
      </c>
      <c r="O75" s="80" t="s">
        <v>198</v>
      </c>
      <c r="P75" s="82">
        <v>43434.50009259259</v>
      </c>
      <c r="Q75" s="80" t="s">
        <v>534</v>
      </c>
      <c r="R75" s="80" t="s">
        <v>747</v>
      </c>
      <c r="S75" s="80" t="s">
        <v>831</v>
      </c>
      <c r="T75" s="80" t="s">
        <v>1103</v>
      </c>
      <c r="U75" s="80" t="s">
        <v>1252</v>
      </c>
      <c r="V75" s="80" t="s">
        <v>1252</v>
      </c>
      <c r="W75" s="82">
        <v>43434.50009259259</v>
      </c>
      <c r="X75" s="85">
        <v>43434</v>
      </c>
      <c r="Y75" s="83" t="s">
        <v>1359</v>
      </c>
      <c r="Z75" s="80" t="s">
        <v>1811</v>
      </c>
      <c r="AA75" s="80"/>
      <c r="AB75" s="80"/>
      <c r="AC75" s="83" t="s">
        <v>2092</v>
      </c>
      <c r="AD75" s="80"/>
      <c r="AE75" s="80" t="b">
        <v>0</v>
      </c>
      <c r="AF75" s="80">
        <v>4</v>
      </c>
      <c r="AG75" s="83" t="s">
        <v>2147</v>
      </c>
      <c r="AH75" s="80" t="b">
        <v>0</v>
      </c>
      <c r="AI75" s="80" t="s">
        <v>2150</v>
      </c>
      <c r="AJ75" s="80"/>
      <c r="AK75" s="83" t="s">
        <v>2147</v>
      </c>
      <c r="AL75" s="80" t="b">
        <v>0</v>
      </c>
      <c r="AM75" s="80">
        <v>5</v>
      </c>
      <c r="AN75" s="83" t="s">
        <v>2147</v>
      </c>
      <c r="AO75" s="80" t="s">
        <v>2189</v>
      </c>
      <c r="AP75" s="80" t="b">
        <v>0</v>
      </c>
      <c r="AQ75" s="83" t="s">
        <v>2092</v>
      </c>
      <c r="AR75" s="80"/>
      <c r="AS75" s="80">
        <v>0</v>
      </c>
      <c r="AT75" s="80">
        <v>0</v>
      </c>
      <c r="AU75" s="80"/>
      <c r="AV75" s="80"/>
      <c r="AW75" s="80"/>
      <c r="AX75" s="80"/>
      <c r="AY75" s="80"/>
      <c r="AZ75" s="80"/>
      <c r="BA75" s="80"/>
      <c r="BB75" s="80"/>
      <c r="BC75">
        <v>17</v>
      </c>
      <c r="BD75" s="79" t="str">
        <f>REPLACE(INDEX(GroupVertices[Group],MATCH(Edges25[[#This Row],[Vertex 1]],GroupVertices[Vertex],0)),1,1,"")</f>
        <v>1</v>
      </c>
      <c r="BE75" s="79" t="str">
        <f>REPLACE(INDEX(GroupVertices[Group],MATCH(Edges25[[#This Row],[Vertex 2]],GroupVertices[Vertex],0)),1,1,"")</f>
        <v>1</v>
      </c>
      <c r="BF75" s="48">
        <v>0</v>
      </c>
      <c r="BG75" s="49">
        <v>0</v>
      </c>
      <c r="BH75" s="48">
        <v>0</v>
      </c>
      <c r="BI75" s="49">
        <v>0</v>
      </c>
      <c r="BJ75" s="48">
        <v>0</v>
      </c>
      <c r="BK75" s="49">
        <v>0</v>
      </c>
      <c r="BL75" s="48">
        <v>21</v>
      </c>
      <c r="BM75" s="49">
        <v>100</v>
      </c>
      <c r="BN75" s="48">
        <v>21</v>
      </c>
    </row>
    <row r="76" spans="1:66" ht="15">
      <c r="A76" s="65" t="s">
        <v>268</v>
      </c>
      <c r="B76" s="65" t="s">
        <v>268</v>
      </c>
      <c r="C76" s="66" t="s">
        <v>3370</v>
      </c>
      <c r="D76" s="67">
        <v>10</v>
      </c>
      <c r="E76" s="68" t="s">
        <v>136</v>
      </c>
      <c r="F76" s="69">
        <v>20</v>
      </c>
      <c r="G76" s="66"/>
      <c r="H76" s="70"/>
      <c r="I76" s="71"/>
      <c r="J76" s="71"/>
      <c r="K76" s="34" t="s">
        <v>65</v>
      </c>
      <c r="L76" s="78">
        <v>76</v>
      </c>
      <c r="M76" s="78"/>
      <c r="N76" s="73" t="s">
        <v>850</v>
      </c>
      <c r="O76" s="80" t="s">
        <v>198</v>
      </c>
      <c r="P76" s="82">
        <v>43434.666817129626</v>
      </c>
      <c r="Q76" s="80" t="s">
        <v>535</v>
      </c>
      <c r="R76" s="80" t="s">
        <v>712</v>
      </c>
      <c r="S76" s="80" t="s">
        <v>831</v>
      </c>
      <c r="T76" s="80" t="s">
        <v>1064</v>
      </c>
      <c r="U76" s="80" t="s">
        <v>1253</v>
      </c>
      <c r="V76" s="80" t="s">
        <v>1253</v>
      </c>
      <c r="W76" s="82">
        <v>43434.666817129626</v>
      </c>
      <c r="X76" s="85">
        <v>43434</v>
      </c>
      <c r="Y76" s="83" t="s">
        <v>1441</v>
      </c>
      <c r="Z76" s="80" t="s">
        <v>1812</v>
      </c>
      <c r="AA76" s="80"/>
      <c r="AB76" s="80"/>
      <c r="AC76" s="83" t="s">
        <v>2093</v>
      </c>
      <c r="AD76" s="80"/>
      <c r="AE76" s="80" t="b">
        <v>0</v>
      </c>
      <c r="AF76" s="80">
        <v>1</v>
      </c>
      <c r="AG76" s="83" t="s">
        <v>2147</v>
      </c>
      <c r="AH76" s="80" t="b">
        <v>0</v>
      </c>
      <c r="AI76" s="80" t="s">
        <v>2150</v>
      </c>
      <c r="AJ76" s="80"/>
      <c r="AK76" s="83" t="s">
        <v>2147</v>
      </c>
      <c r="AL76" s="80" t="b">
        <v>0</v>
      </c>
      <c r="AM76" s="80">
        <v>1</v>
      </c>
      <c r="AN76" s="83" t="s">
        <v>2147</v>
      </c>
      <c r="AO76" s="80" t="s">
        <v>2189</v>
      </c>
      <c r="AP76" s="80" t="b">
        <v>0</v>
      </c>
      <c r="AQ76" s="83" t="s">
        <v>2093</v>
      </c>
      <c r="AR76" s="80"/>
      <c r="AS76" s="80">
        <v>0</v>
      </c>
      <c r="AT76" s="80">
        <v>0</v>
      </c>
      <c r="AU76" s="80"/>
      <c r="AV76" s="80"/>
      <c r="AW76" s="80"/>
      <c r="AX76" s="80"/>
      <c r="AY76" s="80"/>
      <c r="AZ76" s="80"/>
      <c r="BA76" s="80"/>
      <c r="BB76" s="80"/>
      <c r="BC76">
        <v>17</v>
      </c>
      <c r="BD76" s="79" t="str">
        <f>REPLACE(INDEX(GroupVertices[Group],MATCH(Edges25[[#This Row],[Vertex 1]],GroupVertices[Vertex],0)),1,1,"")</f>
        <v>1</v>
      </c>
      <c r="BE76" s="79" t="str">
        <f>REPLACE(INDEX(GroupVertices[Group],MATCH(Edges25[[#This Row],[Vertex 2]],GroupVertices[Vertex],0)),1,1,"")</f>
        <v>1</v>
      </c>
      <c r="BF76" s="48">
        <v>0</v>
      </c>
      <c r="BG76" s="49">
        <v>0</v>
      </c>
      <c r="BH76" s="48">
        <v>0</v>
      </c>
      <c r="BI76" s="49">
        <v>0</v>
      </c>
      <c r="BJ76" s="48">
        <v>0</v>
      </c>
      <c r="BK76" s="49">
        <v>0</v>
      </c>
      <c r="BL76" s="48">
        <v>19</v>
      </c>
      <c r="BM76" s="49">
        <v>100</v>
      </c>
      <c r="BN76" s="48">
        <v>19</v>
      </c>
    </row>
    <row r="77" spans="1:66" ht="15">
      <c r="A77" s="65" t="s">
        <v>255</v>
      </c>
      <c r="B77" s="65" t="s">
        <v>255</v>
      </c>
      <c r="C77" s="66" t="s">
        <v>3374</v>
      </c>
      <c r="D77" s="67">
        <v>7.666666666666667</v>
      </c>
      <c r="E77" s="68" t="s">
        <v>136</v>
      </c>
      <c r="F77" s="69">
        <v>26.666666666666664</v>
      </c>
      <c r="G77" s="66"/>
      <c r="H77" s="70"/>
      <c r="I77" s="71"/>
      <c r="J77" s="71"/>
      <c r="K77" s="34" t="s">
        <v>65</v>
      </c>
      <c r="L77" s="78">
        <v>77</v>
      </c>
      <c r="M77" s="78"/>
      <c r="N77" s="73" t="s">
        <v>888</v>
      </c>
      <c r="O77" s="80" t="s">
        <v>198</v>
      </c>
      <c r="P77" s="82">
        <v>43437.458333333336</v>
      </c>
      <c r="Q77" s="80" t="s">
        <v>424</v>
      </c>
      <c r="R77" s="84" t="s">
        <v>672</v>
      </c>
      <c r="S77" s="80" t="s">
        <v>820</v>
      </c>
      <c r="T77" s="80" t="s">
        <v>860</v>
      </c>
      <c r="U77" s="80" t="s">
        <v>1192</v>
      </c>
      <c r="V77" s="80" t="s">
        <v>1192</v>
      </c>
      <c r="W77" s="82">
        <v>43437.458333333336</v>
      </c>
      <c r="X77" s="85">
        <v>43437</v>
      </c>
      <c r="Y77" s="83" t="s">
        <v>1354</v>
      </c>
      <c r="Z77" s="80" t="s">
        <v>1701</v>
      </c>
      <c r="AA77" s="80"/>
      <c r="AB77" s="80"/>
      <c r="AC77" s="83" t="s">
        <v>1981</v>
      </c>
      <c r="AD77" s="80"/>
      <c r="AE77" s="80" t="b">
        <v>0</v>
      </c>
      <c r="AF77" s="80">
        <v>1</v>
      </c>
      <c r="AG77" s="83" t="s">
        <v>2147</v>
      </c>
      <c r="AH77" s="80" t="b">
        <v>0</v>
      </c>
      <c r="AI77" s="80" t="s">
        <v>2150</v>
      </c>
      <c r="AJ77" s="80"/>
      <c r="AK77" s="83" t="s">
        <v>2147</v>
      </c>
      <c r="AL77" s="80" t="b">
        <v>0</v>
      </c>
      <c r="AM77" s="80">
        <v>6</v>
      </c>
      <c r="AN77" s="83" t="s">
        <v>2147</v>
      </c>
      <c r="AO77" s="80" t="s">
        <v>2174</v>
      </c>
      <c r="AP77" s="80" t="b">
        <v>0</v>
      </c>
      <c r="AQ77" s="83" t="s">
        <v>1981</v>
      </c>
      <c r="AR77" s="80"/>
      <c r="AS77" s="80">
        <v>0</v>
      </c>
      <c r="AT77" s="80">
        <v>0</v>
      </c>
      <c r="AU77" s="80"/>
      <c r="AV77" s="80"/>
      <c r="AW77" s="80"/>
      <c r="AX77" s="80"/>
      <c r="AY77" s="80"/>
      <c r="AZ77" s="80"/>
      <c r="BA77" s="80"/>
      <c r="BB77" s="80"/>
      <c r="BC77">
        <v>9</v>
      </c>
      <c r="BD77" s="79" t="str">
        <f>REPLACE(INDEX(GroupVertices[Group],MATCH(Edges25[[#This Row],[Vertex 1]],GroupVertices[Vertex],0)),1,1,"")</f>
        <v>1</v>
      </c>
      <c r="BE77" s="79" t="str">
        <f>REPLACE(INDEX(GroupVertices[Group],MATCH(Edges25[[#This Row],[Vertex 2]],GroupVertices[Vertex],0)),1,1,"")</f>
        <v>1</v>
      </c>
      <c r="BF77" s="48">
        <v>1</v>
      </c>
      <c r="BG77" s="49">
        <v>2.3255813953488373</v>
      </c>
      <c r="BH77" s="48">
        <v>0</v>
      </c>
      <c r="BI77" s="49">
        <v>0</v>
      </c>
      <c r="BJ77" s="48">
        <v>0</v>
      </c>
      <c r="BK77" s="49">
        <v>0</v>
      </c>
      <c r="BL77" s="48">
        <v>42</v>
      </c>
      <c r="BM77" s="49">
        <v>97.67441860465117</v>
      </c>
      <c r="BN77" s="48">
        <v>43</v>
      </c>
    </row>
    <row r="78" spans="1:66" ht="15">
      <c r="A78" s="65" t="s">
        <v>261</v>
      </c>
      <c r="B78" s="65" t="s">
        <v>261</v>
      </c>
      <c r="C78" s="66" t="s">
        <v>3381</v>
      </c>
      <c r="D78" s="67">
        <v>5.916666666666666</v>
      </c>
      <c r="E78" s="68" t="s">
        <v>136</v>
      </c>
      <c r="F78" s="69">
        <v>31.666666666666664</v>
      </c>
      <c r="G78" s="66"/>
      <c r="H78" s="70"/>
      <c r="I78" s="71"/>
      <c r="J78" s="71"/>
      <c r="K78" s="34" t="s">
        <v>65</v>
      </c>
      <c r="L78" s="78">
        <v>78</v>
      </c>
      <c r="M78" s="78"/>
      <c r="N78" s="73" t="s">
        <v>850</v>
      </c>
      <c r="O78" s="80" t="s">
        <v>198</v>
      </c>
      <c r="P78" s="82">
        <v>43441.458344907405</v>
      </c>
      <c r="Q78" s="80" t="s">
        <v>560</v>
      </c>
      <c r="R78" s="80" t="s">
        <v>761</v>
      </c>
      <c r="S78" s="80" t="s">
        <v>820</v>
      </c>
      <c r="T78" s="80" t="s">
        <v>876</v>
      </c>
      <c r="U78" s="80" t="s">
        <v>1271</v>
      </c>
      <c r="V78" s="80" t="s">
        <v>1271</v>
      </c>
      <c r="W78" s="82">
        <v>43441.458344907405</v>
      </c>
      <c r="X78" s="85">
        <v>43441</v>
      </c>
      <c r="Y78" s="83" t="s">
        <v>1353</v>
      </c>
      <c r="Z78" s="80" t="s">
        <v>1837</v>
      </c>
      <c r="AA78" s="80"/>
      <c r="AB78" s="80"/>
      <c r="AC78" s="83" t="s">
        <v>2118</v>
      </c>
      <c r="AD78" s="80"/>
      <c r="AE78" s="80" t="b">
        <v>0</v>
      </c>
      <c r="AF78" s="80">
        <v>0</v>
      </c>
      <c r="AG78" s="83" t="s">
        <v>2147</v>
      </c>
      <c r="AH78" s="80" t="b">
        <v>0</v>
      </c>
      <c r="AI78" s="80" t="s">
        <v>2150</v>
      </c>
      <c r="AJ78" s="80"/>
      <c r="AK78" s="83" t="s">
        <v>2147</v>
      </c>
      <c r="AL78" s="80" t="b">
        <v>0</v>
      </c>
      <c r="AM78" s="80">
        <v>1</v>
      </c>
      <c r="AN78" s="83" t="s">
        <v>2147</v>
      </c>
      <c r="AO78" s="80" t="s">
        <v>2174</v>
      </c>
      <c r="AP78" s="80" t="b">
        <v>0</v>
      </c>
      <c r="AQ78" s="83" t="s">
        <v>2118</v>
      </c>
      <c r="AR78" s="80"/>
      <c r="AS78" s="80">
        <v>0</v>
      </c>
      <c r="AT78" s="80">
        <v>0</v>
      </c>
      <c r="AU78" s="80"/>
      <c r="AV78" s="80"/>
      <c r="AW78" s="80"/>
      <c r="AX78" s="80"/>
      <c r="AY78" s="80"/>
      <c r="AZ78" s="80"/>
      <c r="BA78" s="80"/>
      <c r="BB78" s="80"/>
      <c r="BC78">
        <v>6</v>
      </c>
      <c r="BD78" s="79" t="str">
        <f>REPLACE(INDEX(GroupVertices[Group],MATCH(Edges25[[#This Row],[Vertex 1]],GroupVertices[Vertex],0)),1,1,"")</f>
        <v>1</v>
      </c>
      <c r="BE78" s="79" t="str">
        <f>REPLACE(INDEX(GroupVertices[Group],MATCH(Edges25[[#This Row],[Vertex 2]],GroupVertices[Vertex],0)),1,1,"")</f>
        <v>1</v>
      </c>
      <c r="BF78" s="48">
        <v>1</v>
      </c>
      <c r="BG78" s="49">
        <v>5</v>
      </c>
      <c r="BH78" s="48">
        <v>0</v>
      </c>
      <c r="BI78" s="49">
        <v>0</v>
      </c>
      <c r="BJ78" s="48">
        <v>0</v>
      </c>
      <c r="BK78" s="49">
        <v>0</v>
      </c>
      <c r="BL78" s="48">
        <v>19</v>
      </c>
      <c r="BM78" s="49">
        <v>95</v>
      </c>
      <c r="BN78" s="48">
        <v>20</v>
      </c>
    </row>
    <row r="79" spans="1:66" ht="15">
      <c r="A79" s="65" t="s">
        <v>254</v>
      </c>
      <c r="B79" s="65" t="s">
        <v>254</v>
      </c>
      <c r="C79" s="66" t="s">
        <v>3370</v>
      </c>
      <c r="D79" s="67">
        <v>10</v>
      </c>
      <c r="E79" s="68" t="s">
        <v>136</v>
      </c>
      <c r="F79" s="69">
        <v>20</v>
      </c>
      <c r="G79" s="66"/>
      <c r="H79" s="70"/>
      <c r="I79" s="71"/>
      <c r="J79" s="71"/>
      <c r="K79" s="34" t="s">
        <v>65</v>
      </c>
      <c r="L79" s="78">
        <v>79</v>
      </c>
      <c r="M79" s="78"/>
      <c r="N79" s="73" t="s">
        <v>888</v>
      </c>
      <c r="O79" s="80" t="s">
        <v>198</v>
      </c>
      <c r="P79" s="82">
        <v>43446.55222222222</v>
      </c>
      <c r="Q79" s="80" t="s">
        <v>352</v>
      </c>
      <c r="R79" s="84" t="s">
        <v>611</v>
      </c>
      <c r="S79" s="80" t="s">
        <v>784</v>
      </c>
      <c r="T79" s="80" t="s">
        <v>953</v>
      </c>
      <c r="U79" s="80" t="s">
        <v>1159</v>
      </c>
      <c r="V79" s="80" t="s">
        <v>1159</v>
      </c>
      <c r="W79" s="82">
        <v>43446.55222222222</v>
      </c>
      <c r="X79" s="85">
        <v>43446</v>
      </c>
      <c r="Y79" s="83" t="s">
        <v>1484</v>
      </c>
      <c r="Z79" s="80" t="s">
        <v>1629</v>
      </c>
      <c r="AA79" s="80"/>
      <c r="AB79" s="80"/>
      <c r="AC79" s="83" t="s">
        <v>1909</v>
      </c>
      <c r="AD79" s="80"/>
      <c r="AE79" s="80" t="b">
        <v>0</v>
      </c>
      <c r="AF79" s="80">
        <v>0</v>
      </c>
      <c r="AG79" s="83" t="s">
        <v>2147</v>
      </c>
      <c r="AH79" s="80" t="b">
        <v>0</v>
      </c>
      <c r="AI79" s="80" t="s">
        <v>2150</v>
      </c>
      <c r="AJ79" s="80"/>
      <c r="AK79" s="83" t="s">
        <v>2147</v>
      </c>
      <c r="AL79" s="80" t="b">
        <v>0</v>
      </c>
      <c r="AM79" s="80">
        <v>0</v>
      </c>
      <c r="AN79" s="83" t="s">
        <v>2147</v>
      </c>
      <c r="AO79" s="80" t="s">
        <v>2174</v>
      </c>
      <c r="AP79" s="80" t="b">
        <v>0</v>
      </c>
      <c r="AQ79" s="83" t="s">
        <v>1909</v>
      </c>
      <c r="AR79" s="80"/>
      <c r="AS79" s="80">
        <v>0</v>
      </c>
      <c r="AT79" s="80">
        <v>0</v>
      </c>
      <c r="AU79" s="80"/>
      <c r="AV79" s="80"/>
      <c r="AW79" s="80"/>
      <c r="AX79" s="80"/>
      <c r="AY79" s="80"/>
      <c r="AZ79" s="80"/>
      <c r="BA79" s="80"/>
      <c r="BB79" s="80"/>
      <c r="BC79">
        <v>19</v>
      </c>
      <c r="BD79" s="79" t="str">
        <f>REPLACE(INDEX(GroupVertices[Group],MATCH(Edges25[[#This Row],[Vertex 1]],GroupVertices[Vertex],0)),1,1,"")</f>
        <v>1</v>
      </c>
      <c r="BE79" s="79" t="str">
        <f>REPLACE(INDEX(GroupVertices[Group],MATCH(Edges25[[#This Row],[Vertex 2]],GroupVertices[Vertex],0)),1,1,"")</f>
        <v>1</v>
      </c>
      <c r="BF79" s="48">
        <v>2</v>
      </c>
      <c r="BG79" s="49">
        <v>6.451612903225806</v>
      </c>
      <c r="BH79" s="48">
        <v>0</v>
      </c>
      <c r="BI79" s="49">
        <v>0</v>
      </c>
      <c r="BJ79" s="48">
        <v>0</v>
      </c>
      <c r="BK79" s="49">
        <v>0</v>
      </c>
      <c r="BL79" s="48">
        <v>29</v>
      </c>
      <c r="BM79" s="49">
        <v>93.54838709677419</v>
      </c>
      <c r="BN79" s="48">
        <v>31</v>
      </c>
    </row>
    <row r="80" spans="1:66" ht="15">
      <c r="A80" s="65" t="s">
        <v>261</v>
      </c>
      <c r="B80" s="65" t="s">
        <v>261</v>
      </c>
      <c r="C80" s="66" t="s">
        <v>3381</v>
      </c>
      <c r="D80" s="67">
        <v>5.916666666666666</v>
      </c>
      <c r="E80" s="68" t="s">
        <v>136</v>
      </c>
      <c r="F80" s="69">
        <v>31.666666666666664</v>
      </c>
      <c r="G80" s="66"/>
      <c r="H80" s="70"/>
      <c r="I80" s="71"/>
      <c r="J80" s="71"/>
      <c r="K80" s="34" t="s">
        <v>65</v>
      </c>
      <c r="L80" s="78">
        <v>80</v>
      </c>
      <c r="M80" s="78"/>
      <c r="N80" s="73" t="s">
        <v>850</v>
      </c>
      <c r="O80" s="80" t="s">
        <v>198</v>
      </c>
      <c r="P80" s="82">
        <v>43448.395844907405</v>
      </c>
      <c r="Q80" s="80" t="s">
        <v>561</v>
      </c>
      <c r="R80" s="80" t="s">
        <v>762</v>
      </c>
      <c r="S80" s="80" t="s">
        <v>820</v>
      </c>
      <c r="T80" s="80" t="s">
        <v>1120</v>
      </c>
      <c r="U80" s="80" t="s">
        <v>1272</v>
      </c>
      <c r="V80" s="80" t="s">
        <v>1272</v>
      </c>
      <c r="W80" s="82">
        <v>43448.395844907405</v>
      </c>
      <c r="X80" s="85">
        <v>43448</v>
      </c>
      <c r="Y80" s="83" t="s">
        <v>1342</v>
      </c>
      <c r="Z80" s="80" t="s">
        <v>1838</v>
      </c>
      <c r="AA80" s="80"/>
      <c r="AB80" s="80"/>
      <c r="AC80" s="83" t="s">
        <v>2119</v>
      </c>
      <c r="AD80" s="80"/>
      <c r="AE80" s="80" t="b">
        <v>0</v>
      </c>
      <c r="AF80" s="80">
        <v>2</v>
      </c>
      <c r="AG80" s="83" t="s">
        <v>2147</v>
      </c>
      <c r="AH80" s="80" t="b">
        <v>0</v>
      </c>
      <c r="AI80" s="80" t="s">
        <v>2153</v>
      </c>
      <c r="AJ80" s="80"/>
      <c r="AK80" s="83" t="s">
        <v>2147</v>
      </c>
      <c r="AL80" s="80" t="b">
        <v>0</v>
      </c>
      <c r="AM80" s="80">
        <v>2</v>
      </c>
      <c r="AN80" s="83" t="s">
        <v>2147</v>
      </c>
      <c r="AO80" s="80" t="s">
        <v>2174</v>
      </c>
      <c r="AP80" s="80" t="b">
        <v>0</v>
      </c>
      <c r="AQ80" s="83" t="s">
        <v>2119</v>
      </c>
      <c r="AR80" s="80"/>
      <c r="AS80" s="80">
        <v>0</v>
      </c>
      <c r="AT80" s="80">
        <v>0</v>
      </c>
      <c r="AU80" s="80"/>
      <c r="AV80" s="80"/>
      <c r="AW80" s="80"/>
      <c r="AX80" s="80"/>
      <c r="AY80" s="80"/>
      <c r="AZ80" s="80"/>
      <c r="BA80" s="80"/>
      <c r="BB80" s="80"/>
      <c r="BC80">
        <v>6</v>
      </c>
      <c r="BD80" s="79" t="str">
        <f>REPLACE(INDEX(GroupVertices[Group],MATCH(Edges25[[#This Row],[Vertex 1]],GroupVertices[Vertex],0)),1,1,"")</f>
        <v>1</v>
      </c>
      <c r="BE80" s="79" t="str">
        <f>REPLACE(INDEX(GroupVertices[Group],MATCH(Edges25[[#This Row],[Vertex 2]],GroupVertices[Vertex],0)),1,1,"")</f>
        <v>1</v>
      </c>
      <c r="BF80" s="48">
        <v>0</v>
      </c>
      <c r="BG80" s="49">
        <v>0</v>
      </c>
      <c r="BH80" s="48">
        <v>2</v>
      </c>
      <c r="BI80" s="49">
        <v>10</v>
      </c>
      <c r="BJ80" s="48">
        <v>0</v>
      </c>
      <c r="BK80" s="49">
        <v>0</v>
      </c>
      <c r="BL80" s="48">
        <v>18</v>
      </c>
      <c r="BM80" s="49">
        <v>90</v>
      </c>
      <c r="BN80" s="48">
        <v>20</v>
      </c>
    </row>
    <row r="81" spans="1:66" ht="15">
      <c r="A81" s="65" t="s">
        <v>254</v>
      </c>
      <c r="B81" s="65" t="s">
        <v>254</v>
      </c>
      <c r="C81" s="66" t="s">
        <v>3370</v>
      </c>
      <c r="D81" s="67">
        <v>10</v>
      </c>
      <c r="E81" s="68" t="s">
        <v>136</v>
      </c>
      <c r="F81" s="69">
        <v>20</v>
      </c>
      <c r="G81" s="66"/>
      <c r="H81" s="70"/>
      <c r="I81" s="71"/>
      <c r="J81" s="71"/>
      <c r="K81" s="34" t="s">
        <v>65</v>
      </c>
      <c r="L81" s="78">
        <v>81</v>
      </c>
      <c r="M81" s="78"/>
      <c r="N81" s="73" t="s">
        <v>888</v>
      </c>
      <c r="O81" s="80" t="s">
        <v>198</v>
      </c>
      <c r="P81" s="82">
        <v>43453.384722222225</v>
      </c>
      <c r="Q81" s="80" t="s">
        <v>353</v>
      </c>
      <c r="R81" s="84" t="s">
        <v>614</v>
      </c>
      <c r="S81" s="80" t="s">
        <v>784</v>
      </c>
      <c r="T81" s="80" t="s">
        <v>954</v>
      </c>
      <c r="U81" s="80" t="s">
        <v>1160</v>
      </c>
      <c r="V81" s="80" t="s">
        <v>1160</v>
      </c>
      <c r="W81" s="82">
        <v>43453.384722222225</v>
      </c>
      <c r="X81" s="85">
        <v>43453</v>
      </c>
      <c r="Y81" s="83" t="s">
        <v>1440</v>
      </c>
      <c r="Z81" s="80" t="s">
        <v>1630</v>
      </c>
      <c r="AA81" s="80"/>
      <c r="AB81" s="80"/>
      <c r="AC81" s="83" t="s">
        <v>1910</v>
      </c>
      <c r="AD81" s="80"/>
      <c r="AE81" s="80" t="b">
        <v>0</v>
      </c>
      <c r="AF81" s="80">
        <v>0</v>
      </c>
      <c r="AG81" s="83" t="s">
        <v>2147</v>
      </c>
      <c r="AH81" s="80" t="b">
        <v>0</v>
      </c>
      <c r="AI81" s="80" t="s">
        <v>2150</v>
      </c>
      <c r="AJ81" s="80"/>
      <c r="AK81" s="83" t="s">
        <v>2147</v>
      </c>
      <c r="AL81" s="80" t="b">
        <v>0</v>
      </c>
      <c r="AM81" s="80">
        <v>0</v>
      </c>
      <c r="AN81" s="83" t="s">
        <v>2147</v>
      </c>
      <c r="AO81" s="80" t="s">
        <v>2174</v>
      </c>
      <c r="AP81" s="80" t="b">
        <v>0</v>
      </c>
      <c r="AQ81" s="83" t="s">
        <v>1910</v>
      </c>
      <c r="AR81" s="80"/>
      <c r="AS81" s="80">
        <v>0</v>
      </c>
      <c r="AT81" s="80">
        <v>0</v>
      </c>
      <c r="AU81" s="80"/>
      <c r="AV81" s="80"/>
      <c r="AW81" s="80"/>
      <c r="AX81" s="80"/>
      <c r="AY81" s="80"/>
      <c r="AZ81" s="80"/>
      <c r="BA81" s="80"/>
      <c r="BB81" s="80"/>
      <c r="BC81">
        <v>19</v>
      </c>
      <c r="BD81" s="79" t="str">
        <f>REPLACE(INDEX(GroupVertices[Group],MATCH(Edges25[[#This Row],[Vertex 1]],GroupVertices[Vertex],0)),1,1,"")</f>
        <v>1</v>
      </c>
      <c r="BE81" s="79" t="str">
        <f>REPLACE(INDEX(GroupVertices[Group],MATCH(Edges25[[#This Row],[Vertex 2]],GroupVertices[Vertex],0)),1,1,"")</f>
        <v>1</v>
      </c>
      <c r="BF81" s="48">
        <v>1</v>
      </c>
      <c r="BG81" s="49">
        <v>4.545454545454546</v>
      </c>
      <c r="BH81" s="48">
        <v>1</v>
      </c>
      <c r="BI81" s="49">
        <v>4.545454545454546</v>
      </c>
      <c r="BJ81" s="48">
        <v>0</v>
      </c>
      <c r="BK81" s="49">
        <v>0</v>
      </c>
      <c r="BL81" s="48">
        <v>20</v>
      </c>
      <c r="BM81" s="49">
        <v>90.9090909090909</v>
      </c>
      <c r="BN81" s="48">
        <v>22</v>
      </c>
    </row>
    <row r="82" spans="1:66" ht="15">
      <c r="A82" s="65" t="s">
        <v>268</v>
      </c>
      <c r="B82" s="65" t="s">
        <v>268</v>
      </c>
      <c r="C82" s="66" t="s">
        <v>3370</v>
      </c>
      <c r="D82" s="67">
        <v>10</v>
      </c>
      <c r="E82" s="68" t="s">
        <v>136</v>
      </c>
      <c r="F82" s="69">
        <v>20</v>
      </c>
      <c r="G82" s="66"/>
      <c r="H82" s="70"/>
      <c r="I82" s="71"/>
      <c r="J82" s="71"/>
      <c r="K82" s="34" t="s">
        <v>65</v>
      </c>
      <c r="L82" s="78">
        <v>82</v>
      </c>
      <c r="M82" s="78"/>
      <c r="N82" s="73" t="s">
        <v>888</v>
      </c>
      <c r="O82" s="80" t="s">
        <v>198</v>
      </c>
      <c r="P82" s="82">
        <v>43453.47934027778</v>
      </c>
      <c r="Q82" s="80" t="s">
        <v>536</v>
      </c>
      <c r="R82" s="80" t="s">
        <v>748</v>
      </c>
      <c r="S82" s="80" t="s">
        <v>814</v>
      </c>
      <c r="T82" s="80" t="s">
        <v>1104</v>
      </c>
      <c r="U82" s="80" t="s">
        <v>1254</v>
      </c>
      <c r="V82" s="80" t="s">
        <v>1254</v>
      </c>
      <c r="W82" s="82">
        <v>43453.47934027778</v>
      </c>
      <c r="X82" s="85">
        <v>43453</v>
      </c>
      <c r="Y82" s="83" t="s">
        <v>1414</v>
      </c>
      <c r="Z82" s="80" t="s">
        <v>1813</v>
      </c>
      <c r="AA82" s="80"/>
      <c r="AB82" s="80"/>
      <c r="AC82" s="83" t="s">
        <v>2094</v>
      </c>
      <c r="AD82" s="80"/>
      <c r="AE82" s="80" t="b">
        <v>0</v>
      </c>
      <c r="AF82" s="80">
        <v>3</v>
      </c>
      <c r="AG82" s="83" t="s">
        <v>2147</v>
      </c>
      <c r="AH82" s="80" t="b">
        <v>0</v>
      </c>
      <c r="AI82" s="80" t="s">
        <v>2150</v>
      </c>
      <c r="AJ82" s="80"/>
      <c r="AK82" s="83" t="s">
        <v>2147</v>
      </c>
      <c r="AL82" s="80" t="b">
        <v>0</v>
      </c>
      <c r="AM82" s="80">
        <v>2</v>
      </c>
      <c r="AN82" s="83" t="s">
        <v>2147</v>
      </c>
      <c r="AO82" s="80" t="s">
        <v>2189</v>
      </c>
      <c r="AP82" s="80" t="b">
        <v>0</v>
      </c>
      <c r="AQ82" s="83" t="s">
        <v>2094</v>
      </c>
      <c r="AR82" s="80"/>
      <c r="AS82" s="80">
        <v>0</v>
      </c>
      <c r="AT82" s="80">
        <v>0</v>
      </c>
      <c r="AU82" s="80"/>
      <c r="AV82" s="80"/>
      <c r="AW82" s="80"/>
      <c r="AX82" s="80"/>
      <c r="AY82" s="80"/>
      <c r="AZ82" s="80"/>
      <c r="BA82" s="80"/>
      <c r="BB82" s="80"/>
      <c r="BC82">
        <v>17</v>
      </c>
      <c r="BD82" s="79" t="str">
        <f>REPLACE(INDEX(GroupVertices[Group],MATCH(Edges25[[#This Row],[Vertex 1]],GroupVertices[Vertex],0)),1,1,"")</f>
        <v>1</v>
      </c>
      <c r="BE82" s="79" t="str">
        <f>REPLACE(INDEX(GroupVertices[Group],MATCH(Edges25[[#This Row],[Vertex 2]],GroupVertices[Vertex],0)),1,1,"")</f>
        <v>1</v>
      </c>
      <c r="BF82" s="48">
        <v>0</v>
      </c>
      <c r="BG82" s="49">
        <v>0</v>
      </c>
      <c r="BH82" s="48">
        <v>1</v>
      </c>
      <c r="BI82" s="49">
        <v>3.7037037037037037</v>
      </c>
      <c r="BJ82" s="48">
        <v>0</v>
      </c>
      <c r="BK82" s="49">
        <v>0</v>
      </c>
      <c r="BL82" s="48">
        <v>26</v>
      </c>
      <c r="BM82" s="49">
        <v>96.29629629629629</v>
      </c>
      <c r="BN82" s="48">
        <v>27</v>
      </c>
    </row>
    <row r="83" spans="1:66" ht="15">
      <c r="A83" s="65" t="s">
        <v>254</v>
      </c>
      <c r="B83" s="65" t="s">
        <v>254</v>
      </c>
      <c r="C83" s="66" t="s">
        <v>3370</v>
      </c>
      <c r="D83" s="67">
        <v>10</v>
      </c>
      <c r="E83" s="68" t="s">
        <v>136</v>
      </c>
      <c r="F83" s="69">
        <v>20</v>
      </c>
      <c r="G83" s="66"/>
      <c r="H83" s="70"/>
      <c r="I83" s="71"/>
      <c r="J83" s="71"/>
      <c r="K83" s="34" t="s">
        <v>65</v>
      </c>
      <c r="L83" s="78">
        <v>83</v>
      </c>
      <c r="M83" s="78"/>
      <c r="N83" s="73" t="s">
        <v>888</v>
      </c>
      <c r="O83" s="80" t="s">
        <v>198</v>
      </c>
      <c r="P83" s="82">
        <v>43455.36111111111</v>
      </c>
      <c r="Q83" s="80" t="s">
        <v>354</v>
      </c>
      <c r="R83" s="84" t="s">
        <v>615</v>
      </c>
      <c r="S83" s="80" t="s">
        <v>784</v>
      </c>
      <c r="T83" s="80" t="s">
        <v>955</v>
      </c>
      <c r="U83" s="80"/>
      <c r="V83" s="80" t="s">
        <v>1313</v>
      </c>
      <c r="W83" s="82">
        <v>43455.36111111111</v>
      </c>
      <c r="X83" s="85">
        <v>43455</v>
      </c>
      <c r="Y83" s="83" t="s">
        <v>1500</v>
      </c>
      <c r="Z83" s="80" t="s">
        <v>1631</v>
      </c>
      <c r="AA83" s="80"/>
      <c r="AB83" s="80"/>
      <c r="AC83" s="83" t="s">
        <v>1911</v>
      </c>
      <c r="AD83" s="80"/>
      <c r="AE83" s="80" t="b">
        <v>0</v>
      </c>
      <c r="AF83" s="80">
        <v>2</v>
      </c>
      <c r="AG83" s="83" t="s">
        <v>2147</v>
      </c>
      <c r="AH83" s="80" t="b">
        <v>0</v>
      </c>
      <c r="AI83" s="80" t="s">
        <v>2150</v>
      </c>
      <c r="AJ83" s="80"/>
      <c r="AK83" s="83" t="s">
        <v>2147</v>
      </c>
      <c r="AL83" s="80" t="b">
        <v>0</v>
      </c>
      <c r="AM83" s="80">
        <v>2</v>
      </c>
      <c r="AN83" s="83" t="s">
        <v>2147</v>
      </c>
      <c r="AO83" s="80" t="s">
        <v>2174</v>
      </c>
      <c r="AP83" s="80" t="b">
        <v>0</v>
      </c>
      <c r="AQ83" s="83" t="s">
        <v>1911</v>
      </c>
      <c r="AR83" s="80"/>
      <c r="AS83" s="80">
        <v>0</v>
      </c>
      <c r="AT83" s="80">
        <v>0</v>
      </c>
      <c r="AU83" s="80"/>
      <c r="AV83" s="80"/>
      <c r="AW83" s="80"/>
      <c r="AX83" s="80"/>
      <c r="AY83" s="80"/>
      <c r="AZ83" s="80"/>
      <c r="BA83" s="80"/>
      <c r="BB83" s="80"/>
      <c r="BC83">
        <v>19</v>
      </c>
      <c r="BD83" s="79" t="str">
        <f>REPLACE(INDEX(GroupVertices[Group],MATCH(Edges25[[#This Row],[Vertex 1]],GroupVertices[Vertex],0)),1,1,"")</f>
        <v>1</v>
      </c>
      <c r="BE83" s="79" t="str">
        <f>REPLACE(INDEX(GroupVertices[Group],MATCH(Edges25[[#This Row],[Vertex 2]],GroupVertices[Vertex],0)),1,1,"")</f>
        <v>1</v>
      </c>
      <c r="BF83" s="48">
        <v>0</v>
      </c>
      <c r="BG83" s="49">
        <v>0</v>
      </c>
      <c r="BH83" s="48">
        <v>0</v>
      </c>
      <c r="BI83" s="49">
        <v>0</v>
      </c>
      <c r="BJ83" s="48">
        <v>0</v>
      </c>
      <c r="BK83" s="49">
        <v>0</v>
      </c>
      <c r="BL83" s="48">
        <v>11</v>
      </c>
      <c r="BM83" s="49">
        <v>100</v>
      </c>
      <c r="BN83" s="48">
        <v>11</v>
      </c>
    </row>
    <row r="84" spans="1:66" ht="15">
      <c r="A84" s="65" t="s">
        <v>254</v>
      </c>
      <c r="B84" s="65" t="s">
        <v>254</v>
      </c>
      <c r="C84" s="66" t="s">
        <v>3370</v>
      </c>
      <c r="D84" s="67">
        <v>10</v>
      </c>
      <c r="E84" s="68" t="s">
        <v>136</v>
      </c>
      <c r="F84" s="69">
        <v>20</v>
      </c>
      <c r="G84" s="66"/>
      <c r="H84" s="70"/>
      <c r="I84" s="71"/>
      <c r="J84" s="71"/>
      <c r="K84" s="34" t="s">
        <v>65</v>
      </c>
      <c r="L84" s="78">
        <v>84</v>
      </c>
      <c r="M84" s="78"/>
      <c r="N84" s="73" t="s">
        <v>850</v>
      </c>
      <c r="O84" s="80" t="s">
        <v>198</v>
      </c>
      <c r="P84" s="82">
        <v>43455.416666666664</v>
      </c>
      <c r="Q84" s="80" t="s">
        <v>355</v>
      </c>
      <c r="R84" s="84" t="s">
        <v>616</v>
      </c>
      <c r="S84" s="80" t="s">
        <v>784</v>
      </c>
      <c r="T84" s="80" t="s">
        <v>956</v>
      </c>
      <c r="U84" s="80"/>
      <c r="V84" s="80" t="s">
        <v>1313</v>
      </c>
      <c r="W84" s="82">
        <v>43455.416666666664</v>
      </c>
      <c r="X84" s="85">
        <v>43455</v>
      </c>
      <c r="Y84" s="83" t="s">
        <v>1351</v>
      </c>
      <c r="Z84" s="80" t="s">
        <v>1632</v>
      </c>
      <c r="AA84" s="80"/>
      <c r="AB84" s="80"/>
      <c r="AC84" s="83" t="s">
        <v>1912</v>
      </c>
      <c r="AD84" s="80"/>
      <c r="AE84" s="80" t="b">
        <v>0</v>
      </c>
      <c r="AF84" s="80">
        <v>0</v>
      </c>
      <c r="AG84" s="83" t="s">
        <v>2147</v>
      </c>
      <c r="AH84" s="80" t="b">
        <v>0</v>
      </c>
      <c r="AI84" s="80" t="s">
        <v>2150</v>
      </c>
      <c r="AJ84" s="80"/>
      <c r="AK84" s="83" t="s">
        <v>2147</v>
      </c>
      <c r="AL84" s="80" t="b">
        <v>0</v>
      </c>
      <c r="AM84" s="80">
        <v>0</v>
      </c>
      <c r="AN84" s="83" t="s">
        <v>2147</v>
      </c>
      <c r="AO84" s="80" t="s">
        <v>2174</v>
      </c>
      <c r="AP84" s="80" t="b">
        <v>0</v>
      </c>
      <c r="AQ84" s="83" t="s">
        <v>1912</v>
      </c>
      <c r="AR84" s="80"/>
      <c r="AS84" s="80">
        <v>0</v>
      </c>
      <c r="AT84" s="80">
        <v>0</v>
      </c>
      <c r="AU84" s="80"/>
      <c r="AV84" s="80"/>
      <c r="AW84" s="80"/>
      <c r="AX84" s="80"/>
      <c r="AY84" s="80"/>
      <c r="AZ84" s="80"/>
      <c r="BA84" s="80"/>
      <c r="BB84" s="80"/>
      <c r="BC84">
        <v>19</v>
      </c>
      <c r="BD84" s="79" t="str">
        <f>REPLACE(INDEX(GroupVertices[Group],MATCH(Edges25[[#This Row],[Vertex 1]],GroupVertices[Vertex],0)),1,1,"")</f>
        <v>1</v>
      </c>
      <c r="BE84" s="79" t="str">
        <f>REPLACE(INDEX(GroupVertices[Group],MATCH(Edges25[[#This Row],[Vertex 2]],GroupVertices[Vertex],0)),1,1,"")</f>
        <v>1</v>
      </c>
      <c r="BF84" s="48">
        <v>1</v>
      </c>
      <c r="BG84" s="49">
        <v>5.2631578947368425</v>
      </c>
      <c r="BH84" s="48">
        <v>0</v>
      </c>
      <c r="BI84" s="49">
        <v>0</v>
      </c>
      <c r="BJ84" s="48">
        <v>0</v>
      </c>
      <c r="BK84" s="49">
        <v>0</v>
      </c>
      <c r="BL84" s="48">
        <v>18</v>
      </c>
      <c r="BM84" s="49">
        <v>94.73684210526316</v>
      </c>
      <c r="BN84" s="48">
        <v>19</v>
      </c>
    </row>
    <row r="85" spans="1:66" ht="15">
      <c r="A85" s="65" t="s">
        <v>254</v>
      </c>
      <c r="B85" s="65" t="s">
        <v>254</v>
      </c>
      <c r="C85" s="66" t="s">
        <v>3370</v>
      </c>
      <c r="D85" s="67">
        <v>10</v>
      </c>
      <c r="E85" s="68" t="s">
        <v>136</v>
      </c>
      <c r="F85" s="69">
        <v>20</v>
      </c>
      <c r="G85" s="66"/>
      <c r="H85" s="70"/>
      <c r="I85" s="71"/>
      <c r="J85" s="71"/>
      <c r="K85" s="34" t="s">
        <v>65</v>
      </c>
      <c r="L85" s="78">
        <v>85</v>
      </c>
      <c r="M85" s="78"/>
      <c r="N85" s="73" t="s">
        <v>850</v>
      </c>
      <c r="O85" s="80" t="s">
        <v>198</v>
      </c>
      <c r="P85" s="82">
        <v>43456.384722222225</v>
      </c>
      <c r="Q85" s="80" t="s">
        <v>356</v>
      </c>
      <c r="R85" s="84" t="s">
        <v>617</v>
      </c>
      <c r="S85" s="80" t="s">
        <v>787</v>
      </c>
      <c r="T85" s="80" t="s">
        <v>864</v>
      </c>
      <c r="U85" s="80" t="s">
        <v>1161</v>
      </c>
      <c r="V85" s="80" t="s">
        <v>1161</v>
      </c>
      <c r="W85" s="82">
        <v>43456.384722222225</v>
      </c>
      <c r="X85" s="85">
        <v>43456</v>
      </c>
      <c r="Y85" s="83" t="s">
        <v>1440</v>
      </c>
      <c r="Z85" s="80" t="s">
        <v>1633</v>
      </c>
      <c r="AA85" s="80"/>
      <c r="AB85" s="80"/>
      <c r="AC85" s="83" t="s">
        <v>1913</v>
      </c>
      <c r="AD85" s="80"/>
      <c r="AE85" s="80" t="b">
        <v>0</v>
      </c>
      <c r="AF85" s="80">
        <v>0</v>
      </c>
      <c r="AG85" s="83" t="s">
        <v>2147</v>
      </c>
      <c r="AH85" s="80" t="b">
        <v>0</v>
      </c>
      <c r="AI85" s="80" t="s">
        <v>2150</v>
      </c>
      <c r="AJ85" s="80"/>
      <c r="AK85" s="83" t="s">
        <v>2147</v>
      </c>
      <c r="AL85" s="80" t="b">
        <v>0</v>
      </c>
      <c r="AM85" s="80">
        <v>0</v>
      </c>
      <c r="AN85" s="83" t="s">
        <v>2147</v>
      </c>
      <c r="AO85" s="80" t="s">
        <v>2174</v>
      </c>
      <c r="AP85" s="80" t="b">
        <v>0</v>
      </c>
      <c r="AQ85" s="83" t="s">
        <v>1913</v>
      </c>
      <c r="AR85" s="80"/>
      <c r="AS85" s="80">
        <v>0</v>
      </c>
      <c r="AT85" s="80">
        <v>0</v>
      </c>
      <c r="AU85" s="80"/>
      <c r="AV85" s="80"/>
      <c r="AW85" s="80"/>
      <c r="AX85" s="80"/>
      <c r="AY85" s="80"/>
      <c r="AZ85" s="80"/>
      <c r="BA85" s="80"/>
      <c r="BB85" s="80"/>
      <c r="BC85">
        <v>19</v>
      </c>
      <c r="BD85" s="79" t="str">
        <f>REPLACE(INDEX(GroupVertices[Group],MATCH(Edges25[[#This Row],[Vertex 1]],GroupVertices[Vertex],0)),1,1,"")</f>
        <v>1</v>
      </c>
      <c r="BE85" s="79" t="str">
        <f>REPLACE(INDEX(GroupVertices[Group],MATCH(Edges25[[#This Row],[Vertex 2]],GroupVertices[Vertex],0)),1,1,"")</f>
        <v>1</v>
      </c>
      <c r="BF85" s="48">
        <v>4</v>
      </c>
      <c r="BG85" s="49">
        <v>16.666666666666668</v>
      </c>
      <c r="BH85" s="48">
        <v>0</v>
      </c>
      <c r="BI85" s="49">
        <v>0</v>
      </c>
      <c r="BJ85" s="48">
        <v>0</v>
      </c>
      <c r="BK85" s="49">
        <v>0</v>
      </c>
      <c r="BL85" s="48">
        <v>20</v>
      </c>
      <c r="BM85" s="49">
        <v>83.33333333333333</v>
      </c>
      <c r="BN85" s="48">
        <v>24</v>
      </c>
    </row>
    <row r="86" spans="1:66" ht="15">
      <c r="A86" s="65" t="s">
        <v>254</v>
      </c>
      <c r="B86" s="65" t="s">
        <v>254</v>
      </c>
      <c r="C86" s="66" t="s">
        <v>3370</v>
      </c>
      <c r="D86" s="67">
        <v>10</v>
      </c>
      <c r="E86" s="68" t="s">
        <v>136</v>
      </c>
      <c r="F86" s="69">
        <v>20</v>
      </c>
      <c r="G86" s="66"/>
      <c r="H86" s="70"/>
      <c r="I86" s="71"/>
      <c r="J86" s="71"/>
      <c r="K86" s="34" t="s">
        <v>65</v>
      </c>
      <c r="L86" s="78">
        <v>86</v>
      </c>
      <c r="M86" s="78"/>
      <c r="N86" s="73" t="s">
        <v>2393</v>
      </c>
      <c r="O86" s="80" t="s">
        <v>198</v>
      </c>
      <c r="P86" s="82">
        <v>43457.59027777778</v>
      </c>
      <c r="Q86" s="80" t="s">
        <v>357</v>
      </c>
      <c r="R86" s="84" t="s">
        <v>613</v>
      </c>
      <c r="S86" s="80" t="s">
        <v>784</v>
      </c>
      <c r="T86" s="80"/>
      <c r="U86" s="80"/>
      <c r="V86" s="80" t="s">
        <v>1313</v>
      </c>
      <c r="W86" s="82">
        <v>43457.59027777778</v>
      </c>
      <c r="X86" s="85">
        <v>43457</v>
      </c>
      <c r="Y86" s="83" t="s">
        <v>1369</v>
      </c>
      <c r="Z86" s="80" t="s">
        <v>1634</v>
      </c>
      <c r="AA86" s="80"/>
      <c r="AB86" s="80"/>
      <c r="AC86" s="83" t="s">
        <v>1914</v>
      </c>
      <c r="AD86" s="80"/>
      <c r="AE86" s="80" t="b">
        <v>0</v>
      </c>
      <c r="AF86" s="80">
        <v>0</v>
      </c>
      <c r="AG86" s="83" t="s">
        <v>2147</v>
      </c>
      <c r="AH86" s="80" t="b">
        <v>0</v>
      </c>
      <c r="AI86" s="80" t="s">
        <v>2150</v>
      </c>
      <c r="AJ86" s="80"/>
      <c r="AK86" s="83" t="s">
        <v>2147</v>
      </c>
      <c r="AL86" s="80" t="b">
        <v>0</v>
      </c>
      <c r="AM86" s="80">
        <v>1</v>
      </c>
      <c r="AN86" s="83" t="s">
        <v>2147</v>
      </c>
      <c r="AO86" s="80" t="s">
        <v>2174</v>
      </c>
      <c r="AP86" s="80" t="b">
        <v>0</v>
      </c>
      <c r="AQ86" s="83" t="s">
        <v>1914</v>
      </c>
      <c r="AR86" s="80"/>
      <c r="AS86" s="80">
        <v>0</v>
      </c>
      <c r="AT86" s="80">
        <v>0</v>
      </c>
      <c r="AU86" s="80"/>
      <c r="AV86" s="80"/>
      <c r="AW86" s="80"/>
      <c r="AX86" s="80"/>
      <c r="AY86" s="80"/>
      <c r="AZ86" s="80"/>
      <c r="BA86" s="80"/>
      <c r="BB86" s="80"/>
      <c r="BC86">
        <v>19</v>
      </c>
      <c r="BD86" s="79" t="str">
        <f>REPLACE(INDEX(GroupVertices[Group],MATCH(Edges25[[#This Row],[Vertex 1]],GroupVertices[Vertex],0)),1,1,"")</f>
        <v>1</v>
      </c>
      <c r="BE86" s="79" t="str">
        <f>REPLACE(INDEX(GroupVertices[Group],MATCH(Edges25[[#This Row],[Vertex 2]],GroupVertices[Vertex],0)),1,1,"")</f>
        <v>1</v>
      </c>
      <c r="BF86" s="48">
        <v>1</v>
      </c>
      <c r="BG86" s="49">
        <v>3.3333333333333335</v>
      </c>
      <c r="BH86" s="48">
        <v>0</v>
      </c>
      <c r="BI86" s="49">
        <v>0</v>
      </c>
      <c r="BJ86" s="48">
        <v>0</v>
      </c>
      <c r="BK86" s="49">
        <v>0</v>
      </c>
      <c r="BL86" s="48">
        <v>29</v>
      </c>
      <c r="BM86" s="49">
        <v>96.66666666666667</v>
      </c>
      <c r="BN86" s="48">
        <v>30</v>
      </c>
    </row>
    <row r="87" spans="1:66" ht="15">
      <c r="A87" s="65" t="s">
        <v>254</v>
      </c>
      <c r="B87" s="65" t="s">
        <v>254</v>
      </c>
      <c r="C87" s="66" t="s">
        <v>3370</v>
      </c>
      <c r="D87" s="67">
        <v>10</v>
      </c>
      <c r="E87" s="68" t="s">
        <v>136</v>
      </c>
      <c r="F87" s="69">
        <v>20</v>
      </c>
      <c r="G87" s="66"/>
      <c r="H87" s="70"/>
      <c r="I87" s="71"/>
      <c r="J87" s="71"/>
      <c r="K87" s="34" t="s">
        <v>65</v>
      </c>
      <c r="L87" s="78">
        <v>87</v>
      </c>
      <c r="M87" s="78"/>
      <c r="N87" s="73" t="s">
        <v>850</v>
      </c>
      <c r="O87" s="80" t="s">
        <v>198</v>
      </c>
      <c r="P87" s="82">
        <v>43461.256944444445</v>
      </c>
      <c r="Q87" s="80" t="s">
        <v>358</v>
      </c>
      <c r="R87" s="84" t="s">
        <v>613</v>
      </c>
      <c r="S87" s="80" t="s">
        <v>784</v>
      </c>
      <c r="T87" s="80" t="s">
        <v>864</v>
      </c>
      <c r="U87" s="80"/>
      <c r="V87" s="80" t="s">
        <v>1313</v>
      </c>
      <c r="W87" s="82">
        <v>43461.256944444445</v>
      </c>
      <c r="X87" s="85">
        <v>43461</v>
      </c>
      <c r="Y87" s="83" t="s">
        <v>1501</v>
      </c>
      <c r="Z87" s="80" t="s">
        <v>1635</v>
      </c>
      <c r="AA87" s="80"/>
      <c r="AB87" s="80"/>
      <c r="AC87" s="83" t="s">
        <v>1915</v>
      </c>
      <c r="AD87" s="80"/>
      <c r="AE87" s="80" t="b">
        <v>0</v>
      </c>
      <c r="AF87" s="80">
        <v>1</v>
      </c>
      <c r="AG87" s="83" t="s">
        <v>2147</v>
      </c>
      <c r="AH87" s="80" t="b">
        <v>0</v>
      </c>
      <c r="AI87" s="80" t="s">
        <v>2150</v>
      </c>
      <c r="AJ87" s="80"/>
      <c r="AK87" s="83" t="s">
        <v>2147</v>
      </c>
      <c r="AL87" s="80" t="b">
        <v>0</v>
      </c>
      <c r="AM87" s="80">
        <v>1</v>
      </c>
      <c r="AN87" s="83" t="s">
        <v>2147</v>
      </c>
      <c r="AO87" s="80" t="s">
        <v>2174</v>
      </c>
      <c r="AP87" s="80" t="b">
        <v>0</v>
      </c>
      <c r="AQ87" s="83" t="s">
        <v>1915</v>
      </c>
      <c r="AR87" s="80"/>
      <c r="AS87" s="80">
        <v>0</v>
      </c>
      <c r="AT87" s="80">
        <v>0</v>
      </c>
      <c r="AU87" s="80"/>
      <c r="AV87" s="80"/>
      <c r="AW87" s="80"/>
      <c r="AX87" s="80"/>
      <c r="AY87" s="80"/>
      <c r="AZ87" s="80"/>
      <c r="BA87" s="80"/>
      <c r="BB87" s="80"/>
      <c r="BC87">
        <v>19</v>
      </c>
      <c r="BD87" s="79" t="str">
        <f>REPLACE(INDEX(GroupVertices[Group],MATCH(Edges25[[#This Row],[Vertex 1]],GroupVertices[Vertex],0)),1,1,"")</f>
        <v>1</v>
      </c>
      <c r="BE87" s="79" t="str">
        <f>REPLACE(INDEX(GroupVertices[Group],MATCH(Edges25[[#This Row],[Vertex 2]],GroupVertices[Vertex],0)),1,1,"")</f>
        <v>1</v>
      </c>
      <c r="BF87" s="48">
        <v>2</v>
      </c>
      <c r="BG87" s="49">
        <v>5.2631578947368425</v>
      </c>
      <c r="BH87" s="48">
        <v>3</v>
      </c>
      <c r="BI87" s="49">
        <v>7.894736842105263</v>
      </c>
      <c r="BJ87" s="48">
        <v>0</v>
      </c>
      <c r="BK87" s="49">
        <v>0</v>
      </c>
      <c r="BL87" s="48">
        <v>33</v>
      </c>
      <c r="BM87" s="49">
        <v>86.84210526315789</v>
      </c>
      <c r="BN87" s="48">
        <v>38</v>
      </c>
    </row>
    <row r="88" spans="1:66" ht="15">
      <c r="A88" s="65" t="s">
        <v>254</v>
      </c>
      <c r="B88" s="65" t="s">
        <v>254</v>
      </c>
      <c r="C88" s="66" t="s">
        <v>3370</v>
      </c>
      <c r="D88" s="67">
        <v>10</v>
      </c>
      <c r="E88" s="68" t="s">
        <v>136</v>
      </c>
      <c r="F88" s="69">
        <v>20</v>
      </c>
      <c r="G88" s="66"/>
      <c r="H88" s="70"/>
      <c r="I88" s="71"/>
      <c r="J88" s="71"/>
      <c r="K88" s="34" t="s">
        <v>65</v>
      </c>
      <c r="L88" s="78">
        <v>88</v>
      </c>
      <c r="M88" s="78"/>
      <c r="N88" s="73" t="s">
        <v>850</v>
      </c>
      <c r="O88" s="80" t="s">
        <v>198</v>
      </c>
      <c r="P88" s="82">
        <v>43461.34027777778</v>
      </c>
      <c r="Q88" s="80" t="s">
        <v>359</v>
      </c>
      <c r="R88" s="84" t="s">
        <v>617</v>
      </c>
      <c r="S88" s="80" t="s">
        <v>787</v>
      </c>
      <c r="T88" s="80" t="s">
        <v>957</v>
      </c>
      <c r="U88" s="80"/>
      <c r="V88" s="80" t="s">
        <v>1313</v>
      </c>
      <c r="W88" s="82">
        <v>43461.34027777778</v>
      </c>
      <c r="X88" s="85">
        <v>43461</v>
      </c>
      <c r="Y88" s="83" t="s">
        <v>1435</v>
      </c>
      <c r="Z88" s="80" t="s">
        <v>1636</v>
      </c>
      <c r="AA88" s="80"/>
      <c r="AB88" s="80"/>
      <c r="AC88" s="83" t="s">
        <v>1916</v>
      </c>
      <c r="AD88" s="80"/>
      <c r="AE88" s="80" t="b">
        <v>0</v>
      </c>
      <c r="AF88" s="80">
        <v>1</v>
      </c>
      <c r="AG88" s="83" t="s">
        <v>2147</v>
      </c>
      <c r="AH88" s="80" t="b">
        <v>0</v>
      </c>
      <c r="AI88" s="80" t="s">
        <v>2150</v>
      </c>
      <c r="AJ88" s="80"/>
      <c r="AK88" s="83" t="s">
        <v>2147</v>
      </c>
      <c r="AL88" s="80" t="b">
        <v>0</v>
      </c>
      <c r="AM88" s="80">
        <v>0</v>
      </c>
      <c r="AN88" s="83" t="s">
        <v>2147</v>
      </c>
      <c r="AO88" s="80" t="s">
        <v>2174</v>
      </c>
      <c r="AP88" s="80" t="b">
        <v>0</v>
      </c>
      <c r="AQ88" s="83" t="s">
        <v>1916</v>
      </c>
      <c r="AR88" s="80"/>
      <c r="AS88" s="80">
        <v>0</v>
      </c>
      <c r="AT88" s="80">
        <v>0</v>
      </c>
      <c r="AU88" s="80"/>
      <c r="AV88" s="80"/>
      <c r="AW88" s="80"/>
      <c r="AX88" s="80"/>
      <c r="AY88" s="80"/>
      <c r="AZ88" s="80"/>
      <c r="BA88" s="80"/>
      <c r="BB88" s="80"/>
      <c r="BC88">
        <v>19</v>
      </c>
      <c r="BD88" s="79" t="str">
        <f>REPLACE(INDEX(GroupVertices[Group],MATCH(Edges25[[#This Row],[Vertex 1]],GroupVertices[Vertex],0)),1,1,"")</f>
        <v>1</v>
      </c>
      <c r="BE88" s="79" t="str">
        <f>REPLACE(INDEX(GroupVertices[Group],MATCH(Edges25[[#This Row],[Vertex 2]],GroupVertices[Vertex],0)),1,1,"")</f>
        <v>1</v>
      </c>
      <c r="BF88" s="48">
        <v>0</v>
      </c>
      <c r="BG88" s="49">
        <v>0</v>
      </c>
      <c r="BH88" s="48">
        <v>0</v>
      </c>
      <c r="BI88" s="49">
        <v>0</v>
      </c>
      <c r="BJ88" s="48">
        <v>0</v>
      </c>
      <c r="BK88" s="49">
        <v>0</v>
      </c>
      <c r="BL88" s="48">
        <v>19</v>
      </c>
      <c r="BM88" s="49">
        <v>100</v>
      </c>
      <c r="BN88" s="48">
        <v>19</v>
      </c>
    </row>
    <row r="89" spans="1:66" ht="15">
      <c r="A89" s="65" t="s">
        <v>254</v>
      </c>
      <c r="B89" s="65" t="s">
        <v>254</v>
      </c>
      <c r="C89" s="66" t="s">
        <v>3370</v>
      </c>
      <c r="D89" s="67">
        <v>10</v>
      </c>
      <c r="E89" s="68" t="s">
        <v>136</v>
      </c>
      <c r="F89" s="69">
        <v>20</v>
      </c>
      <c r="G89" s="66"/>
      <c r="H89" s="70"/>
      <c r="I89" s="71"/>
      <c r="J89" s="71"/>
      <c r="K89" s="34" t="s">
        <v>65</v>
      </c>
      <c r="L89" s="78">
        <v>89</v>
      </c>
      <c r="M89" s="78"/>
      <c r="N89" s="73" t="s">
        <v>850</v>
      </c>
      <c r="O89" s="80" t="s">
        <v>198</v>
      </c>
      <c r="P89" s="82">
        <v>43461.51388888889</v>
      </c>
      <c r="Q89" s="80" t="s">
        <v>360</v>
      </c>
      <c r="R89" s="84" t="s">
        <v>617</v>
      </c>
      <c r="S89" s="80" t="s">
        <v>787</v>
      </c>
      <c r="T89" s="80" t="s">
        <v>850</v>
      </c>
      <c r="U89" s="80"/>
      <c r="V89" s="80" t="s">
        <v>1313</v>
      </c>
      <c r="W89" s="82">
        <v>43461.51388888889</v>
      </c>
      <c r="X89" s="85">
        <v>43461</v>
      </c>
      <c r="Y89" s="83" t="s">
        <v>1340</v>
      </c>
      <c r="Z89" s="80" t="s">
        <v>1637</v>
      </c>
      <c r="AA89" s="80"/>
      <c r="AB89" s="80"/>
      <c r="AC89" s="83" t="s">
        <v>1917</v>
      </c>
      <c r="AD89" s="80"/>
      <c r="AE89" s="80" t="b">
        <v>0</v>
      </c>
      <c r="AF89" s="80">
        <v>0</v>
      </c>
      <c r="AG89" s="83" t="s">
        <v>2147</v>
      </c>
      <c r="AH89" s="80" t="b">
        <v>0</v>
      </c>
      <c r="AI89" s="80" t="s">
        <v>2150</v>
      </c>
      <c r="AJ89" s="80"/>
      <c r="AK89" s="83" t="s">
        <v>2147</v>
      </c>
      <c r="AL89" s="80" t="b">
        <v>0</v>
      </c>
      <c r="AM89" s="80">
        <v>0</v>
      </c>
      <c r="AN89" s="83" t="s">
        <v>2147</v>
      </c>
      <c r="AO89" s="80" t="s">
        <v>2174</v>
      </c>
      <c r="AP89" s="80" t="b">
        <v>0</v>
      </c>
      <c r="AQ89" s="83" t="s">
        <v>1917</v>
      </c>
      <c r="AR89" s="80"/>
      <c r="AS89" s="80">
        <v>0</v>
      </c>
      <c r="AT89" s="80">
        <v>0</v>
      </c>
      <c r="AU89" s="80"/>
      <c r="AV89" s="80"/>
      <c r="AW89" s="80"/>
      <c r="AX89" s="80"/>
      <c r="AY89" s="80"/>
      <c r="AZ89" s="80"/>
      <c r="BA89" s="80"/>
      <c r="BB89" s="80"/>
      <c r="BC89">
        <v>19</v>
      </c>
      <c r="BD89" s="79" t="str">
        <f>REPLACE(INDEX(GroupVertices[Group],MATCH(Edges25[[#This Row],[Vertex 1]],GroupVertices[Vertex],0)),1,1,"")</f>
        <v>1</v>
      </c>
      <c r="BE89" s="79" t="str">
        <f>REPLACE(INDEX(GroupVertices[Group],MATCH(Edges25[[#This Row],[Vertex 2]],GroupVertices[Vertex],0)),1,1,"")</f>
        <v>1</v>
      </c>
      <c r="BF89" s="48">
        <v>0</v>
      </c>
      <c r="BG89" s="49">
        <v>0</v>
      </c>
      <c r="BH89" s="48">
        <v>1</v>
      </c>
      <c r="BI89" s="49">
        <v>3.0303030303030303</v>
      </c>
      <c r="BJ89" s="48">
        <v>0</v>
      </c>
      <c r="BK89" s="49">
        <v>0</v>
      </c>
      <c r="BL89" s="48">
        <v>32</v>
      </c>
      <c r="BM89" s="49">
        <v>96.96969696969697</v>
      </c>
      <c r="BN89" s="48">
        <v>33</v>
      </c>
    </row>
    <row r="90" spans="1:66" ht="15">
      <c r="A90" s="65" t="s">
        <v>254</v>
      </c>
      <c r="B90" s="65" t="s">
        <v>254</v>
      </c>
      <c r="C90" s="66" t="s">
        <v>3370</v>
      </c>
      <c r="D90" s="67">
        <v>10</v>
      </c>
      <c r="E90" s="68" t="s">
        <v>136</v>
      </c>
      <c r="F90" s="69">
        <v>20</v>
      </c>
      <c r="G90" s="66"/>
      <c r="H90" s="70"/>
      <c r="I90" s="71"/>
      <c r="J90" s="71"/>
      <c r="K90" s="34" t="s">
        <v>65</v>
      </c>
      <c r="L90" s="78">
        <v>90</v>
      </c>
      <c r="M90" s="78"/>
      <c r="N90" s="73" t="s">
        <v>850</v>
      </c>
      <c r="O90" s="80" t="s">
        <v>198</v>
      </c>
      <c r="P90" s="82">
        <v>43462.61111111111</v>
      </c>
      <c r="Q90" s="80" t="s">
        <v>361</v>
      </c>
      <c r="R90" s="84" t="s">
        <v>618</v>
      </c>
      <c r="S90" s="80" t="s">
        <v>784</v>
      </c>
      <c r="T90" s="80" t="s">
        <v>958</v>
      </c>
      <c r="U90" s="80"/>
      <c r="V90" s="80" t="s">
        <v>1313</v>
      </c>
      <c r="W90" s="82">
        <v>43462.61111111111</v>
      </c>
      <c r="X90" s="85">
        <v>43462</v>
      </c>
      <c r="Y90" s="83" t="s">
        <v>1381</v>
      </c>
      <c r="Z90" s="80" t="s">
        <v>1638</v>
      </c>
      <c r="AA90" s="80"/>
      <c r="AB90" s="80"/>
      <c r="AC90" s="83" t="s">
        <v>1918</v>
      </c>
      <c r="AD90" s="80"/>
      <c r="AE90" s="80" t="b">
        <v>0</v>
      </c>
      <c r="AF90" s="80">
        <v>1</v>
      </c>
      <c r="AG90" s="83" t="s">
        <v>2147</v>
      </c>
      <c r="AH90" s="80" t="b">
        <v>0</v>
      </c>
      <c r="AI90" s="80" t="s">
        <v>2150</v>
      </c>
      <c r="AJ90" s="80"/>
      <c r="AK90" s="83" t="s">
        <v>2147</v>
      </c>
      <c r="AL90" s="80" t="b">
        <v>0</v>
      </c>
      <c r="AM90" s="80">
        <v>1</v>
      </c>
      <c r="AN90" s="83" t="s">
        <v>2147</v>
      </c>
      <c r="AO90" s="80" t="s">
        <v>2174</v>
      </c>
      <c r="AP90" s="80" t="b">
        <v>0</v>
      </c>
      <c r="AQ90" s="83" t="s">
        <v>1918</v>
      </c>
      <c r="AR90" s="80"/>
      <c r="AS90" s="80">
        <v>0</v>
      </c>
      <c r="AT90" s="80">
        <v>0</v>
      </c>
      <c r="AU90" s="80"/>
      <c r="AV90" s="80"/>
      <c r="AW90" s="80"/>
      <c r="AX90" s="80"/>
      <c r="AY90" s="80"/>
      <c r="AZ90" s="80"/>
      <c r="BA90" s="80"/>
      <c r="BB90" s="80"/>
      <c r="BC90">
        <v>19</v>
      </c>
      <c r="BD90" s="79" t="str">
        <f>REPLACE(INDEX(GroupVertices[Group],MATCH(Edges25[[#This Row],[Vertex 1]],GroupVertices[Vertex],0)),1,1,"")</f>
        <v>1</v>
      </c>
      <c r="BE90" s="79" t="str">
        <f>REPLACE(INDEX(GroupVertices[Group],MATCH(Edges25[[#This Row],[Vertex 2]],GroupVertices[Vertex],0)),1,1,"")</f>
        <v>1</v>
      </c>
      <c r="BF90" s="48">
        <v>0</v>
      </c>
      <c r="BG90" s="49">
        <v>0</v>
      </c>
      <c r="BH90" s="48">
        <v>1</v>
      </c>
      <c r="BI90" s="49">
        <v>4.545454545454546</v>
      </c>
      <c r="BJ90" s="48">
        <v>0</v>
      </c>
      <c r="BK90" s="49">
        <v>0</v>
      </c>
      <c r="BL90" s="48">
        <v>21</v>
      </c>
      <c r="BM90" s="49">
        <v>95.45454545454545</v>
      </c>
      <c r="BN90" s="48">
        <v>22</v>
      </c>
    </row>
    <row r="91" spans="1:66" ht="15">
      <c r="A91" s="65" t="s">
        <v>254</v>
      </c>
      <c r="B91" s="65" t="s">
        <v>254</v>
      </c>
      <c r="C91" s="66" t="s">
        <v>3370</v>
      </c>
      <c r="D91" s="67">
        <v>10</v>
      </c>
      <c r="E91" s="68" t="s">
        <v>136</v>
      </c>
      <c r="F91" s="69">
        <v>20</v>
      </c>
      <c r="G91" s="66"/>
      <c r="H91" s="70"/>
      <c r="I91" s="71"/>
      <c r="J91" s="71"/>
      <c r="K91" s="34" t="s">
        <v>65</v>
      </c>
      <c r="L91" s="78">
        <v>91</v>
      </c>
      <c r="M91" s="78"/>
      <c r="N91" s="73" t="s">
        <v>850</v>
      </c>
      <c r="O91" s="80" t="s">
        <v>198</v>
      </c>
      <c r="P91" s="82">
        <v>43464.40625</v>
      </c>
      <c r="Q91" s="80" t="s">
        <v>362</v>
      </c>
      <c r="R91" s="84" t="s">
        <v>613</v>
      </c>
      <c r="S91" s="80" t="s">
        <v>784</v>
      </c>
      <c r="T91" s="80" t="s">
        <v>959</v>
      </c>
      <c r="U91" s="80"/>
      <c r="V91" s="80" t="s">
        <v>1313</v>
      </c>
      <c r="W91" s="82">
        <v>43464.40625</v>
      </c>
      <c r="X91" s="85">
        <v>43464</v>
      </c>
      <c r="Y91" s="83" t="s">
        <v>1355</v>
      </c>
      <c r="Z91" s="80" t="s">
        <v>1639</v>
      </c>
      <c r="AA91" s="80"/>
      <c r="AB91" s="80"/>
      <c r="AC91" s="83" t="s">
        <v>1919</v>
      </c>
      <c r="AD91" s="80"/>
      <c r="AE91" s="80" t="b">
        <v>0</v>
      </c>
      <c r="AF91" s="80">
        <v>2</v>
      </c>
      <c r="AG91" s="83" t="s">
        <v>2147</v>
      </c>
      <c r="AH91" s="80" t="b">
        <v>0</v>
      </c>
      <c r="AI91" s="80" t="s">
        <v>2150</v>
      </c>
      <c r="AJ91" s="80"/>
      <c r="AK91" s="83" t="s">
        <v>2147</v>
      </c>
      <c r="AL91" s="80" t="b">
        <v>0</v>
      </c>
      <c r="AM91" s="80">
        <v>1</v>
      </c>
      <c r="AN91" s="83" t="s">
        <v>2147</v>
      </c>
      <c r="AO91" s="80" t="s">
        <v>2174</v>
      </c>
      <c r="AP91" s="80" t="b">
        <v>0</v>
      </c>
      <c r="AQ91" s="83" t="s">
        <v>1919</v>
      </c>
      <c r="AR91" s="80"/>
      <c r="AS91" s="80">
        <v>0</v>
      </c>
      <c r="AT91" s="80">
        <v>0</v>
      </c>
      <c r="AU91" s="80"/>
      <c r="AV91" s="80"/>
      <c r="AW91" s="80"/>
      <c r="AX91" s="80"/>
      <c r="AY91" s="80"/>
      <c r="AZ91" s="80"/>
      <c r="BA91" s="80"/>
      <c r="BB91" s="80"/>
      <c r="BC91">
        <v>19</v>
      </c>
      <c r="BD91" s="79" t="str">
        <f>REPLACE(INDEX(GroupVertices[Group],MATCH(Edges25[[#This Row],[Vertex 1]],GroupVertices[Vertex],0)),1,1,"")</f>
        <v>1</v>
      </c>
      <c r="BE91" s="79" t="str">
        <f>REPLACE(INDEX(GroupVertices[Group],MATCH(Edges25[[#This Row],[Vertex 2]],GroupVertices[Vertex],0)),1,1,"")</f>
        <v>1</v>
      </c>
      <c r="BF91" s="48">
        <v>2</v>
      </c>
      <c r="BG91" s="49">
        <v>7.142857142857143</v>
      </c>
      <c r="BH91" s="48">
        <v>1</v>
      </c>
      <c r="BI91" s="49">
        <v>3.5714285714285716</v>
      </c>
      <c r="BJ91" s="48">
        <v>0</v>
      </c>
      <c r="BK91" s="49">
        <v>0</v>
      </c>
      <c r="BL91" s="48">
        <v>25</v>
      </c>
      <c r="BM91" s="49">
        <v>89.28571428571429</v>
      </c>
      <c r="BN91" s="48">
        <v>28</v>
      </c>
    </row>
    <row r="92" spans="1:66" ht="15">
      <c r="A92" s="65" t="s">
        <v>254</v>
      </c>
      <c r="B92" s="65" t="s">
        <v>254</v>
      </c>
      <c r="C92" s="66" t="s">
        <v>3370</v>
      </c>
      <c r="D92" s="67">
        <v>10</v>
      </c>
      <c r="E92" s="68" t="s">
        <v>136</v>
      </c>
      <c r="F92" s="69">
        <v>20</v>
      </c>
      <c r="G92" s="66"/>
      <c r="H92" s="70"/>
      <c r="I92" s="71"/>
      <c r="J92" s="71"/>
      <c r="K92" s="34" t="s">
        <v>65</v>
      </c>
      <c r="L92" s="78">
        <v>92</v>
      </c>
      <c r="M92" s="78"/>
      <c r="N92" s="73" t="s">
        <v>888</v>
      </c>
      <c r="O92" s="80" t="s">
        <v>198</v>
      </c>
      <c r="P92" s="82">
        <v>43464.62501157408</v>
      </c>
      <c r="Q92" s="80" t="s">
        <v>363</v>
      </c>
      <c r="R92" s="84" t="s">
        <v>614</v>
      </c>
      <c r="S92" s="80" t="s">
        <v>784</v>
      </c>
      <c r="T92" s="80" t="s">
        <v>954</v>
      </c>
      <c r="U92" s="80" t="s">
        <v>1162</v>
      </c>
      <c r="V92" s="80" t="s">
        <v>1162</v>
      </c>
      <c r="W92" s="82">
        <v>43464.62501157408</v>
      </c>
      <c r="X92" s="85">
        <v>43464</v>
      </c>
      <c r="Y92" s="83" t="s">
        <v>1348</v>
      </c>
      <c r="Z92" s="80" t="s">
        <v>1640</v>
      </c>
      <c r="AA92" s="80"/>
      <c r="AB92" s="80"/>
      <c r="AC92" s="83" t="s">
        <v>1920</v>
      </c>
      <c r="AD92" s="80"/>
      <c r="AE92" s="80" t="b">
        <v>0</v>
      </c>
      <c r="AF92" s="80">
        <v>0</v>
      </c>
      <c r="AG92" s="83" t="s">
        <v>2147</v>
      </c>
      <c r="AH92" s="80" t="b">
        <v>0</v>
      </c>
      <c r="AI92" s="80" t="s">
        <v>2150</v>
      </c>
      <c r="AJ92" s="80"/>
      <c r="AK92" s="83" t="s">
        <v>2147</v>
      </c>
      <c r="AL92" s="80" t="b">
        <v>0</v>
      </c>
      <c r="AM92" s="80">
        <v>0</v>
      </c>
      <c r="AN92" s="83" t="s">
        <v>2147</v>
      </c>
      <c r="AO92" s="80" t="s">
        <v>2174</v>
      </c>
      <c r="AP92" s="80" t="b">
        <v>0</v>
      </c>
      <c r="AQ92" s="83" t="s">
        <v>1920</v>
      </c>
      <c r="AR92" s="80"/>
      <c r="AS92" s="80">
        <v>0</v>
      </c>
      <c r="AT92" s="80">
        <v>0</v>
      </c>
      <c r="AU92" s="80"/>
      <c r="AV92" s="80"/>
      <c r="AW92" s="80"/>
      <c r="AX92" s="80"/>
      <c r="AY92" s="80"/>
      <c r="AZ92" s="80"/>
      <c r="BA92" s="80"/>
      <c r="BB92" s="80"/>
      <c r="BC92">
        <v>19</v>
      </c>
      <c r="BD92" s="79" t="str">
        <f>REPLACE(INDEX(GroupVertices[Group],MATCH(Edges25[[#This Row],[Vertex 1]],GroupVertices[Vertex],0)),1,1,"")</f>
        <v>1</v>
      </c>
      <c r="BE92" s="79" t="str">
        <f>REPLACE(INDEX(GroupVertices[Group],MATCH(Edges25[[#This Row],[Vertex 2]],GroupVertices[Vertex],0)),1,1,"")</f>
        <v>1</v>
      </c>
      <c r="BF92" s="48">
        <v>1</v>
      </c>
      <c r="BG92" s="49">
        <v>4.545454545454546</v>
      </c>
      <c r="BH92" s="48">
        <v>1</v>
      </c>
      <c r="BI92" s="49">
        <v>4.545454545454546</v>
      </c>
      <c r="BJ92" s="48">
        <v>0</v>
      </c>
      <c r="BK92" s="49">
        <v>0</v>
      </c>
      <c r="BL92" s="48">
        <v>20</v>
      </c>
      <c r="BM92" s="49">
        <v>90.9090909090909</v>
      </c>
      <c r="BN92" s="48">
        <v>22</v>
      </c>
    </row>
    <row r="93" spans="1:66" ht="15">
      <c r="A93" s="65" t="s">
        <v>268</v>
      </c>
      <c r="B93" s="65" t="s">
        <v>268</v>
      </c>
      <c r="C93" s="66" t="s">
        <v>3370</v>
      </c>
      <c r="D93" s="67">
        <v>10</v>
      </c>
      <c r="E93" s="68" t="s">
        <v>136</v>
      </c>
      <c r="F93" s="69">
        <v>20</v>
      </c>
      <c r="G93" s="66"/>
      <c r="H93" s="70"/>
      <c r="I93" s="71"/>
      <c r="J93" s="71"/>
      <c r="K93" s="34" t="s">
        <v>65</v>
      </c>
      <c r="L93" s="78">
        <v>93</v>
      </c>
      <c r="M93" s="78"/>
      <c r="N93" s="73" t="s">
        <v>888</v>
      </c>
      <c r="O93" s="80" t="s">
        <v>198</v>
      </c>
      <c r="P93" s="82">
        <v>43465.50009259259</v>
      </c>
      <c r="Q93" s="80" t="s">
        <v>537</v>
      </c>
      <c r="R93" s="80" t="s">
        <v>749</v>
      </c>
      <c r="S93" s="80" t="s">
        <v>814</v>
      </c>
      <c r="T93" s="80" t="s">
        <v>1104</v>
      </c>
      <c r="U93" s="80" t="s">
        <v>1255</v>
      </c>
      <c r="V93" s="80" t="s">
        <v>1255</v>
      </c>
      <c r="W93" s="82">
        <v>43465.50009259259</v>
      </c>
      <c r="X93" s="85">
        <v>43465</v>
      </c>
      <c r="Y93" s="83" t="s">
        <v>1359</v>
      </c>
      <c r="Z93" s="80" t="s">
        <v>1814</v>
      </c>
      <c r="AA93" s="80"/>
      <c r="AB93" s="80"/>
      <c r="AC93" s="83" t="s">
        <v>2095</v>
      </c>
      <c r="AD93" s="80"/>
      <c r="AE93" s="80" t="b">
        <v>0</v>
      </c>
      <c r="AF93" s="80">
        <v>6</v>
      </c>
      <c r="AG93" s="83" t="s">
        <v>2147</v>
      </c>
      <c r="AH93" s="80" t="b">
        <v>0</v>
      </c>
      <c r="AI93" s="80" t="s">
        <v>2150</v>
      </c>
      <c r="AJ93" s="80"/>
      <c r="AK93" s="83" t="s">
        <v>2147</v>
      </c>
      <c r="AL93" s="80" t="b">
        <v>0</v>
      </c>
      <c r="AM93" s="80">
        <v>6</v>
      </c>
      <c r="AN93" s="83" t="s">
        <v>2147</v>
      </c>
      <c r="AO93" s="80" t="s">
        <v>2189</v>
      </c>
      <c r="AP93" s="80" t="b">
        <v>0</v>
      </c>
      <c r="AQ93" s="83" t="s">
        <v>2095</v>
      </c>
      <c r="AR93" s="80"/>
      <c r="AS93" s="80">
        <v>0</v>
      </c>
      <c r="AT93" s="80">
        <v>0</v>
      </c>
      <c r="AU93" s="80"/>
      <c r="AV93" s="80"/>
      <c r="AW93" s="80"/>
      <c r="AX93" s="80"/>
      <c r="AY93" s="80"/>
      <c r="AZ93" s="80"/>
      <c r="BA93" s="80"/>
      <c r="BB93" s="80"/>
      <c r="BC93">
        <v>17</v>
      </c>
      <c r="BD93" s="79" t="str">
        <f>REPLACE(INDEX(GroupVertices[Group],MATCH(Edges25[[#This Row],[Vertex 1]],GroupVertices[Vertex],0)),1,1,"")</f>
        <v>1</v>
      </c>
      <c r="BE93" s="79" t="str">
        <f>REPLACE(INDEX(GroupVertices[Group],MATCH(Edges25[[#This Row],[Vertex 2]],GroupVertices[Vertex],0)),1,1,"")</f>
        <v>1</v>
      </c>
      <c r="BF93" s="48">
        <v>0</v>
      </c>
      <c r="BG93" s="49">
        <v>0</v>
      </c>
      <c r="BH93" s="48">
        <v>1</v>
      </c>
      <c r="BI93" s="49">
        <v>3.7037037037037037</v>
      </c>
      <c r="BJ93" s="48">
        <v>0</v>
      </c>
      <c r="BK93" s="49">
        <v>0</v>
      </c>
      <c r="BL93" s="48">
        <v>26</v>
      </c>
      <c r="BM93" s="49">
        <v>96.29629629629629</v>
      </c>
      <c r="BN93" s="48">
        <v>27</v>
      </c>
    </row>
    <row r="94" spans="1:66" ht="15">
      <c r="A94" s="65" t="s">
        <v>254</v>
      </c>
      <c r="B94" s="65" t="s">
        <v>254</v>
      </c>
      <c r="C94" s="66" t="s">
        <v>3370</v>
      </c>
      <c r="D94" s="67">
        <v>10</v>
      </c>
      <c r="E94" s="68" t="s">
        <v>136</v>
      </c>
      <c r="F94" s="69">
        <v>20</v>
      </c>
      <c r="G94" s="66"/>
      <c r="H94" s="70"/>
      <c r="I94" s="71"/>
      <c r="J94" s="71"/>
      <c r="K94" s="34" t="s">
        <v>65</v>
      </c>
      <c r="L94" s="78">
        <v>94</v>
      </c>
      <c r="M94" s="78"/>
      <c r="N94" s="73" t="s">
        <v>850</v>
      </c>
      <c r="O94" s="80" t="s">
        <v>198</v>
      </c>
      <c r="P94" s="82">
        <v>43467.36111111111</v>
      </c>
      <c r="Q94" s="80" t="s">
        <v>364</v>
      </c>
      <c r="R94" s="84" t="s">
        <v>617</v>
      </c>
      <c r="S94" s="80" t="s">
        <v>787</v>
      </c>
      <c r="T94" s="80" t="s">
        <v>847</v>
      </c>
      <c r="U94" s="80" t="s">
        <v>1163</v>
      </c>
      <c r="V94" s="80" t="s">
        <v>1163</v>
      </c>
      <c r="W94" s="82">
        <v>43467.36111111111</v>
      </c>
      <c r="X94" s="85">
        <v>43467</v>
      </c>
      <c r="Y94" s="83" t="s">
        <v>1500</v>
      </c>
      <c r="Z94" s="80" t="s">
        <v>1641</v>
      </c>
      <c r="AA94" s="80"/>
      <c r="AB94" s="80"/>
      <c r="AC94" s="83" t="s">
        <v>1921</v>
      </c>
      <c r="AD94" s="80"/>
      <c r="AE94" s="80" t="b">
        <v>0</v>
      </c>
      <c r="AF94" s="80">
        <v>1</v>
      </c>
      <c r="AG94" s="83" t="s">
        <v>2147</v>
      </c>
      <c r="AH94" s="80" t="b">
        <v>0</v>
      </c>
      <c r="AI94" s="80" t="s">
        <v>2150</v>
      </c>
      <c r="AJ94" s="80"/>
      <c r="AK94" s="83" t="s">
        <v>2147</v>
      </c>
      <c r="AL94" s="80" t="b">
        <v>0</v>
      </c>
      <c r="AM94" s="80">
        <v>0</v>
      </c>
      <c r="AN94" s="83" t="s">
        <v>2147</v>
      </c>
      <c r="AO94" s="80" t="s">
        <v>2174</v>
      </c>
      <c r="AP94" s="80" t="b">
        <v>0</v>
      </c>
      <c r="AQ94" s="83" t="s">
        <v>1921</v>
      </c>
      <c r="AR94" s="80"/>
      <c r="AS94" s="80">
        <v>0</v>
      </c>
      <c r="AT94" s="80">
        <v>0</v>
      </c>
      <c r="AU94" s="80"/>
      <c r="AV94" s="80"/>
      <c r="AW94" s="80"/>
      <c r="AX94" s="80"/>
      <c r="AY94" s="80"/>
      <c r="AZ94" s="80"/>
      <c r="BA94" s="80"/>
      <c r="BB94" s="80"/>
      <c r="BC94">
        <v>19</v>
      </c>
      <c r="BD94" s="79" t="str">
        <f>REPLACE(INDEX(GroupVertices[Group],MATCH(Edges25[[#This Row],[Vertex 1]],GroupVertices[Vertex],0)),1,1,"")</f>
        <v>1</v>
      </c>
      <c r="BE94" s="79" t="str">
        <f>REPLACE(INDEX(GroupVertices[Group],MATCH(Edges25[[#This Row],[Vertex 2]],GroupVertices[Vertex],0)),1,1,"")</f>
        <v>1</v>
      </c>
      <c r="BF94" s="48">
        <v>0</v>
      </c>
      <c r="BG94" s="49">
        <v>0</v>
      </c>
      <c r="BH94" s="48">
        <v>0</v>
      </c>
      <c r="BI94" s="49">
        <v>0</v>
      </c>
      <c r="BJ94" s="48">
        <v>0</v>
      </c>
      <c r="BK94" s="49">
        <v>0</v>
      </c>
      <c r="BL94" s="48">
        <v>26</v>
      </c>
      <c r="BM94" s="49">
        <v>100</v>
      </c>
      <c r="BN94" s="48">
        <v>26</v>
      </c>
    </row>
    <row r="95" spans="1:66" ht="15">
      <c r="A95" s="65" t="s">
        <v>254</v>
      </c>
      <c r="B95" s="65" t="s">
        <v>254</v>
      </c>
      <c r="C95" s="66" t="s">
        <v>3370</v>
      </c>
      <c r="D95" s="67">
        <v>10</v>
      </c>
      <c r="E95" s="68" t="s">
        <v>136</v>
      </c>
      <c r="F95" s="69">
        <v>20</v>
      </c>
      <c r="G95" s="66"/>
      <c r="H95" s="70"/>
      <c r="I95" s="71"/>
      <c r="J95" s="71"/>
      <c r="K95" s="34" t="s">
        <v>65</v>
      </c>
      <c r="L95" s="78">
        <v>95</v>
      </c>
      <c r="M95" s="78"/>
      <c r="N95" s="73" t="s">
        <v>850</v>
      </c>
      <c r="O95" s="80" t="s">
        <v>198</v>
      </c>
      <c r="P95" s="82">
        <v>43470.666666666664</v>
      </c>
      <c r="Q95" s="80" t="s">
        <v>365</v>
      </c>
      <c r="R95" s="84" t="s">
        <v>618</v>
      </c>
      <c r="S95" s="80" t="s">
        <v>784</v>
      </c>
      <c r="T95" s="80" t="s">
        <v>958</v>
      </c>
      <c r="U95" s="80"/>
      <c r="V95" s="80" t="s">
        <v>1313</v>
      </c>
      <c r="W95" s="82">
        <v>43470.666666666664</v>
      </c>
      <c r="X95" s="85">
        <v>43470</v>
      </c>
      <c r="Y95" s="83" t="s">
        <v>1383</v>
      </c>
      <c r="Z95" s="80" t="s">
        <v>1642</v>
      </c>
      <c r="AA95" s="80"/>
      <c r="AB95" s="80"/>
      <c r="AC95" s="83" t="s">
        <v>1922</v>
      </c>
      <c r="AD95" s="80"/>
      <c r="AE95" s="80" t="b">
        <v>0</v>
      </c>
      <c r="AF95" s="80">
        <v>4</v>
      </c>
      <c r="AG95" s="83" t="s">
        <v>2147</v>
      </c>
      <c r="AH95" s="80" t="b">
        <v>0</v>
      </c>
      <c r="AI95" s="80" t="s">
        <v>2150</v>
      </c>
      <c r="AJ95" s="80"/>
      <c r="AK95" s="83" t="s">
        <v>2147</v>
      </c>
      <c r="AL95" s="80" t="b">
        <v>0</v>
      </c>
      <c r="AM95" s="80">
        <v>2</v>
      </c>
      <c r="AN95" s="83" t="s">
        <v>2147</v>
      </c>
      <c r="AO95" s="80" t="s">
        <v>2174</v>
      </c>
      <c r="AP95" s="80" t="b">
        <v>0</v>
      </c>
      <c r="AQ95" s="83" t="s">
        <v>1922</v>
      </c>
      <c r="AR95" s="80"/>
      <c r="AS95" s="80">
        <v>0</v>
      </c>
      <c r="AT95" s="80">
        <v>0</v>
      </c>
      <c r="AU95" s="80"/>
      <c r="AV95" s="80"/>
      <c r="AW95" s="80"/>
      <c r="AX95" s="80"/>
      <c r="AY95" s="80"/>
      <c r="AZ95" s="80"/>
      <c r="BA95" s="80"/>
      <c r="BB95" s="80"/>
      <c r="BC95">
        <v>19</v>
      </c>
      <c r="BD95" s="79" t="str">
        <f>REPLACE(INDEX(GroupVertices[Group],MATCH(Edges25[[#This Row],[Vertex 1]],GroupVertices[Vertex],0)),1,1,"")</f>
        <v>1</v>
      </c>
      <c r="BE95" s="79" t="str">
        <f>REPLACE(INDEX(GroupVertices[Group],MATCH(Edges25[[#This Row],[Vertex 2]],GroupVertices[Vertex],0)),1,1,"")</f>
        <v>1</v>
      </c>
      <c r="BF95" s="48">
        <v>0</v>
      </c>
      <c r="BG95" s="49">
        <v>0</v>
      </c>
      <c r="BH95" s="48">
        <v>1</v>
      </c>
      <c r="BI95" s="49">
        <v>4.545454545454546</v>
      </c>
      <c r="BJ95" s="48">
        <v>0</v>
      </c>
      <c r="BK95" s="49">
        <v>0</v>
      </c>
      <c r="BL95" s="48">
        <v>21</v>
      </c>
      <c r="BM95" s="49">
        <v>95.45454545454545</v>
      </c>
      <c r="BN95" s="48">
        <v>22</v>
      </c>
    </row>
    <row r="96" spans="1:66" ht="15">
      <c r="A96" s="65" t="s">
        <v>261</v>
      </c>
      <c r="B96" s="65" t="s">
        <v>261</v>
      </c>
      <c r="C96" s="66" t="s">
        <v>3381</v>
      </c>
      <c r="D96" s="67">
        <v>5.916666666666666</v>
      </c>
      <c r="E96" s="68" t="s">
        <v>136</v>
      </c>
      <c r="F96" s="69">
        <v>31.666666666666664</v>
      </c>
      <c r="G96" s="66"/>
      <c r="H96" s="70"/>
      <c r="I96" s="71"/>
      <c r="J96" s="71"/>
      <c r="K96" s="34" t="s">
        <v>65</v>
      </c>
      <c r="L96" s="78">
        <v>96</v>
      </c>
      <c r="M96" s="78"/>
      <c r="N96" s="73" t="s">
        <v>850</v>
      </c>
      <c r="O96" s="80" t="s">
        <v>198</v>
      </c>
      <c r="P96" s="82">
        <v>43475.66667824074</v>
      </c>
      <c r="Q96" s="80" t="s">
        <v>562</v>
      </c>
      <c r="R96" s="80" t="s">
        <v>763</v>
      </c>
      <c r="S96" s="80" t="s">
        <v>820</v>
      </c>
      <c r="T96" s="80" t="s">
        <v>1121</v>
      </c>
      <c r="U96" s="80" t="s">
        <v>1273</v>
      </c>
      <c r="V96" s="80" t="s">
        <v>1273</v>
      </c>
      <c r="W96" s="82">
        <v>43475.66667824074</v>
      </c>
      <c r="X96" s="85">
        <v>43475</v>
      </c>
      <c r="Y96" s="83" t="s">
        <v>1336</v>
      </c>
      <c r="Z96" s="80" t="s">
        <v>1839</v>
      </c>
      <c r="AA96" s="80"/>
      <c r="AB96" s="80"/>
      <c r="AC96" s="83" t="s">
        <v>2120</v>
      </c>
      <c r="AD96" s="80"/>
      <c r="AE96" s="80" t="b">
        <v>0</v>
      </c>
      <c r="AF96" s="80">
        <v>8</v>
      </c>
      <c r="AG96" s="83" t="s">
        <v>2147</v>
      </c>
      <c r="AH96" s="80" t="b">
        <v>0</v>
      </c>
      <c r="AI96" s="80" t="s">
        <v>2153</v>
      </c>
      <c r="AJ96" s="80"/>
      <c r="AK96" s="83" t="s">
        <v>2147</v>
      </c>
      <c r="AL96" s="80" t="b">
        <v>0</v>
      </c>
      <c r="AM96" s="80">
        <v>3</v>
      </c>
      <c r="AN96" s="83" t="s">
        <v>2147</v>
      </c>
      <c r="AO96" s="80" t="s">
        <v>2174</v>
      </c>
      <c r="AP96" s="80" t="b">
        <v>0</v>
      </c>
      <c r="AQ96" s="83" t="s">
        <v>2120</v>
      </c>
      <c r="AR96" s="80"/>
      <c r="AS96" s="80">
        <v>0</v>
      </c>
      <c r="AT96" s="80">
        <v>0</v>
      </c>
      <c r="AU96" s="80"/>
      <c r="AV96" s="80"/>
      <c r="AW96" s="80"/>
      <c r="AX96" s="80"/>
      <c r="AY96" s="80"/>
      <c r="AZ96" s="80"/>
      <c r="BA96" s="80"/>
      <c r="BB96" s="80"/>
      <c r="BC96">
        <v>6</v>
      </c>
      <c r="BD96" s="79" t="str">
        <f>REPLACE(INDEX(GroupVertices[Group],MATCH(Edges25[[#This Row],[Vertex 1]],GroupVertices[Vertex],0)),1,1,"")</f>
        <v>1</v>
      </c>
      <c r="BE96" s="79" t="str">
        <f>REPLACE(INDEX(GroupVertices[Group],MATCH(Edges25[[#This Row],[Vertex 2]],GroupVertices[Vertex],0)),1,1,"")</f>
        <v>1</v>
      </c>
      <c r="BF96" s="48">
        <v>0</v>
      </c>
      <c r="BG96" s="49">
        <v>0</v>
      </c>
      <c r="BH96" s="48">
        <v>1</v>
      </c>
      <c r="BI96" s="49">
        <v>5.555555555555555</v>
      </c>
      <c r="BJ96" s="48">
        <v>0</v>
      </c>
      <c r="BK96" s="49">
        <v>0</v>
      </c>
      <c r="BL96" s="48">
        <v>17</v>
      </c>
      <c r="BM96" s="49">
        <v>94.44444444444444</v>
      </c>
      <c r="BN96" s="48">
        <v>18</v>
      </c>
    </row>
    <row r="97" spans="1:66" ht="15">
      <c r="A97" s="65" t="s">
        <v>254</v>
      </c>
      <c r="B97" s="65" t="s">
        <v>254</v>
      </c>
      <c r="C97" s="66" t="s">
        <v>3370</v>
      </c>
      <c r="D97" s="67">
        <v>10</v>
      </c>
      <c r="E97" s="68" t="s">
        <v>136</v>
      </c>
      <c r="F97" s="69">
        <v>20</v>
      </c>
      <c r="G97" s="66"/>
      <c r="H97" s="70"/>
      <c r="I97" s="71"/>
      <c r="J97" s="71"/>
      <c r="K97" s="34" t="s">
        <v>65</v>
      </c>
      <c r="L97" s="78">
        <v>97</v>
      </c>
      <c r="M97" s="78"/>
      <c r="N97" s="73" t="s">
        <v>888</v>
      </c>
      <c r="O97" s="80" t="s">
        <v>198</v>
      </c>
      <c r="P97" s="82">
        <v>43477.25</v>
      </c>
      <c r="Q97" s="80" t="s">
        <v>366</v>
      </c>
      <c r="R97" s="84" t="s">
        <v>619</v>
      </c>
      <c r="S97" s="80" t="s">
        <v>784</v>
      </c>
      <c r="T97" s="80" t="s">
        <v>960</v>
      </c>
      <c r="U97" s="80"/>
      <c r="V97" s="80" t="s">
        <v>1313</v>
      </c>
      <c r="W97" s="82">
        <v>43477.25</v>
      </c>
      <c r="X97" s="85">
        <v>43477</v>
      </c>
      <c r="Y97" s="83" t="s">
        <v>1367</v>
      </c>
      <c r="Z97" s="80" t="s">
        <v>1643</v>
      </c>
      <c r="AA97" s="80"/>
      <c r="AB97" s="80"/>
      <c r="AC97" s="83" t="s">
        <v>1923</v>
      </c>
      <c r="AD97" s="80"/>
      <c r="AE97" s="80" t="b">
        <v>0</v>
      </c>
      <c r="AF97" s="80">
        <v>3</v>
      </c>
      <c r="AG97" s="83" t="s">
        <v>2147</v>
      </c>
      <c r="AH97" s="80" t="b">
        <v>0</v>
      </c>
      <c r="AI97" s="80" t="s">
        <v>2150</v>
      </c>
      <c r="AJ97" s="80"/>
      <c r="AK97" s="83" t="s">
        <v>2147</v>
      </c>
      <c r="AL97" s="80" t="b">
        <v>0</v>
      </c>
      <c r="AM97" s="80">
        <v>0</v>
      </c>
      <c r="AN97" s="83" t="s">
        <v>2147</v>
      </c>
      <c r="AO97" s="80" t="s">
        <v>2174</v>
      </c>
      <c r="AP97" s="80" t="b">
        <v>0</v>
      </c>
      <c r="AQ97" s="83" t="s">
        <v>1923</v>
      </c>
      <c r="AR97" s="80"/>
      <c r="AS97" s="80">
        <v>0</v>
      </c>
      <c r="AT97" s="80">
        <v>0</v>
      </c>
      <c r="AU97" s="80"/>
      <c r="AV97" s="80"/>
      <c r="AW97" s="80"/>
      <c r="AX97" s="80"/>
      <c r="AY97" s="80"/>
      <c r="AZ97" s="80"/>
      <c r="BA97" s="80"/>
      <c r="BB97" s="80"/>
      <c r="BC97">
        <v>19</v>
      </c>
      <c r="BD97" s="79" t="str">
        <f>REPLACE(INDEX(GroupVertices[Group],MATCH(Edges25[[#This Row],[Vertex 1]],GroupVertices[Vertex],0)),1,1,"")</f>
        <v>1</v>
      </c>
      <c r="BE97" s="79" t="str">
        <f>REPLACE(INDEX(GroupVertices[Group],MATCH(Edges25[[#This Row],[Vertex 2]],GroupVertices[Vertex],0)),1,1,"")</f>
        <v>1</v>
      </c>
      <c r="BF97" s="48">
        <v>1</v>
      </c>
      <c r="BG97" s="49">
        <v>4.761904761904762</v>
      </c>
      <c r="BH97" s="48">
        <v>1</v>
      </c>
      <c r="BI97" s="49">
        <v>4.761904761904762</v>
      </c>
      <c r="BJ97" s="48">
        <v>0</v>
      </c>
      <c r="BK97" s="49">
        <v>0</v>
      </c>
      <c r="BL97" s="48">
        <v>19</v>
      </c>
      <c r="BM97" s="49">
        <v>90.47619047619048</v>
      </c>
      <c r="BN97" s="48">
        <v>21</v>
      </c>
    </row>
    <row r="98" spans="1:66" ht="15">
      <c r="A98" s="65" t="s">
        <v>254</v>
      </c>
      <c r="B98" s="65" t="s">
        <v>254</v>
      </c>
      <c r="C98" s="66" t="s">
        <v>3370</v>
      </c>
      <c r="D98" s="67">
        <v>10</v>
      </c>
      <c r="E98" s="68" t="s">
        <v>136</v>
      </c>
      <c r="F98" s="69">
        <v>20</v>
      </c>
      <c r="G98" s="66"/>
      <c r="H98" s="70"/>
      <c r="I98" s="71"/>
      <c r="J98" s="71"/>
      <c r="K98" s="34" t="s">
        <v>65</v>
      </c>
      <c r="L98" s="78">
        <v>98</v>
      </c>
      <c r="M98" s="78"/>
      <c r="N98" s="73" t="s">
        <v>850</v>
      </c>
      <c r="O98" s="80" t="s">
        <v>198</v>
      </c>
      <c r="P98" s="82">
        <v>43477.54375</v>
      </c>
      <c r="Q98" s="80" t="s">
        <v>367</v>
      </c>
      <c r="R98" s="84" t="s">
        <v>612</v>
      </c>
      <c r="S98" s="80" t="s">
        <v>784</v>
      </c>
      <c r="T98" s="80" t="s">
        <v>961</v>
      </c>
      <c r="U98" s="80"/>
      <c r="V98" s="80" t="s">
        <v>1313</v>
      </c>
      <c r="W98" s="82">
        <v>43477.54375</v>
      </c>
      <c r="X98" s="85">
        <v>43477</v>
      </c>
      <c r="Y98" s="83" t="s">
        <v>1481</v>
      </c>
      <c r="Z98" s="80" t="s">
        <v>1644</v>
      </c>
      <c r="AA98" s="80"/>
      <c r="AB98" s="80"/>
      <c r="AC98" s="83" t="s">
        <v>1924</v>
      </c>
      <c r="AD98" s="80"/>
      <c r="AE98" s="80" t="b">
        <v>0</v>
      </c>
      <c r="AF98" s="80">
        <v>0</v>
      </c>
      <c r="AG98" s="83" t="s">
        <v>2147</v>
      </c>
      <c r="AH98" s="80" t="b">
        <v>0</v>
      </c>
      <c r="AI98" s="80" t="s">
        <v>2150</v>
      </c>
      <c r="AJ98" s="80"/>
      <c r="AK98" s="83" t="s">
        <v>2147</v>
      </c>
      <c r="AL98" s="80" t="b">
        <v>0</v>
      </c>
      <c r="AM98" s="80">
        <v>0</v>
      </c>
      <c r="AN98" s="83" t="s">
        <v>2147</v>
      </c>
      <c r="AO98" s="80" t="s">
        <v>2174</v>
      </c>
      <c r="AP98" s="80" t="b">
        <v>0</v>
      </c>
      <c r="AQ98" s="83" t="s">
        <v>1924</v>
      </c>
      <c r="AR98" s="80"/>
      <c r="AS98" s="80">
        <v>0</v>
      </c>
      <c r="AT98" s="80">
        <v>0</v>
      </c>
      <c r="AU98" s="80"/>
      <c r="AV98" s="80"/>
      <c r="AW98" s="80"/>
      <c r="AX98" s="80"/>
      <c r="AY98" s="80"/>
      <c r="AZ98" s="80"/>
      <c r="BA98" s="80"/>
      <c r="BB98" s="80"/>
      <c r="BC98">
        <v>19</v>
      </c>
      <c r="BD98" s="79" t="str">
        <f>REPLACE(INDEX(GroupVertices[Group],MATCH(Edges25[[#This Row],[Vertex 1]],GroupVertices[Vertex],0)),1,1,"")</f>
        <v>1</v>
      </c>
      <c r="BE98" s="79" t="str">
        <f>REPLACE(INDEX(GroupVertices[Group],MATCH(Edges25[[#This Row],[Vertex 2]],GroupVertices[Vertex],0)),1,1,"")</f>
        <v>1</v>
      </c>
      <c r="BF98" s="48">
        <v>1</v>
      </c>
      <c r="BG98" s="49">
        <v>2.9411764705882355</v>
      </c>
      <c r="BH98" s="48">
        <v>2</v>
      </c>
      <c r="BI98" s="49">
        <v>5.882352941176471</v>
      </c>
      <c r="BJ98" s="48">
        <v>0</v>
      </c>
      <c r="BK98" s="49">
        <v>0</v>
      </c>
      <c r="BL98" s="48">
        <v>31</v>
      </c>
      <c r="BM98" s="49">
        <v>91.17647058823529</v>
      </c>
      <c r="BN98" s="48">
        <v>34</v>
      </c>
    </row>
    <row r="99" spans="1:66" ht="15">
      <c r="A99" s="65" t="s">
        <v>264</v>
      </c>
      <c r="B99" s="65" t="s">
        <v>264</v>
      </c>
      <c r="C99" s="66" t="s">
        <v>3376</v>
      </c>
      <c r="D99" s="67">
        <v>8.833333333333332</v>
      </c>
      <c r="E99" s="68" t="s">
        <v>136</v>
      </c>
      <c r="F99" s="69">
        <v>23.333333333333332</v>
      </c>
      <c r="G99" s="66"/>
      <c r="H99" s="70"/>
      <c r="I99" s="71"/>
      <c r="J99" s="71"/>
      <c r="K99" s="34" t="s">
        <v>65</v>
      </c>
      <c r="L99" s="78">
        <v>99</v>
      </c>
      <c r="M99" s="78"/>
      <c r="N99" s="73" t="s">
        <v>850</v>
      </c>
      <c r="O99" s="80" t="s">
        <v>198</v>
      </c>
      <c r="P99" s="82">
        <v>43479.43821759259</v>
      </c>
      <c r="Q99" s="80" t="s">
        <v>475</v>
      </c>
      <c r="R99" s="84" t="s">
        <v>703</v>
      </c>
      <c r="S99" s="80" t="s">
        <v>814</v>
      </c>
      <c r="T99" s="80"/>
      <c r="U99" s="80" t="s">
        <v>1220</v>
      </c>
      <c r="V99" s="80" t="s">
        <v>1220</v>
      </c>
      <c r="W99" s="82">
        <v>43479.43821759259</v>
      </c>
      <c r="X99" s="85">
        <v>43479</v>
      </c>
      <c r="Y99" s="83" t="s">
        <v>1439</v>
      </c>
      <c r="Z99" s="80" t="s">
        <v>1752</v>
      </c>
      <c r="AA99" s="80"/>
      <c r="AB99" s="80"/>
      <c r="AC99" s="83" t="s">
        <v>2032</v>
      </c>
      <c r="AD99" s="80"/>
      <c r="AE99" s="80" t="b">
        <v>0</v>
      </c>
      <c r="AF99" s="80">
        <v>0</v>
      </c>
      <c r="AG99" s="83" t="s">
        <v>2147</v>
      </c>
      <c r="AH99" s="80" t="b">
        <v>0</v>
      </c>
      <c r="AI99" s="80" t="s">
        <v>2150</v>
      </c>
      <c r="AJ99" s="80"/>
      <c r="AK99" s="83" t="s">
        <v>2147</v>
      </c>
      <c r="AL99" s="80" t="b">
        <v>0</v>
      </c>
      <c r="AM99" s="80">
        <v>1</v>
      </c>
      <c r="AN99" s="83" t="s">
        <v>2147</v>
      </c>
      <c r="AO99" s="80" t="s">
        <v>2189</v>
      </c>
      <c r="AP99" s="80" t="b">
        <v>0</v>
      </c>
      <c r="AQ99" s="83" t="s">
        <v>2032</v>
      </c>
      <c r="AR99" s="80"/>
      <c r="AS99" s="80">
        <v>0</v>
      </c>
      <c r="AT99" s="80">
        <v>0</v>
      </c>
      <c r="AU99" s="80"/>
      <c r="AV99" s="80"/>
      <c r="AW99" s="80"/>
      <c r="AX99" s="80"/>
      <c r="AY99" s="80"/>
      <c r="AZ99" s="80"/>
      <c r="BA99" s="80"/>
      <c r="BB99" s="80"/>
      <c r="BC99">
        <v>11</v>
      </c>
      <c r="BD99" s="79" t="str">
        <f>REPLACE(INDEX(GroupVertices[Group],MATCH(Edges25[[#This Row],[Vertex 1]],GroupVertices[Vertex],0)),1,1,"")</f>
        <v>1</v>
      </c>
      <c r="BE99" s="79" t="str">
        <f>REPLACE(INDEX(GroupVertices[Group],MATCH(Edges25[[#This Row],[Vertex 2]],GroupVertices[Vertex],0)),1,1,"")</f>
        <v>1</v>
      </c>
      <c r="BF99" s="48">
        <v>1</v>
      </c>
      <c r="BG99" s="49">
        <v>5.555555555555555</v>
      </c>
      <c r="BH99" s="48">
        <v>0</v>
      </c>
      <c r="BI99" s="49">
        <v>0</v>
      </c>
      <c r="BJ99" s="48">
        <v>0</v>
      </c>
      <c r="BK99" s="49">
        <v>0</v>
      </c>
      <c r="BL99" s="48">
        <v>17</v>
      </c>
      <c r="BM99" s="49">
        <v>94.44444444444444</v>
      </c>
      <c r="BN99" s="48">
        <v>18</v>
      </c>
    </row>
    <row r="100" spans="1:66" ht="15">
      <c r="A100" s="65" t="s">
        <v>236</v>
      </c>
      <c r="B100" s="65" t="s">
        <v>236</v>
      </c>
      <c r="C100" s="66" t="s">
        <v>3370</v>
      </c>
      <c r="D100" s="67">
        <v>10</v>
      </c>
      <c r="E100" s="68" t="s">
        <v>136</v>
      </c>
      <c r="F100" s="69">
        <v>20</v>
      </c>
      <c r="G100" s="66"/>
      <c r="H100" s="70"/>
      <c r="I100" s="71"/>
      <c r="J100" s="71"/>
      <c r="K100" s="34" t="s">
        <v>65</v>
      </c>
      <c r="L100" s="78">
        <v>100</v>
      </c>
      <c r="M100" s="78"/>
      <c r="N100" s="73" t="s">
        <v>888</v>
      </c>
      <c r="O100" s="80" t="s">
        <v>198</v>
      </c>
      <c r="P100" s="82">
        <v>43479.7709375</v>
      </c>
      <c r="Q100" s="80" t="s">
        <v>449</v>
      </c>
      <c r="R100" s="84" t="s">
        <v>689</v>
      </c>
      <c r="S100" s="80" t="s">
        <v>784</v>
      </c>
      <c r="T100" s="80" t="s">
        <v>1032</v>
      </c>
      <c r="U100" s="80" t="s">
        <v>1208</v>
      </c>
      <c r="V100" s="80" t="s">
        <v>1208</v>
      </c>
      <c r="W100" s="82">
        <v>43479.7709375</v>
      </c>
      <c r="X100" s="85">
        <v>43479</v>
      </c>
      <c r="Y100" s="83" t="s">
        <v>1554</v>
      </c>
      <c r="Z100" s="80" t="s">
        <v>1726</v>
      </c>
      <c r="AA100" s="80"/>
      <c r="AB100" s="80"/>
      <c r="AC100" s="83" t="s">
        <v>2006</v>
      </c>
      <c r="AD100" s="80"/>
      <c r="AE100" s="80" t="b">
        <v>0</v>
      </c>
      <c r="AF100" s="80">
        <v>0</v>
      </c>
      <c r="AG100" s="83" t="s">
        <v>2147</v>
      </c>
      <c r="AH100" s="80" t="b">
        <v>0</v>
      </c>
      <c r="AI100" s="80" t="s">
        <v>2150</v>
      </c>
      <c r="AJ100" s="80"/>
      <c r="AK100" s="83" t="s">
        <v>2147</v>
      </c>
      <c r="AL100" s="80" t="b">
        <v>0</v>
      </c>
      <c r="AM100" s="80">
        <v>10</v>
      </c>
      <c r="AN100" s="83" t="s">
        <v>2147</v>
      </c>
      <c r="AO100" s="80" t="s">
        <v>2176</v>
      </c>
      <c r="AP100" s="80" t="b">
        <v>0</v>
      </c>
      <c r="AQ100" s="83" t="s">
        <v>2006</v>
      </c>
      <c r="AR100" s="80"/>
      <c r="AS100" s="80">
        <v>0</v>
      </c>
      <c r="AT100" s="80">
        <v>0</v>
      </c>
      <c r="AU100" s="80"/>
      <c r="AV100" s="80"/>
      <c r="AW100" s="80"/>
      <c r="AX100" s="80"/>
      <c r="AY100" s="80"/>
      <c r="AZ100" s="80"/>
      <c r="BA100" s="80"/>
      <c r="BB100" s="80"/>
      <c r="BC100">
        <v>13</v>
      </c>
      <c r="BD100" s="79" t="str">
        <f>REPLACE(INDEX(GroupVertices[Group],MATCH(Edges25[[#This Row],[Vertex 1]],GroupVertices[Vertex],0)),1,1,"")</f>
        <v>1</v>
      </c>
      <c r="BE100" s="79" t="str">
        <f>REPLACE(INDEX(GroupVertices[Group],MATCH(Edges25[[#This Row],[Vertex 2]],GroupVertices[Vertex],0)),1,1,"")</f>
        <v>1</v>
      </c>
      <c r="BF100" s="48">
        <v>2</v>
      </c>
      <c r="BG100" s="49">
        <v>6.896551724137931</v>
      </c>
      <c r="BH100" s="48">
        <v>0</v>
      </c>
      <c r="BI100" s="49">
        <v>0</v>
      </c>
      <c r="BJ100" s="48">
        <v>0</v>
      </c>
      <c r="BK100" s="49">
        <v>0</v>
      </c>
      <c r="BL100" s="48">
        <v>27</v>
      </c>
      <c r="BM100" s="49">
        <v>93.10344827586206</v>
      </c>
      <c r="BN100" s="48">
        <v>29</v>
      </c>
    </row>
    <row r="101" spans="1:66" ht="15">
      <c r="A101" s="65" t="s">
        <v>236</v>
      </c>
      <c r="B101" s="65" t="s">
        <v>236</v>
      </c>
      <c r="C101" s="66" t="s">
        <v>3370</v>
      </c>
      <c r="D101" s="67">
        <v>10</v>
      </c>
      <c r="E101" s="68" t="s">
        <v>136</v>
      </c>
      <c r="F101" s="69">
        <v>20</v>
      </c>
      <c r="G101" s="66"/>
      <c r="H101" s="70"/>
      <c r="I101" s="71"/>
      <c r="J101" s="71"/>
      <c r="K101" s="34" t="s">
        <v>65</v>
      </c>
      <c r="L101" s="78">
        <v>101</v>
      </c>
      <c r="M101" s="78"/>
      <c r="N101" s="73" t="s">
        <v>888</v>
      </c>
      <c r="O101" s="80" t="s">
        <v>198</v>
      </c>
      <c r="P101" s="82">
        <v>43480.372928240744</v>
      </c>
      <c r="Q101" s="80" t="s">
        <v>450</v>
      </c>
      <c r="R101" s="84" t="s">
        <v>689</v>
      </c>
      <c r="S101" s="80" t="s">
        <v>784</v>
      </c>
      <c r="T101" s="80" t="s">
        <v>1033</v>
      </c>
      <c r="U101" s="80" t="s">
        <v>1209</v>
      </c>
      <c r="V101" s="80" t="s">
        <v>1209</v>
      </c>
      <c r="W101" s="82">
        <v>43480.372928240744</v>
      </c>
      <c r="X101" s="85">
        <v>43480</v>
      </c>
      <c r="Y101" s="83" t="s">
        <v>1425</v>
      </c>
      <c r="Z101" s="80" t="s">
        <v>1727</v>
      </c>
      <c r="AA101" s="80"/>
      <c r="AB101" s="80"/>
      <c r="AC101" s="83" t="s">
        <v>2007</v>
      </c>
      <c r="AD101" s="80"/>
      <c r="AE101" s="80" t="b">
        <v>0</v>
      </c>
      <c r="AF101" s="80">
        <v>3</v>
      </c>
      <c r="AG101" s="83" t="s">
        <v>2147</v>
      </c>
      <c r="AH101" s="80" t="b">
        <v>0</v>
      </c>
      <c r="AI101" s="80" t="s">
        <v>2150</v>
      </c>
      <c r="AJ101" s="80"/>
      <c r="AK101" s="83" t="s">
        <v>2147</v>
      </c>
      <c r="AL101" s="80" t="b">
        <v>0</v>
      </c>
      <c r="AM101" s="80">
        <v>16</v>
      </c>
      <c r="AN101" s="83" t="s">
        <v>2147</v>
      </c>
      <c r="AO101" s="80" t="s">
        <v>2176</v>
      </c>
      <c r="AP101" s="80" t="b">
        <v>0</v>
      </c>
      <c r="AQ101" s="83" t="s">
        <v>2007</v>
      </c>
      <c r="AR101" s="80"/>
      <c r="AS101" s="80">
        <v>0</v>
      </c>
      <c r="AT101" s="80">
        <v>0</v>
      </c>
      <c r="AU101" s="80"/>
      <c r="AV101" s="80"/>
      <c r="AW101" s="80"/>
      <c r="AX101" s="80"/>
      <c r="AY101" s="80"/>
      <c r="AZ101" s="80"/>
      <c r="BA101" s="80"/>
      <c r="BB101" s="80"/>
      <c r="BC101">
        <v>13</v>
      </c>
      <c r="BD101" s="79" t="str">
        <f>REPLACE(INDEX(GroupVertices[Group],MATCH(Edges25[[#This Row],[Vertex 1]],GroupVertices[Vertex],0)),1,1,"")</f>
        <v>1</v>
      </c>
      <c r="BE101" s="79" t="str">
        <f>REPLACE(INDEX(GroupVertices[Group],MATCH(Edges25[[#This Row],[Vertex 2]],GroupVertices[Vertex],0)),1,1,"")</f>
        <v>1</v>
      </c>
      <c r="BF101" s="48">
        <v>3</v>
      </c>
      <c r="BG101" s="49">
        <v>10.344827586206897</v>
      </c>
      <c r="BH101" s="48">
        <v>1</v>
      </c>
      <c r="BI101" s="49">
        <v>3.4482758620689653</v>
      </c>
      <c r="BJ101" s="48">
        <v>0</v>
      </c>
      <c r="BK101" s="49">
        <v>0</v>
      </c>
      <c r="BL101" s="48">
        <v>25</v>
      </c>
      <c r="BM101" s="49">
        <v>86.20689655172414</v>
      </c>
      <c r="BN101" s="48">
        <v>29</v>
      </c>
    </row>
    <row r="102" spans="1:66" ht="15">
      <c r="A102" s="65" t="s">
        <v>262</v>
      </c>
      <c r="B102" s="65" t="s">
        <v>262</v>
      </c>
      <c r="C102" s="66" t="s">
        <v>3380</v>
      </c>
      <c r="D102" s="67">
        <v>7.083333333333333</v>
      </c>
      <c r="E102" s="68" t="s">
        <v>136</v>
      </c>
      <c r="F102" s="69">
        <v>28.333333333333336</v>
      </c>
      <c r="G102" s="66"/>
      <c r="H102" s="70"/>
      <c r="I102" s="71"/>
      <c r="J102" s="71"/>
      <c r="K102" s="34" t="s">
        <v>65</v>
      </c>
      <c r="L102" s="78">
        <v>102</v>
      </c>
      <c r="M102" s="78"/>
      <c r="N102" s="73" t="s">
        <v>850</v>
      </c>
      <c r="O102" s="80" t="s">
        <v>198</v>
      </c>
      <c r="P102" s="82">
        <v>43483.50016203704</v>
      </c>
      <c r="Q102" s="80" t="s">
        <v>416</v>
      </c>
      <c r="R102" s="84" t="s">
        <v>664</v>
      </c>
      <c r="S102" s="80" t="s">
        <v>820</v>
      </c>
      <c r="T102" s="80" t="s">
        <v>1007</v>
      </c>
      <c r="U102" s="80" t="s">
        <v>1187</v>
      </c>
      <c r="V102" s="80" t="s">
        <v>1187</v>
      </c>
      <c r="W102" s="82">
        <v>43483.50016203704</v>
      </c>
      <c r="X102" s="85">
        <v>43483</v>
      </c>
      <c r="Y102" s="83" t="s">
        <v>1410</v>
      </c>
      <c r="Z102" s="80" t="s">
        <v>1693</v>
      </c>
      <c r="AA102" s="80"/>
      <c r="AB102" s="80"/>
      <c r="AC102" s="83" t="s">
        <v>1973</v>
      </c>
      <c r="AD102" s="80"/>
      <c r="AE102" s="80" t="b">
        <v>0</v>
      </c>
      <c r="AF102" s="80">
        <v>1</v>
      </c>
      <c r="AG102" s="83" t="s">
        <v>2147</v>
      </c>
      <c r="AH102" s="80" t="b">
        <v>0</v>
      </c>
      <c r="AI102" s="80" t="s">
        <v>2150</v>
      </c>
      <c r="AJ102" s="80"/>
      <c r="AK102" s="83" t="s">
        <v>2147</v>
      </c>
      <c r="AL102" s="80" t="b">
        <v>0</v>
      </c>
      <c r="AM102" s="80">
        <v>3</v>
      </c>
      <c r="AN102" s="83" t="s">
        <v>2147</v>
      </c>
      <c r="AO102" s="80" t="s">
        <v>2176</v>
      </c>
      <c r="AP102" s="80" t="b">
        <v>0</v>
      </c>
      <c r="AQ102" s="83" t="s">
        <v>1973</v>
      </c>
      <c r="AR102" s="80"/>
      <c r="AS102" s="80">
        <v>0</v>
      </c>
      <c r="AT102" s="80">
        <v>0</v>
      </c>
      <c r="AU102" s="80"/>
      <c r="AV102" s="80"/>
      <c r="AW102" s="80"/>
      <c r="AX102" s="80"/>
      <c r="AY102" s="80"/>
      <c r="AZ102" s="80"/>
      <c r="BA102" s="80"/>
      <c r="BB102" s="80"/>
      <c r="BC102">
        <v>8</v>
      </c>
      <c r="BD102" s="79" t="str">
        <f>REPLACE(INDEX(GroupVertices[Group],MATCH(Edges25[[#This Row],[Vertex 1]],GroupVertices[Vertex],0)),1,1,"")</f>
        <v>1</v>
      </c>
      <c r="BE102" s="79" t="str">
        <f>REPLACE(INDEX(GroupVertices[Group],MATCH(Edges25[[#This Row],[Vertex 2]],GroupVertices[Vertex],0)),1,1,"")</f>
        <v>1</v>
      </c>
      <c r="BF102" s="48">
        <v>0</v>
      </c>
      <c r="BG102" s="49">
        <v>0</v>
      </c>
      <c r="BH102" s="48">
        <v>1</v>
      </c>
      <c r="BI102" s="49">
        <v>4.545454545454546</v>
      </c>
      <c r="BJ102" s="48">
        <v>0</v>
      </c>
      <c r="BK102" s="49">
        <v>0</v>
      </c>
      <c r="BL102" s="48">
        <v>21</v>
      </c>
      <c r="BM102" s="49">
        <v>95.45454545454545</v>
      </c>
      <c r="BN102" s="48">
        <v>22</v>
      </c>
    </row>
    <row r="103" spans="1:66" ht="15">
      <c r="A103" s="65" t="s">
        <v>244</v>
      </c>
      <c r="B103" s="65" t="s">
        <v>244</v>
      </c>
      <c r="C103" s="66" t="s">
        <v>3376</v>
      </c>
      <c r="D103" s="67">
        <v>8.833333333333332</v>
      </c>
      <c r="E103" s="68" t="s">
        <v>136</v>
      </c>
      <c r="F103" s="69">
        <v>23.333333333333332</v>
      </c>
      <c r="G103" s="66"/>
      <c r="H103" s="70"/>
      <c r="I103" s="71"/>
      <c r="J103" s="71"/>
      <c r="K103" s="34" t="s">
        <v>65</v>
      </c>
      <c r="L103" s="78">
        <v>103</v>
      </c>
      <c r="M103" s="78"/>
      <c r="N103" s="73" t="s">
        <v>850</v>
      </c>
      <c r="O103" s="80" t="s">
        <v>198</v>
      </c>
      <c r="P103" s="82">
        <v>43486.65851851852</v>
      </c>
      <c r="Q103" s="80" t="s">
        <v>398</v>
      </c>
      <c r="R103" s="84" t="s">
        <v>646</v>
      </c>
      <c r="S103" s="80" t="s">
        <v>806</v>
      </c>
      <c r="T103" s="80" t="s">
        <v>904</v>
      </c>
      <c r="U103" s="80"/>
      <c r="V103" s="80" t="s">
        <v>1303</v>
      </c>
      <c r="W103" s="82">
        <v>43486.65851851852</v>
      </c>
      <c r="X103" s="85">
        <v>43486</v>
      </c>
      <c r="Y103" s="83" t="s">
        <v>1541</v>
      </c>
      <c r="Z103" s="80" t="s">
        <v>1675</v>
      </c>
      <c r="AA103" s="80"/>
      <c r="AB103" s="80"/>
      <c r="AC103" s="83" t="s">
        <v>1955</v>
      </c>
      <c r="AD103" s="80"/>
      <c r="AE103" s="80" t="b">
        <v>0</v>
      </c>
      <c r="AF103" s="80">
        <v>4</v>
      </c>
      <c r="AG103" s="83" t="s">
        <v>2147</v>
      </c>
      <c r="AH103" s="80" t="b">
        <v>0</v>
      </c>
      <c r="AI103" s="80" t="s">
        <v>2153</v>
      </c>
      <c r="AJ103" s="80"/>
      <c r="AK103" s="83" t="s">
        <v>2147</v>
      </c>
      <c r="AL103" s="80" t="b">
        <v>0</v>
      </c>
      <c r="AM103" s="80">
        <v>4</v>
      </c>
      <c r="AN103" s="83" t="s">
        <v>2147</v>
      </c>
      <c r="AO103" s="80" t="s">
        <v>2188</v>
      </c>
      <c r="AP103" s="80" t="b">
        <v>0</v>
      </c>
      <c r="AQ103" s="83" t="s">
        <v>1955</v>
      </c>
      <c r="AR103" s="80"/>
      <c r="AS103" s="80">
        <v>0</v>
      </c>
      <c r="AT103" s="80">
        <v>0</v>
      </c>
      <c r="AU103" s="80"/>
      <c r="AV103" s="80"/>
      <c r="AW103" s="80"/>
      <c r="AX103" s="80"/>
      <c r="AY103" s="80"/>
      <c r="AZ103" s="80"/>
      <c r="BA103" s="80"/>
      <c r="BB103" s="80"/>
      <c r="BC103">
        <v>11</v>
      </c>
      <c r="BD103" s="79" t="str">
        <f>REPLACE(INDEX(GroupVertices[Group],MATCH(Edges25[[#This Row],[Vertex 1]],GroupVertices[Vertex],0)),1,1,"")</f>
        <v>1</v>
      </c>
      <c r="BE103" s="79" t="str">
        <f>REPLACE(INDEX(GroupVertices[Group],MATCH(Edges25[[#This Row],[Vertex 2]],GroupVertices[Vertex],0)),1,1,"")</f>
        <v>1</v>
      </c>
      <c r="BF103" s="48">
        <v>0</v>
      </c>
      <c r="BG103" s="49">
        <v>0</v>
      </c>
      <c r="BH103" s="48">
        <v>1</v>
      </c>
      <c r="BI103" s="49">
        <v>6.666666666666667</v>
      </c>
      <c r="BJ103" s="48">
        <v>0</v>
      </c>
      <c r="BK103" s="49">
        <v>0</v>
      </c>
      <c r="BL103" s="48">
        <v>14</v>
      </c>
      <c r="BM103" s="49">
        <v>93.33333333333333</v>
      </c>
      <c r="BN103" s="48">
        <v>15</v>
      </c>
    </row>
    <row r="104" spans="1:66" ht="15">
      <c r="A104" s="65" t="s">
        <v>244</v>
      </c>
      <c r="B104" s="65" t="s">
        <v>244</v>
      </c>
      <c r="C104" s="66" t="s">
        <v>3376</v>
      </c>
      <c r="D104" s="67">
        <v>8.833333333333332</v>
      </c>
      <c r="E104" s="68" t="s">
        <v>136</v>
      </c>
      <c r="F104" s="69">
        <v>23.333333333333332</v>
      </c>
      <c r="G104" s="66"/>
      <c r="H104" s="70"/>
      <c r="I104" s="71"/>
      <c r="J104" s="71"/>
      <c r="K104" s="34" t="s">
        <v>65</v>
      </c>
      <c r="L104" s="78">
        <v>104</v>
      </c>
      <c r="M104" s="78"/>
      <c r="N104" s="73" t="s">
        <v>850</v>
      </c>
      <c r="O104" s="80" t="s">
        <v>198</v>
      </c>
      <c r="P104" s="82">
        <v>43488.4215625</v>
      </c>
      <c r="Q104" s="80" t="s">
        <v>399</v>
      </c>
      <c r="R104" s="84" t="s">
        <v>647</v>
      </c>
      <c r="S104" s="80" t="s">
        <v>806</v>
      </c>
      <c r="T104" s="80" t="s">
        <v>994</v>
      </c>
      <c r="U104" s="80"/>
      <c r="V104" s="80" t="s">
        <v>1303</v>
      </c>
      <c r="W104" s="82">
        <v>43488.4215625</v>
      </c>
      <c r="X104" s="85">
        <v>43488</v>
      </c>
      <c r="Y104" s="83" t="s">
        <v>1539</v>
      </c>
      <c r="Z104" s="80" t="s">
        <v>1676</v>
      </c>
      <c r="AA104" s="80"/>
      <c r="AB104" s="80"/>
      <c r="AC104" s="83" t="s">
        <v>1956</v>
      </c>
      <c r="AD104" s="80"/>
      <c r="AE104" s="80" t="b">
        <v>0</v>
      </c>
      <c r="AF104" s="80">
        <v>3</v>
      </c>
      <c r="AG104" s="83" t="s">
        <v>2147</v>
      </c>
      <c r="AH104" s="80" t="b">
        <v>0</v>
      </c>
      <c r="AI104" s="80" t="s">
        <v>2153</v>
      </c>
      <c r="AJ104" s="80"/>
      <c r="AK104" s="83" t="s">
        <v>2147</v>
      </c>
      <c r="AL104" s="80" t="b">
        <v>0</v>
      </c>
      <c r="AM104" s="80">
        <v>1</v>
      </c>
      <c r="AN104" s="83" t="s">
        <v>2147</v>
      </c>
      <c r="AO104" s="80" t="s">
        <v>2188</v>
      </c>
      <c r="AP104" s="80" t="b">
        <v>0</v>
      </c>
      <c r="AQ104" s="83" t="s">
        <v>1956</v>
      </c>
      <c r="AR104" s="80"/>
      <c r="AS104" s="80">
        <v>0</v>
      </c>
      <c r="AT104" s="80">
        <v>0</v>
      </c>
      <c r="AU104" s="80"/>
      <c r="AV104" s="80"/>
      <c r="AW104" s="80"/>
      <c r="AX104" s="80"/>
      <c r="AY104" s="80"/>
      <c r="AZ104" s="80"/>
      <c r="BA104" s="80"/>
      <c r="BB104" s="80"/>
      <c r="BC104">
        <v>11</v>
      </c>
      <c r="BD104" s="79" t="str">
        <f>REPLACE(INDEX(GroupVertices[Group],MATCH(Edges25[[#This Row],[Vertex 1]],GroupVertices[Vertex],0)),1,1,"")</f>
        <v>1</v>
      </c>
      <c r="BE104" s="79" t="str">
        <f>REPLACE(INDEX(GroupVertices[Group],MATCH(Edges25[[#This Row],[Vertex 2]],GroupVertices[Vertex],0)),1,1,"")</f>
        <v>1</v>
      </c>
      <c r="BF104" s="48">
        <v>0</v>
      </c>
      <c r="BG104" s="49">
        <v>0</v>
      </c>
      <c r="BH104" s="48">
        <v>1</v>
      </c>
      <c r="BI104" s="49">
        <v>6.25</v>
      </c>
      <c r="BJ104" s="48">
        <v>0</v>
      </c>
      <c r="BK104" s="49">
        <v>0</v>
      </c>
      <c r="BL104" s="48">
        <v>15</v>
      </c>
      <c r="BM104" s="49">
        <v>93.75</v>
      </c>
      <c r="BN104" s="48">
        <v>16</v>
      </c>
    </row>
    <row r="105" spans="1:66" ht="15">
      <c r="A105" s="65" t="s">
        <v>245</v>
      </c>
      <c r="B105" s="65" t="s">
        <v>245</v>
      </c>
      <c r="C105" s="66" t="s">
        <v>3374</v>
      </c>
      <c r="D105" s="67">
        <v>7.666666666666667</v>
      </c>
      <c r="E105" s="68" t="s">
        <v>136</v>
      </c>
      <c r="F105" s="69">
        <v>26.666666666666664</v>
      </c>
      <c r="G105" s="66"/>
      <c r="H105" s="70"/>
      <c r="I105" s="71"/>
      <c r="J105" s="71"/>
      <c r="K105" s="34" t="s">
        <v>65</v>
      </c>
      <c r="L105" s="78">
        <v>105</v>
      </c>
      <c r="M105" s="78"/>
      <c r="N105" s="73" t="s">
        <v>850</v>
      </c>
      <c r="O105" s="80" t="s">
        <v>198</v>
      </c>
      <c r="P105" s="82">
        <v>43488.45491898148</v>
      </c>
      <c r="Q105" s="80" t="s">
        <v>335</v>
      </c>
      <c r="R105" s="84" t="s">
        <v>595</v>
      </c>
      <c r="S105" s="80" t="s">
        <v>802</v>
      </c>
      <c r="T105" s="80" t="s">
        <v>927</v>
      </c>
      <c r="U105" s="80" t="s">
        <v>1147</v>
      </c>
      <c r="V105" s="80" t="s">
        <v>1147</v>
      </c>
      <c r="W105" s="82">
        <v>43488.45491898148</v>
      </c>
      <c r="X105" s="85">
        <v>43488</v>
      </c>
      <c r="Y105" s="83" t="s">
        <v>1466</v>
      </c>
      <c r="Z105" s="80" t="s">
        <v>1612</v>
      </c>
      <c r="AA105" s="80"/>
      <c r="AB105" s="80"/>
      <c r="AC105" s="83" t="s">
        <v>1891</v>
      </c>
      <c r="AD105" s="80"/>
      <c r="AE105" s="80" t="b">
        <v>0</v>
      </c>
      <c r="AF105" s="80">
        <v>3</v>
      </c>
      <c r="AG105" s="83" t="s">
        <v>2147</v>
      </c>
      <c r="AH105" s="80" t="b">
        <v>0</v>
      </c>
      <c r="AI105" s="80" t="s">
        <v>2150</v>
      </c>
      <c r="AJ105" s="80"/>
      <c r="AK105" s="83" t="s">
        <v>2147</v>
      </c>
      <c r="AL105" s="80" t="b">
        <v>0</v>
      </c>
      <c r="AM105" s="80">
        <v>1</v>
      </c>
      <c r="AN105" s="83" t="s">
        <v>2147</v>
      </c>
      <c r="AO105" s="80" t="s">
        <v>2176</v>
      </c>
      <c r="AP105" s="80" t="b">
        <v>0</v>
      </c>
      <c r="AQ105" s="83" t="s">
        <v>1891</v>
      </c>
      <c r="AR105" s="80"/>
      <c r="AS105" s="80">
        <v>0</v>
      </c>
      <c r="AT105" s="80">
        <v>0</v>
      </c>
      <c r="AU105" s="80"/>
      <c r="AV105" s="80"/>
      <c r="AW105" s="80"/>
      <c r="AX105" s="80"/>
      <c r="AY105" s="80"/>
      <c r="AZ105" s="80"/>
      <c r="BA105" s="80"/>
      <c r="BB105" s="80"/>
      <c r="BC105">
        <v>9</v>
      </c>
      <c r="BD105" s="79" t="str">
        <f>REPLACE(INDEX(GroupVertices[Group],MATCH(Edges25[[#This Row],[Vertex 1]],GroupVertices[Vertex],0)),1,1,"")</f>
        <v>1</v>
      </c>
      <c r="BE105" s="79" t="str">
        <f>REPLACE(INDEX(GroupVertices[Group],MATCH(Edges25[[#This Row],[Vertex 2]],GroupVertices[Vertex],0)),1,1,"")</f>
        <v>1</v>
      </c>
      <c r="BF105" s="48">
        <v>1</v>
      </c>
      <c r="BG105" s="49">
        <v>3.3333333333333335</v>
      </c>
      <c r="BH105" s="48">
        <v>1</v>
      </c>
      <c r="BI105" s="49">
        <v>3.3333333333333335</v>
      </c>
      <c r="BJ105" s="48">
        <v>0</v>
      </c>
      <c r="BK105" s="49">
        <v>0</v>
      </c>
      <c r="BL105" s="48">
        <v>28</v>
      </c>
      <c r="BM105" s="49">
        <v>93.33333333333333</v>
      </c>
      <c r="BN105" s="48">
        <v>30</v>
      </c>
    </row>
    <row r="106" spans="1:66" ht="15">
      <c r="A106" s="65" t="s">
        <v>262</v>
      </c>
      <c r="B106" s="65" t="s">
        <v>262</v>
      </c>
      <c r="C106" s="66" t="s">
        <v>3380</v>
      </c>
      <c r="D106" s="67">
        <v>7.083333333333333</v>
      </c>
      <c r="E106" s="68" t="s">
        <v>136</v>
      </c>
      <c r="F106" s="69">
        <v>28.333333333333336</v>
      </c>
      <c r="G106" s="66"/>
      <c r="H106" s="70"/>
      <c r="I106" s="71"/>
      <c r="J106" s="71"/>
      <c r="K106" s="34" t="s">
        <v>65</v>
      </c>
      <c r="L106" s="78">
        <v>106</v>
      </c>
      <c r="M106" s="78"/>
      <c r="N106" s="73" t="s">
        <v>850</v>
      </c>
      <c r="O106" s="80" t="s">
        <v>198</v>
      </c>
      <c r="P106" s="82">
        <v>43488.54177083333</v>
      </c>
      <c r="Q106" s="80" t="s">
        <v>417</v>
      </c>
      <c r="R106" s="84" t="s">
        <v>665</v>
      </c>
      <c r="S106" s="80" t="s">
        <v>820</v>
      </c>
      <c r="T106" s="80" t="s">
        <v>1007</v>
      </c>
      <c r="U106" s="80" t="s">
        <v>1188</v>
      </c>
      <c r="V106" s="80" t="s">
        <v>1188</v>
      </c>
      <c r="W106" s="82">
        <v>43488.54177083333</v>
      </c>
      <c r="X106" s="85">
        <v>43488</v>
      </c>
      <c r="Y106" s="83" t="s">
        <v>1343</v>
      </c>
      <c r="Z106" s="80" t="s">
        <v>1694</v>
      </c>
      <c r="AA106" s="80"/>
      <c r="AB106" s="80"/>
      <c r="AC106" s="83" t="s">
        <v>1974</v>
      </c>
      <c r="AD106" s="80"/>
      <c r="AE106" s="80" t="b">
        <v>0</v>
      </c>
      <c r="AF106" s="80">
        <v>0</v>
      </c>
      <c r="AG106" s="83" t="s">
        <v>2147</v>
      </c>
      <c r="AH106" s="80" t="b">
        <v>0</v>
      </c>
      <c r="AI106" s="80" t="s">
        <v>2150</v>
      </c>
      <c r="AJ106" s="80"/>
      <c r="AK106" s="83" t="s">
        <v>2147</v>
      </c>
      <c r="AL106" s="80" t="b">
        <v>0</v>
      </c>
      <c r="AM106" s="80">
        <v>1</v>
      </c>
      <c r="AN106" s="83" t="s">
        <v>2147</v>
      </c>
      <c r="AO106" s="80" t="s">
        <v>2176</v>
      </c>
      <c r="AP106" s="80" t="b">
        <v>0</v>
      </c>
      <c r="AQ106" s="83" t="s">
        <v>1974</v>
      </c>
      <c r="AR106" s="80"/>
      <c r="AS106" s="80">
        <v>0</v>
      </c>
      <c r="AT106" s="80">
        <v>0</v>
      </c>
      <c r="AU106" s="80"/>
      <c r="AV106" s="80"/>
      <c r="AW106" s="80"/>
      <c r="AX106" s="80"/>
      <c r="AY106" s="80"/>
      <c r="AZ106" s="80"/>
      <c r="BA106" s="80"/>
      <c r="BB106" s="80"/>
      <c r="BC106">
        <v>8</v>
      </c>
      <c r="BD106" s="79" t="str">
        <f>REPLACE(INDEX(GroupVertices[Group],MATCH(Edges25[[#This Row],[Vertex 1]],GroupVertices[Vertex],0)),1,1,"")</f>
        <v>1</v>
      </c>
      <c r="BE106" s="79" t="str">
        <f>REPLACE(INDEX(GroupVertices[Group],MATCH(Edges25[[#This Row],[Vertex 2]],GroupVertices[Vertex],0)),1,1,"")</f>
        <v>1</v>
      </c>
      <c r="BF106" s="48">
        <v>3</v>
      </c>
      <c r="BG106" s="49">
        <v>11.11111111111111</v>
      </c>
      <c r="BH106" s="48">
        <v>0</v>
      </c>
      <c r="BI106" s="49">
        <v>0</v>
      </c>
      <c r="BJ106" s="48">
        <v>0</v>
      </c>
      <c r="BK106" s="49">
        <v>0</v>
      </c>
      <c r="BL106" s="48">
        <v>24</v>
      </c>
      <c r="BM106" s="49">
        <v>88.88888888888889</v>
      </c>
      <c r="BN106" s="48">
        <v>27</v>
      </c>
    </row>
    <row r="107" spans="1:66" ht="15">
      <c r="A107" s="65" t="s">
        <v>272</v>
      </c>
      <c r="B107" s="65" t="s">
        <v>272</v>
      </c>
      <c r="C107" s="66" t="s">
        <v>3380</v>
      </c>
      <c r="D107" s="67">
        <v>7.083333333333333</v>
      </c>
      <c r="E107" s="68" t="s">
        <v>136</v>
      </c>
      <c r="F107" s="69">
        <v>28.333333333333336</v>
      </c>
      <c r="G107" s="66"/>
      <c r="H107" s="70"/>
      <c r="I107" s="71"/>
      <c r="J107" s="71"/>
      <c r="K107" s="34" t="s">
        <v>65</v>
      </c>
      <c r="L107" s="78">
        <v>107</v>
      </c>
      <c r="M107" s="78"/>
      <c r="N107" s="73" t="s">
        <v>888</v>
      </c>
      <c r="O107" s="80" t="s">
        <v>198</v>
      </c>
      <c r="P107" s="82">
        <v>43489.976539351854</v>
      </c>
      <c r="Q107" s="80" t="s">
        <v>543</v>
      </c>
      <c r="R107" s="80"/>
      <c r="S107" s="80"/>
      <c r="T107" s="80"/>
      <c r="U107" s="80"/>
      <c r="V107" s="80" t="s">
        <v>1331</v>
      </c>
      <c r="W107" s="82">
        <v>43489.976539351854</v>
      </c>
      <c r="X107" s="85">
        <v>43489</v>
      </c>
      <c r="Y107" s="83" t="s">
        <v>1581</v>
      </c>
      <c r="Z107" s="80" t="s">
        <v>1820</v>
      </c>
      <c r="AA107" s="80"/>
      <c r="AB107" s="80"/>
      <c r="AC107" s="83" t="s">
        <v>2101</v>
      </c>
      <c r="AD107" s="80"/>
      <c r="AE107" s="80" t="b">
        <v>0</v>
      </c>
      <c r="AF107" s="80">
        <v>0</v>
      </c>
      <c r="AG107" s="83" t="s">
        <v>2147</v>
      </c>
      <c r="AH107" s="80" t="b">
        <v>0</v>
      </c>
      <c r="AI107" s="80" t="s">
        <v>2150</v>
      </c>
      <c r="AJ107" s="80"/>
      <c r="AK107" s="83" t="s">
        <v>2147</v>
      </c>
      <c r="AL107" s="80" t="b">
        <v>0</v>
      </c>
      <c r="AM107" s="80">
        <v>1</v>
      </c>
      <c r="AN107" s="83" t="s">
        <v>2170</v>
      </c>
      <c r="AO107" s="80" t="s">
        <v>2177</v>
      </c>
      <c r="AP107" s="80" t="b">
        <v>0</v>
      </c>
      <c r="AQ107" s="83" t="s">
        <v>2170</v>
      </c>
      <c r="AR107" s="80"/>
      <c r="AS107" s="80">
        <v>0</v>
      </c>
      <c r="AT107" s="80">
        <v>0</v>
      </c>
      <c r="AU107" s="80"/>
      <c r="AV107" s="80"/>
      <c r="AW107" s="80"/>
      <c r="AX107" s="80"/>
      <c r="AY107" s="80"/>
      <c r="AZ107" s="80"/>
      <c r="BA107" s="80"/>
      <c r="BB107" s="80"/>
      <c r="BC107">
        <v>8</v>
      </c>
      <c r="BD107" s="79" t="str">
        <f>REPLACE(INDEX(GroupVertices[Group],MATCH(Edges25[[#This Row],[Vertex 1]],GroupVertices[Vertex],0)),1,1,"")</f>
        <v>1</v>
      </c>
      <c r="BE107" s="79" t="str">
        <f>REPLACE(INDEX(GroupVertices[Group],MATCH(Edges25[[#This Row],[Vertex 2]],GroupVertices[Vertex],0)),1,1,"")</f>
        <v>1</v>
      </c>
      <c r="BF107" s="48">
        <v>1</v>
      </c>
      <c r="BG107" s="49">
        <v>3.3333333333333335</v>
      </c>
      <c r="BH107" s="48">
        <v>0</v>
      </c>
      <c r="BI107" s="49">
        <v>0</v>
      </c>
      <c r="BJ107" s="48">
        <v>0</v>
      </c>
      <c r="BK107" s="49">
        <v>0</v>
      </c>
      <c r="BL107" s="48">
        <v>29</v>
      </c>
      <c r="BM107" s="49">
        <v>96.66666666666667</v>
      </c>
      <c r="BN107" s="48">
        <v>30</v>
      </c>
    </row>
    <row r="108" spans="1:66" ht="15">
      <c r="A108" s="65" t="s">
        <v>244</v>
      </c>
      <c r="B108" s="65" t="s">
        <v>244</v>
      </c>
      <c r="C108" s="66" t="s">
        <v>3376</v>
      </c>
      <c r="D108" s="67">
        <v>8.833333333333332</v>
      </c>
      <c r="E108" s="68" t="s">
        <v>136</v>
      </c>
      <c r="F108" s="69">
        <v>23.333333333333332</v>
      </c>
      <c r="G108" s="66"/>
      <c r="H108" s="70"/>
      <c r="I108" s="71"/>
      <c r="J108" s="71"/>
      <c r="K108" s="34" t="s">
        <v>65</v>
      </c>
      <c r="L108" s="78">
        <v>108</v>
      </c>
      <c r="M108" s="78"/>
      <c r="N108" s="73" t="s">
        <v>850</v>
      </c>
      <c r="O108" s="80" t="s">
        <v>198</v>
      </c>
      <c r="P108" s="82">
        <v>43490.41752314815</v>
      </c>
      <c r="Q108" s="80" t="s">
        <v>400</v>
      </c>
      <c r="R108" s="84" t="s">
        <v>648</v>
      </c>
      <c r="S108" s="80" t="s">
        <v>806</v>
      </c>
      <c r="T108" s="80" t="s">
        <v>850</v>
      </c>
      <c r="U108" s="80"/>
      <c r="V108" s="80" t="s">
        <v>1303</v>
      </c>
      <c r="W108" s="82">
        <v>43490.41752314815</v>
      </c>
      <c r="X108" s="85">
        <v>43490</v>
      </c>
      <c r="Y108" s="83" t="s">
        <v>1445</v>
      </c>
      <c r="Z108" s="80" t="s">
        <v>1677</v>
      </c>
      <c r="AA108" s="80"/>
      <c r="AB108" s="80"/>
      <c r="AC108" s="83" t="s">
        <v>1957</v>
      </c>
      <c r="AD108" s="80"/>
      <c r="AE108" s="80" t="b">
        <v>0</v>
      </c>
      <c r="AF108" s="80">
        <v>1</v>
      </c>
      <c r="AG108" s="83" t="s">
        <v>2147</v>
      </c>
      <c r="AH108" s="80" t="b">
        <v>0</v>
      </c>
      <c r="AI108" s="80" t="s">
        <v>2153</v>
      </c>
      <c r="AJ108" s="80"/>
      <c r="AK108" s="83" t="s">
        <v>2147</v>
      </c>
      <c r="AL108" s="80" t="b">
        <v>0</v>
      </c>
      <c r="AM108" s="80">
        <v>4</v>
      </c>
      <c r="AN108" s="83" t="s">
        <v>2147</v>
      </c>
      <c r="AO108" s="80" t="s">
        <v>2188</v>
      </c>
      <c r="AP108" s="80" t="b">
        <v>0</v>
      </c>
      <c r="AQ108" s="83" t="s">
        <v>1957</v>
      </c>
      <c r="AR108" s="80"/>
      <c r="AS108" s="80">
        <v>0</v>
      </c>
      <c r="AT108" s="80">
        <v>0</v>
      </c>
      <c r="AU108" s="80"/>
      <c r="AV108" s="80"/>
      <c r="AW108" s="80"/>
      <c r="AX108" s="80"/>
      <c r="AY108" s="80"/>
      <c r="AZ108" s="80"/>
      <c r="BA108" s="80"/>
      <c r="BB108" s="80"/>
      <c r="BC108">
        <v>11</v>
      </c>
      <c r="BD108" s="79" t="str">
        <f>REPLACE(INDEX(GroupVertices[Group],MATCH(Edges25[[#This Row],[Vertex 1]],GroupVertices[Vertex],0)),1,1,"")</f>
        <v>1</v>
      </c>
      <c r="BE108" s="79" t="str">
        <f>REPLACE(INDEX(GroupVertices[Group],MATCH(Edges25[[#This Row],[Vertex 2]],GroupVertices[Vertex],0)),1,1,"")</f>
        <v>1</v>
      </c>
      <c r="BF108" s="48">
        <v>0</v>
      </c>
      <c r="BG108" s="49">
        <v>0</v>
      </c>
      <c r="BH108" s="48">
        <v>0</v>
      </c>
      <c r="BI108" s="49">
        <v>0</v>
      </c>
      <c r="BJ108" s="48">
        <v>0</v>
      </c>
      <c r="BK108" s="49">
        <v>0</v>
      </c>
      <c r="BL108" s="48">
        <v>16</v>
      </c>
      <c r="BM108" s="49">
        <v>100</v>
      </c>
      <c r="BN108" s="48">
        <v>16</v>
      </c>
    </row>
    <row r="109" spans="1:66" ht="15">
      <c r="A109" s="65" t="s">
        <v>255</v>
      </c>
      <c r="B109" s="65" t="s">
        <v>255</v>
      </c>
      <c r="C109" s="66" t="s">
        <v>3374</v>
      </c>
      <c r="D109" s="67">
        <v>7.666666666666667</v>
      </c>
      <c r="E109" s="68" t="s">
        <v>136</v>
      </c>
      <c r="F109" s="69">
        <v>26.666666666666664</v>
      </c>
      <c r="G109" s="66"/>
      <c r="H109" s="70"/>
      <c r="I109" s="71"/>
      <c r="J109" s="71"/>
      <c r="K109" s="34" t="s">
        <v>65</v>
      </c>
      <c r="L109" s="78">
        <v>109</v>
      </c>
      <c r="M109" s="78"/>
      <c r="N109" s="73" t="s">
        <v>888</v>
      </c>
      <c r="O109" s="80" t="s">
        <v>198</v>
      </c>
      <c r="P109" s="82">
        <v>43493.583344907405</v>
      </c>
      <c r="Q109" s="80" t="s">
        <v>425</v>
      </c>
      <c r="R109" s="84" t="s">
        <v>673</v>
      </c>
      <c r="S109" s="80" t="s">
        <v>820</v>
      </c>
      <c r="T109" s="80" t="s">
        <v>1022</v>
      </c>
      <c r="U109" s="80"/>
      <c r="V109" s="80" t="s">
        <v>1314</v>
      </c>
      <c r="W109" s="82">
        <v>43493.583344907405</v>
      </c>
      <c r="X109" s="85">
        <v>43493</v>
      </c>
      <c r="Y109" s="83" t="s">
        <v>1341</v>
      </c>
      <c r="Z109" s="80" t="s">
        <v>1702</v>
      </c>
      <c r="AA109" s="80"/>
      <c r="AB109" s="80"/>
      <c r="AC109" s="83" t="s">
        <v>1982</v>
      </c>
      <c r="AD109" s="80"/>
      <c r="AE109" s="80" t="b">
        <v>0</v>
      </c>
      <c r="AF109" s="80">
        <v>2</v>
      </c>
      <c r="AG109" s="83" t="s">
        <v>2147</v>
      </c>
      <c r="AH109" s="80" t="b">
        <v>0</v>
      </c>
      <c r="AI109" s="80" t="s">
        <v>2150</v>
      </c>
      <c r="AJ109" s="80"/>
      <c r="AK109" s="83" t="s">
        <v>2147</v>
      </c>
      <c r="AL109" s="80" t="b">
        <v>0</v>
      </c>
      <c r="AM109" s="80">
        <v>3</v>
      </c>
      <c r="AN109" s="83" t="s">
        <v>2147</v>
      </c>
      <c r="AO109" s="80" t="s">
        <v>2174</v>
      </c>
      <c r="AP109" s="80" t="b">
        <v>0</v>
      </c>
      <c r="AQ109" s="83" t="s">
        <v>1982</v>
      </c>
      <c r="AR109" s="80"/>
      <c r="AS109" s="80">
        <v>0</v>
      </c>
      <c r="AT109" s="80">
        <v>0</v>
      </c>
      <c r="AU109" s="80"/>
      <c r="AV109" s="80"/>
      <c r="AW109" s="80"/>
      <c r="AX109" s="80"/>
      <c r="AY109" s="80"/>
      <c r="AZ109" s="80"/>
      <c r="BA109" s="80"/>
      <c r="BB109" s="80"/>
      <c r="BC109">
        <v>9</v>
      </c>
      <c r="BD109" s="79" t="str">
        <f>REPLACE(INDEX(GroupVertices[Group],MATCH(Edges25[[#This Row],[Vertex 1]],GroupVertices[Vertex],0)),1,1,"")</f>
        <v>1</v>
      </c>
      <c r="BE109" s="79" t="str">
        <f>REPLACE(INDEX(GroupVertices[Group],MATCH(Edges25[[#This Row],[Vertex 2]],GroupVertices[Vertex],0)),1,1,"")</f>
        <v>1</v>
      </c>
      <c r="BF109" s="48">
        <v>2</v>
      </c>
      <c r="BG109" s="49">
        <v>6.451612903225806</v>
      </c>
      <c r="BH109" s="48">
        <v>0</v>
      </c>
      <c r="BI109" s="49">
        <v>0</v>
      </c>
      <c r="BJ109" s="48">
        <v>0</v>
      </c>
      <c r="BK109" s="49">
        <v>0</v>
      </c>
      <c r="BL109" s="48">
        <v>29</v>
      </c>
      <c r="BM109" s="49">
        <v>93.54838709677419</v>
      </c>
      <c r="BN109" s="48">
        <v>31</v>
      </c>
    </row>
    <row r="110" spans="1:66" ht="15">
      <c r="A110" s="65" t="s">
        <v>239</v>
      </c>
      <c r="B110" s="65" t="s">
        <v>239</v>
      </c>
      <c r="C110" s="66" t="s">
        <v>3378</v>
      </c>
      <c r="D110" s="67">
        <v>6.5</v>
      </c>
      <c r="E110" s="68" t="s">
        <v>136</v>
      </c>
      <c r="F110" s="69">
        <v>30</v>
      </c>
      <c r="G110" s="66"/>
      <c r="H110" s="70"/>
      <c r="I110" s="71"/>
      <c r="J110" s="71"/>
      <c r="K110" s="34" t="s">
        <v>65</v>
      </c>
      <c r="L110" s="78">
        <v>110</v>
      </c>
      <c r="M110" s="78"/>
      <c r="N110" s="73" t="s">
        <v>888</v>
      </c>
      <c r="O110" s="80" t="s">
        <v>198</v>
      </c>
      <c r="P110" s="82">
        <v>43493.63211805555</v>
      </c>
      <c r="Q110" s="80" t="s">
        <v>321</v>
      </c>
      <c r="R110" s="84" t="s">
        <v>593</v>
      </c>
      <c r="S110" s="80" t="s">
        <v>798</v>
      </c>
      <c r="T110" s="80" t="s">
        <v>883</v>
      </c>
      <c r="U110" s="80"/>
      <c r="V110" s="80" t="s">
        <v>1298</v>
      </c>
      <c r="W110" s="82">
        <v>43493.63211805555</v>
      </c>
      <c r="X110" s="85">
        <v>43493</v>
      </c>
      <c r="Y110" s="83" t="s">
        <v>1413</v>
      </c>
      <c r="Z110" s="80" t="s">
        <v>1598</v>
      </c>
      <c r="AA110" s="80"/>
      <c r="AB110" s="80"/>
      <c r="AC110" s="83" t="s">
        <v>1877</v>
      </c>
      <c r="AD110" s="80"/>
      <c r="AE110" s="80" t="b">
        <v>0</v>
      </c>
      <c r="AF110" s="80">
        <v>0</v>
      </c>
      <c r="AG110" s="83" t="s">
        <v>2147</v>
      </c>
      <c r="AH110" s="80" t="b">
        <v>0</v>
      </c>
      <c r="AI110" s="80" t="s">
        <v>2150</v>
      </c>
      <c r="AJ110" s="80"/>
      <c r="AK110" s="83" t="s">
        <v>2147</v>
      </c>
      <c r="AL110" s="80" t="b">
        <v>0</v>
      </c>
      <c r="AM110" s="80">
        <v>0</v>
      </c>
      <c r="AN110" s="83" t="s">
        <v>2147</v>
      </c>
      <c r="AO110" s="80" t="s">
        <v>2185</v>
      </c>
      <c r="AP110" s="80" t="b">
        <v>0</v>
      </c>
      <c r="AQ110" s="83" t="s">
        <v>1877</v>
      </c>
      <c r="AR110" s="80"/>
      <c r="AS110" s="80">
        <v>0</v>
      </c>
      <c r="AT110" s="80">
        <v>0</v>
      </c>
      <c r="AU110" s="80"/>
      <c r="AV110" s="80"/>
      <c r="AW110" s="80"/>
      <c r="AX110" s="80"/>
      <c r="AY110" s="80"/>
      <c r="AZ110" s="80"/>
      <c r="BA110" s="80"/>
      <c r="BB110" s="80"/>
      <c r="BC110">
        <v>7</v>
      </c>
      <c r="BD110" s="79" t="str">
        <f>REPLACE(INDEX(GroupVertices[Group],MATCH(Edges25[[#This Row],[Vertex 1]],GroupVertices[Vertex],0)),1,1,"")</f>
        <v>1</v>
      </c>
      <c r="BE110" s="79" t="str">
        <f>REPLACE(INDEX(GroupVertices[Group],MATCH(Edges25[[#This Row],[Vertex 2]],GroupVertices[Vertex],0)),1,1,"")</f>
        <v>1</v>
      </c>
      <c r="BF110" s="48">
        <v>0</v>
      </c>
      <c r="BG110" s="49">
        <v>0</v>
      </c>
      <c r="BH110" s="48">
        <v>0</v>
      </c>
      <c r="BI110" s="49">
        <v>0</v>
      </c>
      <c r="BJ110" s="48">
        <v>0</v>
      </c>
      <c r="BK110" s="49">
        <v>0</v>
      </c>
      <c r="BL110" s="48">
        <v>18</v>
      </c>
      <c r="BM110" s="49">
        <v>100</v>
      </c>
      <c r="BN110" s="48">
        <v>18</v>
      </c>
    </row>
    <row r="111" spans="1:66" ht="15">
      <c r="A111" s="65" t="s">
        <v>248</v>
      </c>
      <c r="B111" s="65" t="s">
        <v>248</v>
      </c>
      <c r="C111" s="66" t="s">
        <v>3378</v>
      </c>
      <c r="D111" s="67">
        <v>6.5</v>
      </c>
      <c r="E111" s="68" t="s">
        <v>136</v>
      </c>
      <c r="F111" s="69">
        <v>30</v>
      </c>
      <c r="G111" s="66"/>
      <c r="H111" s="70"/>
      <c r="I111" s="71"/>
      <c r="J111" s="71"/>
      <c r="K111" s="34" t="s">
        <v>65</v>
      </c>
      <c r="L111" s="78">
        <v>111</v>
      </c>
      <c r="M111" s="78"/>
      <c r="N111" s="73" t="s">
        <v>888</v>
      </c>
      <c r="O111" s="80" t="s">
        <v>198</v>
      </c>
      <c r="P111" s="82">
        <v>43497.62329861111</v>
      </c>
      <c r="Q111" s="80" t="s">
        <v>462</v>
      </c>
      <c r="R111" s="84" t="s">
        <v>604</v>
      </c>
      <c r="S111" s="80" t="s">
        <v>810</v>
      </c>
      <c r="T111" s="80" t="s">
        <v>1045</v>
      </c>
      <c r="U111" s="80" t="s">
        <v>1214</v>
      </c>
      <c r="V111" s="80" t="s">
        <v>1214</v>
      </c>
      <c r="W111" s="82">
        <v>43497.62329861111</v>
      </c>
      <c r="X111" s="85">
        <v>43497</v>
      </c>
      <c r="Y111" s="83" t="s">
        <v>1393</v>
      </c>
      <c r="Z111" s="80" t="s">
        <v>1739</v>
      </c>
      <c r="AA111" s="80"/>
      <c r="AB111" s="80"/>
      <c r="AC111" s="83" t="s">
        <v>2019</v>
      </c>
      <c r="AD111" s="80"/>
      <c r="AE111" s="80" t="b">
        <v>0</v>
      </c>
      <c r="AF111" s="80">
        <v>5</v>
      </c>
      <c r="AG111" s="83" t="s">
        <v>2147</v>
      </c>
      <c r="AH111" s="80" t="b">
        <v>0</v>
      </c>
      <c r="AI111" s="80" t="s">
        <v>2152</v>
      </c>
      <c r="AJ111" s="80"/>
      <c r="AK111" s="83" t="s">
        <v>2147</v>
      </c>
      <c r="AL111" s="80" t="b">
        <v>0</v>
      </c>
      <c r="AM111" s="80">
        <v>12</v>
      </c>
      <c r="AN111" s="83" t="s">
        <v>2147</v>
      </c>
      <c r="AO111" s="80" t="s">
        <v>2174</v>
      </c>
      <c r="AP111" s="80" t="b">
        <v>0</v>
      </c>
      <c r="AQ111" s="83" t="s">
        <v>2019</v>
      </c>
      <c r="AR111" s="80"/>
      <c r="AS111" s="80">
        <v>0</v>
      </c>
      <c r="AT111" s="80">
        <v>0</v>
      </c>
      <c r="AU111" s="80"/>
      <c r="AV111" s="80"/>
      <c r="AW111" s="80"/>
      <c r="AX111" s="80"/>
      <c r="AY111" s="80"/>
      <c r="AZ111" s="80"/>
      <c r="BA111" s="80"/>
      <c r="BB111" s="80"/>
      <c r="BC111">
        <v>7</v>
      </c>
      <c r="BD111" s="79" t="str">
        <f>REPLACE(INDEX(GroupVertices[Group],MATCH(Edges25[[#This Row],[Vertex 1]],GroupVertices[Vertex],0)),1,1,"")</f>
        <v>1</v>
      </c>
      <c r="BE111" s="79" t="str">
        <f>REPLACE(INDEX(GroupVertices[Group],MATCH(Edges25[[#This Row],[Vertex 2]],GroupVertices[Vertex],0)),1,1,"")</f>
        <v>1</v>
      </c>
      <c r="BF111" s="48">
        <v>0</v>
      </c>
      <c r="BG111" s="49">
        <v>0</v>
      </c>
      <c r="BH111" s="48">
        <v>0</v>
      </c>
      <c r="BI111" s="49">
        <v>0</v>
      </c>
      <c r="BJ111" s="48">
        <v>0</v>
      </c>
      <c r="BK111" s="49">
        <v>0</v>
      </c>
      <c r="BL111" s="48">
        <v>29</v>
      </c>
      <c r="BM111" s="49">
        <v>100</v>
      </c>
      <c r="BN111" s="48">
        <v>29</v>
      </c>
    </row>
    <row r="112" spans="1:66" ht="15">
      <c r="A112" s="65" t="s">
        <v>248</v>
      </c>
      <c r="B112" s="65" t="s">
        <v>248</v>
      </c>
      <c r="C112" s="66" t="s">
        <v>3378</v>
      </c>
      <c r="D112" s="67">
        <v>6.5</v>
      </c>
      <c r="E112" s="68" t="s">
        <v>136</v>
      </c>
      <c r="F112" s="69">
        <v>30</v>
      </c>
      <c r="G112" s="66"/>
      <c r="H112" s="70"/>
      <c r="I112" s="71"/>
      <c r="J112" s="71"/>
      <c r="K112" s="34" t="s">
        <v>65</v>
      </c>
      <c r="L112" s="78">
        <v>112</v>
      </c>
      <c r="M112" s="78"/>
      <c r="N112" s="73" t="s">
        <v>888</v>
      </c>
      <c r="O112" s="80" t="s">
        <v>198</v>
      </c>
      <c r="P112" s="82">
        <v>43501.57770833333</v>
      </c>
      <c r="Q112" s="80" t="s">
        <v>463</v>
      </c>
      <c r="R112" s="84" t="s">
        <v>604</v>
      </c>
      <c r="S112" s="80" t="s">
        <v>810</v>
      </c>
      <c r="T112" s="80" t="s">
        <v>1046</v>
      </c>
      <c r="U112" s="80" t="s">
        <v>1215</v>
      </c>
      <c r="V112" s="80" t="s">
        <v>1215</v>
      </c>
      <c r="W112" s="82">
        <v>43501.57770833333</v>
      </c>
      <c r="X112" s="85">
        <v>43501</v>
      </c>
      <c r="Y112" s="83" t="s">
        <v>1557</v>
      </c>
      <c r="Z112" s="80" t="s">
        <v>1740</v>
      </c>
      <c r="AA112" s="80"/>
      <c r="AB112" s="80"/>
      <c r="AC112" s="83" t="s">
        <v>2020</v>
      </c>
      <c r="AD112" s="80"/>
      <c r="AE112" s="80" t="b">
        <v>0</v>
      </c>
      <c r="AF112" s="80">
        <v>3</v>
      </c>
      <c r="AG112" s="83" t="s">
        <v>2147</v>
      </c>
      <c r="AH112" s="80" t="b">
        <v>0</v>
      </c>
      <c r="AI112" s="80" t="s">
        <v>2152</v>
      </c>
      <c r="AJ112" s="80"/>
      <c r="AK112" s="83" t="s">
        <v>2147</v>
      </c>
      <c r="AL112" s="80" t="b">
        <v>0</v>
      </c>
      <c r="AM112" s="80">
        <v>4</v>
      </c>
      <c r="AN112" s="83" t="s">
        <v>2147</v>
      </c>
      <c r="AO112" s="80" t="s">
        <v>2174</v>
      </c>
      <c r="AP112" s="80" t="b">
        <v>0</v>
      </c>
      <c r="AQ112" s="83" t="s">
        <v>2020</v>
      </c>
      <c r="AR112" s="80"/>
      <c r="AS112" s="80">
        <v>0</v>
      </c>
      <c r="AT112" s="80">
        <v>0</v>
      </c>
      <c r="AU112" s="80"/>
      <c r="AV112" s="80"/>
      <c r="AW112" s="80"/>
      <c r="AX112" s="80"/>
      <c r="AY112" s="80"/>
      <c r="AZ112" s="80"/>
      <c r="BA112" s="80"/>
      <c r="BB112" s="80"/>
      <c r="BC112">
        <v>7</v>
      </c>
      <c r="BD112" s="79" t="str">
        <f>REPLACE(INDEX(GroupVertices[Group],MATCH(Edges25[[#This Row],[Vertex 1]],GroupVertices[Vertex],0)),1,1,"")</f>
        <v>1</v>
      </c>
      <c r="BE112" s="79" t="str">
        <f>REPLACE(INDEX(GroupVertices[Group],MATCH(Edges25[[#This Row],[Vertex 2]],GroupVertices[Vertex],0)),1,1,"")</f>
        <v>1</v>
      </c>
      <c r="BF112" s="48">
        <v>0</v>
      </c>
      <c r="BG112" s="49">
        <v>0</v>
      </c>
      <c r="BH112" s="48">
        <v>0</v>
      </c>
      <c r="BI112" s="49">
        <v>0</v>
      </c>
      <c r="BJ112" s="48">
        <v>0</v>
      </c>
      <c r="BK112" s="49">
        <v>0</v>
      </c>
      <c r="BL112" s="48">
        <v>27</v>
      </c>
      <c r="BM112" s="49">
        <v>100</v>
      </c>
      <c r="BN112" s="48">
        <v>27</v>
      </c>
    </row>
    <row r="113" spans="1:66" ht="15">
      <c r="A113" s="65" t="s">
        <v>256</v>
      </c>
      <c r="B113" s="65" t="s">
        <v>256</v>
      </c>
      <c r="C113" s="66" t="s">
        <v>3372</v>
      </c>
      <c r="D113" s="67">
        <v>4.75</v>
      </c>
      <c r="E113" s="68" t="s">
        <v>132</v>
      </c>
      <c r="F113" s="69">
        <v>35</v>
      </c>
      <c r="G113" s="66"/>
      <c r="H113" s="70"/>
      <c r="I113" s="71"/>
      <c r="J113" s="71"/>
      <c r="K113" s="34" t="s">
        <v>65</v>
      </c>
      <c r="L113" s="78">
        <v>113</v>
      </c>
      <c r="M113" s="78"/>
      <c r="N113" s="73" t="s">
        <v>850</v>
      </c>
      <c r="O113" s="80" t="s">
        <v>198</v>
      </c>
      <c r="P113" s="82">
        <v>43502.540972222225</v>
      </c>
      <c r="Q113" s="80" t="s">
        <v>484</v>
      </c>
      <c r="R113" s="84" t="s">
        <v>644</v>
      </c>
      <c r="S113" s="80" t="s">
        <v>820</v>
      </c>
      <c r="T113" s="80" t="s">
        <v>1060</v>
      </c>
      <c r="U113" s="80"/>
      <c r="V113" s="80" t="s">
        <v>1315</v>
      </c>
      <c r="W113" s="82">
        <v>43502.540972222225</v>
      </c>
      <c r="X113" s="85">
        <v>43502</v>
      </c>
      <c r="Y113" s="83" t="s">
        <v>1505</v>
      </c>
      <c r="Z113" s="80" t="s">
        <v>1761</v>
      </c>
      <c r="AA113" s="80"/>
      <c r="AB113" s="80"/>
      <c r="AC113" s="83" t="s">
        <v>2041</v>
      </c>
      <c r="AD113" s="80"/>
      <c r="AE113" s="80" t="b">
        <v>0</v>
      </c>
      <c r="AF113" s="80">
        <v>0</v>
      </c>
      <c r="AG113" s="83" t="s">
        <v>2147</v>
      </c>
      <c r="AH113" s="80" t="b">
        <v>0</v>
      </c>
      <c r="AI113" s="80" t="s">
        <v>2150</v>
      </c>
      <c r="AJ113" s="80"/>
      <c r="AK113" s="83" t="s">
        <v>2147</v>
      </c>
      <c r="AL113" s="80" t="b">
        <v>0</v>
      </c>
      <c r="AM113" s="80">
        <v>1</v>
      </c>
      <c r="AN113" s="83" t="s">
        <v>2147</v>
      </c>
      <c r="AO113" s="80" t="s">
        <v>2174</v>
      </c>
      <c r="AP113" s="80" t="b">
        <v>0</v>
      </c>
      <c r="AQ113" s="83" t="s">
        <v>2041</v>
      </c>
      <c r="AR113" s="80"/>
      <c r="AS113" s="80">
        <v>0</v>
      </c>
      <c r="AT113" s="80">
        <v>0</v>
      </c>
      <c r="AU113" s="80"/>
      <c r="AV113" s="80"/>
      <c r="AW113" s="80"/>
      <c r="AX113" s="80"/>
      <c r="AY113" s="80"/>
      <c r="AZ113" s="80"/>
      <c r="BA113" s="80"/>
      <c r="BB113" s="80"/>
      <c r="BC113">
        <v>4</v>
      </c>
      <c r="BD113" s="79" t="str">
        <f>REPLACE(INDEX(GroupVertices[Group],MATCH(Edges25[[#This Row],[Vertex 1]],GroupVertices[Vertex],0)),1,1,"")</f>
        <v>1</v>
      </c>
      <c r="BE113" s="79" t="str">
        <f>REPLACE(INDEX(GroupVertices[Group],MATCH(Edges25[[#This Row],[Vertex 2]],GroupVertices[Vertex],0)),1,1,"")</f>
        <v>1</v>
      </c>
      <c r="BF113" s="48">
        <v>1</v>
      </c>
      <c r="BG113" s="49">
        <v>5.2631578947368425</v>
      </c>
      <c r="BH113" s="48">
        <v>0</v>
      </c>
      <c r="BI113" s="49">
        <v>0</v>
      </c>
      <c r="BJ113" s="48">
        <v>0</v>
      </c>
      <c r="BK113" s="49">
        <v>0</v>
      </c>
      <c r="BL113" s="48">
        <v>18</v>
      </c>
      <c r="BM113" s="49">
        <v>94.73684210526316</v>
      </c>
      <c r="BN113" s="48">
        <v>19</v>
      </c>
    </row>
    <row r="114" spans="1:66" ht="15">
      <c r="A114" s="65" t="s">
        <v>256</v>
      </c>
      <c r="B114" s="65" t="s">
        <v>256</v>
      </c>
      <c r="C114" s="66" t="s">
        <v>3372</v>
      </c>
      <c r="D114" s="67">
        <v>4.75</v>
      </c>
      <c r="E114" s="68" t="s">
        <v>132</v>
      </c>
      <c r="F114" s="69">
        <v>35</v>
      </c>
      <c r="G114" s="66"/>
      <c r="H114" s="70"/>
      <c r="I114" s="71"/>
      <c r="J114" s="71"/>
      <c r="K114" s="34" t="s">
        <v>65</v>
      </c>
      <c r="L114" s="78">
        <v>114</v>
      </c>
      <c r="M114" s="78"/>
      <c r="N114" s="73" t="s">
        <v>850</v>
      </c>
      <c r="O114" s="80" t="s">
        <v>198</v>
      </c>
      <c r="P114" s="82">
        <v>43502.552083333336</v>
      </c>
      <c r="Q114" s="80" t="s">
        <v>485</v>
      </c>
      <c r="R114" s="84" t="s">
        <v>644</v>
      </c>
      <c r="S114" s="80" t="s">
        <v>820</v>
      </c>
      <c r="T114" s="80" t="s">
        <v>1061</v>
      </c>
      <c r="U114" s="80"/>
      <c r="V114" s="80" t="s">
        <v>1315</v>
      </c>
      <c r="W114" s="82">
        <v>43502.552083333336</v>
      </c>
      <c r="X114" s="85">
        <v>43502</v>
      </c>
      <c r="Y114" s="83" t="s">
        <v>1356</v>
      </c>
      <c r="Z114" s="80" t="s">
        <v>1762</v>
      </c>
      <c r="AA114" s="80"/>
      <c r="AB114" s="80"/>
      <c r="AC114" s="83" t="s">
        <v>2042</v>
      </c>
      <c r="AD114" s="80"/>
      <c r="AE114" s="80" t="b">
        <v>0</v>
      </c>
      <c r="AF114" s="80">
        <v>3</v>
      </c>
      <c r="AG114" s="83" t="s">
        <v>2147</v>
      </c>
      <c r="AH114" s="80" t="b">
        <v>0</v>
      </c>
      <c r="AI114" s="80" t="s">
        <v>2150</v>
      </c>
      <c r="AJ114" s="80"/>
      <c r="AK114" s="83" t="s">
        <v>2147</v>
      </c>
      <c r="AL114" s="80" t="b">
        <v>0</v>
      </c>
      <c r="AM114" s="80">
        <v>2</v>
      </c>
      <c r="AN114" s="83" t="s">
        <v>2147</v>
      </c>
      <c r="AO114" s="80" t="s">
        <v>2174</v>
      </c>
      <c r="AP114" s="80" t="b">
        <v>0</v>
      </c>
      <c r="AQ114" s="83" t="s">
        <v>2042</v>
      </c>
      <c r="AR114" s="80"/>
      <c r="AS114" s="80">
        <v>0</v>
      </c>
      <c r="AT114" s="80">
        <v>0</v>
      </c>
      <c r="AU114" s="80"/>
      <c r="AV114" s="80"/>
      <c r="AW114" s="80"/>
      <c r="AX114" s="80"/>
      <c r="AY114" s="80"/>
      <c r="AZ114" s="80"/>
      <c r="BA114" s="80"/>
      <c r="BB114" s="80"/>
      <c r="BC114">
        <v>4</v>
      </c>
      <c r="BD114" s="79" t="str">
        <f>REPLACE(INDEX(GroupVertices[Group],MATCH(Edges25[[#This Row],[Vertex 1]],GroupVertices[Vertex],0)),1,1,"")</f>
        <v>1</v>
      </c>
      <c r="BE114" s="79" t="str">
        <f>REPLACE(INDEX(GroupVertices[Group],MATCH(Edges25[[#This Row],[Vertex 2]],GroupVertices[Vertex],0)),1,1,"")</f>
        <v>1</v>
      </c>
      <c r="BF114" s="48">
        <v>0</v>
      </c>
      <c r="BG114" s="49">
        <v>0</v>
      </c>
      <c r="BH114" s="48">
        <v>0</v>
      </c>
      <c r="BI114" s="49">
        <v>0</v>
      </c>
      <c r="BJ114" s="48">
        <v>0</v>
      </c>
      <c r="BK114" s="49">
        <v>0</v>
      </c>
      <c r="BL114" s="48">
        <v>17</v>
      </c>
      <c r="BM114" s="49">
        <v>100</v>
      </c>
      <c r="BN114" s="48">
        <v>17</v>
      </c>
    </row>
    <row r="115" spans="1:66" ht="15">
      <c r="A115" s="65" t="s">
        <v>247</v>
      </c>
      <c r="B115" s="65" t="s">
        <v>247</v>
      </c>
      <c r="C115" s="66" t="s">
        <v>3378</v>
      </c>
      <c r="D115" s="67">
        <v>6.5</v>
      </c>
      <c r="E115" s="68" t="s">
        <v>136</v>
      </c>
      <c r="F115" s="69">
        <v>30</v>
      </c>
      <c r="G115" s="66"/>
      <c r="H115" s="70"/>
      <c r="I115" s="71"/>
      <c r="J115" s="71"/>
      <c r="K115" s="34" t="s">
        <v>65</v>
      </c>
      <c r="L115" s="78">
        <v>115</v>
      </c>
      <c r="M115" s="78"/>
      <c r="N115" s="73" t="s">
        <v>850</v>
      </c>
      <c r="O115" s="80" t="s">
        <v>198</v>
      </c>
      <c r="P115" s="82">
        <v>43507.64065972222</v>
      </c>
      <c r="Q115" s="80" t="s">
        <v>342</v>
      </c>
      <c r="R115" s="84" t="s">
        <v>600</v>
      </c>
      <c r="S115" s="80" t="s">
        <v>810</v>
      </c>
      <c r="T115" s="80" t="s">
        <v>935</v>
      </c>
      <c r="U115" s="80" t="s">
        <v>1152</v>
      </c>
      <c r="V115" s="80" t="s">
        <v>1152</v>
      </c>
      <c r="W115" s="82">
        <v>43507.64065972222</v>
      </c>
      <c r="X115" s="85">
        <v>43507</v>
      </c>
      <c r="Y115" s="83" t="s">
        <v>1478</v>
      </c>
      <c r="Z115" s="80" t="s">
        <v>1619</v>
      </c>
      <c r="AA115" s="80"/>
      <c r="AB115" s="80"/>
      <c r="AC115" s="83" t="s">
        <v>1898</v>
      </c>
      <c r="AD115" s="80"/>
      <c r="AE115" s="80" t="b">
        <v>0</v>
      </c>
      <c r="AF115" s="80">
        <v>1</v>
      </c>
      <c r="AG115" s="83" t="s">
        <v>2147</v>
      </c>
      <c r="AH115" s="80" t="b">
        <v>0</v>
      </c>
      <c r="AI115" s="80" t="s">
        <v>2150</v>
      </c>
      <c r="AJ115" s="80"/>
      <c r="AK115" s="83" t="s">
        <v>2147</v>
      </c>
      <c r="AL115" s="80" t="b">
        <v>0</v>
      </c>
      <c r="AM115" s="80">
        <v>0</v>
      </c>
      <c r="AN115" s="83" t="s">
        <v>2147</v>
      </c>
      <c r="AO115" s="80" t="s">
        <v>2174</v>
      </c>
      <c r="AP115" s="80" t="b">
        <v>0</v>
      </c>
      <c r="AQ115" s="83" t="s">
        <v>1898</v>
      </c>
      <c r="AR115" s="80"/>
      <c r="AS115" s="80">
        <v>0</v>
      </c>
      <c r="AT115" s="80">
        <v>0</v>
      </c>
      <c r="AU115" s="80"/>
      <c r="AV115" s="80"/>
      <c r="AW115" s="80"/>
      <c r="AX115" s="80"/>
      <c r="AY115" s="80"/>
      <c r="AZ115" s="80"/>
      <c r="BA115" s="80"/>
      <c r="BB115" s="80"/>
      <c r="BC115">
        <v>7</v>
      </c>
      <c r="BD115" s="79" t="str">
        <f>REPLACE(INDEX(GroupVertices[Group],MATCH(Edges25[[#This Row],[Vertex 1]],GroupVertices[Vertex],0)),1,1,"")</f>
        <v>1</v>
      </c>
      <c r="BE115" s="79" t="str">
        <f>REPLACE(INDEX(GroupVertices[Group],MATCH(Edges25[[#This Row],[Vertex 2]],GroupVertices[Vertex],0)),1,1,"")</f>
        <v>1</v>
      </c>
      <c r="BF115" s="48">
        <v>1</v>
      </c>
      <c r="BG115" s="49">
        <v>2.7027027027027026</v>
      </c>
      <c r="BH115" s="48">
        <v>1</v>
      </c>
      <c r="BI115" s="49">
        <v>2.7027027027027026</v>
      </c>
      <c r="BJ115" s="48">
        <v>0</v>
      </c>
      <c r="BK115" s="49">
        <v>0</v>
      </c>
      <c r="BL115" s="48">
        <v>35</v>
      </c>
      <c r="BM115" s="49">
        <v>94.5945945945946</v>
      </c>
      <c r="BN115" s="48">
        <v>37</v>
      </c>
    </row>
    <row r="116" spans="1:66" ht="15">
      <c r="A116" s="65" t="s">
        <v>251</v>
      </c>
      <c r="B116" s="65" t="s">
        <v>251</v>
      </c>
      <c r="C116" s="66" t="s">
        <v>3372</v>
      </c>
      <c r="D116" s="67">
        <v>4.75</v>
      </c>
      <c r="E116" s="68" t="s">
        <v>132</v>
      </c>
      <c r="F116" s="69">
        <v>35</v>
      </c>
      <c r="G116" s="66"/>
      <c r="H116" s="70"/>
      <c r="I116" s="71"/>
      <c r="J116" s="71"/>
      <c r="K116" s="34" t="s">
        <v>65</v>
      </c>
      <c r="L116" s="78">
        <v>116</v>
      </c>
      <c r="M116" s="78"/>
      <c r="N116" s="73" t="s">
        <v>850</v>
      </c>
      <c r="O116" s="80" t="s">
        <v>198</v>
      </c>
      <c r="P116" s="82">
        <v>43508.57947916666</v>
      </c>
      <c r="Q116" s="80" t="s">
        <v>497</v>
      </c>
      <c r="R116" s="80" t="s">
        <v>721</v>
      </c>
      <c r="S116" s="80" t="s">
        <v>818</v>
      </c>
      <c r="T116" s="80" t="s">
        <v>1077</v>
      </c>
      <c r="U116" s="80" t="s">
        <v>1236</v>
      </c>
      <c r="V116" s="80" t="s">
        <v>1236</v>
      </c>
      <c r="W116" s="82">
        <v>43508.57947916666</v>
      </c>
      <c r="X116" s="85">
        <v>43508</v>
      </c>
      <c r="Y116" s="83" t="s">
        <v>1565</v>
      </c>
      <c r="Z116" s="80" t="s">
        <v>1774</v>
      </c>
      <c r="AA116" s="80"/>
      <c r="AB116" s="80"/>
      <c r="AC116" s="83" t="s">
        <v>2054</v>
      </c>
      <c r="AD116" s="80"/>
      <c r="AE116" s="80" t="b">
        <v>0</v>
      </c>
      <c r="AF116" s="80">
        <v>0</v>
      </c>
      <c r="AG116" s="83" t="s">
        <v>2147</v>
      </c>
      <c r="AH116" s="80" t="b">
        <v>0</v>
      </c>
      <c r="AI116" s="80" t="s">
        <v>2150</v>
      </c>
      <c r="AJ116" s="80"/>
      <c r="AK116" s="83" t="s">
        <v>2147</v>
      </c>
      <c r="AL116" s="80" t="b">
        <v>0</v>
      </c>
      <c r="AM116" s="80">
        <v>0</v>
      </c>
      <c r="AN116" s="83" t="s">
        <v>2147</v>
      </c>
      <c r="AO116" s="80" t="s">
        <v>2174</v>
      </c>
      <c r="AP116" s="80" t="b">
        <v>0</v>
      </c>
      <c r="AQ116" s="83" t="s">
        <v>2054</v>
      </c>
      <c r="AR116" s="80"/>
      <c r="AS116" s="80">
        <v>0</v>
      </c>
      <c r="AT116" s="80">
        <v>0</v>
      </c>
      <c r="AU116" s="80"/>
      <c r="AV116" s="80"/>
      <c r="AW116" s="80"/>
      <c r="AX116" s="80"/>
      <c r="AY116" s="80"/>
      <c r="AZ116" s="80"/>
      <c r="BA116" s="80"/>
      <c r="BB116" s="80"/>
      <c r="BC116">
        <v>4</v>
      </c>
      <c r="BD116" s="79" t="str">
        <f>REPLACE(INDEX(GroupVertices[Group],MATCH(Edges25[[#This Row],[Vertex 1]],GroupVertices[Vertex],0)),1,1,"")</f>
        <v>1</v>
      </c>
      <c r="BE116" s="79" t="str">
        <f>REPLACE(INDEX(GroupVertices[Group],MATCH(Edges25[[#This Row],[Vertex 2]],GroupVertices[Vertex],0)),1,1,"")</f>
        <v>1</v>
      </c>
      <c r="BF116" s="48">
        <v>0</v>
      </c>
      <c r="BG116" s="49">
        <v>0</v>
      </c>
      <c r="BH116" s="48">
        <v>0</v>
      </c>
      <c r="BI116" s="49">
        <v>0</v>
      </c>
      <c r="BJ116" s="48">
        <v>0</v>
      </c>
      <c r="BK116" s="49">
        <v>0</v>
      </c>
      <c r="BL116" s="48">
        <v>28</v>
      </c>
      <c r="BM116" s="49">
        <v>100</v>
      </c>
      <c r="BN116" s="48">
        <v>28</v>
      </c>
    </row>
    <row r="117" spans="1:66" ht="15">
      <c r="A117" s="65" t="s">
        <v>251</v>
      </c>
      <c r="B117" s="65" t="s">
        <v>251</v>
      </c>
      <c r="C117" s="66" t="s">
        <v>3372</v>
      </c>
      <c r="D117" s="67">
        <v>4.75</v>
      </c>
      <c r="E117" s="68" t="s">
        <v>132</v>
      </c>
      <c r="F117" s="69">
        <v>35</v>
      </c>
      <c r="G117" s="66"/>
      <c r="H117" s="70"/>
      <c r="I117" s="71"/>
      <c r="J117" s="71"/>
      <c r="K117" s="34" t="s">
        <v>65</v>
      </c>
      <c r="L117" s="78">
        <v>117</v>
      </c>
      <c r="M117" s="78"/>
      <c r="N117" s="73" t="s">
        <v>850</v>
      </c>
      <c r="O117" s="80" t="s">
        <v>198</v>
      </c>
      <c r="P117" s="82">
        <v>43509.318402777775</v>
      </c>
      <c r="Q117" s="80" t="s">
        <v>498</v>
      </c>
      <c r="R117" s="80" t="s">
        <v>720</v>
      </c>
      <c r="S117" s="80" t="s">
        <v>784</v>
      </c>
      <c r="T117" s="80" t="s">
        <v>1078</v>
      </c>
      <c r="U117" s="80" t="s">
        <v>1237</v>
      </c>
      <c r="V117" s="80" t="s">
        <v>1237</v>
      </c>
      <c r="W117" s="82">
        <v>43509.318402777775</v>
      </c>
      <c r="X117" s="85">
        <v>43509</v>
      </c>
      <c r="Y117" s="83" t="s">
        <v>1543</v>
      </c>
      <c r="Z117" s="80" t="s">
        <v>1775</v>
      </c>
      <c r="AA117" s="80"/>
      <c r="AB117" s="80"/>
      <c r="AC117" s="83" t="s">
        <v>2055</v>
      </c>
      <c r="AD117" s="80"/>
      <c r="AE117" s="80" t="b">
        <v>0</v>
      </c>
      <c r="AF117" s="80">
        <v>0</v>
      </c>
      <c r="AG117" s="83" t="s">
        <v>2147</v>
      </c>
      <c r="AH117" s="80" t="b">
        <v>0</v>
      </c>
      <c r="AI117" s="80" t="s">
        <v>2155</v>
      </c>
      <c r="AJ117" s="80"/>
      <c r="AK117" s="83" t="s">
        <v>2147</v>
      </c>
      <c r="AL117" s="80" t="b">
        <v>0</v>
      </c>
      <c r="AM117" s="80">
        <v>0</v>
      </c>
      <c r="AN117" s="83" t="s">
        <v>2147</v>
      </c>
      <c r="AO117" s="80" t="s">
        <v>2174</v>
      </c>
      <c r="AP117" s="80" t="b">
        <v>0</v>
      </c>
      <c r="AQ117" s="83" t="s">
        <v>2055</v>
      </c>
      <c r="AR117" s="80"/>
      <c r="AS117" s="80">
        <v>0</v>
      </c>
      <c r="AT117" s="80">
        <v>0</v>
      </c>
      <c r="AU117" s="80"/>
      <c r="AV117" s="80"/>
      <c r="AW117" s="80"/>
      <c r="AX117" s="80"/>
      <c r="AY117" s="80"/>
      <c r="AZ117" s="80"/>
      <c r="BA117" s="80"/>
      <c r="BB117" s="80"/>
      <c r="BC117">
        <v>4</v>
      </c>
      <c r="BD117" s="79" t="str">
        <f>REPLACE(INDEX(GroupVertices[Group],MATCH(Edges25[[#This Row],[Vertex 1]],GroupVertices[Vertex],0)),1,1,"")</f>
        <v>1</v>
      </c>
      <c r="BE117" s="79" t="str">
        <f>REPLACE(INDEX(GroupVertices[Group],MATCH(Edges25[[#This Row],[Vertex 2]],GroupVertices[Vertex],0)),1,1,"")</f>
        <v>1</v>
      </c>
      <c r="BF117" s="48">
        <v>0</v>
      </c>
      <c r="BG117" s="49">
        <v>0</v>
      </c>
      <c r="BH117" s="48">
        <v>1</v>
      </c>
      <c r="BI117" s="49">
        <v>4.545454545454546</v>
      </c>
      <c r="BJ117" s="48">
        <v>0</v>
      </c>
      <c r="BK117" s="49">
        <v>0</v>
      </c>
      <c r="BL117" s="48">
        <v>21</v>
      </c>
      <c r="BM117" s="49">
        <v>95.45454545454545</v>
      </c>
      <c r="BN117" s="48">
        <v>22</v>
      </c>
    </row>
    <row r="118" spans="1:66" ht="15">
      <c r="A118" s="65" t="s">
        <v>264</v>
      </c>
      <c r="B118" s="65" t="s">
        <v>264</v>
      </c>
      <c r="C118" s="66" t="s">
        <v>3376</v>
      </c>
      <c r="D118" s="67">
        <v>8.833333333333332</v>
      </c>
      <c r="E118" s="68" t="s">
        <v>136</v>
      </c>
      <c r="F118" s="69">
        <v>23.333333333333332</v>
      </c>
      <c r="G118" s="66"/>
      <c r="H118" s="70"/>
      <c r="I118" s="71"/>
      <c r="J118" s="71"/>
      <c r="K118" s="34" t="s">
        <v>65</v>
      </c>
      <c r="L118" s="78">
        <v>118</v>
      </c>
      <c r="M118" s="78"/>
      <c r="N118" s="73" t="s">
        <v>850</v>
      </c>
      <c r="O118" s="80" t="s">
        <v>198</v>
      </c>
      <c r="P118" s="82">
        <v>43511.62365740741</v>
      </c>
      <c r="Q118" s="80" t="s">
        <v>476</v>
      </c>
      <c r="R118" s="84" t="s">
        <v>704</v>
      </c>
      <c r="S118" s="80" t="s">
        <v>814</v>
      </c>
      <c r="T118" s="80" t="s">
        <v>1054</v>
      </c>
      <c r="U118" s="80" t="s">
        <v>1221</v>
      </c>
      <c r="V118" s="80" t="s">
        <v>1221</v>
      </c>
      <c r="W118" s="82">
        <v>43511.62365740741</v>
      </c>
      <c r="X118" s="85">
        <v>43511</v>
      </c>
      <c r="Y118" s="83" t="s">
        <v>1483</v>
      </c>
      <c r="Z118" s="80" t="s">
        <v>1753</v>
      </c>
      <c r="AA118" s="80"/>
      <c r="AB118" s="80"/>
      <c r="AC118" s="83" t="s">
        <v>2033</v>
      </c>
      <c r="AD118" s="80"/>
      <c r="AE118" s="80" t="b">
        <v>0</v>
      </c>
      <c r="AF118" s="80">
        <v>0</v>
      </c>
      <c r="AG118" s="83" t="s">
        <v>2147</v>
      </c>
      <c r="AH118" s="80" t="b">
        <v>0</v>
      </c>
      <c r="AI118" s="80" t="s">
        <v>2150</v>
      </c>
      <c r="AJ118" s="80"/>
      <c r="AK118" s="83" t="s">
        <v>2147</v>
      </c>
      <c r="AL118" s="80" t="b">
        <v>0</v>
      </c>
      <c r="AM118" s="80">
        <v>1</v>
      </c>
      <c r="AN118" s="83" t="s">
        <v>2147</v>
      </c>
      <c r="AO118" s="80" t="s">
        <v>2189</v>
      </c>
      <c r="AP118" s="80" t="b">
        <v>0</v>
      </c>
      <c r="AQ118" s="83" t="s">
        <v>2033</v>
      </c>
      <c r="AR118" s="80"/>
      <c r="AS118" s="80">
        <v>0</v>
      </c>
      <c r="AT118" s="80">
        <v>0</v>
      </c>
      <c r="AU118" s="80"/>
      <c r="AV118" s="80"/>
      <c r="AW118" s="80"/>
      <c r="AX118" s="80"/>
      <c r="AY118" s="80"/>
      <c r="AZ118" s="80"/>
      <c r="BA118" s="80"/>
      <c r="BB118" s="80"/>
      <c r="BC118">
        <v>11</v>
      </c>
      <c r="BD118" s="79" t="str">
        <f>REPLACE(INDEX(GroupVertices[Group],MATCH(Edges25[[#This Row],[Vertex 1]],GroupVertices[Vertex],0)),1,1,"")</f>
        <v>1</v>
      </c>
      <c r="BE118" s="79" t="str">
        <f>REPLACE(INDEX(GroupVertices[Group],MATCH(Edges25[[#This Row],[Vertex 2]],GroupVertices[Vertex],0)),1,1,"")</f>
        <v>1</v>
      </c>
      <c r="BF118" s="48">
        <v>0</v>
      </c>
      <c r="BG118" s="49">
        <v>0</v>
      </c>
      <c r="BH118" s="48">
        <v>2</v>
      </c>
      <c r="BI118" s="49">
        <v>8</v>
      </c>
      <c r="BJ118" s="48">
        <v>0</v>
      </c>
      <c r="BK118" s="49">
        <v>0</v>
      </c>
      <c r="BL118" s="48">
        <v>23</v>
      </c>
      <c r="BM118" s="49">
        <v>92</v>
      </c>
      <c r="BN118" s="48">
        <v>25</v>
      </c>
    </row>
    <row r="119" spans="1:66" ht="15">
      <c r="A119" s="65" t="s">
        <v>263</v>
      </c>
      <c r="B119" s="65" t="s">
        <v>263</v>
      </c>
      <c r="C119" s="66" t="s">
        <v>3372</v>
      </c>
      <c r="D119" s="67">
        <v>4.75</v>
      </c>
      <c r="E119" s="68" t="s">
        <v>132</v>
      </c>
      <c r="F119" s="69">
        <v>35</v>
      </c>
      <c r="G119" s="66"/>
      <c r="H119" s="70"/>
      <c r="I119" s="71"/>
      <c r="J119" s="71"/>
      <c r="K119" s="34" t="s">
        <v>65</v>
      </c>
      <c r="L119" s="78">
        <v>119</v>
      </c>
      <c r="M119" s="78"/>
      <c r="N119" s="73" t="s">
        <v>850</v>
      </c>
      <c r="O119" s="80" t="s">
        <v>198</v>
      </c>
      <c r="P119" s="82">
        <v>43517.73163194444</v>
      </c>
      <c r="Q119" s="80" t="s">
        <v>458</v>
      </c>
      <c r="R119" s="84" t="s">
        <v>695</v>
      </c>
      <c r="S119" s="80" t="s">
        <v>814</v>
      </c>
      <c r="T119" s="80" t="s">
        <v>1040</v>
      </c>
      <c r="U119" s="80" t="s">
        <v>1212</v>
      </c>
      <c r="V119" s="80" t="s">
        <v>1212</v>
      </c>
      <c r="W119" s="82">
        <v>43517.73163194444</v>
      </c>
      <c r="X119" s="85">
        <v>43517</v>
      </c>
      <c r="Y119" s="83" t="s">
        <v>1555</v>
      </c>
      <c r="Z119" s="80" t="s">
        <v>1735</v>
      </c>
      <c r="AA119" s="80"/>
      <c r="AB119" s="80"/>
      <c r="AC119" s="83" t="s">
        <v>2015</v>
      </c>
      <c r="AD119" s="80"/>
      <c r="AE119" s="80" t="b">
        <v>0</v>
      </c>
      <c r="AF119" s="80">
        <v>0</v>
      </c>
      <c r="AG119" s="83" t="s">
        <v>2147</v>
      </c>
      <c r="AH119" s="80" t="b">
        <v>0</v>
      </c>
      <c r="AI119" s="80" t="s">
        <v>2150</v>
      </c>
      <c r="AJ119" s="80"/>
      <c r="AK119" s="83" t="s">
        <v>2147</v>
      </c>
      <c r="AL119" s="80" t="b">
        <v>0</v>
      </c>
      <c r="AM119" s="80">
        <v>0</v>
      </c>
      <c r="AN119" s="83" t="s">
        <v>2147</v>
      </c>
      <c r="AO119" s="80" t="s">
        <v>2189</v>
      </c>
      <c r="AP119" s="80" t="b">
        <v>0</v>
      </c>
      <c r="AQ119" s="83" t="s">
        <v>2015</v>
      </c>
      <c r="AR119" s="80"/>
      <c r="AS119" s="80">
        <v>0</v>
      </c>
      <c r="AT119" s="80">
        <v>0</v>
      </c>
      <c r="AU119" s="80"/>
      <c r="AV119" s="80"/>
      <c r="AW119" s="80"/>
      <c r="AX119" s="80"/>
      <c r="AY119" s="80"/>
      <c r="AZ119" s="80"/>
      <c r="BA119" s="80"/>
      <c r="BB119" s="80"/>
      <c r="BC119">
        <v>4</v>
      </c>
      <c r="BD119" s="79" t="str">
        <f>REPLACE(INDEX(GroupVertices[Group],MATCH(Edges25[[#This Row],[Vertex 1]],GroupVertices[Vertex],0)),1,1,"")</f>
        <v>1</v>
      </c>
      <c r="BE119" s="79" t="str">
        <f>REPLACE(INDEX(GroupVertices[Group],MATCH(Edges25[[#This Row],[Vertex 2]],GroupVertices[Vertex],0)),1,1,"")</f>
        <v>1</v>
      </c>
      <c r="BF119" s="48">
        <v>0</v>
      </c>
      <c r="BG119" s="49">
        <v>0</v>
      </c>
      <c r="BH119" s="48">
        <v>0</v>
      </c>
      <c r="BI119" s="49">
        <v>0</v>
      </c>
      <c r="BJ119" s="48">
        <v>0</v>
      </c>
      <c r="BK119" s="49">
        <v>0</v>
      </c>
      <c r="BL119" s="48">
        <v>15</v>
      </c>
      <c r="BM119" s="49">
        <v>100</v>
      </c>
      <c r="BN119" s="48">
        <v>15</v>
      </c>
    </row>
    <row r="120" spans="1:66" ht="15">
      <c r="A120" s="65" t="s">
        <v>246</v>
      </c>
      <c r="B120" s="65" t="s">
        <v>246</v>
      </c>
      <c r="C120" s="66" t="s">
        <v>3377</v>
      </c>
      <c r="D120" s="67">
        <v>5.333333333333334</v>
      </c>
      <c r="E120" s="68" t="s">
        <v>132</v>
      </c>
      <c r="F120" s="69">
        <v>33.333333333333336</v>
      </c>
      <c r="G120" s="66"/>
      <c r="H120" s="70"/>
      <c r="I120" s="71"/>
      <c r="J120" s="71"/>
      <c r="K120" s="34" t="s">
        <v>65</v>
      </c>
      <c r="L120" s="78">
        <v>120</v>
      </c>
      <c r="M120" s="78"/>
      <c r="N120" s="73" t="s">
        <v>850</v>
      </c>
      <c r="O120" s="80" t="s">
        <v>198</v>
      </c>
      <c r="P120" s="82">
        <v>43521.467361111114</v>
      </c>
      <c r="Q120" s="80" t="s">
        <v>489</v>
      </c>
      <c r="R120" s="84" t="s">
        <v>715</v>
      </c>
      <c r="S120" s="80" t="s">
        <v>810</v>
      </c>
      <c r="T120" s="80" t="s">
        <v>1069</v>
      </c>
      <c r="U120" s="80"/>
      <c r="V120" s="80" t="s">
        <v>1305</v>
      </c>
      <c r="W120" s="82">
        <v>43521.467361111114</v>
      </c>
      <c r="X120" s="85">
        <v>43521</v>
      </c>
      <c r="Y120" s="83" t="s">
        <v>1422</v>
      </c>
      <c r="Z120" s="80" t="s">
        <v>1766</v>
      </c>
      <c r="AA120" s="80"/>
      <c r="AB120" s="80"/>
      <c r="AC120" s="83" t="s">
        <v>2046</v>
      </c>
      <c r="AD120" s="80"/>
      <c r="AE120" s="80" t="b">
        <v>0</v>
      </c>
      <c r="AF120" s="80">
        <v>0</v>
      </c>
      <c r="AG120" s="83" t="s">
        <v>2147</v>
      </c>
      <c r="AH120" s="80" t="b">
        <v>0</v>
      </c>
      <c r="AI120" s="80" t="s">
        <v>2153</v>
      </c>
      <c r="AJ120" s="80"/>
      <c r="AK120" s="83" t="s">
        <v>2147</v>
      </c>
      <c r="AL120" s="80" t="b">
        <v>0</v>
      </c>
      <c r="AM120" s="80">
        <v>0</v>
      </c>
      <c r="AN120" s="83" t="s">
        <v>2147</v>
      </c>
      <c r="AO120" s="80" t="s">
        <v>2174</v>
      </c>
      <c r="AP120" s="80" t="b">
        <v>0</v>
      </c>
      <c r="AQ120" s="83" t="s">
        <v>2046</v>
      </c>
      <c r="AR120" s="80"/>
      <c r="AS120" s="80">
        <v>0</v>
      </c>
      <c r="AT120" s="80">
        <v>0</v>
      </c>
      <c r="AU120" s="80"/>
      <c r="AV120" s="80"/>
      <c r="AW120" s="80"/>
      <c r="AX120" s="80"/>
      <c r="AY120" s="80"/>
      <c r="AZ120" s="80"/>
      <c r="BA120" s="80"/>
      <c r="BB120" s="80"/>
      <c r="BC120">
        <v>5</v>
      </c>
      <c r="BD120" s="79" t="str">
        <f>REPLACE(INDEX(GroupVertices[Group],MATCH(Edges25[[#This Row],[Vertex 1]],GroupVertices[Vertex],0)),1,1,"")</f>
        <v>1</v>
      </c>
      <c r="BE120" s="79" t="str">
        <f>REPLACE(INDEX(GroupVertices[Group],MATCH(Edges25[[#This Row],[Vertex 2]],GroupVertices[Vertex],0)),1,1,"")</f>
        <v>1</v>
      </c>
      <c r="BF120" s="48">
        <v>0</v>
      </c>
      <c r="BG120" s="49">
        <v>0</v>
      </c>
      <c r="BH120" s="48">
        <v>0</v>
      </c>
      <c r="BI120" s="49">
        <v>0</v>
      </c>
      <c r="BJ120" s="48">
        <v>0</v>
      </c>
      <c r="BK120" s="49">
        <v>0</v>
      </c>
      <c r="BL120" s="48">
        <v>14</v>
      </c>
      <c r="BM120" s="49">
        <v>100</v>
      </c>
      <c r="BN120" s="48">
        <v>14</v>
      </c>
    </row>
    <row r="121" spans="1:66" ht="15">
      <c r="A121" s="65" t="s">
        <v>236</v>
      </c>
      <c r="B121" s="65" t="s">
        <v>236</v>
      </c>
      <c r="C121" s="66" t="s">
        <v>3370</v>
      </c>
      <c r="D121" s="67">
        <v>10</v>
      </c>
      <c r="E121" s="68" t="s">
        <v>136</v>
      </c>
      <c r="F121" s="69">
        <v>20</v>
      </c>
      <c r="G121" s="66"/>
      <c r="H121" s="70"/>
      <c r="I121" s="71"/>
      <c r="J121" s="71"/>
      <c r="K121" s="34" t="s">
        <v>65</v>
      </c>
      <c r="L121" s="78">
        <v>121</v>
      </c>
      <c r="M121" s="78"/>
      <c r="N121" s="73" t="s">
        <v>850</v>
      </c>
      <c r="O121" s="80" t="s">
        <v>198</v>
      </c>
      <c r="P121" s="82">
        <v>43527.68125</v>
      </c>
      <c r="Q121" s="80" t="s">
        <v>451</v>
      </c>
      <c r="R121" s="84" t="s">
        <v>690</v>
      </c>
      <c r="S121" s="80" t="s">
        <v>784</v>
      </c>
      <c r="T121" s="80" t="s">
        <v>1034</v>
      </c>
      <c r="U121" s="80"/>
      <c r="V121" s="80" t="s">
        <v>1295</v>
      </c>
      <c r="W121" s="82">
        <v>43527.68125</v>
      </c>
      <c r="X121" s="85">
        <v>43527</v>
      </c>
      <c r="Y121" s="83" t="s">
        <v>1449</v>
      </c>
      <c r="Z121" s="80" t="s">
        <v>1728</v>
      </c>
      <c r="AA121" s="80"/>
      <c r="AB121" s="80"/>
      <c r="AC121" s="83" t="s">
        <v>2008</v>
      </c>
      <c r="AD121" s="80"/>
      <c r="AE121" s="80" t="b">
        <v>0</v>
      </c>
      <c r="AF121" s="80">
        <v>2</v>
      </c>
      <c r="AG121" s="83" t="s">
        <v>2147</v>
      </c>
      <c r="AH121" s="80" t="b">
        <v>0</v>
      </c>
      <c r="AI121" s="80" t="s">
        <v>2150</v>
      </c>
      <c r="AJ121" s="80"/>
      <c r="AK121" s="83" t="s">
        <v>2147</v>
      </c>
      <c r="AL121" s="80" t="b">
        <v>0</v>
      </c>
      <c r="AM121" s="80">
        <v>1</v>
      </c>
      <c r="AN121" s="83" t="s">
        <v>2147</v>
      </c>
      <c r="AO121" s="80" t="s">
        <v>2176</v>
      </c>
      <c r="AP121" s="80" t="b">
        <v>0</v>
      </c>
      <c r="AQ121" s="83" t="s">
        <v>2008</v>
      </c>
      <c r="AR121" s="80"/>
      <c r="AS121" s="80">
        <v>0</v>
      </c>
      <c r="AT121" s="80">
        <v>0</v>
      </c>
      <c r="AU121" s="80"/>
      <c r="AV121" s="80"/>
      <c r="AW121" s="80"/>
      <c r="AX121" s="80"/>
      <c r="AY121" s="80"/>
      <c r="AZ121" s="80"/>
      <c r="BA121" s="80"/>
      <c r="BB121" s="80"/>
      <c r="BC121">
        <v>13</v>
      </c>
      <c r="BD121" s="79" t="str">
        <f>REPLACE(INDEX(GroupVertices[Group],MATCH(Edges25[[#This Row],[Vertex 1]],GroupVertices[Vertex],0)),1,1,"")</f>
        <v>1</v>
      </c>
      <c r="BE121" s="79" t="str">
        <f>REPLACE(INDEX(GroupVertices[Group],MATCH(Edges25[[#This Row],[Vertex 2]],GroupVertices[Vertex],0)),1,1,"")</f>
        <v>1</v>
      </c>
      <c r="BF121" s="48">
        <v>1</v>
      </c>
      <c r="BG121" s="49">
        <v>3.7037037037037037</v>
      </c>
      <c r="BH121" s="48">
        <v>1</v>
      </c>
      <c r="BI121" s="49">
        <v>3.7037037037037037</v>
      </c>
      <c r="BJ121" s="48">
        <v>0</v>
      </c>
      <c r="BK121" s="49">
        <v>0</v>
      </c>
      <c r="BL121" s="48">
        <v>25</v>
      </c>
      <c r="BM121" s="49">
        <v>92.5925925925926</v>
      </c>
      <c r="BN121" s="48">
        <v>27</v>
      </c>
    </row>
    <row r="122" spans="1:66" ht="15">
      <c r="A122" s="65" t="s">
        <v>251</v>
      </c>
      <c r="B122" s="65" t="s">
        <v>251</v>
      </c>
      <c r="C122" s="66" t="s">
        <v>3372</v>
      </c>
      <c r="D122" s="67">
        <v>4.75</v>
      </c>
      <c r="E122" s="68" t="s">
        <v>132</v>
      </c>
      <c r="F122" s="69">
        <v>35</v>
      </c>
      <c r="G122" s="66"/>
      <c r="H122" s="70"/>
      <c r="I122" s="71"/>
      <c r="J122" s="71"/>
      <c r="K122" s="34" t="s">
        <v>65</v>
      </c>
      <c r="L122" s="78">
        <v>122</v>
      </c>
      <c r="M122" s="78"/>
      <c r="N122" s="73" t="s">
        <v>850</v>
      </c>
      <c r="O122" s="80" t="s">
        <v>198</v>
      </c>
      <c r="P122" s="82">
        <v>43528.35724537037</v>
      </c>
      <c r="Q122" s="80" t="s">
        <v>499</v>
      </c>
      <c r="R122" s="80" t="s">
        <v>722</v>
      </c>
      <c r="S122" s="80" t="s">
        <v>784</v>
      </c>
      <c r="T122" s="80" t="s">
        <v>1079</v>
      </c>
      <c r="U122" s="80" t="s">
        <v>1238</v>
      </c>
      <c r="V122" s="80" t="s">
        <v>1238</v>
      </c>
      <c r="W122" s="82">
        <v>43528.35724537037</v>
      </c>
      <c r="X122" s="85">
        <v>43528</v>
      </c>
      <c r="Y122" s="83" t="s">
        <v>1573</v>
      </c>
      <c r="Z122" s="80" t="s">
        <v>1776</v>
      </c>
      <c r="AA122" s="80"/>
      <c r="AB122" s="80"/>
      <c r="AC122" s="83" t="s">
        <v>2056</v>
      </c>
      <c r="AD122" s="80"/>
      <c r="AE122" s="80" t="b">
        <v>0</v>
      </c>
      <c r="AF122" s="80">
        <v>1</v>
      </c>
      <c r="AG122" s="83" t="s">
        <v>2147</v>
      </c>
      <c r="AH122" s="80" t="b">
        <v>0</v>
      </c>
      <c r="AI122" s="80" t="s">
        <v>2155</v>
      </c>
      <c r="AJ122" s="80"/>
      <c r="AK122" s="83" t="s">
        <v>2147</v>
      </c>
      <c r="AL122" s="80" t="b">
        <v>0</v>
      </c>
      <c r="AM122" s="80">
        <v>0</v>
      </c>
      <c r="AN122" s="83" t="s">
        <v>2147</v>
      </c>
      <c r="AO122" s="80" t="s">
        <v>2179</v>
      </c>
      <c r="AP122" s="80" t="b">
        <v>0</v>
      </c>
      <c r="AQ122" s="83" t="s">
        <v>2056</v>
      </c>
      <c r="AR122" s="80"/>
      <c r="AS122" s="80">
        <v>0</v>
      </c>
      <c r="AT122" s="80">
        <v>0</v>
      </c>
      <c r="AU122" s="80"/>
      <c r="AV122" s="80"/>
      <c r="AW122" s="80"/>
      <c r="AX122" s="80"/>
      <c r="AY122" s="80"/>
      <c r="AZ122" s="80"/>
      <c r="BA122" s="80"/>
      <c r="BB122" s="80"/>
      <c r="BC122">
        <v>4</v>
      </c>
      <c r="BD122" s="79" t="str">
        <f>REPLACE(INDEX(GroupVertices[Group],MATCH(Edges25[[#This Row],[Vertex 1]],GroupVertices[Vertex],0)),1,1,"")</f>
        <v>1</v>
      </c>
      <c r="BE122" s="79" t="str">
        <f>REPLACE(INDEX(GroupVertices[Group],MATCH(Edges25[[#This Row],[Vertex 2]],GroupVertices[Vertex],0)),1,1,"")</f>
        <v>1</v>
      </c>
      <c r="BF122" s="48">
        <v>0</v>
      </c>
      <c r="BG122" s="49">
        <v>0</v>
      </c>
      <c r="BH122" s="48">
        <v>0</v>
      </c>
      <c r="BI122" s="49">
        <v>0</v>
      </c>
      <c r="BJ122" s="48">
        <v>0</v>
      </c>
      <c r="BK122" s="49">
        <v>0</v>
      </c>
      <c r="BL122" s="48">
        <v>20</v>
      </c>
      <c r="BM122" s="49">
        <v>100</v>
      </c>
      <c r="BN122" s="48">
        <v>20</v>
      </c>
    </row>
    <row r="123" spans="1:66" ht="15">
      <c r="A123" s="65" t="s">
        <v>264</v>
      </c>
      <c r="B123" s="65" t="s">
        <v>264</v>
      </c>
      <c r="C123" s="66" t="s">
        <v>3376</v>
      </c>
      <c r="D123" s="67">
        <v>8.833333333333332</v>
      </c>
      <c r="E123" s="68" t="s">
        <v>136</v>
      </c>
      <c r="F123" s="69">
        <v>23.333333333333332</v>
      </c>
      <c r="G123" s="66"/>
      <c r="H123" s="70"/>
      <c r="I123" s="71"/>
      <c r="J123" s="71"/>
      <c r="K123" s="34" t="s">
        <v>65</v>
      </c>
      <c r="L123" s="78">
        <v>123</v>
      </c>
      <c r="M123" s="78"/>
      <c r="N123" s="73" t="s">
        <v>850</v>
      </c>
      <c r="O123" s="80" t="s">
        <v>198</v>
      </c>
      <c r="P123" s="82">
        <v>43528.394525462965</v>
      </c>
      <c r="Q123" s="80" t="s">
        <v>477</v>
      </c>
      <c r="R123" s="84" t="s">
        <v>705</v>
      </c>
      <c r="S123" s="80" t="s">
        <v>826</v>
      </c>
      <c r="T123" s="80" t="s">
        <v>1055</v>
      </c>
      <c r="U123" s="80" t="s">
        <v>1222</v>
      </c>
      <c r="V123" s="80" t="s">
        <v>1222</v>
      </c>
      <c r="W123" s="82">
        <v>43528.394525462965</v>
      </c>
      <c r="X123" s="85">
        <v>43528</v>
      </c>
      <c r="Y123" s="83" t="s">
        <v>1561</v>
      </c>
      <c r="Z123" s="80" t="s">
        <v>1754</v>
      </c>
      <c r="AA123" s="80"/>
      <c r="AB123" s="80"/>
      <c r="AC123" s="83" t="s">
        <v>2034</v>
      </c>
      <c r="AD123" s="80"/>
      <c r="AE123" s="80" t="b">
        <v>0</v>
      </c>
      <c r="AF123" s="80">
        <v>0</v>
      </c>
      <c r="AG123" s="83" t="s">
        <v>2147</v>
      </c>
      <c r="AH123" s="80" t="b">
        <v>0</v>
      </c>
      <c r="AI123" s="80" t="s">
        <v>2150</v>
      </c>
      <c r="AJ123" s="80"/>
      <c r="AK123" s="83" t="s">
        <v>2147</v>
      </c>
      <c r="AL123" s="80" t="b">
        <v>0</v>
      </c>
      <c r="AM123" s="80">
        <v>0</v>
      </c>
      <c r="AN123" s="83" t="s">
        <v>2147</v>
      </c>
      <c r="AO123" s="80" t="s">
        <v>2175</v>
      </c>
      <c r="AP123" s="80" t="b">
        <v>0</v>
      </c>
      <c r="AQ123" s="83" t="s">
        <v>2034</v>
      </c>
      <c r="AR123" s="80"/>
      <c r="AS123" s="80">
        <v>0</v>
      </c>
      <c r="AT123" s="80">
        <v>0</v>
      </c>
      <c r="AU123" s="80"/>
      <c r="AV123" s="80"/>
      <c r="AW123" s="80"/>
      <c r="AX123" s="80"/>
      <c r="AY123" s="80"/>
      <c r="AZ123" s="80"/>
      <c r="BA123" s="80"/>
      <c r="BB123" s="80"/>
      <c r="BC123">
        <v>11</v>
      </c>
      <c r="BD123" s="79" t="str">
        <f>REPLACE(INDEX(GroupVertices[Group],MATCH(Edges25[[#This Row],[Vertex 1]],GroupVertices[Vertex],0)),1,1,"")</f>
        <v>1</v>
      </c>
      <c r="BE123" s="79" t="str">
        <f>REPLACE(INDEX(GroupVertices[Group],MATCH(Edges25[[#This Row],[Vertex 2]],GroupVertices[Vertex],0)),1,1,"")</f>
        <v>1</v>
      </c>
      <c r="BF123" s="48">
        <v>2</v>
      </c>
      <c r="BG123" s="49">
        <v>7.6923076923076925</v>
      </c>
      <c r="BH123" s="48">
        <v>0</v>
      </c>
      <c r="BI123" s="49">
        <v>0</v>
      </c>
      <c r="BJ123" s="48">
        <v>0</v>
      </c>
      <c r="BK123" s="49">
        <v>0</v>
      </c>
      <c r="BL123" s="48">
        <v>24</v>
      </c>
      <c r="BM123" s="49">
        <v>92.3076923076923</v>
      </c>
      <c r="BN123" s="48">
        <v>26</v>
      </c>
    </row>
    <row r="124" spans="1:66" ht="15">
      <c r="A124" s="65" t="s">
        <v>274</v>
      </c>
      <c r="B124" s="65" t="s">
        <v>274</v>
      </c>
      <c r="C124" s="66" t="s">
        <v>3382</v>
      </c>
      <c r="D124" s="67">
        <v>9.416666666666668</v>
      </c>
      <c r="E124" s="68" t="s">
        <v>136</v>
      </c>
      <c r="F124" s="69">
        <v>21.666666666666668</v>
      </c>
      <c r="G124" s="66"/>
      <c r="H124" s="70"/>
      <c r="I124" s="71"/>
      <c r="J124" s="71"/>
      <c r="K124" s="34" t="s">
        <v>65</v>
      </c>
      <c r="L124" s="78">
        <v>124</v>
      </c>
      <c r="M124" s="78"/>
      <c r="N124" s="73" t="s">
        <v>850</v>
      </c>
      <c r="O124" s="80" t="s">
        <v>198</v>
      </c>
      <c r="P124" s="82">
        <v>43530.663506944446</v>
      </c>
      <c r="Q124" s="80" t="s">
        <v>583</v>
      </c>
      <c r="R124" s="80" t="s">
        <v>776</v>
      </c>
      <c r="S124" s="80" t="s">
        <v>841</v>
      </c>
      <c r="T124" s="80" t="s">
        <v>850</v>
      </c>
      <c r="U124" s="80"/>
      <c r="V124" s="80" t="s">
        <v>1333</v>
      </c>
      <c r="W124" s="82">
        <v>43530.663506944446</v>
      </c>
      <c r="X124" s="85">
        <v>43530</v>
      </c>
      <c r="Y124" s="83" t="s">
        <v>1569</v>
      </c>
      <c r="Z124" s="80" t="s">
        <v>1860</v>
      </c>
      <c r="AA124" s="80"/>
      <c r="AB124" s="80"/>
      <c r="AC124" s="83" t="s">
        <v>2141</v>
      </c>
      <c r="AD124" s="80"/>
      <c r="AE124" s="80" t="b">
        <v>0</v>
      </c>
      <c r="AF124" s="80">
        <v>4</v>
      </c>
      <c r="AG124" s="83" t="s">
        <v>2147</v>
      </c>
      <c r="AH124" s="80" t="b">
        <v>0</v>
      </c>
      <c r="AI124" s="80" t="s">
        <v>2153</v>
      </c>
      <c r="AJ124" s="80"/>
      <c r="AK124" s="83" t="s">
        <v>2147</v>
      </c>
      <c r="AL124" s="80" t="b">
        <v>0</v>
      </c>
      <c r="AM124" s="80">
        <v>4</v>
      </c>
      <c r="AN124" s="83" t="s">
        <v>2147</v>
      </c>
      <c r="AO124" s="80" t="s">
        <v>2175</v>
      </c>
      <c r="AP124" s="80" t="b">
        <v>0</v>
      </c>
      <c r="AQ124" s="83" t="s">
        <v>2141</v>
      </c>
      <c r="AR124" s="80"/>
      <c r="AS124" s="80">
        <v>0</v>
      </c>
      <c r="AT124" s="80">
        <v>0</v>
      </c>
      <c r="AU124" s="80"/>
      <c r="AV124" s="80"/>
      <c r="AW124" s="80"/>
      <c r="AX124" s="80"/>
      <c r="AY124" s="80"/>
      <c r="AZ124" s="80"/>
      <c r="BA124" s="80"/>
      <c r="BB124" s="80"/>
      <c r="BC124">
        <v>12</v>
      </c>
      <c r="BD124" s="79" t="str">
        <f>REPLACE(INDEX(GroupVertices[Group],MATCH(Edges25[[#This Row],[Vertex 1]],GroupVertices[Vertex],0)),1,1,"")</f>
        <v>1</v>
      </c>
      <c r="BE124" s="79" t="str">
        <f>REPLACE(INDEX(GroupVertices[Group],MATCH(Edges25[[#This Row],[Vertex 2]],GroupVertices[Vertex],0)),1,1,"")</f>
        <v>1</v>
      </c>
      <c r="BF124" s="48">
        <v>1</v>
      </c>
      <c r="BG124" s="49">
        <v>3.125</v>
      </c>
      <c r="BH124" s="48">
        <v>0</v>
      </c>
      <c r="BI124" s="49">
        <v>0</v>
      </c>
      <c r="BJ124" s="48">
        <v>0</v>
      </c>
      <c r="BK124" s="49">
        <v>0</v>
      </c>
      <c r="BL124" s="48">
        <v>31</v>
      </c>
      <c r="BM124" s="49">
        <v>96.875</v>
      </c>
      <c r="BN124" s="48">
        <v>32</v>
      </c>
    </row>
    <row r="125" spans="1:66" ht="15">
      <c r="A125" s="65" t="s">
        <v>263</v>
      </c>
      <c r="B125" s="65" t="s">
        <v>263</v>
      </c>
      <c r="C125" s="66" t="s">
        <v>3372</v>
      </c>
      <c r="D125" s="67">
        <v>4.75</v>
      </c>
      <c r="E125" s="68" t="s">
        <v>132</v>
      </c>
      <c r="F125" s="69">
        <v>35</v>
      </c>
      <c r="G125" s="66"/>
      <c r="H125" s="70"/>
      <c r="I125" s="71"/>
      <c r="J125" s="71"/>
      <c r="K125" s="34" t="s">
        <v>65</v>
      </c>
      <c r="L125" s="78">
        <v>125</v>
      </c>
      <c r="M125" s="78"/>
      <c r="N125" s="73" t="s">
        <v>850</v>
      </c>
      <c r="O125" s="80" t="s">
        <v>198</v>
      </c>
      <c r="P125" s="82">
        <v>43535.50015046296</v>
      </c>
      <c r="Q125" s="80" t="s">
        <v>459</v>
      </c>
      <c r="R125" s="84" t="s">
        <v>696</v>
      </c>
      <c r="S125" s="80" t="s">
        <v>814</v>
      </c>
      <c r="T125" s="80" t="s">
        <v>1040</v>
      </c>
      <c r="U125" s="80" t="s">
        <v>1213</v>
      </c>
      <c r="V125" s="80" t="s">
        <v>1213</v>
      </c>
      <c r="W125" s="82">
        <v>43535.50015046296</v>
      </c>
      <c r="X125" s="85">
        <v>43535</v>
      </c>
      <c r="Y125" s="83" t="s">
        <v>1504</v>
      </c>
      <c r="Z125" s="80" t="s">
        <v>1736</v>
      </c>
      <c r="AA125" s="80"/>
      <c r="AB125" s="80"/>
      <c r="AC125" s="83" t="s">
        <v>2016</v>
      </c>
      <c r="AD125" s="80"/>
      <c r="AE125" s="80" t="b">
        <v>0</v>
      </c>
      <c r="AF125" s="80">
        <v>0</v>
      </c>
      <c r="AG125" s="83" t="s">
        <v>2147</v>
      </c>
      <c r="AH125" s="80" t="b">
        <v>0</v>
      </c>
      <c r="AI125" s="80" t="s">
        <v>2150</v>
      </c>
      <c r="AJ125" s="80"/>
      <c r="AK125" s="83" t="s">
        <v>2147</v>
      </c>
      <c r="AL125" s="80" t="b">
        <v>0</v>
      </c>
      <c r="AM125" s="80">
        <v>0</v>
      </c>
      <c r="AN125" s="83" t="s">
        <v>2147</v>
      </c>
      <c r="AO125" s="80" t="s">
        <v>2189</v>
      </c>
      <c r="AP125" s="80" t="b">
        <v>0</v>
      </c>
      <c r="AQ125" s="83" t="s">
        <v>2016</v>
      </c>
      <c r="AR125" s="80"/>
      <c r="AS125" s="80">
        <v>0</v>
      </c>
      <c r="AT125" s="80">
        <v>0</v>
      </c>
      <c r="AU125" s="80"/>
      <c r="AV125" s="80"/>
      <c r="AW125" s="80"/>
      <c r="AX125" s="80"/>
      <c r="AY125" s="80"/>
      <c r="AZ125" s="80"/>
      <c r="BA125" s="80"/>
      <c r="BB125" s="80"/>
      <c r="BC125">
        <v>4</v>
      </c>
      <c r="BD125" s="79" t="str">
        <f>REPLACE(INDEX(GroupVertices[Group],MATCH(Edges25[[#This Row],[Vertex 1]],GroupVertices[Vertex],0)),1,1,"")</f>
        <v>1</v>
      </c>
      <c r="BE125" s="79" t="str">
        <f>REPLACE(INDEX(GroupVertices[Group],MATCH(Edges25[[#This Row],[Vertex 2]],GroupVertices[Vertex],0)),1,1,"")</f>
        <v>1</v>
      </c>
      <c r="BF125" s="48">
        <v>1</v>
      </c>
      <c r="BG125" s="49">
        <v>5.882352941176471</v>
      </c>
      <c r="BH125" s="48">
        <v>1</v>
      </c>
      <c r="BI125" s="49">
        <v>5.882352941176471</v>
      </c>
      <c r="BJ125" s="48">
        <v>0</v>
      </c>
      <c r="BK125" s="49">
        <v>0</v>
      </c>
      <c r="BL125" s="48">
        <v>15</v>
      </c>
      <c r="BM125" s="49">
        <v>88.23529411764706</v>
      </c>
      <c r="BN125" s="48">
        <v>17</v>
      </c>
    </row>
    <row r="126" spans="1:66" ht="15">
      <c r="A126" s="65" t="s">
        <v>254</v>
      </c>
      <c r="B126" s="65" t="s">
        <v>254</v>
      </c>
      <c r="C126" s="66" t="s">
        <v>3370</v>
      </c>
      <c r="D126" s="67">
        <v>10</v>
      </c>
      <c r="E126" s="68" t="s">
        <v>136</v>
      </c>
      <c r="F126" s="69">
        <v>20</v>
      </c>
      <c r="G126" s="66"/>
      <c r="H126" s="70"/>
      <c r="I126" s="71"/>
      <c r="J126" s="71"/>
      <c r="K126" s="34" t="s">
        <v>65</v>
      </c>
      <c r="L126" s="78">
        <v>126</v>
      </c>
      <c r="M126" s="78"/>
      <c r="N126" s="73" t="s">
        <v>850</v>
      </c>
      <c r="O126" s="80" t="s">
        <v>198</v>
      </c>
      <c r="P126" s="82">
        <v>43537.5002662037</v>
      </c>
      <c r="Q126" s="83" t="s">
        <v>368</v>
      </c>
      <c r="R126" s="80"/>
      <c r="S126" s="80"/>
      <c r="T126" s="80" t="s">
        <v>962</v>
      </c>
      <c r="U126" s="80"/>
      <c r="V126" s="80" t="s">
        <v>1313</v>
      </c>
      <c r="W126" s="82">
        <v>43537.5002662037</v>
      </c>
      <c r="X126" s="85">
        <v>43537</v>
      </c>
      <c r="Y126" s="83" t="s">
        <v>1507</v>
      </c>
      <c r="Z126" s="80" t="s">
        <v>1645</v>
      </c>
      <c r="AA126" s="80"/>
      <c r="AB126" s="80"/>
      <c r="AC126" s="83" t="s">
        <v>1925</v>
      </c>
      <c r="AD126" s="83" t="s">
        <v>1908</v>
      </c>
      <c r="AE126" s="80" t="b">
        <v>0</v>
      </c>
      <c r="AF126" s="80">
        <v>0</v>
      </c>
      <c r="AG126" s="83" t="s">
        <v>2148</v>
      </c>
      <c r="AH126" s="80" t="b">
        <v>0</v>
      </c>
      <c r="AI126" s="80" t="s">
        <v>2150</v>
      </c>
      <c r="AJ126" s="80"/>
      <c r="AK126" s="83" t="s">
        <v>2147</v>
      </c>
      <c r="AL126" s="80" t="b">
        <v>0</v>
      </c>
      <c r="AM126" s="80">
        <v>0</v>
      </c>
      <c r="AN126" s="83" t="s">
        <v>2147</v>
      </c>
      <c r="AO126" s="80" t="s">
        <v>2175</v>
      </c>
      <c r="AP126" s="80" t="b">
        <v>0</v>
      </c>
      <c r="AQ126" s="83" t="s">
        <v>1908</v>
      </c>
      <c r="AR126" s="80"/>
      <c r="AS126" s="80">
        <v>0</v>
      </c>
      <c r="AT126" s="80">
        <v>0</v>
      </c>
      <c r="AU126" s="80"/>
      <c r="AV126" s="80"/>
      <c r="AW126" s="80"/>
      <c r="AX126" s="80"/>
      <c r="AY126" s="80"/>
      <c r="AZ126" s="80"/>
      <c r="BA126" s="80"/>
      <c r="BB126" s="80"/>
      <c r="BC126">
        <v>19</v>
      </c>
      <c r="BD126" s="79" t="str">
        <f>REPLACE(INDEX(GroupVertices[Group],MATCH(Edges25[[#This Row],[Vertex 1]],GroupVertices[Vertex],0)),1,1,"")</f>
        <v>1</v>
      </c>
      <c r="BE126" s="79" t="str">
        <f>REPLACE(INDEX(GroupVertices[Group],MATCH(Edges25[[#This Row],[Vertex 2]],GroupVertices[Vertex],0)),1,1,"")</f>
        <v>1</v>
      </c>
      <c r="BF126" s="48">
        <v>1</v>
      </c>
      <c r="BG126" s="49">
        <v>2.1739130434782608</v>
      </c>
      <c r="BH126" s="48">
        <v>4</v>
      </c>
      <c r="BI126" s="49">
        <v>8.695652173913043</v>
      </c>
      <c r="BJ126" s="48">
        <v>0</v>
      </c>
      <c r="BK126" s="49">
        <v>0</v>
      </c>
      <c r="BL126" s="48">
        <v>41</v>
      </c>
      <c r="BM126" s="49">
        <v>89.1304347826087</v>
      </c>
      <c r="BN126" s="48">
        <v>46</v>
      </c>
    </row>
    <row r="127" spans="1:66" ht="15">
      <c r="A127" s="65" t="s">
        <v>247</v>
      </c>
      <c r="B127" s="65" t="s">
        <v>247</v>
      </c>
      <c r="C127" s="66" t="s">
        <v>3378</v>
      </c>
      <c r="D127" s="67">
        <v>6.5</v>
      </c>
      <c r="E127" s="68" t="s">
        <v>136</v>
      </c>
      <c r="F127" s="69">
        <v>30</v>
      </c>
      <c r="G127" s="66"/>
      <c r="H127" s="70"/>
      <c r="I127" s="71"/>
      <c r="J127" s="71"/>
      <c r="K127" s="34" t="s">
        <v>65</v>
      </c>
      <c r="L127" s="78">
        <v>127</v>
      </c>
      <c r="M127" s="78"/>
      <c r="N127" s="73" t="s">
        <v>850</v>
      </c>
      <c r="O127" s="80" t="s">
        <v>198</v>
      </c>
      <c r="P127" s="82">
        <v>43537.54167824074</v>
      </c>
      <c r="Q127" s="80" t="s">
        <v>343</v>
      </c>
      <c r="R127" s="84" t="s">
        <v>601</v>
      </c>
      <c r="S127" s="80" t="s">
        <v>810</v>
      </c>
      <c r="T127" s="80" t="s">
        <v>936</v>
      </c>
      <c r="U127" s="80" t="s">
        <v>1153</v>
      </c>
      <c r="V127" s="80" t="s">
        <v>1153</v>
      </c>
      <c r="W127" s="82">
        <v>43537.54167824074</v>
      </c>
      <c r="X127" s="85">
        <v>43537</v>
      </c>
      <c r="Y127" s="83" t="s">
        <v>1350</v>
      </c>
      <c r="Z127" s="80" t="s">
        <v>1620</v>
      </c>
      <c r="AA127" s="80"/>
      <c r="AB127" s="80"/>
      <c r="AC127" s="83" t="s">
        <v>1899</v>
      </c>
      <c r="AD127" s="80"/>
      <c r="AE127" s="80" t="b">
        <v>0</v>
      </c>
      <c r="AF127" s="80">
        <v>4</v>
      </c>
      <c r="AG127" s="83" t="s">
        <v>2147</v>
      </c>
      <c r="AH127" s="80" t="b">
        <v>0</v>
      </c>
      <c r="AI127" s="80" t="s">
        <v>2150</v>
      </c>
      <c r="AJ127" s="80"/>
      <c r="AK127" s="83" t="s">
        <v>2147</v>
      </c>
      <c r="AL127" s="80" t="b">
        <v>0</v>
      </c>
      <c r="AM127" s="80">
        <v>1</v>
      </c>
      <c r="AN127" s="83" t="s">
        <v>2147</v>
      </c>
      <c r="AO127" s="80" t="s">
        <v>2174</v>
      </c>
      <c r="AP127" s="80" t="b">
        <v>0</v>
      </c>
      <c r="AQ127" s="83" t="s">
        <v>1899</v>
      </c>
      <c r="AR127" s="80"/>
      <c r="AS127" s="80">
        <v>0</v>
      </c>
      <c r="AT127" s="80">
        <v>0</v>
      </c>
      <c r="AU127" s="80"/>
      <c r="AV127" s="80"/>
      <c r="AW127" s="80"/>
      <c r="AX127" s="80"/>
      <c r="AY127" s="80"/>
      <c r="AZ127" s="80"/>
      <c r="BA127" s="80"/>
      <c r="BB127" s="80"/>
      <c r="BC127">
        <v>7</v>
      </c>
      <c r="BD127" s="79" t="str">
        <f>REPLACE(INDEX(GroupVertices[Group],MATCH(Edges25[[#This Row],[Vertex 1]],GroupVertices[Vertex],0)),1,1,"")</f>
        <v>1</v>
      </c>
      <c r="BE127" s="79" t="str">
        <f>REPLACE(INDEX(GroupVertices[Group],MATCH(Edges25[[#This Row],[Vertex 2]],GroupVertices[Vertex],0)),1,1,"")</f>
        <v>1</v>
      </c>
      <c r="BF127" s="48">
        <v>1</v>
      </c>
      <c r="BG127" s="49">
        <v>3.0303030303030303</v>
      </c>
      <c r="BH127" s="48">
        <v>1</v>
      </c>
      <c r="BI127" s="49">
        <v>3.0303030303030303</v>
      </c>
      <c r="BJ127" s="48">
        <v>0</v>
      </c>
      <c r="BK127" s="49">
        <v>0</v>
      </c>
      <c r="BL127" s="48">
        <v>31</v>
      </c>
      <c r="BM127" s="49">
        <v>93.93939393939394</v>
      </c>
      <c r="BN127" s="48">
        <v>33</v>
      </c>
    </row>
    <row r="128" spans="1:66" ht="15">
      <c r="A128" s="65" t="s">
        <v>274</v>
      </c>
      <c r="B128" s="65" t="s">
        <v>274</v>
      </c>
      <c r="C128" s="66" t="s">
        <v>3382</v>
      </c>
      <c r="D128" s="67">
        <v>9.416666666666668</v>
      </c>
      <c r="E128" s="68" t="s">
        <v>136</v>
      </c>
      <c r="F128" s="69">
        <v>21.666666666666668</v>
      </c>
      <c r="G128" s="66"/>
      <c r="H128" s="70"/>
      <c r="I128" s="71"/>
      <c r="J128" s="71"/>
      <c r="K128" s="34" t="s">
        <v>65</v>
      </c>
      <c r="L128" s="78">
        <v>128</v>
      </c>
      <c r="M128" s="78"/>
      <c r="N128" s="73" t="s">
        <v>850</v>
      </c>
      <c r="O128" s="80" t="s">
        <v>198</v>
      </c>
      <c r="P128" s="82">
        <v>43537.697071759256</v>
      </c>
      <c r="Q128" s="80" t="s">
        <v>584</v>
      </c>
      <c r="R128" s="80" t="s">
        <v>781</v>
      </c>
      <c r="S128" s="80" t="s">
        <v>841</v>
      </c>
      <c r="T128" s="80" t="s">
        <v>850</v>
      </c>
      <c r="U128" s="80" t="s">
        <v>1291</v>
      </c>
      <c r="V128" s="80" t="s">
        <v>1291</v>
      </c>
      <c r="W128" s="82">
        <v>43537.697071759256</v>
      </c>
      <c r="X128" s="85">
        <v>43537</v>
      </c>
      <c r="Y128" s="83" t="s">
        <v>1588</v>
      </c>
      <c r="Z128" s="80" t="s">
        <v>1861</v>
      </c>
      <c r="AA128" s="80"/>
      <c r="AB128" s="80"/>
      <c r="AC128" s="83" t="s">
        <v>2142</v>
      </c>
      <c r="AD128" s="80"/>
      <c r="AE128" s="80" t="b">
        <v>0</v>
      </c>
      <c r="AF128" s="80">
        <v>2</v>
      </c>
      <c r="AG128" s="83" t="s">
        <v>2147</v>
      </c>
      <c r="AH128" s="80" t="b">
        <v>0</v>
      </c>
      <c r="AI128" s="80" t="s">
        <v>2153</v>
      </c>
      <c r="AJ128" s="80"/>
      <c r="AK128" s="83" t="s">
        <v>2147</v>
      </c>
      <c r="AL128" s="80" t="b">
        <v>0</v>
      </c>
      <c r="AM128" s="80">
        <v>1</v>
      </c>
      <c r="AN128" s="83" t="s">
        <v>2147</v>
      </c>
      <c r="AO128" s="80" t="s">
        <v>2175</v>
      </c>
      <c r="AP128" s="80" t="b">
        <v>0</v>
      </c>
      <c r="AQ128" s="83" t="s">
        <v>2142</v>
      </c>
      <c r="AR128" s="80"/>
      <c r="AS128" s="80">
        <v>0</v>
      </c>
      <c r="AT128" s="80">
        <v>0</v>
      </c>
      <c r="AU128" s="80"/>
      <c r="AV128" s="80"/>
      <c r="AW128" s="80"/>
      <c r="AX128" s="80"/>
      <c r="AY128" s="80"/>
      <c r="AZ128" s="80"/>
      <c r="BA128" s="80"/>
      <c r="BB128" s="80"/>
      <c r="BC128">
        <v>12</v>
      </c>
      <c r="BD128" s="79" t="str">
        <f>REPLACE(INDEX(GroupVertices[Group],MATCH(Edges25[[#This Row],[Vertex 1]],GroupVertices[Vertex],0)),1,1,"")</f>
        <v>1</v>
      </c>
      <c r="BE128" s="79" t="str">
        <f>REPLACE(INDEX(GroupVertices[Group],MATCH(Edges25[[#This Row],[Vertex 2]],GroupVertices[Vertex],0)),1,1,"")</f>
        <v>1</v>
      </c>
      <c r="BF128" s="48">
        <v>1</v>
      </c>
      <c r="BG128" s="49">
        <v>3.125</v>
      </c>
      <c r="BH128" s="48">
        <v>2</v>
      </c>
      <c r="BI128" s="49">
        <v>6.25</v>
      </c>
      <c r="BJ128" s="48">
        <v>0</v>
      </c>
      <c r="BK128" s="49">
        <v>0</v>
      </c>
      <c r="BL128" s="48">
        <v>29</v>
      </c>
      <c r="BM128" s="49">
        <v>90.625</v>
      </c>
      <c r="BN128" s="48">
        <v>32</v>
      </c>
    </row>
    <row r="129" spans="1:66" ht="15">
      <c r="A129" s="65" t="s">
        <v>264</v>
      </c>
      <c r="B129" s="65" t="s">
        <v>264</v>
      </c>
      <c r="C129" s="66" t="s">
        <v>3376</v>
      </c>
      <c r="D129" s="67">
        <v>8.833333333333332</v>
      </c>
      <c r="E129" s="68" t="s">
        <v>136</v>
      </c>
      <c r="F129" s="69">
        <v>23.333333333333332</v>
      </c>
      <c r="G129" s="66"/>
      <c r="H129" s="70"/>
      <c r="I129" s="71"/>
      <c r="J129" s="71"/>
      <c r="K129" s="34" t="s">
        <v>65</v>
      </c>
      <c r="L129" s="78">
        <v>129</v>
      </c>
      <c r="M129" s="78"/>
      <c r="N129" s="73" t="s">
        <v>850</v>
      </c>
      <c r="O129" s="80" t="s">
        <v>198</v>
      </c>
      <c r="P129" s="82">
        <v>43538.363703703704</v>
      </c>
      <c r="Q129" s="80" t="s">
        <v>478</v>
      </c>
      <c r="R129" s="84" t="s">
        <v>706</v>
      </c>
      <c r="S129" s="80" t="s">
        <v>814</v>
      </c>
      <c r="T129" s="80" t="s">
        <v>1056</v>
      </c>
      <c r="U129" s="80" t="s">
        <v>1223</v>
      </c>
      <c r="V129" s="80" t="s">
        <v>1223</v>
      </c>
      <c r="W129" s="82">
        <v>43538.363703703704</v>
      </c>
      <c r="X129" s="85">
        <v>43538</v>
      </c>
      <c r="Y129" s="83" t="s">
        <v>1562</v>
      </c>
      <c r="Z129" s="80" t="s">
        <v>1755</v>
      </c>
      <c r="AA129" s="80"/>
      <c r="AB129" s="80"/>
      <c r="AC129" s="83" t="s">
        <v>2035</v>
      </c>
      <c r="AD129" s="80"/>
      <c r="AE129" s="80" t="b">
        <v>0</v>
      </c>
      <c r="AF129" s="80">
        <v>1</v>
      </c>
      <c r="AG129" s="83" t="s">
        <v>2147</v>
      </c>
      <c r="AH129" s="80" t="b">
        <v>0</v>
      </c>
      <c r="AI129" s="80" t="s">
        <v>2150</v>
      </c>
      <c r="AJ129" s="80"/>
      <c r="AK129" s="83" t="s">
        <v>2147</v>
      </c>
      <c r="AL129" s="80" t="b">
        <v>0</v>
      </c>
      <c r="AM129" s="80">
        <v>2</v>
      </c>
      <c r="AN129" s="83" t="s">
        <v>2147</v>
      </c>
      <c r="AO129" s="80" t="s">
        <v>2189</v>
      </c>
      <c r="AP129" s="80" t="b">
        <v>0</v>
      </c>
      <c r="AQ129" s="83" t="s">
        <v>2035</v>
      </c>
      <c r="AR129" s="80"/>
      <c r="AS129" s="80">
        <v>0</v>
      </c>
      <c r="AT129" s="80">
        <v>0</v>
      </c>
      <c r="AU129" s="80"/>
      <c r="AV129" s="80"/>
      <c r="AW129" s="80"/>
      <c r="AX129" s="80"/>
      <c r="AY129" s="80"/>
      <c r="AZ129" s="80"/>
      <c r="BA129" s="80"/>
      <c r="BB129" s="80"/>
      <c r="BC129">
        <v>11</v>
      </c>
      <c r="BD129" s="79" t="str">
        <f>REPLACE(INDEX(GroupVertices[Group],MATCH(Edges25[[#This Row],[Vertex 1]],GroupVertices[Vertex],0)),1,1,"")</f>
        <v>1</v>
      </c>
      <c r="BE129" s="79" t="str">
        <f>REPLACE(INDEX(GroupVertices[Group],MATCH(Edges25[[#This Row],[Vertex 2]],GroupVertices[Vertex],0)),1,1,"")</f>
        <v>1</v>
      </c>
      <c r="BF129" s="48">
        <v>1</v>
      </c>
      <c r="BG129" s="49">
        <v>3.5714285714285716</v>
      </c>
      <c r="BH129" s="48">
        <v>0</v>
      </c>
      <c r="BI129" s="49">
        <v>0</v>
      </c>
      <c r="BJ129" s="48">
        <v>0</v>
      </c>
      <c r="BK129" s="49">
        <v>0</v>
      </c>
      <c r="BL129" s="48">
        <v>27</v>
      </c>
      <c r="BM129" s="49">
        <v>96.42857142857143</v>
      </c>
      <c r="BN129" s="48">
        <v>28</v>
      </c>
    </row>
    <row r="130" spans="1:66" ht="15">
      <c r="A130" s="65" t="s">
        <v>245</v>
      </c>
      <c r="B130" s="65" t="s">
        <v>245</v>
      </c>
      <c r="C130" s="66" t="s">
        <v>3374</v>
      </c>
      <c r="D130" s="67">
        <v>7.666666666666667</v>
      </c>
      <c r="E130" s="68" t="s">
        <v>136</v>
      </c>
      <c r="F130" s="69">
        <v>26.666666666666664</v>
      </c>
      <c r="G130" s="66"/>
      <c r="H130" s="70"/>
      <c r="I130" s="71"/>
      <c r="J130" s="71"/>
      <c r="K130" s="34" t="s">
        <v>65</v>
      </c>
      <c r="L130" s="78">
        <v>130</v>
      </c>
      <c r="M130" s="78"/>
      <c r="N130" s="73" t="s">
        <v>850</v>
      </c>
      <c r="O130" s="80" t="s">
        <v>198</v>
      </c>
      <c r="P130" s="82">
        <v>43538.76459490741</v>
      </c>
      <c r="Q130" s="80" t="s">
        <v>336</v>
      </c>
      <c r="R130" s="84" t="s">
        <v>595</v>
      </c>
      <c r="S130" s="80" t="s">
        <v>802</v>
      </c>
      <c r="T130" s="80" t="s">
        <v>928</v>
      </c>
      <c r="U130" s="80"/>
      <c r="V130" s="80" t="s">
        <v>1304</v>
      </c>
      <c r="W130" s="82">
        <v>43538.76459490741</v>
      </c>
      <c r="X130" s="85">
        <v>43538</v>
      </c>
      <c r="Y130" s="83" t="s">
        <v>1467</v>
      </c>
      <c r="Z130" s="80" t="s">
        <v>1613</v>
      </c>
      <c r="AA130" s="80"/>
      <c r="AB130" s="80"/>
      <c r="AC130" s="83" t="s">
        <v>1892</v>
      </c>
      <c r="AD130" s="80"/>
      <c r="AE130" s="80" t="b">
        <v>0</v>
      </c>
      <c r="AF130" s="80">
        <v>0</v>
      </c>
      <c r="AG130" s="83" t="s">
        <v>2147</v>
      </c>
      <c r="AH130" s="80" t="b">
        <v>0</v>
      </c>
      <c r="AI130" s="80" t="s">
        <v>2150</v>
      </c>
      <c r="AJ130" s="80"/>
      <c r="AK130" s="83" t="s">
        <v>2147</v>
      </c>
      <c r="AL130" s="80" t="b">
        <v>0</v>
      </c>
      <c r="AM130" s="80">
        <v>0</v>
      </c>
      <c r="AN130" s="83" t="s">
        <v>2147</v>
      </c>
      <c r="AO130" s="80" t="s">
        <v>2176</v>
      </c>
      <c r="AP130" s="80" t="b">
        <v>0</v>
      </c>
      <c r="AQ130" s="83" t="s">
        <v>1892</v>
      </c>
      <c r="AR130" s="80"/>
      <c r="AS130" s="80">
        <v>0</v>
      </c>
      <c r="AT130" s="80">
        <v>0</v>
      </c>
      <c r="AU130" s="80"/>
      <c r="AV130" s="80"/>
      <c r="AW130" s="80"/>
      <c r="AX130" s="80"/>
      <c r="AY130" s="80"/>
      <c r="AZ130" s="80"/>
      <c r="BA130" s="80"/>
      <c r="BB130" s="80"/>
      <c r="BC130">
        <v>9</v>
      </c>
      <c r="BD130" s="79" t="str">
        <f>REPLACE(INDEX(GroupVertices[Group],MATCH(Edges25[[#This Row],[Vertex 1]],GroupVertices[Vertex],0)),1,1,"")</f>
        <v>1</v>
      </c>
      <c r="BE130" s="79" t="str">
        <f>REPLACE(INDEX(GroupVertices[Group],MATCH(Edges25[[#This Row],[Vertex 2]],GroupVertices[Vertex],0)),1,1,"")</f>
        <v>1</v>
      </c>
      <c r="BF130" s="48">
        <v>1</v>
      </c>
      <c r="BG130" s="49">
        <v>4.3478260869565215</v>
      </c>
      <c r="BH130" s="48">
        <v>2</v>
      </c>
      <c r="BI130" s="49">
        <v>8.695652173913043</v>
      </c>
      <c r="BJ130" s="48">
        <v>0</v>
      </c>
      <c r="BK130" s="49">
        <v>0</v>
      </c>
      <c r="BL130" s="48">
        <v>20</v>
      </c>
      <c r="BM130" s="49">
        <v>86.95652173913044</v>
      </c>
      <c r="BN130" s="48">
        <v>23</v>
      </c>
    </row>
    <row r="131" spans="1:66" ht="15">
      <c r="A131" s="65" t="s">
        <v>274</v>
      </c>
      <c r="B131" s="65" t="s">
        <v>274</v>
      </c>
      <c r="C131" s="66" t="s">
        <v>3382</v>
      </c>
      <c r="D131" s="67">
        <v>9.416666666666668</v>
      </c>
      <c r="E131" s="68" t="s">
        <v>136</v>
      </c>
      <c r="F131" s="69">
        <v>21.666666666666668</v>
      </c>
      <c r="G131" s="66"/>
      <c r="H131" s="70"/>
      <c r="I131" s="71"/>
      <c r="J131" s="71"/>
      <c r="K131" s="34" t="s">
        <v>65</v>
      </c>
      <c r="L131" s="78">
        <v>131</v>
      </c>
      <c r="M131" s="78"/>
      <c r="N131" s="73" t="s">
        <v>850</v>
      </c>
      <c r="O131" s="80" t="s">
        <v>198</v>
      </c>
      <c r="P131" s="82">
        <v>43539.57163194445</v>
      </c>
      <c r="Q131" s="80" t="s">
        <v>585</v>
      </c>
      <c r="R131" s="80" t="s">
        <v>776</v>
      </c>
      <c r="S131" s="80" t="s">
        <v>841</v>
      </c>
      <c r="T131" s="80" t="s">
        <v>850</v>
      </c>
      <c r="U131" s="80"/>
      <c r="V131" s="80" t="s">
        <v>1333</v>
      </c>
      <c r="W131" s="82">
        <v>43539.57163194445</v>
      </c>
      <c r="X131" s="85">
        <v>43539</v>
      </c>
      <c r="Y131" s="83" t="s">
        <v>1506</v>
      </c>
      <c r="Z131" s="80" t="s">
        <v>1862</v>
      </c>
      <c r="AA131" s="80"/>
      <c r="AB131" s="80"/>
      <c r="AC131" s="83" t="s">
        <v>2143</v>
      </c>
      <c r="AD131" s="80"/>
      <c r="AE131" s="80" t="b">
        <v>0</v>
      </c>
      <c r="AF131" s="80">
        <v>2</v>
      </c>
      <c r="AG131" s="83" t="s">
        <v>2147</v>
      </c>
      <c r="AH131" s="80" t="b">
        <v>0</v>
      </c>
      <c r="AI131" s="80" t="s">
        <v>2153</v>
      </c>
      <c r="AJ131" s="80"/>
      <c r="AK131" s="83" t="s">
        <v>2147</v>
      </c>
      <c r="AL131" s="80" t="b">
        <v>0</v>
      </c>
      <c r="AM131" s="80">
        <v>1</v>
      </c>
      <c r="AN131" s="83" t="s">
        <v>2147</v>
      </c>
      <c r="AO131" s="80" t="s">
        <v>2175</v>
      </c>
      <c r="AP131" s="80" t="b">
        <v>0</v>
      </c>
      <c r="AQ131" s="83" t="s">
        <v>2143</v>
      </c>
      <c r="AR131" s="80"/>
      <c r="AS131" s="80">
        <v>0</v>
      </c>
      <c r="AT131" s="80">
        <v>0</v>
      </c>
      <c r="AU131" s="80"/>
      <c r="AV131" s="80"/>
      <c r="AW131" s="80"/>
      <c r="AX131" s="80"/>
      <c r="AY131" s="80"/>
      <c r="AZ131" s="80"/>
      <c r="BA131" s="80"/>
      <c r="BB131" s="80"/>
      <c r="BC131">
        <v>12</v>
      </c>
      <c r="BD131" s="79" t="str">
        <f>REPLACE(INDEX(GroupVertices[Group],MATCH(Edges25[[#This Row],[Vertex 1]],GroupVertices[Vertex],0)),1,1,"")</f>
        <v>1</v>
      </c>
      <c r="BE131" s="79" t="str">
        <f>REPLACE(INDEX(GroupVertices[Group],MATCH(Edges25[[#This Row],[Vertex 2]],GroupVertices[Vertex],0)),1,1,"")</f>
        <v>1</v>
      </c>
      <c r="BF131" s="48">
        <v>0</v>
      </c>
      <c r="BG131" s="49">
        <v>0</v>
      </c>
      <c r="BH131" s="48">
        <v>1</v>
      </c>
      <c r="BI131" s="49">
        <v>4.761904761904762</v>
      </c>
      <c r="BJ131" s="48">
        <v>0</v>
      </c>
      <c r="BK131" s="49">
        <v>0</v>
      </c>
      <c r="BL131" s="48">
        <v>20</v>
      </c>
      <c r="BM131" s="49">
        <v>95.23809523809524</v>
      </c>
      <c r="BN131" s="48">
        <v>21</v>
      </c>
    </row>
    <row r="132" spans="1:66" ht="15">
      <c r="A132" s="65" t="s">
        <v>246</v>
      </c>
      <c r="B132" s="65" t="s">
        <v>246</v>
      </c>
      <c r="C132" s="66" t="s">
        <v>3377</v>
      </c>
      <c r="D132" s="67">
        <v>5.333333333333334</v>
      </c>
      <c r="E132" s="68" t="s">
        <v>132</v>
      </c>
      <c r="F132" s="69">
        <v>33.333333333333336</v>
      </c>
      <c r="G132" s="66"/>
      <c r="H132" s="70"/>
      <c r="I132" s="71"/>
      <c r="J132" s="71"/>
      <c r="K132" s="34" t="s">
        <v>65</v>
      </c>
      <c r="L132" s="78">
        <v>132</v>
      </c>
      <c r="M132" s="78"/>
      <c r="N132" s="73" t="s">
        <v>850</v>
      </c>
      <c r="O132" s="80" t="s">
        <v>198</v>
      </c>
      <c r="P132" s="82">
        <v>43542.51175925926</v>
      </c>
      <c r="Q132" s="80" t="s">
        <v>490</v>
      </c>
      <c r="R132" s="84" t="s">
        <v>716</v>
      </c>
      <c r="S132" s="80" t="s">
        <v>810</v>
      </c>
      <c r="T132" s="80" t="s">
        <v>1070</v>
      </c>
      <c r="U132" s="80"/>
      <c r="V132" s="80" t="s">
        <v>1305</v>
      </c>
      <c r="W132" s="82">
        <v>43542.51175925926</v>
      </c>
      <c r="X132" s="85">
        <v>43542</v>
      </c>
      <c r="Y132" s="83" t="s">
        <v>1571</v>
      </c>
      <c r="Z132" s="80" t="s">
        <v>1767</v>
      </c>
      <c r="AA132" s="80"/>
      <c r="AB132" s="80"/>
      <c r="AC132" s="83" t="s">
        <v>2047</v>
      </c>
      <c r="AD132" s="80"/>
      <c r="AE132" s="80" t="b">
        <v>0</v>
      </c>
      <c r="AF132" s="80">
        <v>0</v>
      </c>
      <c r="AG132" s="83" t="s">
        <v>2147</v>
      </c>
      <c r="AH132" s="80" t="b">
        <v>0</v>
      </c>
      <c r="AI132" s="80" t="s">
        <v>2153</v>
      </c>
      <c r="AJ132" s="80"/>
      <c r="AK132" s="83" t="s">
        <v>2147</v>
      </c>
      <c r="AL132" s="80" t="b">
        <v>0</v>
      </c>
      <c r="AM132" s="80">
        <v>0</v>
      </c>
      <c r="AN132" s="83" t="s">
        <v>2147</v>
      </c>
      <c r="AO132" s="80" t="s">
        <v>2174</v>
      </c>
      <c r="AP132" s="80" t="b">
        <v>0</v>
      </c>
      <c r="AQ132" s="83" t="s">
        <v>2047</v>
      </c>
      <c r="AR132" s="80"/>
      <c r="AS132" s="80">
        <v>0</v>
      </c>
      <c r="AT132" s="80">
        <v>0</v>
      </c>
      <c r="AU132" s="80"/>
      <c r="AV132" s="80"/>
      <c r="AW132" s="80"/>
      <c r="AX132" s="80"/>
      <c r="AY132" s="80"/>
      <c r="AZ132" s="80"/>
      <c r="BA132" s="80"/>
      <c r="BB132" s="80"/>
      <c r="BC132">
        <v>5</v>
      </c>
      <c r="BD132" s="79" t="str">
        <f>REPLACE(INDEX(GroupVertices[Group],MATCH(Edges25[[#This Row],[Vertex 1]],GroupVertices[Vertex],0)),1,1,"")</f>
        <v>1</v>
      </c>
      <c r="BE132" s="79" t="str">
        <f>REPLACE(INDEX(GroupVertices[Group],MATCH(Edges25[[#This Row],[Vertex 2]],GroupVertices[Vertex],0)),1,1,"")</f>
        <v>1</v>
      </c>
      <c r="BF132" s="48">
        <v>0</v>
      </c>
      <c r="BG132" s="49">
        <v>0</v>
      </c>
      <c r="BH132" s="48">
        <v>0</v>
      </c>
      <c r="BI132" s="49">
        <v>0</v>
      </c>
      <c r="BJ132" s="48">
        <v>0</v>
      </c>
      <c r="BK132" s="49">
        <v>0</v>
      </c>
      <c r="BL132" s="48">
        <v>12</v>
      </c>
      <c r="BM132" s="49">
        <v>100</v>
      </c>
      <c r="BN132" s="48">
        <v>12</v>
      </c>
    </row>
    <row r="133" spans="1:66" ht="15">
      <c r="A133" s="65" t="s">
        <v>272</v>
      </c>
      <c r="B133" s="65" t="s">
        <v>272</v>
      </c>
      <c r="C133" s="66" t="s">
        <v>3380</v>
      </c>
      <c r="D133" s="67">
        <v>7.083333333333333</v>
      </c>
      <c r="E133" s="68" t="s">
        <v>136</v>
      </c>
      <c r="F133" s="69">
        <v>28.333333333333336</v>
      </c>
      <c r="G133" s="66"/>
      <c r="H133" s="70"/>
      <c r="I133" s="71"/>
      <c r="J133" s="71"/>
      <c r="K133" s="34" t="s">
        <v>65</v>
      </c>
      <c r="L133" s="78">
        <v>133</v>
      </c>
      <c r="M133" s="78"/>
      <c r="N133" s="73" t="s">
        <v>888</v>
      </c>
      <c r="O133" s="80" t="s">
        <v>198</v>
      </c>
      <c r="P133" s="82">
        <v>43544.53166666667</v>
      </c>
      <c r="Q133" s="80" t="s">
        <v>544</v>
      </c>
      <c r="R133" s="80"/>
      <c r="S133" s="80"/>
      <c r="T133" s="80" t="s">
        <v>1108</v>
      </c>
      <c r="U133" s="80" t="s">
        <v>1261</v>
      </c>
      <c r="V133" s="80" t="s">
        <v>1261</v>
      </c>
      <c r="W133" s="82">
        <v>43544.53166666667</v>
      </c>
      <c r="X133" s="85">
        <v>43544</v>
      </c>
      <c r="Y133" s="83" t="s">
        <v>1399</v>
      </c>
      <c r="Z133" s="80" t="s">
        <v>1821</v>
      </c>
      <c r="AA133" s="80"/>
      <c r="AB133" s="80"/>
      <c r="AC133" s="83" t="s">
        <v>2102</v>
      </c>
      <c r="AD133" s="80"/>
      <c r="AE133" s="80" t="b">
        <v>0</v>
      </c>
      <c r="AF133" s="80">
        <v>5</v>
      </c>
      <c r="AG133" s="83" t="s">
        <v>2147</v>
      </c>
      <c r="AH133" s="80" t="b">
        <v>0</v>
      </c>
      <c r="AI133" s="80" t="s">
        <v>2150</v>
      </c>
      <c r="AJ133" s="80"/>
      <c r="AK133" s="83" t="s">
        <v>2147</v>
      </c>
      <c r="AL133" s="80" t="b">
        <v>0</v>
      </c>
      <c r="AM133" s="80">
        <v>2</v>
      </c>
      <c r="AN133" s="83" t="s">
        <v>2147</v>
      </c>
      <c r="AO133" s="80" t="s">
        <v>2175</v>
      </c>
      <c r="AP133" s="80" t="b">
        <v>0</v>
      </c>
      <c r="AQ133" s="83" t="s">
        <v>2102</v>
      </c>
      <c r="AR133" s="80"/>
      <c r="AS133" s="80">
        <v>0</v>
      </c>
      <c r="AT133" s="80">
        <v>0</v>
      </c>
      <c r="AU133" s="80"/>
      <c r="AV133" s="80"/>
      <c r="AW133" s="80"/>
      <c r="AX133" s="80"/>
      <c r="AY133" s="80"/>
      <c r="AZ133" s="80"/>
      <c r="BA133" s="80"/>
      <c r="BB133" s="80"/>
      <c r="BC133">
        <v>8</v>
      </c>
      <c r="BD133" s="79" t="str">
        <f>REPLACE(INDEX(GroupVertices[Group],MATCH(Edges25[[#This Row],[Vertex 1]],GroupVertices[Vertex],0)),1,1,"")</f>
        <v>1</v>
      </c>
      <c r="BE133" s="79" t="str">
        <f>REPLACE(INDEX(GroupVertices[Group],MATCH(Edges25[[#This Row],[Vertex 2]],GroupVertices[Vertex],0)),1,1,"")</f>
        <v>1</v>
      </c>
      <c r="BF133" s="48">
        <v>3</v>
      </c>
      <c r="BG133" s="49">
        <v>7.317073170731708</v>
      </c>
      <c r="BH133" s="48">
        <v>0</v>
      </c>
      <c r="BI133" s="49">
        <v>0</v>
      </c>
      <c r="BJ133" s="48">
        <v>0</v>
      </c>
      <c r="BK133" s="49">
        <v>0</v>
      </c>
      <c r="BL133" s="48">
        <v>38</v>
      </c>
      <c r="BM133" s="49">
        <v>92.6829268292683</v>
      </c>
      <c r="BN133" s="48">
        <v>41</v>
      </c>
    </row>
    <row r="134" spans="1:66" ht="15">
      <c r="A134" s="65" t="s">
        <v>245</v>
      </c>
      <c r="B134" s="65" t="s">
        <v>245</v>
      </c>
      <c r="C134" s="66" t="s">
        <v>3374</v>
      </c>
      <c r="D134" s="67">
        <v>7.666666666666667</v>
      </c>
      <c r="E134" s="68" t="s">
        <v>136</v>
      </c>
      <c r="F134" s="69">
        <v>26.666666666666664</v>
      </c>
      <c r="G134" s="66"/>
      <c r="H134" s="70"/>
      <c r="I134" s="71"/>
      <c r="J134" s="71"/>
      <c r="K134" s="34" t="s">
        <v>65</v>
      </c>
      <c r="L134" s="78">
        <v>134</v>
      </c>
      <c r="M134" s="78"/>
      <c r="N134" s="73" t="s">
        <v>850</v>
      </c>
      <c r="O134" s="80" t="s">
        <v>198</v>
      </c>
      <c r="P134" s="82">
        <v>43545.47430555556</v>
      </c>
      <c r="Q134" s="80" t="s">
        <v>337</v>
      </c>
      <c r="R134" s="84" t="s">
        <v>595</v>
      </c>
      <c r="S134" s="80" t="s">
        <v>802</v>
      </c>
      <c r="T134" s="80" t="s">
        <v>850</v>
      </c>
      <c r="U134" s="80"/>
      <c r="V134" s="80" t="s">
        <v>1304</v>
      </c>
      <c r="W134" s="82">
        <v>43545.47430555556</v>
      </c>
      <c r="X134" s="85">
        <v>43545</v>
      </c>
      <c r="Y134" s="83" t="s">
        <v>1360</v>
      </c>
      <c r="Z134" s="80" t="s">
        <v>1614</v>
      </c>
      <c r="AA134" s="80"/>
      <c r="AB134" s="80"/>
      <c r="AC134" s="83" t="s">
        <v>1893</v>
      </c>
      <c r="AD134" s="80"/>
      <c r="AE134" s="80" t="b">
        <v>0</v>
      </c>
      <c r="AF134" s="80">
        <v>0</v>
      </c>
      <c r="AG134" s="83" t="s">
        <v>2147</v>
      </c>
      <c r="AH134" s="80" t="b">
        <v>0</v>
      </c>
      <c r="AI134" s="80" t="s">
        <v>2150</v>
      </c>
      <c r="AJ134" s="80"/>
      <c r="AK134" s="83" t="s">
        <v>2147</v>
      </c>
      <c r="AL134" s="80" t="b">
        <v>0</v>
      </c>
      <c r="AM134" s="80">
        <v>0</v>
      </c>
      <c r="AN134" s="83" t="s">
        <v>2147</v>
      </c>
      <c r="AO134" s="80" t="s">
        <v>2176</v>
      </c>
      <c r="AP134" s="80" t="b">
        <v>0</v>
      </c>
      <c r="AQ134" s="83" t="s">
        <v>1893</v>
      </c>
      <c r="AR134" s="80"/>
      <c r="AS134" s="80">
        <v>0</v>
      </c>
      <c r="AT134" s="80">
        <v>0</v>
      </c>
      <c r="AU134" s="80"/>
      <c r="AV134" s="80"/>
      <c r="AW134" s="80"/>
      <c r="AX134" s="80"/>
      <c r="AY134" s="80"/>
      <c r="AZ134" s="80"/>
      <c r="BA134" s="80"/>
      <c r="BB134" s="80"/>
      <c r="BC134">
        <v>9</v>
      </c>
      <c r="BD134" s="79" t="str">
        <f>REPLACE(INDEX(GroupVertices[Group],MATCH(Edges25[[#This Row],[Vertex 1]],GroupVertices[Vertex],0)),1,1,"")</f>
        <v>1</v>
      </c>
      <c r="BE134" s="79" t="str">
        <f>REPLACE(INDEX(GroupVertices[Group],MATCH(Edges25[[#This Row],[Vertex 2]],GroupVertices[Vertex],0)),1,1,"")</f>
        <v>1</v>
      </c>
      <c r="BF134" s="48">
        <v>0</v>
      </c>
      <c r="BG134" s="49">
        <v>0</v>
      </c>
      <c r="BH134" s="48">
        <v>2</v>
      </c>
      <c r="BI134" s="49">
        <v>13.333333333333334</v>
      </c>
      <c r="BJ134" s="48">
        <v>0</v>
      </c>
      <c r="BK134" s="49">
        <v>0</v>
      </c>
      <c r="BL134" s="48">
        <v>13</v>
      </c>
      <c r="BM134" s="49">
        <v>86.66666666666667</v>
      </c>
      <c r="BN134" s="48">
        <v>15</v>
      </c>
    </row>
    <row r="135" spans="1:66" ht="15">
      <c r="A135" s="65" t="s">
        <v>248</v>
      </c>
      <c r="B135" s="65" t="s">
        <v>248</v>
      </c>
      <c r="C135" s="66" t="s">
        <v>3378</v>
      </c>
      <c r="D135" s="67">
        <v>6.5</v>
      </c>
      <c r="E135" s="68" t="s">
        <v>136</v>
      </c>
      <c r="F135" s="69">
        <v>30</v>
      </c>
      <c r="G135" s="66"/>
      <c r="H135" s="70"/>
      <c r="I135" s="71"/>
      <c r="J135" s="71"/>
      <c r="K135" s="34" t="s">
        <v>65</v>
      </c>
      <c r="L135" s="78">
        <v>135</v>
      </c>
      <c r="M135" s="78"/>
      <c r="N135" s="73" t="s">
        <v>888</v>
      </c>
      <c r="O135" s="80" t="s">
        <v>198</v>
      </c>
      <c r="P135" s="82">
        <v>43546.354166666664</v>
      </c>
      <c r="Q135" s="80" t="s">
        <v>464</v>
      </c>
      <c r="R135" s="84" t="s">
        <v>604</v>
      </c>
      <c r="S135" s="80" t="s">
        <v>810</v>
      </c>
      <c r="T135" s="80" t="s">
        <v>1047</v>
      </c>
      <c r="U135" s="80" t="s">
        <v>1216</v>
      </c>
      <c r="V135" s="80" t="s">
        <v>1216</v>
      </c>
      <c r="W135" s="82">
        <v>43546.354166666664</v>
      </c>
      <c r="X135" s="85">
        <v>43546</v>
      </c>
      <c r="Y135" s="83" t="s">
        <v>1352</v>
      </c>
      <c r="Z135" s="80" t="s">
        <v>1741</v>
      </c>
      <c r="AA135" s="80"/>
      <c r="AB135" s="80"/>
      <c r="AC135" s="83" t="s">
        <v>2021</v>
      </c>
      <c r="AD135" s="80"/>
      <c r="AE135" s="80" t="b">
        <v>0</v>
      </c>
      <c r="AF135" s="80">
        <v>7</v>
      </c>
      <c r="AG135" s="83" t="s">
        <v>2147</v>
      </c>
      <c r="AH135" s="80" t="b">
        <v>0</v>
      </c>
      <c r="AI135" s="80" t="s">
        <v>2152</v>
      </c>
      <c r="AJ135" s="80"/>
      <c r="AK135" s="83" t="s">
        <v>2147</v>
      </c>
      <c r="AL135" s="80" t="b">
        <v>0</v>
      </c>
      <c r="AM135" s="80">
        <v>8</v>
      </c>
      <c r="AN135" s="83" t="s">
        <v>2147</v>
      </c>
      <c r="AO135" s="80" t="s">
        <v>2174</v>
      </c>
      <c r="AP135" s="80" t="b">
        <v>0</v>
      </c>
      <c r="AQ135" s="83" t="s">
        <v>2021</v>
      </c>
      <c r="AR135" s="80"/>
      <c r="AS135" s="80">
        <v>0</v>
      </c>
      <c r="AT135" s="80">
        <v>0</v>
      </c>
      <c r="AU135" s="80"/>
      <c r="AV135" s="80"/>
      <c r="AW135" s="80"/>
      <c r="AX135" s="80"/>
      <c r="AY135" s="80"/>
      <c r="AZ135" s="80"/>
      <c r="BA135" s="80"/>
      <c r="BB135" s="80"/>
      <c r="BC135">
        <v>7</v>
      </c>
      <c r="BD135" s="79" t="str">
        <f>REPLACE(INDEX(GroupVertices[Group],MATCH(Edges25[[#This Row],[Vertex 1]],GroupVertices[Vertex],0)),1,1,"")</f>
        <v>1</v>
      </c>
      <c r="BE135" s="79" t="str">
        <f>REPLACE(INDEX(GroupVertices[Group],MATCH(Edges25[[#This Row],[Vertex 2]],GroupVertices[Vertex],0)),1,1,"")</f>
        <v>1</v>
      </c>
      <c r="BF135" s="48">
        <v>0</v>
      </c>
      <c r="BG135" s="49">
        <v>0</v>
      </c>
      <c r="BH135" s="48">
        <v>0</v>
      </c>
      <c r="BI135" s="49">
        <v>0</v>
      </c>
      <c r="BJ135" s="48">
        <v>0</v>
      </c>
      <c r="BK135" s="49">
        <v>0</v>
      </c>
      <c r="BL135" s="48">
        <v>32</v>
      </c>
      <c r="BM135" s="49">
        <v>100</v>
      </c>
      <c r="BN135" s="48">
        <v>32</v>
      </c>
    </row>
    <row r="136" spans="1:66" ht="15">
      <c r="A136" s="65" t="s">
        <v>268</v>
      </c>
      <c r="B136" s="65" t="s">
        <v>268</v>
      </c>
      <c r="C136" s="66" t="s">
        <v>3370</v>
      </c>
      <c r="D136" s="67">
        <v>10</v>
      </c>
      <c r="E136" s="68" t="s">
        <v>136</v>
      </c>
      <c r="F136" s="69">
        <v>20</v>
      </c>
      <c r="G136" s="66"/>
      <c r="H136" s="70"/>
      <c r="I136" s="71"/>
      <c r="J136" s="71"/>
      <c r="K136" s="34" t="s">
        <v>65</v>
      </c>
      <c r="L136" s="78">
        <v>136</v>
      </c>
      <c r="M136" s="78"/>
      <c r="N136" s="73" t="s">
        <v>850</v>
      </c>
      <c r="O136" s="80" t="s">
        <v>198</v>
      </c>
      <c r="P136" s="82">
        <v>43546.39591435185</v>
      </c>
      <c r="Q136" s="80" t="s">
        <v>538</v>
      </c>
      <c r="R136" s="80" t="s">
        <v>750</v>
      </c>
      <c r="S136" s="80" t="s">
        <v>814</v>
      </c>
      <c r="T136" s="80" t="s">
        <v>1105</v>
      </c>
      <c r="U136" s="80" t="s">
        <v>1256</v>
      </c>
      <c r="V136" s="80" t="s">
        <v>1256</v>
      </c>
      <c r="W136" s="82">
        <v>43546.39591435185</v>
      </c>
      <c r="X136" s="85">
        <v>43546</v>
      </c>
      <c r="Y136" s="83" t="s">
        <v>1346</v>
      </c>
      <c r="Z136" s="80" t="s">
        <v>1815</v>
      </c>
      <c r="AA136" s="80"/>
      <c r="AB136" s="80"/>
      <c r="AC136" s="83" t="s">
        <v>2096</v>
      </c>
      <c r="AD136" s="80"/>
      <c r="AE136" s="80" t="b">
        <v>0</v>
      </c>
      <c r="AF136" s="80">
        <v>3</v>
      </c>
      <c r="AG136" s="83" t="s">
        <v>2147</v>
      </c>
      <c r="AH136" s="80" t="b">
        <v>0</v>
      </c>
      <c r="AI136" s="80" t="s">
        <v>2150</v>
      </c>
      <c r="AJ136" s="80"/>
      <c r="AK136" s="83" t="s">
        <v>2147</v>
      </c>
      <c r="AL136" s="80" t="b">
        <v>0</v>
      </c>
      <c r="AM136" s="80">
        <v>3</v>
      </c>
      <c r="AN136" s="83" t="s">
        <v>2147</v>
      </c>
      <c r="AO136" s="80" t="s">
        <v>2189</v>
      </c>
      <c r="AP136" s="80" t="b">
        <v>0</v>
      </c>
      <c r="AQ136" s="83" t="s">
        <v>2096</v>
      </c>
      <c r="AR136" s="80"/>
      <c r="AS136" s="80">
        <v>0</v>
      </c>
      <c r="AT136" s="80">
        <v>0</v>
      </c>
      <c r="AU136" s="80"/>
      <c r="AV136" s="80"/>
      <c r="AW136" s="80"/>
      <c r="AX136" s="80"/>
      <c r="AY136" s="80"/>
      <c r="AZ136" s="80"/>
      <c r="BA136" s="80"/>
      <c r="BB136" s="80"/>
      <c r="BC136">
        <v>17</v>
      </c>
      <c r="BD136" s="79" t="str">
        <f>REPLACE(INDEX(GroupVertices[Group],MATCH(Edges25[[#This Row],[Vertex 1]],GroupVertices[Vertex],0)),1,1,"")</f>
        <v>1</v>
      </c>
      <c r="BE136" s="79" t="str">
        <f>REPLACE(INDEX(GroupVertices[Group],MATCH(Edges25[[#This Row],[Vertex 2]],GroupVertices[Vertex],0)),1,1,"")</f>
        <v>1</v>
      </c>
      <c r="BF136" s="48">
        <v>0</v>
      </c>
      <c r="BG136" s="49">
        <v>0</v>
      </c>
      <c r="BH136" s="48">
        <v>0</v>
      </c>
      <c r="BI136" s="49">
        <v>0</v>
      </c>
      <c r="BJ136" s="48">
        <v>0</v>
      </c>
      <c r="BK136" s="49">
        <v>0</v>
      </c>
      <c r="BL136" s="48">
        <v>38</v>
      </c>
      <c r="BM136" s="49">
        <v>100</v>
      </c>
      <c r="BN136" s="48">
        <v>38</v>
      </c>
    </row>
    <row r="137" spans="1:66" ht="15">
      <c r="A137" s="65" t="s">
        <v>245</v>
      </c>
      <c r="B137" s="65" t="s">
        <v>245</v>
      </c>
      <c r="C137" s="66" t="s">
        <v>3374</v>
      </c>
      <c r="D137" s="67">
        <v>7.666666666666667</v>
      </c>
      <c r="E137" s="68" t="s">
        <v>136</v>
      </c>
      <c r="F137" s="69">
        <v>26.666666666666664</v>
      </c>
      <c r="G137" s="66"/>
      <c r="H137" s="70"/>
      <c r="I137" s="71"/>
      <c r="J137" s="71"/>
      <c r="K137" s="34" t="s">
        <v>65</v>
      </c>
      <c r="L137" s="78">
        <v>137</v>
      </c>
      <c r="M137" s="78"/>
      <c r="N137" s="73" t="s">
        <v>850</v>
      </c>
      <c r="O137" s="80" t="s">
        <v>198</v>
      </c>
      <c r="P137" s="82">
        <v>43552.24166666667</v>
      </c>
      <c r="Q137" s="80" t="s">
        <v>338</v>
      </c>
      <c r="R137" s="84" t="s">
        <v>598</v>
      </c>
      <c r="S137" s="80" t="s">
        <v>802</v>
      </c>
      <c r="T137" s="80" t="s">
        <v>850</v>
      </c>
      <c r="U137" s="80" t="s">
        <v>1148</v>
      </c>
      <c r="V137" s="80" t="s">
        <v>1148</v>
      </c>
      <c r="W137" s="82">
        <v>43552.24166666667</v>
      </c>
      <c r="X137" s="85">
        <v>43552</v>
      </c>
      <c r="Y137" s="83" t="s">
        <v>1468</v>
      </c>
      <c r="Z137" s="80" t="s">
        <v>1615</v>
      </c>
      <c r="AA137" s="80"/>
      <c r="AB137" s="80"/>
      <c r="AC137" s="83" t="s">
        <v>1894</v>
      </c>
      <c r="AD137" s="80"/>
      <c r="AE137" s="80" t="b">
        <v>0</v>
      </c>
      <c r="AF137" s="80">
        <v>0</v>
      </c>
      <c r="AG137" s="83" t="s">
        <v>2147</v>
      </c>
      <c r="AH137" s="80" t="b">
        <v>0</v>
      </c>
      <c r="AI137" s="80" t="s">
        <v>2150</v>
      </c>
      <c r="AJ137" s="80"/>
      <c r="AK137" s="83" t="s">
        <v>2147</v>
      </c>
      <c r="AL137" s="80" t="b">
        <v>0</v>
      </c>
      <c r="AM137" s="80">
        <v>0</v>
      </c>
      <c r="AN137" s="83" t="s">
        <v>2147</v>
      </c>
      <c r="AO137" s="80" t="s">
        <v>2176</v>
      </c>
      <c r="AP137" s="80" t="b">
        <v>0</v>
      </c>
      <c r="AQ137" s="83" t="s">
        <v>1894</v>
      </c>
      <c r="AR137" s="80"/>
      <c r="AS137" s="80">
        <v>0</v>
      </c>
      <c r="AT137" s="80">
        <v>0</v>
      </c>
      <c r="AU137" s="80"/>
      <c r="AV137" s="80"/>
      <c r="AW137" s="80"/>
      <c r="AX137" s="80"/>
      <c r="AY137" s="80"/>
      <c r="AZ137" s="80"/>
      <c r="BA137" s="80"/>
      <c r="BB137" s="80"/>
      <c r="BC137">
        <v>9</v>
      </c>
      <c r="BD137" s="79" t="str">
        <f>REPLACE(INDEX(GroupVertices[Group],MATCH(Edges25[[#This Row],[Vertex 1]],GroupVertices[Vertex],0)),1,1,"")</f>
        <v>1</v>
      </c>
      <c r="BE137" s="79" t="str">
        <f>REPLACE(INDEX(GroupVertices[Group],MATCH(Edges25[[#This Row],[Vertex 2]],GroupVertices[Vertex],0)),1,1,"")</f>
        <v>1</v>
      </c>
      <c r="BF137" s="48">
        <v>1</v>
      </c>
      <c r="BG137" s="49">
        <v>3.125</v>
      </c>
      <c r="BH137" s="48">
        <v>1</v>
      </c>
      <c r="BI137" s="49">
        <v>3.125</v>
      </c>
      <c r="BJ137" s="48">
        <v>0</v>
      </c>
      <c r="BK137" s="49">
        <v>0</v>
      </c>
      <c r="BL137" s="48">
        <v>30</v>
      </c>
      <c r="BM137" s="49">
        <v>93.75</v>
      </c>
      <c r="BN137" s="48">
        <v>32</v>
      </c>
    </row>
    <row r="138" spans="1:66" ht="15">
      <c r="A138" s="65" t="s">
        <v>274</v>
      </c>
      <c r="B138" s="65" t="s">
        <v>274</v>
      </c>
      <c r="C138" s="66" t="s">
        <v>3382</v>
      </c>
      <c r="D138" s="67">
        <v>9.416666666666668</v>
      </c>
      <c r="E138" s="68" t="s">
        <v>136</v>
      </c>
      <c r="F138" s="69">
        <v>21.666666666666668</v>
      </c>
      <c r="G138" s="66"/>
      <c r="H138" s="70"/>
      <c r="I138" s="71"/>
      <c r="J138" s="71"/>
      <c r="K138" s="34" t="s">
        <v>65</v>
      </c>
      <c r="L138" s="78">
        <v>138</v>
      </c>
      <c r="M138" s="78"/>
      <c r="N138" s="73" t="s">
        <v>888</v>
      </c>
      <c r="O138" s="80" t="s">
        <v>198</v>
      </c>
      <c r="P138" s="82">
        <v>43553.40908564815</v>
      </c>
      <c r="Q138" s="80" t="s">
        <v>586</v>
      </c>
      <c r="R138" s="80" t="s">
        <v>782</v>
      </c>
      <c r="S138" s="80" t="s">
        <v>841</v>
      </c>
      <c r="T138" s="80" t="s">
        <v>1136</v>
      </c>
      <c r="U138" s="80" t="s">
        <v>1292</v>
      </c>
      <c r="V138" s="80" t="s">
        <v>1292</v>
      </c>
      <c r="W138" s="82">
        <v>43553.40908564815</v>
      </c>
      <c r="X138" s="85">
        <v>43553</v>
      </c>
      <c r="Y138" s="83" t="s">
        <v>1485</v>
      </c>
      <c r="Z138" s="80" t="s">
        <v>1863</v>
      </c>
      <c r="AA138" s="80"/>
      <c r="AB138" s="80"/>
      <c r="AC138" s="83" t="s">
        <v>2144</v>
      </c>
      <c r="AD138" s="80"/>
      <c r="AE138" s="80" t="b">
        <v>0</v>
      </c>
      <c r="AF138" s="80">
        <v>1</v>
      </c>
      <c r="AG138" s="83" t="s">
        <v>2147</v>
      </c>
      <c r="AH138" s="80" t="b">
        <v>0</v>
      </c>
      <c r="AI138" s="80" t="s">
        <v>2153</v>
      </c>
      <c r="AJ138" s="80"/>
      <c r="AK138" s="83" t="s">
        <v>2147</v>
      </c>
      <c r="AL138" s="80" t="b">
        <v>0</v>
      </c>
      <c r="AM138" s="80">
        <v>0</v>
      </c>
      <c r="AN138" s="83" t="s">
        <v>2147</v>
      </c>
      <c r="AO138" s="80" t="s">
        <v>2175</v>
      </c>
      <c r="AP138" s="80" t="b">
        <v>0</v>
      </c>
      <c r="AQ138" s="83" t="s">
        <v>2144</v>
      </c>
      <c r="AR138" s="80"/>
      <c r="AS138" s="80">
        <v>0</v>
      </c>
      <c r="AT138" s="80">
        <v>0</v>
      </c>
      <c r="AU138" s="80"/>
      <c r="AV138" s="80"/>
      <c r="AW138" s="80"/>
      <c r="AX138" s="80"/>
      <c r="AY138" s="80"/>
      <c r="AZ138" s="80"/>
      <c r="BA138" s="80"/>
      <c r="BB138" s="80"/>
      <c r="BC138">
        <v>12</v>
      </c>
      <c r="BD138" s="79" t="str">
        <f>REPLACE(INDEX(GroupVertices[Group],MATCH(Edges25[[#This Row],[Vertex 1]],GroupVertices[Vertex],0)),1,1,"")</f>
        <v>1</v>
      </c>
      <c r="BE138" s="79" t="str">
        <f>REPLACE(INDEX(GroupVertices[Group],MATCH(Edges25[[#This Row],[Vertex 2]],GroupVertices[Vertex],0)),1,1,"")</f>
        <v>1</v>
      </c>
      <c r="BF138" s="48">
        <v>0</v>
      </c>
      <c r="BG138" s="49">
        <v>0</v>
      </c>
      <c r="BH138" s="48">
        <v>0</v>
      </c>
      <c r="BI138" s="49">
        <v>0</v>
      </c>
      <c r="BJ138" s="48">
        <v>0</v>
      </c>
      <c r="BK138" s="49">
        <v>0</v>
      </c>
      <c r="BL138" s="48">
        <v>31</v>
      </c>
      <c r="BM138" s="49">
        <v>100</v>
      </c>
      <c r="BN138" s="48">
        <v>31</v>
      </c>
    </row>
    <row r="139" spans="1:66" ht="15">
      <c r="A139" s="65" t="s">
        <v>248</v>
      </c>
      <c r="B139" s="65" t="s">
        <v>248</v>
      </c>
      <c r="C139" s="66" t="s">
        <v>3378</v>
      </c>
      <c r="D139" s="67">
        <v>6.5</v>
      </c>
      <c r="E139" s="68" t="s">
        <v>136</v>
      </c>
      <c r="F139" s="69">
        <v>30</v>
      </c>
      <c r="G139" s="66"/>
      <c r="H139" s="70"/>
      <c r="I139" s="71"/>
      <c r="J139" s="71"/>
      <c r="K139" s="34" t="s">
        <v>65</v>
      </c>
      <c r="L139" s="78">
        <v>139</v>
      </c>
      <c r="M139" s="78"/>
      <c r="N139" s="73" t="s">
        <v>888</v>
      </c>
      <c r="O139" s="80" t="s">
        <v>198</v>
      </c>
      <c r="P139" s="82">
        <v>43557.710381944446</v>
      </c>
      <c r="Q139" s="80" t="s">
        <v>465</v>
      </c>
      <c r="R139" s="80" t="s">
        <v>605</v>
      </c>
      <c r="S139" s="80" t="s">
        <v>816</v>
      </c>
      <c r="T139" s="80" t="s">
        <v>1048</v>
      </c>
      <c r="U139" s="80"/>
      <c r="V139" s="80" t="s">
        <v>1307</v>
      </c>
      <c r="W139" s="82">
        <v>43557.710381944446</v>
      </c>
      <c r="X139" s="85">
        <v>43557</v>
      </c>
      <c r="Y139" s="83" t="s">
        <v>1476</v>
      </c>
      <c r="Z139" s="80" t="s">
        <v>1742</v>
      </c>
      <c r="AA139" s="80"/>
      <c r="AB139" s="80"/>
      <c r="AC139" s="83" t="s">
        <v>2022</v>
      </c>
      <c r="AD139" s="80"/>
      <c r="AE139" s="80" t="b">
        <v>0</v>
      </c>
      <c r="AF139" s="80">
        <v>6</v>
      </c>
      <c r="AG139" s="83" t="s">
        <v>2147</v>
      </c>
      <c r="AH139" s="80" t="b">
        <v>0</v>
      </c>
      <c r="AI139" s="80" t="s">
        <v>2152</v>
      </c>
      <c r="AJ139" s="80"/>
      <c r="AK139" s="83" t="s">
        <v>2147</v>
      </c>
      <c r="AL139" s="80" t="b">
        <v>0</v>
      </c>
      <c r="AM139" s="80">
        <v>4</v>
      </c>
      <c r="AN139" s="83" t="s">
        <v>2147</v>
      </c>
      <c r="AO139" s="80" t="s">
        <v>2174</v>
      </c>
      <c r="AP139" s="80" t="b">
        <v>0</v>
      </c>
      <c r="AQ139" s="83" t="s">
        <v>2022</v>
      </c>
      <c r="AR139" s="80"/>
      <c r="AS139" s="80">
        <v>0</v>
      </c>
      <c r="AT139" s="80">
        <v>0</v>
      </c>
      <c r="AU139" s="80"/>
      <c r="AV139" s="80"/>
      <c r="AW139" s="80"/>
      <c r="AX139" s="80"/>
      <c r="AY139" s="80"/>
      <c r="AZ139" s="80"/>
      <c r="BA139" s="80"/>
      <c r="BB139" s="80"/>
      <c r="BC139">
        <v>7</v>
      </c>
      <c r="BD139" s="79" t="str">
        <f>REPLACE(INDEX(GroupVertices[Group],MATCH(Edges25[[#This Row],[Vertex 1]],GroupVertices[Vertex],0)),1,1,"")</f>
        <v>1</v>
      </c>
      <c r="BE139" s="79" t="str">
        <f>REPLACE(INDEX(GroupVertices[Group],MATCH(Edges25[[#This Row],[Vertex 2]],GroupVertices[Vertex],0)),1,1,"")</f>
        <v>1</v>
      </c>
      <c r="BF139" s="48">
        <v>0</v>
      </c>
      <c r="BG139" s="49">
        <v>0</v>
      </c>
      <c r="BH139" s="48">
        <v>0</v>
      </c>
      <c r="BI139" s="49">
        <v>0</v>
      </c>
      <c r="BJ139" s="48">
        <v>0</v>
      </c>
      <c r="BK139" s="49">
        <v>0</v>
      </c>
      <c r="BL139" s="48">
        <v>30</v>
      </c>
      <c r="BM139" s="49">
        <v>100</v>
      </c>
      <c r="BN139" s="48">
        <v>30</v>
      </c>
    </row>
    <row r="140" spans="1:66" ht="15">
      <c r="A140" s="65" t="s">
        <v>262</v>
      </c>
      <c r="B140" s="65" t="s">
        <v>262</v>
      </c>
      <c r="C140" s="66" t="s">
        <v>3380</v>
      </c>
      <c r="D140" s="67">
        <v>7.083333333333333</v>
      </c>
      <c r="E140" s="68" t="s">
        <v>136</v>
      </c>
      <c r="F140" s="69">
        <v>28.333333333333336</v>
      </c>
      <c r="G140" s="66"/>
      <c r="H140" s="70"/>
      <c r="I140" s="71"/>
      <c r="J140" s="71"/>
      <c r="K140" s="34" t="s">
        <v>65</v>
      </c>
      <c r="L140" s="78">
        <v>140</v>
      </c>
      <c r="M140" s="78"/>
      <c r="N140" s="73" t="s">
        <v>850</v>
      </c>
      <c r="O140" s="80" t="s">
        <v>198</v>
      </c>
      <c r="P140" s="82">
        <v>43558.50140046296</v>
      </c>
      <c r="Q140" s="80" t="s">
        <v>418</v>
      </c>
      <c r="R140" s="84" t="s">
        <v>666</v>
      </c>
      <c r="S140" s="80" t="s">
        <v>820</v>
      </c>
      <c r="T140" s="80" t="s">
        <v>1014</v>
      </c>
      <c r="U140" s="80"/>
      <c r="V140" s="80" t="s">
        <v>1321</v>
      </c>
      <c r="W140" s="82">
        <v>43558.50140046296</v>
      </c>
      <c r="X140" s="85">
        <v>43558</v>
      </c>
      <c r="Y140" s="83" t="s">
        <v>1490</v>
      </c>
      <c r="Z140" s="80" t="s">
        <v>1695</v>
      </c>
      <c r="AA140" s="80"/>
      <c r="AB140" s="80"/>
      <c r="AC140" s="83" t="s">
        <v>1975</v>
      </c>
      <c r="AD140" s="80"/>
      <c r="AE140" s="80" t="b">
        <v>0</v>
      </c>
      <c r="AF140" s="80">
        <v>3</v>
      </c>
      <c r="AG140" s="83" t="s">
        <v>2147</v>
      </c>
      <c r="AH140" s="80" t="b">
        <v>0</v>
      </c>
      <c r="AI140" s="80" t="s">
        <v>2153</v>
      </c>
      <c r="AJ140" s="80"/>
      <c r="AK140" s="83" t="s">
        <v>2147</v>
      </c>
      <c r="AL140" s="80" t="b">
        <v>0</v>
      </c>
      <c r="AM140" s="80">
        <v>1</v>
      </c>
      <c r="AN140" s="83" t="s">
        <v>2147</v>
      </c>
      <c r="AO140" s="80" t="s">
        <v>2176</v>
      </c>
      <c r="AP140" s="80" t="b">
        <v>0</v>
      </c>
      <c r="AQ140" s="83" t="s">
        <v>1975</v>
      </c>
      <c r="AR140" s="80"/>
      <c r="AS140" s="80">
        <v>0</v>
      </c>
      <c r="AT140" s="80">
        <v>0</v>
      </c>
      <c r="AU140" s="80"/>
      <c r="AV140" s="80"/>
      <c r="AW140" s="80"/>
      <c r="AX140" s="80"/>
      <c r="AY140" s="80"/>
      <c r="AZ140" s="80"/>
      <c r="BA140" s="80"/>
      <c r="BB140" s="80"/>
      <c r="BC140">
        <v>8</v>
      </c>
      <c r="BD140" s="79" t="str">
        <f>REPLACE(INDEX(GroupVertices[Group],MATCH(Edges25[[#This Row],[Vertex 1]],GroupVertices[Vertex],0)),1,1,"")</f>
        <v>1</v>
      </c>
      <c r="BE140" s="79" t="str">
        <f>REPLACE(INDEX(GroupVertices[Group],MATCH(Edges25[[#This Row],[Vertex 2]],GroupVertices[Vertex],0)),1,1,"")</f>
        <v>1</v>
      </c>
      <c r="BF140" s="48">
        <v>0</v>
      </c>
      <c r="BG140" s="49">
        <v>0</v>
      </c>
      <c r="BH140" s="48">
        <v>0</v>
      </c>
      <c r="BI140" s="49">
        <v>0</v>
      </c>
      <c r="BJ140" s="48">
        <v>0</v>
      </c>
      <c r="BK140" s="49">
        <v>0</v>
      </c>
      <c r="BL140" s="48">
        <v>31</v>
      </c>
      <c r="BM140" s="49">
        <v>100</v>
      </c>
      <c r="BN140" s="48">
        <v>31</v>
      </c>
    </row>
    <row r="141" spans="1:66" ht="15">
      <c r="A141" s="65" t="s">
        <v>248</v>
      </c>
      <c r="B141" s="65" t="s">
        <v>248</v>
      </c>
      <c r="C141" s="66" t="s">
        <v>3378</v>
      </c>
      <c r="D141" s="67">
        <v>6.5</v>
      </c>
      <c r="E141" s="68" t="s">
        <v>136</v>
      </c>
      <c r="F141" s="69">
        <v>30</v>
      </c>
      <c r="G141" s="66"/>
      <c r="H141" s="70"/>
      <c r="I141" s="71"/>
      <c r="J141" s="71"/>
      <c r="K141" s="34" t="s">
        <v>65</v>
      </c>
      <c r="L141" s="78">
        <v>141</v>
      </c>
      <c r="M141" s="78"/>
      <c r="N141" s="73" t="s">
        <v>888</v>
      </c>
      <c r="O141" s="80" t="s">
        <v>198</v>
      </c>
      <c r="P141" s="82">
        <v>43559.47912037037</v>
      </c>
      <c r="Q141" s="80" t="s">
        <v>466</v>
      </c>
      <c r="R141" s="84" t="s">
        <v>604</v>
      </c>
      <c r="S141" s="80" t="s">
        <v>810</v>
      </c>
      <c r="T141" s="80" t="s">
        <v>1049</v>
      </c>
      <c r="U141" s="80" t="s">
        <v>1217</v>
      </c>
      <c r="V141" s="80" t="s">
        <v>1217</v>
      </c>
      <c r="W141" s="82">
        <v>43559.47912037037</v>
      </c>
      <c r="X141" s="85">
        <v>43559</v>
      </c>
      <c r="Y141" s="83" t="s">
        <v>1558</v>
      </c>
      <c r="Z141" s="80" t="s">
        <v>1743</v>
      </c>
      <c r="AA141" s="80"/>
      <c r="AB141" s="80"/>
      <c r="AC141" s="83" t="s">
        <v>2023</v>
      </c>
      <c r="AD141" s="80"/>
      <c r="AE141" s="80" t="b">
        <v>0</v>
      </c>
      <c r="AF141" s="80">
        <v>3</v>
      </c>
      <c r="AG141" s="83" t="s">
        <v>2147</v>
      </c>
      <c r="AH141" s="80" t="b">
        <v>0</v>
      </c>
      <c r="AI141" s="80" t="s">
        <v>2152</v>
      </c>
      <c r="AJ141" s="80"/>
      <c r="AK141" s="83" t="s">
        <v>2147</v>
      </c>
      <c r="AL141" s="80" t="b">
        <v>0</v>
      </c>
      <c r="AM141" s="80">
        <v>2</v>
      </c>
      <c r="AN141" s="83" t="s">
        <v>2147</v>
      </c>
      <c r="AO141" s="80" t="s">
        <v>2174</v>
      </c>
      <c r="AP141" s="80" t="b">
        <v>0</v>
      </c>
      <c r="AQ141" s="83" t="s">
        <v>2023</v>
      </c>
      <c r="AR141" s="80"/>
      <c r="AS141" s="80">
        <v>0</v>
      </c>
      <c r="AT141" s="80">
        <v>0</v>
      </c>
      <c r="AU141" s="80"/>
      <c r="AV141" s="80"/>
      <c r="AW141" s="80"/>
      <c r="AX141" s="80"/>
      <c r="AY141" s="80"/>
      <c r="AZ141" s="80"/>
      <c r="BA141" s="80"/>
      <c r="BB141" s="80"/>
      <c r="BC141">
        <v>7</v>
      </c>
      <c r="BD141" s="79" t="str">
        <f>REPLACE(INDEX(GroupVertices[Group],MATCH(Edges25[[#This Row],[Vertex 1]],GroupVertices[Vertex],0)),1,1,"")</f>
        <v>1</v>
      </c>
      <c r="BE141" s="79" t="str">
        <f>REPLACE(INDEX(GroupVertices[Group],MATCH(Edges25[[#This Row],[Vertex 2]],GroupVertices[Vertex],0)),1,1,"")</f>
        <v>1</v>
      </c>
      <c r="BF141" s="48">
        <v>0</v>
      </c>
      <c r="BG141" s="49">
        <v>0</v>
      </c>
      <c r="BH141" s="48">
        <v>0</v>
      </c>
      <c r="BI141" s="49">
        <v>0</v>
      </c>
      <c r="BJ141" s="48">
        <v>0</v>
      </c>
      <c r="BK141" s="49">
        <v>0</v>
      </c>
      <c r="BL141" s="48">
        <v>30</v>
      </c>
      <c r="BM141" s="49">
        <v>100</v>
      </c>
      <c r="BN141" s="48">
        <v>30</v>
      </c>
    </row>
    <row r="142" spans="1:66" ht="15">
      <c r="A142" s="65" t="s">
        <v>236</v>
      </c>
      <c r="B142" s="65" t="s">
        <v>236</v>
      </c>
      <c r="C142" s="66" t="s">
        <v>3370</v>
      </c>
      <c r="D142" s="67">
        <v>10</v>
      </c>
      <c r="E142" s="68" t="s">
        <v>136</v>
      </c>
      <c r="F142" s="69">
        <v>20</v>
      </c>
      <c r="G142" s="66"/>
      <c r="H142" s="70"/>
      <c r="I142" s="71"/>
      <c r="J142" s="71"/>
      <c r="K142" s="34" t="s">
        <v>65</v>
      </c>
      <c r="L142" s="78">
        <v>142</v>
      </c>
      <c r="M142" s="78"/>
      <c r="N142" s="73" t="s">
        <v>850</v>
      </c>
      <c r="O142" s="80" t="s">
        <v>198</v>
      </c>
      <c r="P142" s="82">
        <v>43559.64585648148</v>
      </c>
      <c r="Q142" s="80" t="s">
        <v>452</v>
      </c>
      <c r="R142" s="84" t="s">
        <v>691</v>
      </c>
      <c r="S142" s="80" t="s">
        <v>786</v>
      </c>
      <c r="T142" s="80" t="s">
        <v>943</v>
      </c>
      <c r="U142" s="80" t="s">
        <v>1210</v>
      </c>
      <c r="V142" s="80" t="s">
        <v>1210</v>
      </c>
      <c r="W142" s="82">
        <v>43559.64585648148</v>
      </c>
      <c r="X142" s="85">
        <v>43559</v>
      </c>
      <c r="Y142" s="83" t="s">
        <v>1387</v>
      </c>
      <c r="Z142" s="80" t="s">
        <v>1729</v>
      </c>
      <c r="AA142" s="80"/>
      <c r="AB142" s="80"/>
      <c r="AC142" s="83" t="s">
        <v>2009</v>
      </c>
      <c r="AD142" s="80"/>
      <c r="AE142" s="80" t="b">
        <v>0</v>
      </c>
      <c r="AF142" s="80">
        <v>0</v>
      </c>
      <c r="AG142" s="83" t="s">
        <v>2147</v>
      </c>
      <c r="AH142" s="80" t="b">
        <v>0</v>
      </c>
      <c r="AI142" s="80" t="s">
        <v>2150</v>
      </c>
      <c r="AJ142" s="80"/>
      <c r="AK142" s="83" t="s">
        <v>2147</v>
      </c>
      <c r="AL142" s="80" t="b">
        <v>0</v>
      </c>
      <c r="AM142" s="80">
        <v>0</v>
      </c>
      <c r="AN142" s="83" t="s">
        <v>2147</v>
      </c>
      <c r="AO142" s="80" t="s">
        <v>2174</v>
      </c>
      <c r="AP142" s="80" t="b">
        <v>0</v>
      </c>
      <c r="AQ142" s="83" t="s">
        <v>2009</v>
      </c>
      <c r="AR142" s="80"/>
      <c r="AS142" s="80">
        <v>0</v>
      </c>
      <c r="AT142" s="80">
        <v>0</v>
      </c>
      <c r="AU142" s="80"/>
      <c r="AV142" s="80"/>
      <c r="AW142" s="80"/>
      <c r="AX142" s="80"/>
      <c r="AY142" s="80"/>
      <c r="AZ142" s="80"/>
      <c r="BA142" s="80"/>
      <c r="BB142" s="80"/>
      <c r="BC142">
        <v>13</v>
      </c>
      <c r="BD142" s="79" t="str">
        <f>REPLACE(INDEX(GroupVertices[Group],MATCH(Edges25[[#This Row],[Vertex 1]],GroupVertices[Vertex],0)),1,1,"")</f>
        <v>1</v>
      </c>
      <c r="BE142" s="79" t="str">
        <f>REPLACE(INDEX(GroupVertices[Group],MATCH(Edges25[[#This Row],[Vertex 2]],GroupVertices[Vertex],0)),1,1,"")</f>
        <v>1</v>
      </c>
      <c r="BF142" s="48">
        <v>2</v>
      </c>
      <c r="BG142" s="49">
        <v>5.555555555555555</v>
      </c>
      <c r="BH142" s="48">
        <v>0</v>
      </c>
      <c r="BI142" s="49">
        <v>0</v>
      </c>
      <c r="BJ142" s="48">
        <v>0</v>
      </c>
      <c r="BK142" s="49">
        <v>0</v>
      </c>
      <c r="BL142" s="48">
        <v>34</v>
      </c>
      <c r="BM142" s="49">
        <v>94.44444444444444</v>
      </c>
      <c r="BN142" s="48">
        <v>36</v>
      </c>
    </row>
    <row r="143" spans="1:66" ht="15">
      <c r="A143" s="65" t="s">
        <v>255</v>
      </c>
      <c r="B143" s="65" t="s">
        <v>255</v>
      </c>
      <c r="C143" s="66" t="s">
        <v>3374</v>
      </c>
      <c r="D143" s="67">
        <v>7.666666666666667</v>
      </c>
      <c r="E143" s="68" t="s">
        <v>136</v>
      </c>
      <c r="F143" s="69">
        <v>26.666666666666664</v>
      </c>
      <c r="G143" s="66"/>
      <c r="H143" s="70"/>
      <c r="I143" s="71"/>
      <c r="J143" s="71"/>
      <c r="K143" s="34" t="s">
        <v>65</v>
      </c>
      <c r="L143" s="78">
        <v>143</v>
      </c>
      <c r="M143" s="78"/>
      <c r="N143" s="73" t="s">
        <v>850</v>
      </c>
      <c r="O143" s="80" t="s">
        <v>198</v>
      </c>
      <c r="P143" s="82">
        <v>43560.61188657407</v>
      </c>
      <c r="Q143" s="80" t="s">
        <v>426</v>
      </c>
      <c r="R143" s="80"/>
      <c r="S143" s="80"/>
      <c r="T143" s="80" t="s">
        <v>850</v>
      </c>
      <c r="U143" s="80"/>
      <c r="V143" s="80" t="s">
        <v>1314</v>
      </c>
      <c r="W143" s="82">
        <v>43560.61188657407</v>
      </c>
      <c r="X143" s="85">
        <v>43560</v>
      </c>
      <c r="Y143" s="83" t="s">
        <v>1433</v>
      </c>
      <c r="Z143" s="80" t="s">
        <v>1703</v>
      </c>
      <c r="AA143" s="80"/>
      <c r="AB143" s="80"/>
      <c r="AC143" s="83" t="s">
        <v>1983</v>
      </c>
      <c r="AD143" s="80"/>
      <c r="AE143" s="80" t="b">
        <v>0</v>
      </c>
      <c r="AF143" s="80">
        <v>0</v>
      </c>
      <c r="AG143" s="83" t="s">
        <v>2147</v>
      </c>
      <c r="AH143" s="80" t="b">
        <v>0</v>
      </c>
      <c r="AI143" s="80" t="s">
        <v>2150</v>
      </c>
      <c r="AJ143" s="80"/>
      <c r="AK143" s="83" t="s">
        <v>2147</v>
      </c>
      <c r="AL143" s="80" t="b">
        <v>0</v>
      </c>
      <c r="AM143" s="80">
        <v>20</v>
      </c>
      <c r="AN143" s="83" t="s">
        <v>2165</v>
      </c>
      <c r="AO143" s="80" t="s">
        <v>2175</v>
      </c>
      <c r="AP143" s="80" t="b">
        <v>0</v>
      </c>
      <c r="AQ143" s="83" t="s">
        <v>2165</v>
      </c>
      <c r="AR143" s="80"/>
      <c r="AS143" s="80">
        <v>0</v>
      </c>
      <c r="AT143" s="80">
        <v>0</v>
      </c>
      <c r="AU143" s="80"/>
      <c r="AV143" s="80"/>
      <c r="AW143" s="80"/>
      <c r="AX143" s="80"/>
      <c r="AY143" s="80"/>
      <c r="AZ143" s="80"/>
      <c r="BA143" s="80"/>
      <c r="BB143" s="80"/>
      <c r="BC143">
        <v>9</v>
      </c>
      <c r="BD143" s="79" t="str">
        <f>REPLACE(INDEX(GroupVertices[Group],MATCH(Edges25[[#This Row],[Vertex 1]],GroupVertices[Vertex],0)),1,1,"")</f>
        <v>1</v>
      </c>
      <c r="BE143" s="79" t="str">
        <f>REPLACE(INDEX(GroupVertices[Group],MATCH(Edges25[[#This Row],[Vertex 2]],GroupVertices[Vertex],0)),1,1,"")</f>
        <v>1</v>
      </c>
      <c r="BF143" s="48">
        <v>0</v>
      </c>
      <c r="BG143" s="49">
        <v>0</v>
      </c>
      <c r="BH143" s="48">
        <v>0</v>
      </c>
      <c r="BI143" s="49">
        <v>0</v>
      </c>
      <c r="BJ143" s="48">
        <v>0</v>
      </c>
      <c r="BK143" s="49">
        <v>0</v>
      </c>
      <c r="BL143" s="48">
        <v>43</v>
      </c>
      <c r="BM143" s="49">
        <v>100</v>
      </c>
      <c r="BN143" s="48">
        <v>43</v>
      </c>
    </row>
    <row r="144" spans="1:66" ht="15">
      <c r="A144" s="65" t="s">
        <v>248</v>
      </c>
      <c r="B144" s="65" t="s">
        <v>248</v>
      </c>
      <c r="C144" s="66" t="s">
        <v>3378</v>
      </c>
      <c r="D144" s="67">
        <v>6.5</v>
      </c>
      <c r="E144" s="68" t="s">
        <v>136</v>
      </c>
      <c r="F144" s="69">
        <v>30</v>
      </c>
      <c r="G144" s="66"/>
      <c r="H144" s="70"/>
      <c r="I144" s="71"/>
      <c r="J144" s="71"/>
      <c r="K144" s="34" t="s">
        <v>65</v>
      </c>
      <c r="L144" s="78">
        <v>144</v>
      </c>
      <c r="M144" s="78"/>
      <c r="N144" s="73" t="s">
        <v>888</v>
      </c>
      <c r="O144" s="80" t="s">
        <v>198</v>
      </c>
      <c r="P144" s="82">
        <v>43563.479166666664</v>
      </c>
      <c r="Q144" s="80" t="s">
        <v>467</v>
      </c>
      <c r="R144" s="80" t="s">
        <v>698</v>
      </c>
      <c r="S144" s="80" t="s">
        <v>816</v>
      </c>
      <c r="T144" s="80" t="s">
        <v>1050</v>
      </c>
      <c r="U144" s="80"/>
      <c r="V144" s="80" t="s">
        <v>1307</v>
      </c>
      <c r="W144" s="82">
        <v>43563.479166666664</v>
      </c>
      <c r="X144" s="85">
        <v>43563</v>
      </c>
      <c r="Y144" s="83" t="s">
        <v>1363</v>
      </c>
      <c r="Z144" s="80" t="s">
        <v>1744</v>
      </c>
      <c r="AA144" s="80"/>
      <c r="AB144" s="80"/>
      <c r="AC144" s="83" t="s">
        <v>2024</v>
      </c>
      <c r="AD144" s="80"/>
      <c r="AE144" s="80" t="b">
        <v>0</v>
      </c>
      <c r="AF144" s="80">
        <v>6</v>
      </c>
      <c r="AG144" s="83" t="s">
        <v>2147</v>
      </c>
      <c r="AH144" s="80" t="b">
        <v>0</v>
      </c>
      <c r="AI144" s="80" t="s">
        <v>2152</v>
      </c>
      <c r="AJ144" s="80"/>
      <c r="AK144" s="83" t="s">
        <v>2147</v>
      </c>
      <c r="AL144" s="80" t="b">
        <v>0</v>
      </c>
      <c r="AM144" s="80">
        <v>3</v>
      </c>
      <c r="AN144" s="83" t="s">
        <v>2147</v>
      </c>
      <c r="AO144" s="80" t="s">
        <v>2174</v>
      </c>
      <c r="AP144" s="80" t="b">
        <v>0</v>
      </c>
      <c r="AQ144" s="83" t="s">
        <v>2024</v>
      </c>
      <c r="AR144" s="80"/>
      <c r="AS144" s="80">
        <v>0</v>
      </c>
      <c r="AT144" s="80">
        <v>0</v>
      </c>
      <c r="AU144" s="80"/>
      <c r="AV144" s="80"/>
      <c r="AW144" s="80"/>
      <c r="AX144" s="80"/>
      <c r="AY144" s="80"/>
      <c r="AZ144" s="80"/>
      <c r="BA144" s="80"/>
      <c r="BB144" s="80"/>
      <c r="BC144">
        <v>7</v>
      </c>
      <c r="BD144" s="79" t="str">
        <f>REPLACE(INDEX(GroupVertices[Group],MATCH(Edges25[[#This Row],[Vertex 1]],GroupVertices[Vertex],0)),1,1,"")</f>
        <v>1</v>
      </c>
      <c r="BE144" s="79" t="str">
        <f>REPLACE(INDEX(GroupVertices[Group],MATCH(Edges25[[#This Row],[Vertex 2]],GroupVertices[Vertex],0)),1,1,"")</f>
        <v>1</v>
      </c>
      <c r="BF144" s="48">
        <v>0</v>
      </c>
      <c r="BG144" s="49">
        <v>0</v>
      </c>
      <c r="BH144" s="48">
        <v>0</v>
      </c>
      <c r="BI144" s="49">
        <v>0</v>
      </c>
      <c r="BJ144" s="48">
        <v>0</v>
      </c>
      <c r="BK144" s="49">
        <v>0</v>
      </c>
      <c r="BL144" s="48">
        <v>25</v>
      </c>
      <c r="BM144" s="49">
        <v>100</v>
      </c>
      <c r="BN144" s="48">
        <v>25</v>
      </c>
    </row>
    <row r="145" spans="1:66" ht="15">
      <c r="A145" s="65" t="s">
        <v>248</v>
      </c>
      <c r="B145" s="65" t="s">
        <v>248</v>
      </c>
      <c r="C145" s="66" t="s">
        <v>3378</v>
      </c>
      <c r="D145" s="67">
        <v>6.5</v>
      </c>
      <c r="E145" s="68" t="s">
        <v>136</v>
      </c>
      <c r="F145" s="69">
        <v>30</v>
      </c>
      <c r="G145" s="66"/>
      <c r="H145" s="70"/>
      <c r="I145" s="71"/>
      <c r="J145" s="71"/>
      <c r="K145" s="34" t="s">
        <v>65</v>
      </c>
      <c r="L145" s="78">
        <v>145</v>
      </c>
      <c r="M145" s="78"/>
      <c r="N145" s="73" t="s">
        <v>888</v>
      </c>
      <c r="O145" s="80" t="s">
        <v>198</v>
      </c>
      <c r="P145" s="82">
        <v>43564.3775</v>
      </c>
      <c r="Q145" s="80" t="s">
        <v>468</v>
      </c>
      <c r="R145" s="80"/>
      <c r="S145" s="80"/>
      <c r="T145" s="80" t="s">
        <v>1051</v>
      </c>
      <c r="U145" s="80" t="s">
        <v>1218</v>
      </c>
      <c r="V145" s="80" t="s">
        <v>1218</v>
      </c>
      <c r="W145" s="82">
        <v>43564.3775</v>
      </c>
      <c r="X145" s="85">
        <v>43564</v>
      </c>
      <c r="Y145" s="83" t="s">
        <v>1497</v>
      </c>
      <c r="Z145" s="80" t="s">
        <v>1745</v>
      </c>
      <c r="AA145" s="80"/>
      <c r="AB145" s="80"/>
      <c r="AC145" s="83" t="s">
        <v>2025</v>
      </c>
      <c r="AD145" s="80"/>
      <c r="AE145" s="80" t="b">
        <v>0</v>
      </c>
      <c r="AF145" s="80">
        <v>3</v>
      </c>
      <c r="AG145" s="83" t="s">
        <v>2147</v>
      </c>
      <c r="AH145" s="80" t="b">
        <v>0</v>
      </c>
      <c r="AI145" s="80" t="s">
        <v>2152</v>
      </c>
      <c r="AJ145" s="80"/>
      <c r="AK145" s="83" t="s">
        <v>2147</v>
      </c>
      <c r="AL145" s="80" t="b">
        <v>0</v>
      </c>
      <c r="AM145" s="80">
        <v>0</v>
      </c>
      <c r="AN145" s="83" t="s">
        <v>2147</v>
      </c>
      <c r="AO145" s="80" t="s">
        <v>2174</v>
      </c>
      <c r="AP145" s="80" t="b">
        <v>0</v>
      </c>
      <c r="AQ145" s="83" t="s">
        <v>2025</v>
      </c>
      <c r="AR145" s="80"/>
      <c r="AS145" s="80">
        <v>0</v>
      </c>
      <c r="AT145" s="80">
        <v>0</v>
      </c>
      <c r="AU145" s="80"/>
      <c r="AV145" s="80"/>
      <c r="AW145" s="80"/>
      <c r="AX145" s="80"/>
      <c r="AY145" s="80"/>
      <c r="AZ145" s="80"/>
      <c r="BA145" s="80"/>
      <c r="BB145" s="80"/>
      <c r="BC145">
        <v>7</v>
      </c>
      <c r="BD145" s="79" t="str">
        <f>REPLACE(INDEX(GroupVertices[Group],MATCH(Edges25[[#This Row],[Vertex 1]],GroupVertices[Vertex],0)),1,1,"")</f>
        <v>1</v>
      </c>
      <c r="BE145" s="79" t="str">
        <f>REPLACE(INDEX(GroupVertices[Group],MATCH(Edges25[[#This Row],[Vertex 2]],GroupVertices[Vertex],0)),1,1,"")</f>
        <v>1</v>
      </c>
      <c r="BF145" s="48">
        <v>0</v>
      </c>
      <c r="BG145" s="49">
        <v>0</v>
      </c>
      <c r="BH145" s="48">
        <v>0</v>
      </c>
      <c r="BI145" s="49">
        <v>0</v>
      </c>
      <c r="BJ145" s="48">
        <v>0</v>
      </c>
      <c r="BK145" s="49">
        <v>0</v>
      </c>
      <c r="BL145" s="48">
        <v>21</v>
      </c>
      <c r="BM145" s="49">
        <v>100</v>
      </c>
      <c r="BN145" s="48">
        <v>21</v>
      </c>
    </row>
    <row r="146" spans="1:66" ht="15">
      <c r="A146" s="65" t="s">
        <v>274</v>
      </c>
      <c r="B146" s="65" t="s">
        <v>274</v>
      </c>
      <c r="C146" s="66" t="s">
        <v>3382</v>
      </c>
      <c r="D146" s="67">
        <v>9.416666666666668</v>
      </c>
      <c r="E146" s="68" t="s">
        <v>136</v>
      </c>
      <c r="F146" s="69">
        <v>21.666666666666668</v>
      </c>
      <c r="G146" s="66"/>
      <c r="H146" s="70"/>
      <c r="I146" s="71"/>
      <c r="J146" s="71"/>
      <c r="K146" s="34" t="s">
        <v>65</v>
      </c>
      <c r="L146" s="78">
        <v>146</v>
      </c>
      <c r="M146" s="78"/>
      <c r="N146" s="73" t="s">
        <v>888</v>
      </c>
      <c r="O146" s="80" t="s">
        <v>198</v>
      </c>
      <c r="P146" s="82">
        <v>43565.35631944444</v>
      </c>
      <c r="Q146" s="80" t="s">
        <v>587</v>
      </c>
      <c r="R146" s="80" t="s">
        <v>782</v>
      </c>
      <c r="S146" s="80" t="s">
        <v>841</v>
      </c>
      <c r="T146" s="80" t="s">
        <v>1137</v>
      </c>
      <c r="U146" s="80" t="s">
        <v>1293</v>
      </c>
      <c r="V146" s="80" t="s">
        <v>1293</v>
      </c>
      <c r="W146" s="82">
        <v>43565.35631944444</v>
      </c>
      <c r="X146" s="85">
        <v>43565</v>
      </c>
      <c r="Y146" s="83" t="s">
        <v>1442</v>
      </c>
      <c r="Z146" s="80" t="s">
        <v>1864</v>
      </c>
      <c r="AA146" s="80"/>
      <c r="AB146" s="80"/>
      <c r="AC146" s="83" t="s">
        <v>2145</v>
      </c>
      <c r="AD146" s="80"/>
      <c r="AE146" s="80" t="b">
        <v>0</v>
      </c>
      <c r="AF146" s="80">
        <v>0</v>
      </c>
      <c r="AG146" s="83" t="s">
        <v>2147</v>
      </c>
      <c r="AH146" s="80" t="b">
        <v>0</v>
      </c>
      <c r="AI146" s="80" t="s">
        <v>2153</v>
      </c>
      <c r="AJ146" s="80"/>
      <c r="AK146" s="83" t="s">
        <v>2147</v>
      </c>
      <c r="AL146" s="80" t="b">
        <v>0</v>
      </c>
      <c r="AM146" s="80">
        <v>0</v>
      </c>
      <c r="AN146" s="83" t="s">
        <v>2147</v>
      </c>
      <c r="AO146" s="80" t="s">
        <v>2175</v>
      </c>
      <c r="AP146" s="80" t="b">
        <v>0</v>
      </c>
      <c r="AQ146" s="83" t="s">
        <v>2145</v>
      </c>
      <c r="AR146" s="80"/>
      <c r="AS146" s="80">
        <v>0</v>
      </c>
      <c r="AT146" s="80">
        <v>0</v>
      </c>
      <c r="AU146" s="80"/>
      <c r="AV146" s="80"/>
      <c r="AW146" s="80"/>
      <c r="AX146" s="80"/>
      <c r="AY146" s="80"/>
      <c r="AZ146" s="80"/>
      <c r="BA146" s="80"/>
      <c r="BB146" s="80"/>
      <c r="BC146">
        <v>12</v>
      </c>
      <c r="BD146" s="79" t="str">
        <f>REPLACE(INDEX(GroupVertices[Group],MATCH(Edges25[[#This Row],[Vertex 1]],GroupVertices[Vertex],0)),1,1,"")</f>
        <v>1</v>
      </c>
      <c r="BE146" s="79" t="str">
        <f>REPLACE(INDEX(GroupVertices[Group],MATCH(Edges25[[#This Row],[Vertex 2]],GroupVertices[Vertex],0)),1,1,"")</f>
        <v>1</v>
      </c>
      <c r="BF146" s="48">
        <v>0</v>
      </c>
      <c r="BG146" s="49">
        <v>0</v>
      </c>
      <c r="BH146" s="48">
        <v>3</v>
      </c>
      <c r="BI146" s="49">
        <v>10.344827586206897</v>
      </c>
      <c r="BJ146" s="48">
        <v>0</v>
      </c>
      <c r="BK146" s="49">
        <v>0</v>
      </c>
      <c r="BL146" s="48">
        <v>26</v>
      </c>
      <c r="BM146" s="49">
        <v>89.65517241379311</v>
      </c>
      <c r="BN146" s="48">
        <v>29</v>
      </c>
    </row>
    <row r="147" spans="1:66" ht="15">
      <c r="A147" s="65" t="s">
        <v>245</v>
      </c>
      <c r="B147" s="65" t="s">
        <v>245</v>
      </c>
      <c r="C147" s="66" t="s">
        <v>3374</v>
      </c>
      <c r="D147" s="67">
        <v>7.666666666666667</v>
      </c>
      <c r="E147" s="68" t="s">
        <v>136</v>
      </c>
      <c r="F147" s="69">
        <v>26.666666666666664</v>
      </c>
      <c r="G147" s="66"/>
      <c r="H147" s="70"/>
      <c r="I147" s="71"/>
      <c r="J147" s="71"/>
      <c r="K147" s="34" t="s">
        <v>65</v>
      </c>
      <c r="L147" s="78">
        <v>147</v>
      </c>
      <c r="M147" s="78"/>
      <c r="N147" s="73" t="s">
        <v>850</v>
      </c>
      <c r="O147" s="80" t="s">
        <v>198</v>
      </c>
      <c r="P147" s="82">
        <v>43567.301400462966</v>
      </c>
      <c r="Q147" s="80" t="s">
        <v>339</v>
      </c>
      <c r="R147" s="84" t="s">
        <v>598</v>
      </c>
      <c r="S147" s="80" t="s">
        <v>802</v>
      </c>
      <c r="T147" s="80" t="s">
        <v>929</v>
      </c>
      <c r="U147" s="80" t="s">
        <v>1149</v>
      </c>
      <c r="V147" s="80" t="s">
        <v>1149</v>
      </c>
      <c r="W147" s="82">
        <v>43567.301400462966</v>
      </c>
      <c r="X147" s="85">
        <v>43567</v>
      </c>
      <c r="Y147" s="83" t="s">
        <v>1469</v>
      </c>
      <c r="Z147" s="80" t="s">
        <v>1616</v>
      </c>
      <c r="AA147" s="80"/>
      <c r="AB147" s="80"/>
      <c r="AC147" s="83" t="s">
        <v>1895</v>
      </c>
      <c r="AD147" s="80"/>
      <c r="AE147" s="80" t="b">
        <v>0</v>
      </c>
      <c r="AF147" s="80">
        <v>0</v>
      </c>
      <c r="AG147" s="83" t="s">
        <v>2147</v>
      </c>
      <c r="AH147" s="80" t="b">
        <v>0</v>
      </c>
      <c r="AI147" s="80" t="s">
        <v>2150</v>
      </c>
      <c r="AJ147" s="80"/>
      <c r="AK147" s="83" t="s">
        <v>2147</v>
      </c>
      <c r="AL147" s="80" t="b">
        <v>0</v>
      </c>
      <c r="AM147" s="80">
        <v>2</v>
      </c>
      <c r="AN147" s="83" t="s">
        <v>2147</v>
      </c>
      <c r="AO147" s="80" t="s">
        <v>2176</v>
      </c>
      <c r="AP147" s="80" t="b">
        <v>0</v>
      </c>
      <c r="AQ147" s="83" t="s">
        <v>1895</v>
      </c>
      <c r="AR147" s="80"/>
      <c r="AS147" s="80">
        <v>0</v>
      </c>
      <c r="AT147" s="80">
        <v>0</v>
      </c>
      <c r="AU147" s="80"/>
      <c r="AV147" s="80"/>
      <c r="AW147" s="80"/>
      <c r="AX147" s="80"/>
      <c r="AY147" s="80"/>
      <c r="AZ147" s="80"/>
      <c r="BA147" s="80"/>
      <c r="BB147" s="80"/>
      <c r="BC147">
        <v>9</v>
      </c>
      <c r="BD147" s="79" t="str">
        <f>REPLACE(INDEX(GroupVertices[Group],MATCH(Edges25[[#This Row],[Vertex 1]],GroupVertices[Vertex],0)),1,1,"")</f>
        <v>1</v>
      </c>
      <c r="BE147" s="79" t="str">
        <f>REPLACE(INDEX(GroupVertices[Group],MATCH(Edges25[[#This Row],[Vertex 2]],GroupVertices[Vertex],0)),1,1,"")</f>
        <v>1</v>
      </c>
      <c r="BF147" s="48">
        <v>1</v>
      </c>
      <c r="BG147" s="49">
        <v>2.7777777777777777</v>
      </c>
      <c r="BH147" s="48">
        <v>0</v>
      </c>
      <c r="BI147" s="49">
        <v>0</v>
      </c>
      <c r="BJ147" s="48">
        <v>0</v>
      </c>
      <c r="BK147" s="49">
        <v>0</v>
      </c>
      <c r="BL147" s="48">
        <v>35</v>
      </c>
      <c r="BM147" s="49">
        <v>97.22222222222223</v>
      </c>
      <c r="BN147" s="48">
        <v>36</v>
      </c>
    </row>
    <row r="148" spans="1:66" ht="15">
      <c r="A148" s="65" t="s">
        <v>247</v>
      </c>
      <c r="B148" s="65" t="s">
        <v>247</v>
      </c>
      <c r="C148" s="66" t="s">
        <v>3378</v>
      </c>
      <c r="D148" s="67">
        <v>6.5</v>
      </c>
      <c r="E148" s="68" t="s">
        <v>136</v>
      </c>
      <c r="F148" s="69">
        <v>30</v>
      </c>
      <c r="G148" s="66"/>
      <c r="H148" s="70"/>
      <c r="I148" s="71"/>
      <c r="J148" s="71"/>
      <c r="K148" s="34" t="s">
        <v>65</v>
      </c>
      <c r="L148" s="78">
        <v>148</v>
      </c>
      <c r="M148" s="78"/>
      <c r="N148" s="73" t="s">
        <v>850</v>
      </c>
      <c r="O148" s="80" t="s">
        <v>198</v>
      </c>
      <c r="P148" s="82">
        <v>43570.43472222222</v>
      </c>
      <c r="Q148" s="80" t="s">
        <v>344</v>
      </c>
      <c r="R148" s="84" t="s">
        <v>602</v>
      </c>
      <c r="S148" s="80" t="s">
        <v>797</v>
      </c>
      <c r="T148" s="80" t="s">
        <v>850</v>
      </c>
      <c r="U148" s="80"/>
      <c r="V148" s="80" t="s">
        <v>1306</v>
      </c>
      <c r="W148" s="82">
        <v>43570.43472222222</v>
      </c>
      <c r="X148" s="85">
        <v>43570</v>
      </c>
      <c r="Y148" s="83" t="s">
        <v>1427</v>
      </c>
      <c r="Z148" s="80" t="s">
        <v>1621</v>
      </c>
      <c r="AA148" s="80"/>
      <c r="AB148" s="80"/>
      <c r="AC148" s="83" t="s">
        <v>1900</v>
      </c>
      <c r="AD148" s="80"/>
      <c r="AE148" s="80" t="b">
        <v>0</v>
      </c>
      <c r="AF148" s="80">
        <v>3</v>
      </c>
      <c r="AG148" s="83" t="s">
        <v>2147</v>
      </c>
      <c r="AH148" s="80" t="b">
        <v>0</v>
      </c>
      <c r="AI148" s="80" t="s">
        <v>2150</v>
      </c>
      <c r="AJ148" s="80"/>
      <c r="AK148" s="83" t="s">
        <v>2147</v>
      </c>
      <c r="AL148" s="80" t="b">
        <v>0</v>
      </c>
      <c r="AM148" s="80">
        <v>2</v>
      </c>
      <c r="AN148" s="83" t="s">
        <v>2147</v>
      </c>
      <c r="AO148" s="80" t="s">
        <v>2174</v>
      </c>
      <c r="AP148" s="80" t="b">
        <v>0</v>
      </c>
      <c r="AQ148" s="83" t="s">
        <v>1900</v>
      </c>
      <c r="AR148" s="80"/>
      <c r="AS148" s="80">
        <v>0</v>
      </c>
      <c r="AT148" s="80">
        <v>0</v>
      </c>
      <c r="AU148" s="80"/>
      <c r="AV148" s="80"/>
      <c r="AW148" s="80"/>
      <c r="AX148" s="80"/>
      <c r="AY148" s="80"/>
      <c r="AZ148" s="80"/>
      <c r="BA148" s="80"/>
      <c r="BB148" s="80"/>
      <c r="BC148">
        <v>7</v>
      </c>
      <c r="BD148" s="79" t="str">
        <f>REPLACE(INDEX(GroupVertices[Group],MATCH(Edges25[[#This Row],[Vertex 1]],GroupVertices[Vertex],0)),1,1,"")</f>
        <v>1</v>
      </c>
      <c r="BE148" s="79" t="str">
        <f>REPLACE(INDEX(GroupVertices[Group],MATCH(Edges25[[#This Row],[Vertex 2]],GroupVertices[Vertex],0)),1,1,"")</f>
        <v>1</v>
      </c>
      <c r="BF148" s="48">
        <v>0</v>
      </c>
      <c r="BG148" s="49">
        <v>0</v>
      </c>
      <c r="BH148" s="48">
        <v>1</v>
      </c>
      <c r="BI148" s="49">
        <v>12.5</v>
      </c>
      <c r="BJ148" s="48">
        <v>0</v>
      </c>
      <c r="BK148" s="49">
        <v>0</v>
      </c>
      <c r="BL148" s="48">
        <v>7</v>
      </c>
      <c r="BM148" s="49">
        <v>87.5</v>
      </c>
      <c r="BN148" s="48">
        <v>8</v>
      </c>
    </row>
    <row r="149" spans="1:66" ht="15">
      <c r="A149" s="65" t="s">
        <v>269</v>
      </c>
      <c r="B149" s="65" t="s">
        <v>269</v>
      </c>
      <c r="C149" s="66" t="s">
        <v>3372</v>
      </c>
      <c r="D149" s="67">
        <v>4.75</v>
      </c>
      <c r="E149" s="68" t="s">
        <v>132</v>
      </c>
      <c r="F149" s="69">
        <v>35</v>
      </c>
      <c r="G149" s="66"/>
      <c r="H149" s="70"/>
      <c r="I149" s="71"/>
      <c r="J149" s="71"/>
      <c r="K149" s="34" t="s">
        <v>65</v>
      </c>
      <c r="L149" s="78">
        <v>149</v>
      </c>
      <c r="M149" s="78"/>
      <c r="N149" s="73" t="s">
        <v>850</v>
      </c>
      <c r="O149" s="80" t="s">
        <v>198</v>
      </c>
      <c r="P149" s="82">
        <v>43572.6109375</v>
      </c>
      <c r="Q149" s="80" t="s">
        <v>574</v>
      </c>
      <c r="R149" s="80" t="s">
        <v>774</v>
      </c>
      <c r="S149" s="80" t="s">
        <v>833</v>
      </c>
      <c r="T149" s="80" t="s">
        <v>1130</v>
      </c>
      <c r="U149" s="80" t="s">
        <v>1285</v>
      </c>
      <c r="V149" s="80" t="s">
        <v>1285</v>
      </c>
      <c r="W149" s="82">
        <v>43572.6109375</v>
      </c>
      <c r="X149" s="85">
        <v>43572</v>
      </c>
      <c r="Y149" s="83" t="s">
        <v>1475</v>
      </c>
      <c r="Z149" s="80" t="s">
        <v>1851</v>
      </c>
      <c r="AA149" s="80"/>
      <c r="AB149" s="80"/>
      <c r="AC149" s="83" t="s">
        <v>2132</v>
      </c>
      <c r="AD149" s="80"/>
      <c r="AE149" s="80" t="b">
        <v>0</v>
      </c>
      <c r="AF149" s="80">
        <v>2</v>
      </c>
      <c r="AG149" s="83" t="s">
        <v>2147</v>
      </c>
      <c r="AH149" s="80" t="b">
        <v>0</v>
      </c>
      <c r="AI149" s="80" t="s">
        <v>2150</v>
      </c>
      <c r="AJ149" s="80"/>
      <c r="AK149" s="83" t="s">
        <v>2147</v>
      </c>
      <c r="AL149" s="80" t="b">
        <v>0</v>
      </c>
      <c r="AM149" s="80">
        <v>0</v>
      </c>
      <c r="AN149" s="83" t="s">
        <v>2147</v>
      </c>
      <c r="AO149" s="80" t="s">
        <v>2175</v>
      </c>
      <c r="AP149" s="80" t="b">
        <v>0</v>
      </c>
      <c r="AQ149" s="83" t="s">
        <v>2132</v>
      </c>
      <c r="AR149" s="80"/>
      <c r="AS149" s="80">
        <v>0</v>
      </c>
      <c r="AT149" s="80">
        <v>0</v>
      </c>
      <c r="AU149" s="80"/>
      <c r="AV149" s="80"/>
      <c r="AW149" s="80"/>
      <c r="AX149" s="80"/>
      <c r="AY149" s="80"/>
      <c r="AZ149" s="80"/>
      <c r="BA149" s="80"/>
      <c r="BB149" s="80"/>
      <c r="BC149">
        <v>4</v>
      </c>
      <c r="BD149" s="79" t="str">
        <f>REPLACE(INDEX(GroupVertices[Group],MATCH(Edges25[[#This Row],[Vertex 1]],GroupVertices[Vertex],0)),1,1,"")</f>
        <v>1</v>
      </c>
      <c r="BE149" s="79" t="str">
        <f>REPLACE(INDEX(GroupVertices[Group],MATCH(Edges25[[#This Row],[Vertex 2]],GroupVertices[Vertex],0)),1,1,"")</f>
        <v>1</v>
      </c>
      <c r="BF149" s="48">
        <v>1</v>
      </c>
      <c r="BG149" s="49">
        <v>3.225806451612903</v>
      </c>
      <c r="BH149" s="48">
        <v>0</v>
      </c>
      <c r="BI149" s="49">
        <v>0</v>
      </c>
      <c r="BJ149" s="48">
        <v>0</v>
      </c>
      <c r="BK149" s="49">
        <v>0</v>
      </c>
      <c r="BL149" s="48">
        <v>30</v>
      </c>
      <c r="BM149" s="49">
        <v>96.7741935483871</v>
      </c>
      <c r="BN149" s="48">
        <v>31</v>
      </c>
    </row>
    <row r="150" spans="1:66" ht="15">
      <c r="A150" s="65" t="s">
        <v>266</v>
      </c>
      <c r="B150" s="65" t="s">
        <v>266</v>
      </c>
      <c r="C150" s="66" t="s">
        <v>3371</v>
      </c>
      <c r="D150" s="67">
        <v>3.5833333333333335</v>
      </c>
      <c r="E150" s="68" t="s">
        <v>132</v>
      </c>
      <c r="F150" s="69">
        <v>38.333333333333336</v>
      </c>
      <c r="G150" s="66"/>
      <c r="H150" s="70"/>
      <c r="I150" s="71"/>
      <c r="J150" s="71"/>
      <c r="K150" s="34" t="s">
        <v>65</v>
      </c>
      <c r="L150" s="78">
        <v>150</v>
      </c>
      <c r="M150" s="78"/>
      <c r="N150" s="73" t="s">
        <v>850</v>
      </c>
      <c r="O150" s="80" t="s">
        <v>198</v>
      </c>
      <c r="P150" s="82">
        <v>43577.25832175926</v>
      </c>
      <c r="Q150" s="80" t="s">
        <v>524</v>
      </c>
      <c r="R150" s="80" t="s">
        <v>739</v>
      </c>
      <c r="S150" s="80" t="s">
        <v>814</v>
      </c>
      <c r="T150" s="80" t="s">
        <v>1095</v>
      </c>
      <c r="U150" s="80" t="s">
        <v>1246</v>
      </c>
      <c r="V150" s="80" t="s">
        <v>1246</v>
      </c>
      <c r="W150" s="82">
        <v>43577.25832175926</v>
      </c>
      <c r="X150" s="85">
        <v>43577</v>
      </c>
      <c r="Y150" s="83" t="s">
        <v>1567</v>
      </c>
      <c r="Z150" s="80" t="s">
        <v>1801</v>
      </c>
      <c r="AA150" s="80"/>
      <c r="AB150" s="80"/>
      <c r="AC150" s="83" t="s">
        <v>2082</v>
      </c>
      <c r="AD150" s="83" t="s">
        <v>2081</v>
      </c>
      <c r="AE150" s="80" t="b">
        <v>0</v>
      </c>
      <c r="AF150" s="80">
        <v>0</v>
      </c>
      <c r="AG150" s="83" t="s">
        <v>2149</v>
      </c>
      <c r="AH150" s="80" t="b">
        <v>0</v>
      </c>
      <c r="AI150" s="80" t="s">
        <v>2150</v>
      </c>
      <c r="AJ150" s="80"/>
      <c r="AK150" s="83" t="s">
        <v>2147</v>
      </c>
      <c r="AL150" s="80" t="b">
        <v>0</v>
      </c>
      <c r="AM150" s="80">
        <v>0</v>
      </c>
      <c r="AN150" s="83" t="s">
        <v>2147</v>
      </c>
      <c r="AO150" s="80" t="s">
        <v>2175</v>
      </c>
      <c r="AP150" s="80" t="b">
        <v>0</v>
      </c>
      <c r="AQ150" s="83" t="s">
        <v>2081</v>
      </c>
      <c r="AR150" s="80"/>
      <c r="AS150" s="80">
        <v>0</v>
      </c>
      <c r="AT150" s="80">
        <v>0</v>
      </c>
      <c r="AU150" s="80"/>
      <c r="AV150" s="80"/>
      <c r="AW150" s="80"/>
      <c r="AX150" s="80"/>
      <c r="AY150" s="80"/>
      <c r="AZ150" s="80"/>
      <c r="BA150" s="80"/>
      <c r="BB150" s="80"/>
      <c r="BC150">
        <v>2</v>
      </c>
      <c r="BD150" s="79" t="str">
        <f>REPLACE(INDEX(GroupVertices[Group],MATCH(Edges25[[#This Row],[Vertex 1]],GroupVertices[Vertex],0)),1,1,"")</f>
        <v>1</v>
      </c>
      <c r="BE150" s="79" t="str">
        <f>REPLACE(INDEX(GroupVertices[Group],MATCH(Edges25[[#This Row],[Vertex 2]],GroupVertices[Vertex],0)),1,1,"")</f>
        <v>1</v>
      </c>
      <c r="BF150" s="48">
        <v>2</v>
      </c>
      <c r="BG150" s="49">
        <v>8.695652173913043</v>
      </c>
      <c r="BH150" s="48">
        <v>0</v>
      </c>
      <c r="BI150" s="49">
        <v>0</v>
      </c>
      <c r="BJ150" s="48">
        <v>0</v>
      </c>
      <c r="BK150" s="49">
        <v>0</v>
      </c>
      <c r="BL150" s="48">
        <v>21</v>
      </c>
      <c r="BM150" s="49">
        <v>91.30434782608695</v>
      </c>
      <c r="BN150" s="48">
        <v>23</v>
      </c>
    </row>
    <row r="151" spans="1:66" ht="15">
      <c r="A151" s="65" t="s">
        <v>269</v>
      </c>
      <c r="B151" s="65" t="s">
        <v>269</v>
      </c>
      <c r="C151" s="66" t="s">
        <v>3372</v>
      </c>
      <c r="D151" s="67">
        <v>4.75</v>
      </c>
      <c r="E151" s="68" t="s">
        <v>132</v>
      </c>
      <c r="F151" s="69">
        <v>35</v>
      </c>
      <c r="G151" s="66"/>
      <c r="H151" s="70"/>
      <c r="I151" s="71"/>
      <c r="J151" s="71"/>
      <c r="K151" s="34" t="s">
        <v>65</v>
      </c>
      <c r="L151" s="78">
        <v>151</v>
      </c>
      <c r="M151" s="78"/>
      <c r="N151" s="73" t="s">
        <v>850</v>
      </c>
      <c r="O151" s="80" t="s">
        <v>198</v>
      </c>
      <c r="P151" s="82">
        <v>43579.35480324074</v>
      </c>
      <c r="Q151" s="80" t="s">
        <v>575</v>
      </c>
      <c r="R151" s="80" t="s">
        <v>773</v>
      </c>
      <c r="S151" s="80" t="s">
        <v>833</v>
      </c>
      <c r="T151" s="80" t="s">
        <v>1131</v>
      </c>
      <c r="U151" s="80" t="s">
        <v>1286</v>
      </c>
      <c r="V151" s="80" t="s">
        <v>1286</v>
      </c>
      <c r="W151" s="82">
        <v>43579.35480324074</v>
      </c>
      <c r="X151" s="85">
        <v>43579</v>
      </c>
      <c r="Y151" s="83" t="s">
        <v>1584</v>
      </c>
      <c r="Z151" s="80" t="s">
        <v>1852</v>
      </c>
      <c r="AA151" s="80"/>
      <c r="AB151" s="80"/>
      <c r="AC151" s="83" t="s">
        <v>2133</v>
      </c>
      <c r="AD151" s="80"/>
      <c r="AE151" s="80" t="b">
        <v>0</v>
      </c>
      <c r="AF151" s="80">
        <v>2</v>
      </c>
      <c r="AG151" s="83" t="s">
        <v>2147</v>
      </c>
      <c r="AH151" s="80" t="b">
        <v>0</v>
      </c>
      <c r="AI151" s="80" t="s">
        <v>2153</v>
      </c>
      <c r="AJ151" s="80"/>
      <c r="AK151" s="83" t="s">
        <v>2147</v>
      </c>
      <c r="AL151" s="80" t="b">
        <v>0</v>
      </c>
      <c r="AM151" s="80">
        <v>0</v>
      </c>
      <c r="AN151" s="83" t="s">
        <v>2147</v>
      </c>
      <c r="AO151" s="80" t="s">
        <v>2175</v>
      </c>
      <c r="AP151" s="80" t="b">
        <v>0</v>
      </c>
      <c r="AQ151" s="83" t="s">
        <v>2133</v>
      </c>
      <c r="AR151" s="80"/>
      <c r="AS151" s="80">
        <v>0</v>
      </c>
      <c r="AT151" s="80">
        <v>0</v>
      </c>
      <c r="AU151" s="80"/>
      <c r="AV151" s="80"/>
      <c r="AW151" s="80"/>
      <c r="AX151" s="80"/>
      <c r="AY151" s="80"/>
      <c r="AZ151" s="80"/>
      <c r="BA151" s="80"/>
      <c r="BB151" s="80"/>
      <c r="BC151">
        <v>4</v>
      </c>
      <c r="BD151" s="79" t="str">
        <f>REPLACE(INDEX(GroupVertices[Group],MATCH(Edges25[[#This Row],[Vertex 1]],GroupVertices[Vertex],0)),1,1,"")</f>
        <v>1</v>
      </c>
      <c r="BE151" s="79" t="str">
        <f>REPLACE(INDEX(GroupVertices[Group],MATCH(Edges25[[#This Row],[Vertex 2]],GroupVertices[Vertex],0)),1,1,"")</f>
        <v>1</v>
      </c>
      <c r="BF151" s="48">
        <v>0</v>
      </c>
      <c r="BG151" s="49">
        <v>0</v>
      </c>
      <c r="BH151" s="48">
        <v>1</v>
      </c>
      <c r="BI151" s="49">
        <v>3.8461538461538463</v>
      </c>
      <c r="BJ151" s="48">
        <v>0</v>
      </c>
      <c r="BK151" s="49">
        <v>0</v>
      </c>
      <c r="BL151" s="48">
        <v>25</v>
      </c>
      <c r="BM151" s="49">
        <v>96.15384615384616</v>
      </c>
      <c r="BN151" s="48">
        <v>26</v>
      </c>
    </row>
    <row r="152" spans="1:66" ht="15">
      <c r="A152" s="65" t="s">
        <v>268</v>
      </c>
      <c r="B152" s="65" t="s">
        <v>268</v>
      </c>
      <c r="C152" s="66" t="s">
        <v>3370</v>
      </c>
      <c r="D152" s="67">
        <v>10</v>
      </c>
      <c r="E152" s="68" t="s">
        <v>136</v>
      </c>
      <c r="F152" s="69">
        <v>20</v>
      </c>
      <c r="G152" s="66"/>
      <c r="H152" s="70"/>
      <c r="I152" s="71"/>
      <c r="J152" s="71"/>
      <c r="K152" s="34" t="s">
        <v>65</v>
      </c>
      <c r="L152" s="78">
        <v>152</v>
      </c>
      <c r="M152" s="78"/>
      <c r="N152" s="73" t="s">
        <v>850</v>
      </c>
      <c r="O152" s="80" t="s">
        <v>198</v>
      </c>
      <c r="P152" s="82">
        <v>43582.47927083333</v>
      </c>
      <c r="Q152" s="80" t="s">
        <v>539</v>
      </c>
      <c r="R152" s="80" t="s">
        <v>751</v>
      </c>
      <c r="S152" s="80" t="s">
        <v>814</v>
      </c>
      <c r="T152" s="80" t="s">
        <v>1065</v>
      </c>
      <c r="U152" s="80" t="s">
        <v>1257</v>
      </c>
      <c r="V152" s="80" t="s">
        <v>1257</v>
      </c>
      <c r="W152" s="82">
        <v>43582.47927083333</v>
      </c>
      <c r="X152" s="85">
        <v>43582</v>
      </c>
      <c r="Y152" s="83" t="s">
        <v>1396</v>
      </c>
      <c r="Z152" s="80" t="s">
        <v>1816</v>
      </c>
      <c r="AA152" s="80"/>
      <c r="AB152" s="80"/>
      <c r="AC152" s="83" t="s">
        <v>2097</v>
      </c>
      <c r="AD152" s="80"/>
      <c r="AE152" s="80" t="b">
        <v>0</v>
      </c>
      <c r="AF152" s="80">
        <v>18</v>
      </c>
      <c r="AG152" s="83" t="s">
        <v>2147</v>
      </c>
      <c r="AH152" s="80" t="b">
        <v>0</v>
      </c>
      <c r="AI152" s="80" t="s">
        <v>2150</v>
      </c>
      <c r="AJ152" s="80"/>
      <c r="AK152" s="83" t="s">
        <v>2147</v>
      </c>
      <c r="AL152" s="80" t="b">
        <v>0</v>
      </c>
      <c r="AM152" s="80">
        <v>10</v>
      </c>
      <c r="AN152" s="83" t="s">
        <v>2147</v>
      </c>
      <c r="AO152" s="80" t="s">
        <v>2189</v>
      </c>
      <c r="AP152" s="80" t="b">
        <v>0</v>
      </c>
      <c r="AQ152" s="83" t="s">
        <v>2097</v>
      </c>
      <c r="AR152" s="80"/>
      <c r="AS152" s="80">
        <v>0</v>
      </c>
      <c r="AT152" s="80">
        <v>0</v>
      </c>
      <c r="AU152" s="80"/>
      <c r="AV152" s="80"/>
      <c r="AW152" s="80"/>
      <c r="AX152" s="80"/>
      <c r="AY152" s="80"/>
      <c r="AZ152" s="80"/>
      <c r="BA152" s="80"/>
      <c r="BB152" s="80"/>
      <c r="BC152">
        <v>17</v>
      </c>
      <c r="BD152" s="79" t="str">
        <f>REPLACE(INDEX(GroupVertices[Group],MATCH(Edges25[[#This Row],[Vertex 1]],GroupVertices[Vertex],0)),1,1,"")</f>
        <v>1</v>
      </c>
      <c r="BE152" s="79" t="str">
        <f>REPLACE(INDEX(GroupVertices[Group],MATCH(Edges25[[#This Row],[Vertex 2]],GroupVertices[Vertex],0)),1,1,"")</f>
        <v>1</v>
      </c>
      <c r="BF152" s="48">
        <v>2</v>
      </c>
      <c r="BG152" s="49">
        <v>6.451612903225806</v>
      </c>
      <c r="BH152" s="48">
        <v>0</v>
      </c>
      <c r="BI152" s="49">
        <v>0</v>
      </c>
      <c r="BJ152" s="48">
        <v>0</v>
      </c>
      <c r="BK152" s="49">
        <v>0</v>
      </c>
      <c r="BL152" s="48">
        <v>29</v>
      </c>
      <c r="BM152" s="49">
        <v>93.54838709677419</v>
      </c>
      <c r="BN152" s="48">
        <v>31</v>
      </c>
    </row>
    <row r="153" spans="1:66" ht="15">
      <c r="A153" s="65" t="s">
        <v>247</v>
      </c>
      <c r="B153" s="65" t="s">
        <v>247</v>
      </c>
      <c r="C153" s="66" t="s">
        <v>3378</v>
      </c>
      <c r="D153" s="67">
        <v>6.5</v>
      </c>
      <c r="E153" s="68" t="s">
        <v>136</v>
      </c>
      <c r="F153" s="69">
        <v>30</v>
      </c>
      <c r="G153" s="66"/>
      <c r="H153" s="70"/>
      <c r="I153" s="71"/>
      <c r="J153" s="71"/>
      <c r="K153" s="34" t="s">
        <v>65</v>
      </c>
      <c r="L153" s="78">
        <v>153</v>
      </c>
      <c r="M153" s="78"/>
      <c r="N153" s="73" t="s">
        <v>850</v>
      </c>
      <c r="O153" s="80" t="s">
        <v>198</v>
      </c>
      <c r="P153" s="82">
        <v>43584.376550925925</v>
      </c>
      <c r="Q153" s="80" t="s">
        <v>345</v>
      </c>
      <c r="R153" s="84" t="s">
        <v>603</v>
      </c>
      <c r="S153" s="80" t="s">
        <v>812</v>
      </c>
      <c r="T153" s="80" t="s">
        <v>937</v>
      </c>
      <c r="U153" s="80" t="s">
        <v>1154</v>
      </c>
      <c r="V153" s="80" t="s">
        <v>1154</v>
      </c>
      <c r="W153" s="82">
        <v>43584.376550925925</v>
      </c>
      <c r="X153" s="85">
        <v>43584</v>
      </c>
      <c r="Y153" s="83" t="s">
        <v>1479</v>
      </c>
      <c r="Z153" s="80" t="s">
        <v>1622</v>
      </c>
      <c r="AA153" s="80"/>
      <c r="AB153" s="80"/>
      <c r="AC153" s="83" t="s">
        <v>1901</v>
      </c>
      <c r="AD153" s="80"/>
      <c r="AE153" s="80" t="b">
        <v>0</v>
      </c>
      <c r="AF153" s="80">
        <v>10</v>
      </c>
      <c r="AG153" s="83" t="s">
        <v>2147</v>
      </c>
      <c r="AH153" s="80" t="b">
        <v>0</v>
      </c>
      <c r="AI153" s="80" t="s">
        <v>2150</v>
      </c>
      <c r="AJ153" s="80"/>
      <c r="AK153" s="83" t="s">
        <v>2147</v>
      </c>
      <c r="AL153" s="80" t="b">
        <v>0</v>
      </c>
      <c r="AM153" s="80">
        <v>8</v>
      </c>
      <c r="AN153" s="83" t="s">
        <v>2147</v>
      </c>
      <c r="AO153" s="80" t="s">
        <v>2174</v>
      </c>
      <c r="AP153" s="80" t="b">
        <v>0</v>
      </c>
      <c r="AQ153" s="83" t="s">
        <v>1901</v>
      </c>
      <c r="AR153" s="80"/>
      <c r="AS153" s="80">
        <v>0</v>
      </c>
      <c r="AT153" s="80">
        <v>0</v>
      </c>
      <c r="AU153" s="80"/>
      <c r="AV153" s="80"/>
      <c r="AW153" s="80"/>
      <c r="AX153" s="80"/>
      <c r="AY153" s="80"/>
      <c r="AZ153" s="80"/>
      <c r="BA153" s="80"/>
      <c r="BB153" s="80"/>
      <c r="BC153">
        <v>7</v>
      </c>
      <c r="BD153" s="79" t="str">
        <f>REPLACE(INDEX(GroupVertices[Group],MATCH(Edges25[[#This Row],[Vertex 1]],GroupVertices[Vertex],0)),1,1,"")</f>
        <v>1</v>
      </c>
      <c r="BE153" s="79" t="str">
        <f>REPLACE(INDEX(GroupVertices[Group],MATCH(Edges25[[#This Row],[Vertex 2]],GroupVertices[Vertex],0)),1,1,"")</f>
        <v>1</v>
      </c>
      <c r="BF153" s="48">
        <v>0</v>
      </c>
      <c r="BG153" s="49">
        <v>0</v>
      </c>
      <c r="BH153" s="48">
        <v>1</v>
      </c>
      <c r="BI153" s="49">
        <v>2.9411764705882355</v>
      </c>
      <c r="BJ153" s="48">
        <v>0</v>
      </c>
      <c r="BK153" s="49">
        <v>0</v>
      </c>
      <c r="BL153" s="48">
        <v>33</v>
      </c>
      <c r="BM153" s="49">
        <v>97.05882352941177</v>
      </c>
      <c r="BN153" s="48">
        <v>34</v>
      </c>
    </row>
    <row r="154" spans="1:66" ht="15">
      <c r="A154" s="65" t="s">
        <v>247</v>
      </c>
      <c r="B154" s="65" t="s">
        <v>247</v>
      </c>
      <c r="C154" s="66" t="s">
        <v>3378</v>
      </c>
      <c r="D154" s="67">
        <v>6.5</v>
      </c>
      <c r="E154" s="68" t="s">
        <v>136</v>
      </c>
      <c r="F154" s="69">
        <v>30</v>
      </c>
      <c r="G154" s="66"/>
      <c r="H154" s="70"/>
      <c r="I154" s="71"/>
      <c r="J154" s="71"/>
      <c r="K154" s="34" t="s">
        <v>65</v>
      </c>
      <c r="L154" s="78">
        <v>154</v>
      </c>
      <c r="M154" s="78"/>
      <c r="N154" s="73" t="s">
        <v>850</v>
      </c>
      <c r="O154" s="80" t="s">
        <v>198</v>
      </c>
      <c r="P154" s="82">
        <v>43586.35673611111</v>
      </c>
      <c r="Q154" s="80" t="s">
        <v>346</v>
      </c>
      <c r="R154" s="80"/>
      <c r="S154" s="80"/>
      <c r="T154" s="80" t="s">
        <v>930</v>
      </c>
      <c r="U154" s="80"/>
      <c r="V154" s="80" t="s">
        <v>1306</v>
      </c>
      <c r="W154" s="82">
        <v>43586.35673611111</v>
      </c>
      <c r="X154" s="85">
        <v>43586</v>
      </c>
      <c r="Y154" s="83" t="s">
        <v>1480</v>
      </c>
      <c r="Z154" s="80" t="s">
        <v>1623</v>
      </c>
      <c r="AA154" s="80"/>
      <c r="AB154" s="80"/>
      <c r="AC154" s="83" t="s">
        <v>1902</v>
      </c>
      <c r="AD154" s="80"/>
      <c r="AE154" s="80" t="b">
        <v>0</v>
      </c>
      <c r="AF154" s="80">
        <v>0</v>
      </c>
      <c r="AG154" s="83" t="s">
        <v>2147</v>
      </c>
      <c r="AH154" s="80" t="b">
        <v>0</v>
      </c>
      <c r="AI154" s="80" t="s">
        <v>2150</v>
      </c>
      <c r="AJ154" s="80"/>
      <c r="AK154" s="83" t="s">
        <v>2147</v>
      </c>
      <c r="AL154" s="80" t="b">
        <v>0</v>
      </c>
      <c r="AM154" s="80">
        <v>1</v>
      </c>
      <c r="AN154" s="83" t="s">
        <v>2161</v>
      </c>
      <c r="AO154" s="80" t="s">
        <v>2178</v>
      </c>
      <c r="AP154" s="80" t="b">
        <v>0</v>
      </c>
      <c r="AQ154" s="83" t="s">
        <v>2161</v>
      </c>
      <c r="AR154" s="80"/>
      <c r="AS154" s="80">
        <v>0</v>
      </c>
      <c r="AT154" s="80">
        <v>0</v>
      </c>
      <c r="AU154" s="80"/>
      <c r="AV154" s="80"/>
      <c r="AW154" s="80"/>
      <c r="AX154" s="80"/>
      <c r="AY154" s="80"/>
      <c r="AZ154" s="80"/>
      <c r="BA154" s="80"/>
      <c r="BB154" s="80"/>
      <c r="BC154">
        <v>7</v>
      </c>
      <c r="BD154" s="79" t="str">
        <f>REPLACE(INDEX(GroupVertices[Group],MATCH(Edges25[[#This Row],[Vertex 1]],GroupVertices[Vertex],0)),1,1,"")</f>
        <v>1</v>
      </c>
      <c r="BE154" s="79" t="str">
        <f>REPLACE(INDEX(GroupVertices[Group],MATCH(Edges25[[#This Row],[Vertex 2]],GroupVertices[Vertex],0)),1,1,"")</f>
        <v>1</v>
      </c>
      <c r="BF154" s="48">
        <v>0</v>
      </c>
      <c r="BG154" s="49">
        <v>0</v>
      </c>
      <c r="BH154" s="48">
        <v>0</v>
      </c>
      <c r="BI154" s="49">
        <v>0</v>
      </c>
      <c r="BJ154" s="48">
        <v>0</v>
      </c>
      <c r="BK154" s="49">
        <v>0</v>
      </c>
      <c r="BL154" s="48">
        <v>41</v>
      </c>
      <c r="BM154" s="49">
        <v>100</v>
      </c>
      <c r="BN154" s="48">
        <v>41</v>
      </c>
    </row>
    <row r="155" spans="1:66" ht="15">
      <c r="A155" s="65" t="s">
        <v>258</v>
      </c>
      <c r="B155" s="65" t="s">
        <v>258</v>
      </c>
      <c r="C155" s="66" t="s">
        <v>3369</v>
      </c>
      <c r="D155" s="67">
        <v>3</v>
      </c>
      <c r="E155" s="68" t="s">
        <v>132</v>
      </c>
      <c r="F155" s="69">
        <v>40</v>
      </c>
      <c r="G155" s="66"/>
      <c r="H155" s="70"/>
      <c r="I155" s="71"/>
      <c r="J155" s="71"/>
      <c r="K155" s="34" t="s">
        <v>65</v>
      </c>
      <c r="L155" s="78">
        <v>155</v>
      </c>
      <c r="M155" s="78"/>
      <c r="N155" s="73" t="s">
        <v>850</v>
      </c>
      <c r="O155" s="80" t="s">
        <v>198</v>
      </c>
      <c r="P155" s="82">
        <v>43588.50001157408</v>
      </c>
      <c r="Q155" s="80" t="s">
        <v>523</v>
      </c>
      <c r="R155" s="80"/>
      <c r="S155" s="80"/>
      <c r="T155" s="80" t="s">
        <v>1094</v>
      </c>
      <c r="U155" s="80" t="s">
        <v>1245</v>
      </c>
      <c r="V155" s="80" t="s">
        <v>1245</v>
      </c>
      <c r="W155" s="82">
        <v>43588.50001157408</v>
      </c>
      <c r="X155" s="85">
        <v>43588</v>
      </c>
      <c r="Y155" s="83" t="s">
        <v>1362</v>
      </c>
      <c r="Z155" s="80" t="s">
        <v>1800</v>
      </c>
      <c r="AA155" s="80"/>
      <c r="AB155" s="80"/>
      <c r="AC155" s="83" t="s">
        <v>2080</v>
      </c>
      <c r="AD155" s="80"/>
      <c r="AE155" s="80" t="b">
        <v>0</v>
      </c>
      <c r="AF155" s="80">
        <v>0</v>
      </c>
      <c r="AG155" s="83" t="s">
        <v>2147</v>
      </c>
      <c r="AH155" s="80" t="b">
        <v>0</v>
      </c>
      <c r="AI155" s="80" t="s">
        <v>2150</v>
      </c>
      <c r="AJ155" s="80"/>
      <c r="AK155" s="83" t="s">
        <v>2147</v>
      </c>
      <c r="AL155" s="80" t="b">
        <v>0</v>
      </c>
      <c r="AM155" s="80">
        <v>0</v>
      </c>
      <c r="AN155" s="83" t="s">
        <v>2147</v>
      </c>
      <c r="AO155" s="80" t="s">
        <v>2174</v>
      </c>
      <c r="AP155" s="80" t="b">
        <v>0</v>
      </c>
      <c r="AQ155" s="83" t="s">
        <v>2080</v>
      </c>
      <c r="AR155" s="80"/>
      <c r="AS155" s="80">
        <v>0</v>
      </c>
      <c r="AT155" s="80">
        <v>0</v>
      </c>
      <c r="AU155" s="80"/>
      <c r="AV155" s="80"/>
      <c r="AW155" s="80"/>
      <c r="AX155" s="80"/>
      <c r="AY155" s="80"/>
      <c r="AZ155" s="80"/>
      <c r="BA155" s="80"/>
      <c r="BB155" s="80"/>
      <c r="BC155">
        <v>1</v>
      </c>
      <c r="BD155" s="79" t="str">
        <f>REPLACE(INDEX(GroupVertices[Group],MATCH(Edges25[[#This Row],[Vertex 1]],GroupVertices[Vertex],0)),1,1,"")</f>
        <v>1</v>
      </c>
      <c r="BE155" s="79" t="str">
        <f>REPLACE(INDEX(GroupVertices[Group],MATCH(Edges25[[#This Row],[Vertex 2]],GroupVertices[Vertex],0)),1,1,"")</f>
        <v>1</v>
      </c>
      <c r="BF155" s="48">
        <v>2</v>
      </c>
      <c r="BG155" s="49">
        <v>5.2631578947368425</v>
      </c>
      <c r="BH155" s="48">
        <v>1</v>
      </c>
      <c r="BI155" s="49">
        <v>2.6315789473684212</v>
      </c>
      <c r="BJ155" s="48">
        <v>0</v>
      </c>
      <c r="BK155" s="49">
        <v>0</v>
      </c>
      <c r="BL155" s="48">
        <v>35</v>
      </c>
      <c r="BM155" s="49">
        <v>92.10526315789474</v>
      </c>
      <c r="BN155" s="48">
        <v>38</v>
      </c>
    </row>
    <row r="156" spans="1:66" ht="15">
      <c r="A156" s="65" t="s">
        <v>268</v>
      </c>
      <c r="B156" s="65" t="s">
        <v>268</v>
      </c>
      <c r="C156" s="66" t="s">
        <v>3370</v>
      </c>
      <c r="D156" s="67">
        <v>10</v>
      </c>
      <c r="E156" s="68" t="s">
        <v>136</v>
      </c>
      <c r="F156" s="69">
        <v>20</v>
      </c>
      <c r="G156" s="66"/>
      <c r="H156" s="70"/>
      <c r="I156" s="71"/>
      <c r="J156" s="71"/>
      <c r="K156" s="34" t="s">
        <v>65</v>
      </c>
      <c r="L156" s="78">
        <v>156</v>
      </c>
      <c r="M156" s="78"/>
      <c r="N156" s="73" t="s">
        <v>850</v>
      </c>
      <c r="O156" s="80" t="s">
        <v>198</v>
      </c>
      <c r="P156" s="82">
        <v>43588.7918287037</v>
      </c>
      <c r="Q156" s="80" t="s">
        <v>540</v>
      </c>
      <c r="R156" s="80"/>
      <c r="S156" s="80"/>
      <c r="T156" s="80" t="s">
        <v>1106</v>
      </c>
      <c r="U156" s="80" t="s">
        <v>1258</v>
      </c>
      <c r="V156" s="80" t="s">
        <v>1258</v>
      </c>
      <c r="W156" s="82">
        <v>43588.7918287037</v>
      </c>
      <c r="X156" s="85">
        <v>43588</v>
      </c>
      <c r="Y156" s="83" t="s">
        <v>1509</v>
      </c>
      <c r="Z156" s="80" t="s">
        <v>1817</v>
      </c>
      <c r="AA156" s="80"/>
      <c r="AB156" s="80"/>
      <c r="AC156" s="83" t="s">
        <v>2098</v>
      </c>
      <c r="AD156" s="80"/>
      <c r="AE156" s="80" t="b">
        <v>0</v>
      </c>
      <c r="AF156" s="80">
        <v>7</v>
      </c>
      <c r="AG156" s="83" t="s">
        <v>2147</v>
      </c>
      <c r="AH156" s="80" t="b">
        <v>0</v>
      </c>
      <c r="AI156" s="80" t="s">
        <v>2150</v>
      </c>
      <c r="AJ156" s="80"/>
      <c r="AK156" s="83" t="s">
        <v>2147</v>
      </c>
      <c r="AL156" s="80" t="b">
        <v>0</v>
      </c>
      <c r="AM156" s="80">
        <v>2</v>
      </c>
      <c r="AN156" s="83" t="s">
        <v>2147</v>
      </c>
      <c r="AO156" s="80" t="s">
        <v>2189</v>
      </c>
      <c r="AP156" s="80" t="b">
        <v>0</v>
      </c>
      <c r="AQ156" s="83" t="s">
        <v>2098</v>
      </c>
      <c r="AR156" s="80"/>
      <c r="AS156" s="80">
        <v>0</v>
      </c>
      <c r="AT156" s="80">
        <v>0</v>
      </c>
      <c r="AU156" s="80"/>
      <c r="AV156" s="80"/>
      <c r="AW156" s="80"/>
      <c r="AX156" s="80"/>
      <c r="AY156" s="80"/>
      <c r="AZ156" s="80"/>
      <c r="BA156" s="80"/>
      <c r="BB156" s="80"/>
      <c r="BC156">
        <v>17</v>
      </c>
      <c r="BD156" s="79" t="str">
        <f>REPLACE(INDEX(GroupVertices[Group],MATCH(Edges25[[#This Row],[Vertex 1]],GroupVertices[Vertex],0)),1,1,"")</f>
        <v>1</v>
      </c>
      <c r="BE156" s="79" t="str">
        <f>REPLACE(INDEX(GroupVertices[Group],MATCH(Edges25[[#This Row],[Vertex 2]],GroupVertices[Vertex],0)),1,1,"")</f>
        <v>1</v>
      </c>
      <c r="BF156" s="48">
        <v>0</v>
      </c>
      <c r="BG156" s="49">
        <v>0</v>
      </c>
      <c r="BH156" s="48">
        <v>1</v>
      </c>
      <c r="BI156" s="49">
        <v>2.5</v>
      </c>
      <c r="BJ156" s="48">
        <v>0</v>
      </c>
      <c r="BK156" s="49">
        <v>0</v>
      </c>
      <c r="BL156" s="48">
        <v>39</v>
      </c>
      <c r="BM156" s="49">
        <v>97.5</v>
      </c>
      <c r="BN156" s="48">
        <v>40</v>
      </c>
    </row>
    <row r="157" spans="1:66" ht="15">
      <c r="A157" s="65" t="s">
        <v>272</v>
      </c>
      <c r="B157" s="65" t="s">
        <v>272</v>
      </c>
      <c r="C157" s="66" t="s">
        <v>3380</v>
      </c>
      <c r="D157" s="67">
        <v>7.083333333333333</v>
      </c>
      <c r="E157" s="68" t="s">
        <v>136</v>
      </c>
      <c r="F157" s="69">
        <v>28.333333333333336</v>
      </c>
      <c r="G157" s="66"/>
      <c r="H157" s="70"/>
      <c r="I157" s="71"/>
      <c r="J157" s="71"/>
      <c r="K157" s="34" t="s">
        <v>65</v>
      </c>
      <c r="L157" s="78">
        <v>157</v>
      </c>
      <c r="M157" s="78"/>
      <c r="N157" s="73" t="s">
        <v>888</v>
      </c>
      <c r="O157" s="80" t="s">
        <v>198</v>
      </c>
      <c r="P157" s="82">
        <v>43592.166666666664</v>
      </c>
      <c r="Q157" s="80" t="s">
        <v>545</v>
      </c>
      <c r="R157" s="80" t="s">
        <v>754</v>
      </c>
      <c r="S157" s="80" t="s">
        <v>832</v>
      </c>
      <c r="T157" s="80" t="s">
        <v>1109</v>
      </c>
      <c r="U157" s="80"/>
      <c r="V157" s="80" t="s">
        <v>1331</v>
      </c>
      <c r="W157" s="82">
        <v>43592.166666666664</v>
      </c>
      <c r="X157" s="85">
        <v>43592</v>
      </c>
      <c r="Y157" s="83" t="s">
        <v>1508</v>
      </c>
      <c r="Z157" s="80" t="s">
        <v>1822</v>
      </c>
      <c r="AA157" s="80"/>
      <c r="AB157" s="80"/>
      <c r="AC157" s="83" t="s">
        <v>2103</v>
      </c>
      <c r="AD157" s="80"/>
      <c r="AE157" s="80" t="b">
        <v>0</v>
      </c>
      <c r="AF157" s="80">
        <v>11</v>
      </c>
      <c r="AG157" s="83" t="s">
        <v>2147</v>
      </c>
      <c r="AH157" s="80" t="b">
        <v>0</v>
      </c>
      <c r="AI157" s="80" t="s">
        <v>2150</v>
      </c>
      <c r="AJ157" s="80"/>
      <c r="AK157" s="83" t="s">
        <v>2147</v>
      </c>
      <c r="AL157" s="80" t="b">
        <v>0</v>
      </c>
      <c r="AM157" s="80">
        <v>4</v>
      </c>
      <c r="AN157" s="83" t="s">
        <v>2147</v>
      </c>
      <c r="AO157" s="80" t="s">
        <v>2186</v>
      </c>
      <c r="AP157" s="80" t="b">
        <v>0</v>
      </c>
      <c r="AQ157" s="83" t="s">
        <v>2103</v>
      </c>
      <c r="AR157" s="80"/>
      <c r="AS157" s="80">
        <v>0</v>
      </c>
      <c r="AT157" s="80">
        <v>0</v>
      </c>
      <c r="AU157" s="80"/>
      <c r="AV157" s="80"/>
      <c r="AW157" s="80"/>
      <c r="AX157" s="80"/>
      <c r="AY157" s="80"/>
      <c r="AZ157" s="80"/>
      <c r="BA157" s="80"/>
      <c r="BB157" s="80"/>
      <c r="BC157">
        <v>8</v>
      </c>
      <c r="BD157" s="79" t="str">
        <f>REPLACE(INDEX(GroupVertices[Group],MATCH(Edges25[[#This Row],[Vertex 1]],GroupVertices[Vertex],0)),1,1,"")</f>
        <v>1</v>
      </c>
      <c r="BE157" s="79" t="str">
        <f>REPLACE(INDEX(GroupVertices[Group],MATCH(Edges25[[#This Row],[Vertex 2]],GroupVertices[Vertex],0)),1,1,"")</f>
        <v>1</v>
      </c>
      <c r="BF157" s="48">
        <v>1</v>
      </c>
      <c r="BG157" s="49">
        <v>2.6315789473684212</v>
      </c>
      <c r="BH157" s="48">
        <v>0</v>
      </c>
      <c r="BI157" s="49">
        <v>0</v>
      </c>
      <c r="BJ157" s="48">
        <v>0</v>
      </c>
      <c r="BK157" s="49">
        <v>0</v>
      </c>
      <c r="BL157" s="48">
        <v>37</v>
      </c>
      <c r="BM157" s="49">
        <v>97.36842105263158</v>
      </c>
      <c r="BN157" s="48">
        <v>38</v>
      </c>
    </row>
    <row r="158" spans="1:66" ht="15">
      <c r="A158" s="65" t="s">
        <v>244</v>
      </c>
      <c r="B158" s="65" t="s">
        <v>244</v>
      </c>
      <c r="C158" s="66" t="s">
        <v>3376</v>
      </c>
      <c r="D158" s="67">
        <v>8.833333333333332</v>
      </c>
      <c r="E158" s="68" t="s">
        <v>136</v>
      </c>
      <c r="F158" s="69">
        <v>23.333333333333332</v>
      </c>
      <c r="G158" s="66"/>
      <c r="H158" s="70"/>
      <c r="I158" s="71"/>
      <c r="J158" s="71"/>
      <c r="K158" s="34" t="s">
        <v>65</v>
      </c>
      <c r="L158" s="78">
        <v>158</v>
      </c>
      <c r="M158" s="78"/>
      <c r="N158" s="73" t="s">
        <v>850</v>
      </c>
      <c r="O158" s="80" t="s">
        <v>198</v>
      </c>
      <c r="P158" s="82">
        <v>43592.458333333336</v>
      </c>
      <c r="Q158" s="80" t="s">
        <v>401</v>
      </c>
      <c r="R158" s="84" t="s">
        <v>649</v>
      </c>
      <c r="S158" s="80" t="s">
        <v>806</v>
      </c>
      <c r="T158" s="80" t="s">
        <v>995</v>
      </c>
      <c r="U158" s="80" t="s">
        <v>1177</v>
      </c>
      <c r="V158" s="80" t="s">
        <v>1177</v>
      </c>
      <c r="W158" s="82">
        <v>43592.458333333336</v>
      </c>
      <c r="X158" s="85">
        <v>43592</v>
      </c>
      <c r="Y158" s="83" t="s">
        <v>1354</v>
      </c>
      <c r="Z158" s="80" t="s">
        <v>1678</v>
      </c>
      <c r="AA158" s="80"/>
      <c r="AB158" s="80"/>
      <c r="AC158" s="83" t="s">
        <v>1958</v>
      </c>
      <c r="AD158" s="80"/>
      <c r="AE158" s="80" t="b">
        <v>0</v>
      </c>
      <c r="AF158" s="80">
        <v>1</v>
      </c>
      <c r="AG158" s="83" t="s">
        <v>2147</v>
      </c>
      <c r="AH158" s="80" t="b">
        <v>0</v>
      </c>
      <c r="AI158" s="80" t="s">
        <v>2153</v>
      </c>
      <c r="AJ158" s="80"/>
      <c r="AK158" s="83" t="s">
        <v>2147</v>
      </c>
      <c r="AL158" s="80" t="b">
        <v>0</v>
      </c>
      <c r="AM158" s="80">
        <v>0</v>
      </c>
      <c r="AN158" s="83" t="s">
        <v>2147</v>
      </c>
      <c r="AO158" s="80" t="s">
        <v>2188</v>
      </c>
      <c r="AP158" s="80" t="b">
        <v>0</v>
      </c>
      <c r="AQ158" s="83" t="s">
        <v>1958</v>
      </c>
      <c r="AR158" s="80"/>
      <c r="AS158" s="80">
        <v>0</v>
      </c>
      <c r="AT158" s="80">
        <v>0</v>
      </c>
      <c r="AU158" s="80"/>
      <c r="AV158" s="80"/>
      <c r="AW158" s="80"/>
      <c r="AX158" s="80"/>
      <c r="AY158" s="80"/>
      <c r="AZ158" s="80"/>
      <c r="BA158" s="80"/>
      <c r="BB158" s="80"/>
      <c r="BC158">
        <v>11</v>
      </c>
      <c r="BD158" s="79" t="str">
        <f>REPLACE(INDEX(GroupVertices[Group],MATCH(Edges25[[#This Row],[Vertex 1]],GroupVertices[Vertex],0)),1,1,"")</f>
        <v>1</v>
      </c>
      <c r="BE158" s="79" t="str">
        <f>REPLACE(INDEX(GroupVertices[Group],MATCH(Edges25[[#This Row],[Vertex 2]],GroupVertices[Vertex],0)),1,1,"")</f>
        <v>1</v>
      </c>
      <c r="BF158" s="48">
        <v>0</v>
      </c>
      <c r="BG158" s="49">
        <v>0</v>
      </c>
      <c r="BH158" s="48">
        <v>1</v>
      </c>
      <c r="BI158" s="49">
        <v>3.3333333333333335</v>
      </c>
      <c r="BJ158" s="48">
        <v>0</v>
      </c>
      <c r="BK158" s="49">
        <v>0</v>
      </c>
      <c r="BL158" s="48">
        <v>29</v>
      </c>
      <c r="BM158" s="49">
        <v>96.66666666666667</v>
      </c>
      <c r="BN158" s="48">
        <v>30</v>
      </c>
    </row>
    <row r="159" spans="1:66" ht="15">
      <c r="A159" s="65" t="s">
        <v>244</v>
      </c>
      <c r="B159" s="65" t="s">
        <v>244</v>
      </c>
      <c r="C159" s="66" t="s">
        <v>3376</v>
      </c>
      <c r="D159" s="67">
        <v>8.833333333333332</v>
      </c>
      <c r="E159" s="68" t="s">
        <v>136</v>
      </c>
      <c r="F159" s="69">
        <v>23.333333333333332</v>
      </c>
      <c r="G159" s="66"/>
      <c r="H159" s="70"/>
      <c r="I159" s="71"/>
      <c r="J159" s="71"/>
      <c r="K159" s="34" t="s">
        <v>65</v>
      </c>
      <c r="L159" s="78">
        <v>159</v>
      </c>
      <c r="M159" s="78"/>
      <c r="N159" s="73" t="s">
        <v>850</v>
      </c>
      <c r="O159" s="80" t="s">
        <v>198</v>
      </c>
      <c r="P159" s="82">
        <v>43592.50730324074</v>
      </c>
      <c r="Q159" s="80" t="s">
        <v>402</v>
      </c>
      <c r="R159" s="84" t="s">
        <v>650</v>
      </c>
      <c r="S159" s="80" t="s">
        <v>806</v>
      </c>
      <c r="T159" s="80" t="s">
        <v>996</v>
      </c>
      <c r="U159" s="80" t="s">
        <v>1178</v>
      </c>
      <c r="V159" s="80" t="s">
        <v>1178</v>
      </c>
      <c r="W159" s="82">
        <v>43592.50730324074</v>
      </c>
      <c r="X159" s="85">
        <v>43592</v>
      </c>
      <c r="Y159" s="83" t="s">
        <v>1542</v>
      </c>
      <c r="Z159" s="80" t="s">
        <v>1679</v>
      </c>
      <c r="AA159" s="80"/>
      <c r="AB159" s="80"/>
      <c r="AC159" s="83" t="s">
        <v>1959</v>
      </c>
      <c r="AD159" s="80"/>
      <c r="AE159" s="80" t="b">
        <v>0</v>
      </c>
      <c r="AF159" s="80">
        <v>17</v>
      </c>
      <c r="AG159" s="83" t="s">
        <v>2147</v>
      </c>
      <c r="AH159" s="80" t="b">
        <v>0</v>
      </c>
      <c r="AI159" s="80" t="s">
        <v>2153</v>
      </c>
      <c r="AJ159" s="80"/>
      <c r="AK159" s="83" t="s">
        <v>2147</v>
      </c>
      <c r="AL159" s="80" t="b">
        <v>0</v>
      </c>
      <c r="AM159" s="80">
        <v>5</v>
      </c>
      <c r="AN159" s="83" t="s">
        <v>2147</v>
      </c>
      <c r="AO159" s="80" t="s">
        <v>2188</v>
      </c>
      <c r="AP159" s="80" t="b">
        <v>0</v>
      </c>
      <c r="AQ159" s="83" t="s">
        <v>1959</v>
      </c>
      <c r="AR159" s="80"/>
      <c r="AS159" s="80">
        <v>0</v>
      </c>
      <c r="AT159" s="80">
        <v>0</v>
      </c>
      <c r="AU159" s="80"/>
      <c r="AV159" s="80"/>
      <c r="AW159" s="80"/>
      <c r="AX159" s="80"/>
      <c r="AY159" s="80"/>
      <c r="AZ159" s="80"/>
      <c r="BA159" s="80"/>
      <c r="BB159" s="80"/>
      <c r="BC159">
        <v>11</v>
      </c>
      <c r="BD159" s="79" t="str">
        <f>REPLACE(INDEX(GroupVertices[Group],MATCH(Edges25[[#This Row],[Vertex 1]],GroupVertices[Vertex],0)),1,1,"")</f>
        <v>1</v>
      </c>
      <c r="BE159" s="79" t="str">
        <f>REPLACE(INDEX(GroupVertices[Group],MATCH(Edges25[[#This Row],[Vertex 2]],GroupVertices[Vertex],0)),1,1,"")</f>
        <v>1</v>
      </c>
      <c r="BF159" s="48">
        <v>0</v>
      </c>
      <c r="BG159" s="49">
        <v>0</v>
      </c>
      <c r="BH159" s="48">
        <v>1</v>
      </c>
      <c r="BI159" s="49">
        <v>5</v>
      </c>
      <c r="BJ159" s="48">
        <v>0</v>
      </c>
      <c r="BK159" s="49">
        <v>0</v>
      </c>
      <c r="BL159" s="48">
        <v>19</v>
      </c>
      <c r="BM159" s="49">
        <v>95</v>
      </c>
      <c r="BN159" s="48">
        <v>20</v>
      </c>
    </row>
    <row r="160" spans="1:66" ht="15">
      <c r="A160" s="65" t="s">
        <v>263</v>
      </c>
      <c r="B160" s="65" t="s">
        <v>263</v>
      </c>
      <c r="C160" s="66" t="s">
        <v>3372</v>
      </c>
      <c r="D160" s="67">
        <v>4.75</v>
      </c>
      <c r="E160" s="68" t="s">
        <v>132</v>
      </c>
      <c r="F160" s="69">
        <v>35</v>
      </c>
      <c r="G160" s="66"/>
      <c r="H160" s="70"/>
      <c r="I160" s="71"/>
      <c r="J160" s="71"/>
      <c r="K160" s="34" t="s">
        <v>65</v>
      </c>
      <c r="L160" s="78">
        <v>160</v>
      </c>
      <c r="M160" s="78"/>
      <c r="N160" s="73" t="s">
        <v>850</v>
      </c>
      <c r="O160" s="80" t="s">
        <v>198</v>
      </c>
      <c r="P160" s="82">
        <v>43595.54178240741</v>
      </c>
      <c r="Q160" s="80" t="s">
        <v>460</v>
      </c>
      <c r="R160" s="84" t="s">
        <v>697</v>
      </c>
      <c r="S160" s="80" t="s">
        <v>814</v>
      </c>
      <c r="T160" s="80" t="s">
        <v>876</v>
      </c>
      <c r="U160" s="80"/>
      <c r="V160" s="80" t="s">
        <v>1322</v>
      </c>
      <c r="W160" s="82">
        <v>43595.54178240741</v>
      </c>
      <c r="X160" s="85">
        <v>43595</v>
      </c>
      <c r="Y160" s="83" t="s">
        <v>1452</v>
      </c>
      <c r="Z160" s="80" t="s">
        <v>1737</v>
      </c>
      <c r="AA160" s="80"/>
      <c r="AB160" s="80"/>
      <c r="AC160" s="83" t="s">
        <v>2017</v>
      </c>
      <c r="AD160" s="80"/>
      <c r="AE160" s="80" t="b">
        <v>0</v>
      </c>
      <c r="AF160" s="80">
        <v>0</v>
      </c>
      <c r="AG160" s="83" t="s">
        <v>2147</v>
      </c>
      <c r="AH160" s="80" t="b">
        <v>0</v>
      </c>
      <c r="AI160" s="80" t="s">
        <v>2150</v>
      </c>
      <c r="AJ160" s="80"/>
      <c r="AK160" s="83" t="s">
        <v>2147</v>
      </c>
      <c r="AL160" s="80" t="b">
        <v>0</v>
      </c>
      <c r="AM160" s="80">
        <v>1</v>
      </c>
      <c r="AN160" s="83" t="s">
        <v>2147</v>
      </c>
      <c r="AO160" s="80" t="s">
        <v>2189</v>
      </c>
      <c r="AP160" s="80" t="b">
        <v>0</v>
      </c>
      <c r="AQ160" s="83" t="s">
        <v>2017</v>
      </c>
      <c r="AR160" s="80"/>
      <c r="AS160" s="80">
        <v>0</v>
      </c>
      <c r="AT160" s="80">
        <v>0</v>
      </c>
      <c r="AU160" s="80"/>
      <c r="AV160" s="80"/>
      <c r="AW160" s="80"/>
      <c r="AX160" s="80"/>
      <c r="AY160" s="80"/>
      <c r="AZ160" s="80"/>
      <c r="BA160" s="80"/>
      <c r="BB160" s="80"/>
      <c r="BC160">
        <v>4</v>
      </c>
      <c r="BD160" s="79" t="str">
        <f>REPLACE(INDEX(GroupVertices[Group],MATCH(Edges25[[#This Row],[Vertex 1]],GroupVertices[Vertex],0)),1,1,"")</f>
        <v>1</v>
      </c>
      <c r="BE160" s="79" t="str">
        <f>REPLACE(INDEX(GroupVertices[Group],MATCH(Edges25[[#This Row],[Vertex 2]],GroupVertices[Vertex],0)),1,1,"")</f>
        <v>1</v>
      </c>
      <c r="BF160" s="48">
        <v>0</v>
      </c>
      <c r="BG160" s="49">
        <v>0</v>
      </c>
      <c r="BH160" s="48">
        <v>0</v>
      </c>
      <c r="BI160" s="49">
        <v>0</v>
      </c>
      <c r="BJ160" s="48">
        <v>0</v>
      </c>
      <c r="BK160" s="49">
        <v>0</v>
      </c>
      <c r="BL160" s="48">
        <v>14</v>
      </c>
      <c r="BM160" s="49">
        <v>100</v>
      </c>
      <c r="BN160" s="48">
        <v>14</v>
      </c>
    </row>
    <row r="161" spans="1:66" ht="15">
      <c r="A161" s="65" t="s">
        <v>269</v>
      </c>
      <c r="B161" s="65" t="s">
        <v>269</v>
      </c>
      <c r="C161" s="66" t="s">
        <v>3372</v>
      </c>
      <c r="D161" s="67">
        <v>4.75</v>
      </c>
      <c r="E161" s="68" t="s">
        <v>132</v>
      </c>
      <c r="F161" s="69">
        <v>35</v>
      </c>
      <c r="G161" s="66"/>
      <c r="H161" s="70"/>
      <c r="I161" s="71"/>
      <c r="J161" s="71"/>
      <c r="K161" s="34" t="s">
        <v>65</v>
      </c>
      <c r="L161" s="78">
        <v>161</v>
      </c>
      <c r="M161" s="78"/>
      <c r="N161" s="73" t="s">
        <v>850</v>
      </c>
      <c r="O161" s="80" t="s">
        <v>198</v>
      </c>
      <c r="P161" s="82">
        <v>43598.46549768518</v>
      </c>
      <c r="Q161" s="80" t="s">
        <v>576</v>
      </c>
      <c r="R161" s="80" t="s">
        <v>775</v>
      </c>
      <c r="S161" s="80" t="s">
        <v>833</v>
      </c>
      <c r="T161" s="80" t="s">
        <v>1132</v>
      </c>
      <c r="U161" s="80" t="s">
        <v>1287</v>
      </c>
      <c r="V161" s="80" t="s">
        <v>1287</v>
      </c>
      <c r="W161" s="82">
        <v>43598.46549768518</v>
      </c>
      <c r="X161" s="85">
        <v>43598</v>
      </c>
      <c r="Y161" s="83" t="s">
        <v>1521</v>
      </c>
      <c r="Z161" s="80" t="s">
        <v>1853</v>
      </c>
      <c r="AA161" s="80"/>
      <c r="AB161" s="80"/>
      <c r="AC161" s="83" t="s">
        <v>2134</v>
      </c>
      <c r="AD161" s="80"/>
      <c r="AE161" s="80" t="b">
        <v>0</v>
      </c>
      <c r="AF161" s="80">
        <v>3</v>
      </c>
      <c r="AG161" s="83" t="s">
        <v>2147</v>
      </c>
      <c r="AH161" s="80" t="b">
        <v>0</v>
      </c>
      <c r="AI161" s="80" t="s">
        <v>2150</v>
      </c>
      <c r="AJ161" s="80"/>
      <c r="AK161" s="83" t="s">
        <v>2147</v>
      </c>
      <c r="AL161" s="80" t="b">
        <v>0</v>
      </c>
      <c r="AM161" s="80">
        <v>0</v>
      </c>
      <c r="AN161" s="83" t="s">
        <v>2147</v>
      </c>
      <c r="AO161" s="80" t="s">
        <v>2175</v>
      </c>
      <c r="AP161" s="80" t="b">
        <v>0</v>
      </c>
      <c r="AQ161" s="83" t="s">
        <v>2134</v>
      </c>
      <c r="AR161" s="80"/>
      <c r="AS161" s="80">
        <v>0</v>
      </c>
      <c r="AT161" s="80">
        <v>0</v>
      </c>
      <c r="AU161" s="80"/>
      <c r="AV161" s="80"/>
      <c r="AW161" s="80"/>
      <c r="AX161" s="80"/>
      <c r="AY161" s="80"/>
      <c r="AZ161" s="80"/>
      <c r="BA161" s="80"/>
      <c r="BB161" s="80"/>
      <c r="BC161">
        <v>4</v>
      </c>
      <c r="BD161" s="79" t="str">
        <f>REPLACE(INDEX(GroupVertices[Group],MATCH(Edges25[[#This Row],[Vertex 1]],GroupVertices[Vertex],0)),1,1,"")</f>
        <v>1</v>
      </c>
      <c r="BE161" s="79" t="str">
        <f>REPLACE(INDEX(GroupVertices[Group],MATCH(Edges25[[#This Row],[Vertex 2]],GroupVertices[Vertex],0)),1,1,"")</f>
        <v>1</v>
      </c>
      <c r="BF161" s="48">
        <v>0</v>
      </c>
      <c r="BG161" s="49">
        <v>0</v>
      </c>
      <c r="BH161" s="48">
        <v>0</v>
      </c>
      <c r="BI161" s="49">
        <v>0</v>
      </c>
      <c r="BJ161" s="48">
        <v>0</v>
      </c>
      <c r="BK161" s="49">
        <v>0</v>
      </c>
      <c r="BL161" s="48">
        <v>37</v>
      </c>
      <c r="BM161" s="49">
        <v>100</v>
      </c>
      <c r="BN161" s="48">
        <v>37</v>
      </c>
    </row>
    <row r="162" spans="1:66" ht="15">
      <c r="A162" s="65" t="s">
        <v>244</v>
      </c>
      <c r="B162" s="65" t="s">
        <v>244</v>
      </c>
      <c r="C162" s="66" t="s">
        <v>3376</v>
      </c>
      <c r="D162" s="67">
        <v>8.833333333333332</v>
      </c>
      <c r="E162" s="68" t="s">
        <v>136</v>
      </c>
      <c r="F162" s="69">
        <v>23.333333333333332</v>
      </c>
      <c r="G162" s="66"/>
      <c r="H162" s="70"/>
      <c r="I162" s="71"/>
      <c r="J162" s="71"/>
      <c r="K162" s="34" t="s">
        <v>65</v>
      </c>
      <c r="L162" s="78">
        <v>162</v>
      </c>
      <c r="M162" s="78"/>
      <c r="N162" s="73" t="s">
        <v>850</v>
      </c>
      <c r="O162" s="80" t="s">
        <v>198</v>
      </c>
      <c r="P162" s="82">
        <v>43599.379965277774</v>
      </c>
      <c r="Q162" s="80" t="s">
        <v>403</v>
      </c>
      <c r="R162" s="84" t="s">
        <v>651</v>
      </c>
      <c r="S162" s="80" t="s">
        <v>806</v>
      </c>
      <c r="T162" s="80" t="s">
        <v>997</v>
      </c>
      <c r="U162" s="80"/>
      <c r="V162" s="80" t="s">
        <v>1303</v>
      </c>
      <c r="W162" s="82">
        <v>43599.379965277774</v>
      </c>
      <c r="X162" s="85">
        <v>43599</v>
      </c>
      <c r="Y162" s="83" t="s">
        <v>1394</v>
      </c>
      <c r="Z162" s="80" t="s">
        <v>1680</v>
      </c>
      <c r="AA162" s="80"/>
      <c r="AB162" s="80"/>
      <c r="AC162" s="83" t="s">
        <v>1960</v>
      </c>
      <c r="AD162" s="80"/>
      <c r="AE162" s="80" t="b">
        <v>0</v>
      </c>
      <c r="AF162" s="80">
        <v>5</v>
      </c>
      <c r="AG162" s="83" t="s">
        <v>2147</v>
      </c>
      <c r="AH162" s="80" t="b">
        <v>0</v>
      </c>
      <c r="AI162" s="80" t="s">
        <v>2153</v>
      </c>
      <c r="AJ162" s="80"/>
      <c r="AK162" s="83" t="s">
        <v>2147</v>
      </c>
      <c r="AL162" s="80" t="b">
        <v>0</v>
      </c>
      <c r="AM162" s="80">
        <v>2</v>
      </c>
      <c r="AN162" s="83" t="s">
        <v>2147</v>
      </c>
      <c r="AO162" s="80" t="s">
        <v>2188</v>
      </c>
      <c r="AP162" s="80" t="b">
        <v>0</v>
      </c>
      <c r="AQ162" s="83" t="s">
        <v>1960</v>
      </c>
      <c r="AR162" s="80"/>
      <c r="AS162" s="80">
        <v>0</v>
      </c>
      <c r="AT162" s="80">
        <v>0</v>
      </c>
      <c r="AU162" s="80"/>
      <c r="AV162" s="80"/>
      <c r="AW162" s="80"/>
      <c r="AX162" s="80"/>
      <c r="AY162" s="80"/>
      <c r="AZ162" s="80"/>
      <c r="BA162" s="80"/>
      <c r="BB162" s="80"/>
      <c r="BC162">
        <v>11</v>
      </c>
      <c r="BD162" s="79" t="str">
        <f>REPLACE(INDEX(GroupVertices[Group],MATCH(Edges25[[#This Row],[Vertex 1]],GroupVertices[Vertex],0)),1,1,"")</f>
        <v>1</v>
      </c>
      <c r="BE162" s="79" t="str">
        <f>REPLACE(INDEX(GroupVertices[Group],MATCH(Edges25[[#This Row],[Vertex 2]],GroupVertices[Vertex],0)),1,1,"")</f>
        <v>1</v>
      </c>
      <c r="BF162" s="48">
        <v>0</v>
      </c>
      <c r="BG162" s="49">
        <v>0</v>
      </c>
      <c r="BH162" s="48">
        <v>0</v>
      </c>
      <c r="BI162" s="49">
        <v>0</v>
      </c>
      <c r="BJ162" s="48">
        <v>0</v>
      </c>
      <c r="BK162" s="49">
        <v>0</v>
      </c>
      <c r="BL162" s="48">
        <v>19</v>
      </c>
      <c r="BM162" s="49">
        <v>100</v>
      </c>
      <c r="BN162" s="48">
        <v>19</v>
      </c>
    </row>
    <row r="163" spans="1:66" ht="15">
      <c r="A163" s="65" t="s">
        <v>244</v>
      </c>
      <c r="B163" s="65" t="s">
        <v>244</v>
      </c>
      <c r="C163" s="66" t="s">
        <v>3376</v>
      </c>
      <c r="D163" s="67">
        <v>8.833333333333332</v>
      </c>
      <c r="E163" s="68" t="s">
        <v>136</v>
      </c>
      <c r="F163" s="69">
        <v>23.333333333333332</v>
      </c>
      <c r="G163" s="66"/>
      <c r="H163" s="70"/>
      <c r="I163" s="71"/>
      <c r="J163" s="71"/>
      <c r="K163" s="34" t="s">
        <v>65</v>
      </c>
      <c r="L163" s="78">
        <v>163</v>
      </c>
      <c r="M163" s="78"/>
      <c r="N163" s="73" t="s">
        <v>850</v>
      </c>
      <c r="O163" s="80" t="s">
        <v>198</v>
      </c>
      <c r="P163" s="82">
        <v>43600.38136574074</v>
      </c>
      <c r="Q163" s="80" t="s">
        <v>404</v>
      </c>
      <c r="R163" s="84" t="s">
        <v>652</v>
      </c>
      <c r="S163" s="80" t="s">
        <v>806</v>
      </c>
      <c r="T163" s="80" t="s">
        <v>998</v>
      </c>
      <c r="U163" s="80" t="s">
        <v>1179</v>
      </c>
      <c r="V163" s="80" t="s">
        <v>1179</v>
      </c>
      <c r="W163" s="82">
        <v>43600.38136574074</v>
      </c>
      <c r="X163" s="85">
        <v>43600</v>
      </c>
      <c r="Y163" s="83" t="s">
        <v>1423</v>
      </c>
      <c r="Z163" s="80" t="s">
        <v>1681</v>
      </c>
      <c r="AA163" s="80"/>
      <c r="AB163" s="80"/>
      <c r="AC163" s="83" t="s">
        <v>1961</v>
      </c>
      <c r="AD163" s="80"/>
      <c r="AE163" s="80" t="b">
        <v>0</v>
      </c>
      <c r="AF163" s="80">
        <v>3</v>
      </c>
      <c r="AG163" s="83" t="s">
        <v>2147</v>
      </c>
      <c r="AH163" s="80" t="b">
        <v>0</v>
      </c>
      <c r="AI163" s="80" t="s">
        <v>2153</v>
      </c>
      <c r="AJ163" s="80"/>
      <c r="AK163" s="83" t="s">
        <v>2147</v>
      </c>
      <c r="AL163" s="80" t="b">
        <v>0</v>
      </c>
      <c r="AM163" s="80">
        <v>1</v>
      </c>
      <c r="AN163" s="83" t="s">
        <v>2147</v>
      </c>
      <c r="AO163" s="80" t="s">
        <v>2188</v>
      </c>
      <c r="AP163" s="80" t="b">
        <v>0</v>
      </c>
      <c r="AQ163" s="83" t="s">
        <v>1961</v>
      </c>
      <c r="AR163" s="80"/>
      <c r="AS163" s="80">
        <v>0</v>
      </c>
      <c r="AT163" s="80">
        <v>0</v>
      </c>
      <c r="AU163" s="80"/>
      <c r="AV163" s="80"/>
      <c r="AW163" s="80"/>
      <c r="AX163" s="80"/>
      <c r="AY163" s="80"/>
      <c r="AZ163" s="80"/>
      <c r="BA163" s="80"/>
      <c r="BB163" s="80"/>
      <c r="BC163">
        <v>11</v>
      </c>
      <c r="BD163" s="79" t="str">
        <f>REPLACE(INDEX(GroupVertices[Group],MATCH(Edges25[[#This Row],[Vertex 1]],GroupVertices[Vertex],0)),1,1,"")</f>
        <v>1</v>
      </c>
      <c r="BE163" s="79" t="str">
        <f>REPLACE(INDEX(GroupVertices[Group],MATCH(Edges25[[#This Row],[Vertex 2]],GroupVertices[Vertex],0)),1,1,"")</f>
        <v>1</v>
      </c>
      <c r="BF163" s="48">
        <v>0</v>
      </c>
      <c r="BG163" s="49">
        <v>0</v>
      </c>
      <c r="BH163" s="48">
        <v>0</v>
      </c>
      <c r="BI163" s="49">
        <v>0</v>
      </c>
      <c r="BJ163" s="48">
        <v>0</v>
      </c>
      <c r="BK163" s="49">
        <v>0</v>
      </c>
      <c r="BL163" s="48">
        <v>28</v>
      </c>
      <c r="BM163" s="49">
        <v>100</v>
      </c>
      <c r="BN163" s="48">
        <v>28</v>
      </c>
    </row>
    <row r="164" spans="1:66" ht="15">
      <c r="A164" s="65" t="s">
        <v>262</v>
      </c>
      <c r="B164" s="65" t="s">
        <v>262</v>
      </c>
      <c r="C164" s="66" t="s">
        <v>3380</v>
      </c>
      <c r="D164" s="67">
        <v>7.083333333333333</v>
      </c>
      <c r="E164" s="68" t="s">
        <v>136</v>
      </c>
      <c r="F164" s="69">
        <v>28.333333333333336</v>
      </c>
      <c r="G164" s="66"/>
      <c r="H164" s="70"/>
      <c r="I164" s="71"/>
      <c r="J164" s="71"/>
      <c r="K164" s="34" t="s">
        <v>65</v>
      </c>
      <c r="L164" s="78">
        <v>164</v>
      </c>
      <c r="M164" s="78"/>
      <c r="N164" s="73" t="s">
        <v>850</v>
      </c>
      <c r="O164" s="80" t="s">
        <v>198</v>
      </c>
      <c r="P164" s="82">
        <v>43601.376388888886</v>
      </c>
      <c r="Q164" s="80" t="s">
        <v>419</v>
      </c>
      <c r="R164" s="84" t="s">
        <v>667</v>
      </c>
      <c r="S164" s="80" t="s">
        <v>820</v>
      </c>
      <c r="T164" s="80" t="s">
        <v>1015</v>
      </c>
      <c r="U164" s="80" t="s">
        <v>1189</v>
      </c>
      <c r="V164" s="80" t="s">
        <v>1189</v>
      </c>
      <c r="W164" s="82">
        <v>43601.376388888886</v>
      </c>
      <c r="X164" s="85">
        <v>43601</v>
      </c>
      <c r="Y164" s="83" t="s">
        <v>1503</v>
      </c>
      <c r="Z164" s="80" t="s">
        <v>1696</v>
      </c>
      <c r="AA164" s="80"/>
      <c r="AB164" s="80"/>
      <c r="AC164" s="83" t="s">
        <v>1976</v>
      </c>
      <c r="AD164" s="80"/>
      <c r="AE164" s="80" t="b">
        <v>0</v>
      </c>
      <c r="AF164" s="80">
        <v>4</v>
      </c>
      <c r="AG164" s="83" t="s">
        <v>2147</v>
      </c>
      <c r="AH164" s="80" t="b">
        <v>0</v>
      </c>
      <c r="AI164" s="80" t="s">
        <v>2150</v>
      </c>
      <c r="AJ164" s="80"/>
      <c r="AK164" s="83" t="s">
        <v>2147</v>
      </c>
      <c r="AL164" s="80" t="b">
        <v>0</v>
      </c>
      <c r="AM164" s="80">
        <v>3</v>
      </c>
      <c r="AN164" s="83" t="s">
        <v>2147</v>
      </c>
      <c r="AO164" s="80" t="s">
        <v>2174</v>
      </c>
      <c r="AP164" s="80" t="b">
        <v>0</v>
      </c>
      <c r="AQ164" s="83" t="s">
        <v>1976</v>
      </c>
      <c r="AR164" s="80"/>
      <c r="AS164" s="80">
        <v>0</v>
      </c>
      <c r="AT164" s="80">
        <v>0</v>
      </c>
      <c r="AU164" s="80"/>
      <c r="AV164" s="80"/>
      <c r="AW164" s="80"/>
      <c r="AX164" s="80"/>
      <c r="AY164" s="80"/>
      <c r="AZ164" s="80"/>
      <c r="BA164" s="80"/>
      <c r="BB164" s="80"/>
      <c r="BC164">
        <v>8</v>
      </c>
      <c r="BD164" s="79" t="str">
        <f>REPLACE(INDEX(GroupVertices[Group],MATCH(Edges25[[#This Row],[Vertex 1]],GroupVertices[Vertex],0)),1,1,"")</f>
        <v>1</v>
      </c>
      <c r="BE164" s="79" t="str">
        <f>REPLACE(INDEX(GroupVertices[Group],MATCH(Edges25[[#This Row],[Vertex 2]],GroupVertices[Vertex],0)),1,1,"")</f>
        <v>1</v>
      </c>
      <c r="BF164" s="48">
        <v>2</v>
      </c>
      <c r="BG164" s="49">
        <v>6.0606060606060606</v>
      </c>
      <c r="BH164" s="48">
        <v>2</v>
      </c>
      <c r="BI164" s="49">
        <v>6.0606060606060606</v>
      </c>
      <c r="BJ164" s="48">
        <v>0</v>
      </c>
      <c r="BK164" s="49">
        <v>0</v>
      </c>
      <c r="BL164" s="48">
        <v>29</v>
      </c>
      <c r="BM164" s="49">
        <v>87.87878787878788</v>
      </c>
      <c r="BN164" s="48">
        <v>33</v>
      </c>
    </row>
    <row r="165" spans="1:66" ht="15">
      <c r="A165" s="65" t="s">
        <v>264</v>
      </c>
      <c r="B165" s="65" t="s">
        <v>264</v>
      </c>
      <c r="C165" s="66" t="s">
        <v>3376</v>
      </c>
      <c r="D165" s="67">
        <v>8.833333333333332</v>
      </c>
      <c r="E165" s="68" t="s">
        <v>136</v>
      </c>
      <c r="F165" s="69">
        <v>23.333333333333332</v>
      </c>
      <c r="G165" s="66"/>
      <c r="H165" s="70"/>
      <c r="I165" s="71"/>
      <c r="J165" s="71"/>
      <c r="K165" s="34" t="s">
        <v>65</v>
      </c>
      <c r="L165" s="78">
        <v>165</v>
      </c>
      <c r="M165" s="78"/>
      <c r="N165" s="73" t="s">
        <v>850</v>
      </c>
      <c r="O165" s="80" t="s">
        <v>198</v>
      </c>
      <c r="P165" s="82">
        <v>43601.466770833336</v>
      </c>
      <c r="Q165" s="80" t="s">
        <v>479</v>
      </c>
      <c r="R165" s="84" t="s">
        <v>707</v>
      </c>
      <c r="S165" s="80" t="s">
        <v>830</v>
      </c>
      <c r="T165" s="80" t="s">
        <v>1057</v>
      </c>
      <c r="U165" s="80" t="s">
        <v>1224</v>
      </c>
      <c r="V165" s="80" t="s">
        <v>1224</v>
      </c>
      <c r="W165" s="82">
        <v>43601.466770833336</v>
      </c>
      <c r="X165" s="85">
        <v>43601</v>
      </c>
      <c r="Y165" s="83" t="s">
        <v>1563</v>
      </c>
      <c r="Z165" s="80" t="s">
        <v>1756</v>
      </c>
      <c r="AA165" s="80"/>
      <c r="AB165" s="80"/>
      <c r="AC165" s="83" t="s">
        <v>2036</v>
      </c>
      <c r="AD165" s="80"/>
      <c r="AE165" s="80" t="b">
        <v>0</v>
      </c>
      <c r="AF165" s="80">
        <v>1</v>
      </c>
      <c r="AG165" s="83" t="s">
        <v>2147</v>
      </c>
      <c r="AH165" s="80" t="b">
        <v>0</v>
      </c>
      <c r="AI165" s="80" t="s">
        <v>2150</v>
      </c>
      <c r="AJ165" s="80"/>
      <c r="AK165" s="83" t="s">
        <v>2147</v>
      </c>
      <c r="AL165" s="80" t="b">
        <v>0</v>
      </c>
      <c r="AM165" s="80">
        <v>0</v>
      </c>
      <c r="AN165" s="83" t="s">
        <v>2147</v>
      </c>
      <c r="AO165" s="80" t="s">
        <v>2175</v>
      </c>
      <c r="AP165" s="80" t="b">
        <v>0</v>
      </c>
      <c r="AQ165" s="83" t="s">
        <v>2036</v>
      </c>
      <c r="AR165" s="80"/>
      <c r="AS165" s="80">
        <v>0</v>
      </c>
      <c r="AT165" s="80">
        <v>0</v>
      </c>
      <c r="AU165" s="80"/>
      <c r="AV165" s="80"/>
      <c r="AW165" s="80"/>
      <c r="AX165" s="80"/>
      <c r="AY165" s="80"/>
      <c r="AZ165" s="80"/>
      <c r="BA165" s="80"/>
      <c r="BB165" s="80"/>
      <c r="BC165">
        <v>11</v>
      </c>
      <c r="BD165" s="79" t="str">
        <f>REPLACE(INDEX(GroupVertices[Group],MATCH(Edges25[[#This Row],[Vertex 1]],GroupVertices[Vertex],0)),1,1,"")</f>
        <v>1</v>
      </c>
      <c r="BE165" s="79" t="str">
        <f>REPLACE(INDEX(GroupVertices[Group],MATCH(Edges25[[#This Row],[Vertex 2]],GroupVertices[Vertex],0)),1,1,"")</f>
        <v>1</v>
      </c>
      <c r="BF165" s="48">
        <v>1</v>
      </c>
      <c r="BG165" s="49">
        <v>2.6315789473684212</v>
      </c>
      <c r="BH165" s="48">
        <v>0</v>
      </c>
      <c r="BI165" s="49">
        <v>0</v>
      </c>
      <c r="BJ165" s="48">
        <v>0</v>
      </c>
      <c r="BK165" s="49">
        <v>0</v>
      </c>
      <c r="BL165" s="48">
        <v>37</v>
      </c>
      <c r="BM165" s="49">
        <v>97.36842105263158</v>
      </c>
      <c r="BN165" s="48">
        <v>38</v>
      </c>
    </row>
    <row r="166" spans="1:66" ht="15">
      <c r="A166" s="65" t="s">
        <v>244</v>
      </c>
      <c r="B166" s="65" t="s">
        <v>244</v>
      </c>
      <c r="C166" s="66" t="s">
        <v>3376</v>
      </c>
      <c r="D166" s="67">
        <v>8.833333333333332</v>
      </c>
      <c r="E166" s="68" t="s">
        <v>136</v>
      </c>
      <c r="F166" s="69">
        <v>23.333333333333332</v>
      </c>
      <c r="G166" s="66"/>
      <c r="H166" s="70"/>
      <c r="I166" s="71"/>
      <c r="J166" s="71"/>
      <c r="K166" s="34" t="s">
        <v>65</v>
      </c>
      <c r="L166" s="78">
        <v>166</v>
      </c>
      <c r="M166" s="78"/>
      <c r="N166" s="73" t="s">
        <v>850</v>
      </c>
      <c r="O166" s="80" t="s">
        <v>198</v>
      </c>
      <c r="P166" s="82">
        <v>43609.50711805555</v>
      </c>
      <c r="Q166" s="80" t="s">
        <v>405</v>
      </c>
      <c r="R166" s="84" t="s">
        <v>653</v>
      </c>
      <c r="S166" s="80" t="s">
        <v>802</v>
      </c>
      <c r="T166" s="80" t="s">
        <v>999</v>
      </c>
      <c r="U166" s="80" t="s">
        <v>1180</v>
      </c>
      <c r="V166" s="80" t="s">
        <v>1180</v>
      </c>
      <c r="W166" s="82">
        <v>43609.50711805555</v>
      </c>
      <c r="X166" s="85">
        <v>43609</v>
      </c>
      <c r="Y166" s="83" t="s">
        <v>1498</v>
      </c>
      <c r="Z166" s="80" t="s">
        <v>1682</v>
      </c>
      <c r="AA166" s="80"/>
      <c r="AB166" s="80"/>
      <c r="AC166" s="83" t="s">
        <v>1962</v>
      </c>
      <c r="AD166" s="80"/>
      <c r="AE166" s="80" t="b">
        <v>0</v>
      </c>
      <c r="AF166" s="80">
        <v>0</v>
      </c>
      <c r="AG166" s="83" t="s">
        <v>2147</v>
      </c>
      <c r="AH166" s="80" t="b">
        <v>0</v>
      </c>
      <c r="AI166" s="80" t="s">
        <v>2153</v>
      </c>
      <c r="AJ166" s="80"/>
      <c r="AK166" s="83" t="s">
        <v>2147</v>
      </c>
      <c r="AL166" s="80" t="b">
        <v>0</v>
      </c>
      <c r="AM166" s="80">
        <v>0</v>
      </c>
      <c r="AN166" s="83" t="s">
        <v>2147</v>
      </c>
      <c r="AO166" s="80" t="s">
        <v>2188</v>
      </c>
      <c r="AP166" s="80" t="b">
        <v>0</v>
      </c>
      <c r="AQ166" s="83" t="s">
        <v>1962</v>
      </c>
      <c r="AR166" s="80"/>
      <c r="AS166" s="80">
        <v>0</v>
      </c>
      <c r="AT166" s="80">
        <v>0</v>
      </c>
      <c r="AU166" s="80"/>
      <c r="AV166" s="80"/>
      <c r="AW166" s="80"/>
      <c r="AX166" s="80"/>
      <c r="AY166" s="80"/>
      <c r="AZ166" s="80"/>
      <c r="BA166" s="80"/>
      <c r="BB166" s="80"/>
      <c r="BC166">
        <v>11</v>
      </c>
      <c r="BD166" s="79" t="str">
        <f>REPLACE(INDEX(GroupVertices[Group],MATCH(Edges25[[#This Row],[Vertex 1]],GroupVertices[Vertex],0)),1,1,"")</f>
        <v>1</v>
      </c>
      <c r="BE166" s="79" t="str">
        <f>REPLACE(INDEX(GroupVertices[Group],MATCH(Edges25[[#This Row],[Vertex 2]],GroupVertices[Vertex],0)),1,1,"")</f>
        <v>1</v>
      </c>
      <c r="BF166" s="48">
        <v>0</v>
      </c>
      <c r="BG166" s="49">
        <v>0</v>
      </c>
      <c r="BH166" s="48">
        <v>0</v>
      </c>
      <c r="BI166" s="49">
        <v>0</v>
      </c>
      <c r="BJ166" s="48">
        <v>0</v>
      </c>
      <c r="BK166" s="49">
        <v>0</v>
      </c>
      <c r="BL166" s="48">
        <v>29</v>
      </c>
      <c r="BM166" s="49">
        <v>100</v>
      </c>
      <c r="BN166" s="48">
        <v>29</v>
      </c>
    </row>
    <row r="167" spans="1:66" ht="15">
      <c r="A167" s="65" t="s">
        <v>272</v>
      </c>
      <c r="B167" s="65" t="s">
        <v>272</v>
      </c>
      <c r="C167" s="66" t="s">
        <v>3380</v>
      </c>
      <c r="D167" s="67">
        <v>7.083333333333333</v>
      </c>
      <c r="E167" s="68" t="s">
        <v>136</v>
      </c>
      <c r="F167" s="69">
        <v>28.333333333333336</v>
      </c>
      <c r="G167" s="66"/>
      <c r="H167" s="70"/>
      <c r="I167" s="71"/>
      <c r="J167" s="71"/>
      <c r="K167" s="34" t="s">
        <v>65</v>
      </c>
      <c r="L167" s="78">
        <v>167</v>
      </c>
      <c r="M167" s="78"/>
      <c r="N167" s="73" t="s">
        <v>888</v>
      </c>
      <c r="O167" s="80" t="s">
        <v>198</v>
      </c>
      <c r="P167" s="82">
        <v>43613.36457175926</v>
      </c>
      <c r="Q167" s="80" t="s">
        <v>546</v>
      </c>
      <c r="R167" s="80" t="s">
        <v>755</v>
      </c>
      <c r="S167" s="80" t="s">
        <v>799</v>
      </c>
      <c r="T167" s="80" t="s">
        <v>1110</v>
      </c>
      <c r="U167" s="80"/>
      <c r="V167" s="80" t="s">
        <v>1331</v>
      </c>
      <c r="W167" s="82">
        <v>43613.36457175926</v>
      </c>
      <c r="X167" s="85">
        <v>43613</v>
      </c>
      <c r="Y167" s="83" t="s">
        <v>1556</v>
      </c>
      <c r="Z167" s="80" t="s">
        <v>1823</v>
      </c>
      <c r="AA167" s="80"/>
      <c r="AB167" s="80"/>
      <c r="AC167" s="83" t="s">
        <v>2104</v>
      </c>
      <c r="AD167" s="80"/>
      <c r="AE167" s="80" t="b">
        <v>0</v>
      </c>
      <c r="AF167" s="80">
        <v>7</v>
      </c>
      <c r="AG167" s="83" t="s">
        <v>2147</v>
      </c>
      <c r="AH167" s="80" t="b">
        <v>0</v>
      </c>
      <c r="AI167" s="80" t="s">
        <v>2150</v>
      </c>
      <c r="AJ167" s="80"/>
      <c r="AK167" s="83" t="s">
        <v>2147</v>
      </c>
      <c r="AL167" s="80" t="b">
        <v>0</v>
      </c>
      <c r="AM167" s="80">
        <v>1</v>
      </c>
      <c r="AN167" s="83" t="s">
        <v>2147</v>
      </c>
      <c r="AO167" s="80" t="s">
        <v>2186</v>
      </c>
      <c r="AP167" s="80" t="b">
        <v>0</v>
      </c>
      <c r="AQ167" s="83" t="s">
        <v>2104</v>
      </c>
      <c r="AR167" s="80"/>
      <c r="AS167" s="80">
        <v>0</v>
      </c>
      <c r="AT167" s="80">
        <v>0</v>
      </c>
      <c r="AU167" s="80"/>
      <c r="AV167" s="80"/>
      <c r="AW167" s="80"/>
      <c r="AX167" s="80"/>
      <c r="AY167" s="80"/>
      <c r="AZ167" s="80"/>
      <c r="BA167" s="80"/>
      <c r="BB167" s="80"/>
      <c r="BC167">
        <v>8</v>
      </c>
      <c r="BD167" s="79" t="str">
        <f>REPLACE(INDEX(GroupVertices[Group],MATCH(Edges25[[#This Row],[Vertex 1]],GroupVertices[Vertex],0)),1,1,"")</f>
        <v>1</v>
      </c>
      <c r="BE167" s="79" t="str">
        <f>REPLACE(INDEX(GroupVertices[Group],MATCH(Edges25[[#This Row],[Vertex 2]],GroupVertices[Vertex],0)),1,1,"")</f>
        <v>1</v>
      </c>
      <c r="BF167" s="48">
        <v>0</v>
      </c>
      <c r="BG167" s="49">
        <v>0</v>
      </c>
      <c r="BH167" s="48">
        <v>0</v>
      </c>
      <c r="BI167" s="49">
        <v>0</v>
      </c>
      <c r="BJ167" s="48">
        <v>0</v>
      </c>
      <c r="BK167" s="49">
        <v>0</v>
      </c>
      <c r="BL167" s="48">
        <v>34</v>
      </c>
      <c r="BM167" s="49">
        <v>100</v>
      </c>
      <c r="BN167" s="48">
        <v>34</v>
      </c>
    </row>
    <row r="168" spans="1:66" ht="15">
      <c r="A168" s="65" t="s">
        <v>255</v>
      </c>
      <c r="B168" s="65" t="s">
        <v>255</v>
      </c>
      <c r="C168" s="66" t="s">
        <v>3374</v>
      </c>
      <c r="D168" s="67">
        <v>7.666666666666667</v>
      </c>
      <c r="E168" s="68" t="s">
        <v>136</v>
      </c>
      <c r="F168" s="69">
        <v>26.666666666666664</v>
      </c>
      <c r="G168" s="66"/>
      <c r="H168" s="70"/>
      <c r="I168" s="71"/>
      <c r="J168" s="71"/>
      <c r="K168" s="34" t="s">
        <v>65</v>
      </c>
      <c r="L168" s="78">
        <v>168</v>
      </c>
      <c r="M168" s="78"/>
      <c r="N168" s="73" t="s">
        <v>888</v>
      </c>
      <c r="O168" s="80" t="s">
        <v>198</v>
      </c>
      <c r="P168" s="82">
        <v>43613.458333333336</v>
      </c>
      <c r="Q168" s="80" t="s">
        <v>427</v>
      </c>
      <c r="R168" s="84" t="s">
        <v>674</v>
      </c>
      <c r="S168" s="80" t="s">
        <v>820</v>
      </c>
      <c r="T168" s="80" t="s">
        <v>938</v>
      </c>
      <c r="U168" s="80"/>
      <c r="V168" s="80" t="s">
        <v>1314</v>
      </c>
      <c r="W168" s="82">
        <v>43613.458333333336</v>
      </c>
      <c r="X168" s="85">
        <v>43613</v>
      </c>
      <c r="Y168" s="83" t="s">
        <v>1354</v>
      </c>
      <c r="Z168" s="80" t="s">
        <v>1704</v>
      </c>
      <c r="AA168" s="80"/>
      <c r="AB168" s="80"/>
      <c r="AC168" s="83" t="s">
        <v>1984</v>
      </c>
      <c r="AD168" s="80"/>
      <c r="AE168" s="80" t="b">
        <v>0</v>
      </c>
      <c r="AF168" s="80">
        <v>1</v>
      </c>
      <c r="AG168" s="83" t="s">
        <v>2147</v>
      </c>
      <c r="AH168" s="80" t="b">
        <v>0</v>
      </c>
      <c r="AI168" s="80" t="s">
        <v>2150</v>
      </c>
      <c r="AJ168" s="80"/>
      <c r="AK168" s="83" t="s">
        <v>2147</v>
      </c>
      <c r="AL168" s="80" t="b">
        <v>0</v>
      </c>
      <c r="AM168" s="80">
        <v>1</v>
      </c>
      <c r="AN168" s="83" t="s">
        <v>2147</v>
      </c>
      <c r="AO168" s="80" t="s">
        <v>2174</v>
      </c>
      <c r="AP168" s="80" t="b">
        <v>0</v>
      </c>
      <c r="AQ168" s="83" t="s">
        <v>1984</v>
      </c>
      <c r="AR168" s="80"/>
      <c r="AS168" s="80">
        <v>0</v>
      </c>
      <c r="AT168" s="80">
        <v>0</v>
      </c>
      <c r="AU168" s="80"/>
      <c r="AV168" s="80"/>
      <c r="AW168" s="80"/>
      <c r="AX168" s="80"/>
      <c r="AY168" s="80"/>
      <c r="AZ168" s="80"/>
      <c r="BA168" s="80"/>
      <c r="BB168" s="80"/>
      <c r="BC168">
        <v>9</v>
      </c>
      <c r="BD168" s="79" t="str">
        <f>REPLACE(INDEX(GroupVertices[Group],MATCH(Edges25[[#This Row],[Vertex 1]],GroupVertices[Vertex],0)),1,1,"")</f>
        <v>1</v>
      </c>
      <c r="BE168" s="79" t="str">
        <f>REPLACE(INDEX(GroupVertices[Group],MATCH(Edges25[[#This Row],[Vertex 2]],GroupVertices[Vertex],0)),1,1,"")</f>
        <v>1</v>
      </c>
      <c r="BF168" s="48">
        <v>2</v>
      </c>
      <c r="BG168" s="49">
        <v>5</v>
      </c>
      <c r="BH168" s="48">
        <v>1</v>
      </c>
      <c r="BI168" s="49">
        <v>2.5</v>
      </c>
      <c r="BJ168" s="48">
        <v>0</v>
      </c>
      <c r="BK168" s="49">
        <v>0</v>
      </c>
      <c r="BL168" s="48">
        <v>37</v>
      </c>
      <c r="BM168" s="49">
        <v>92.5</v>
      </c>
      <c r="BN168" s="48">
        <v>40</v>
      </c>
    </row>
    <row r="169" spans="1:66" ht="15">
      <c r="A169" s="65" t="s">
        <v>255</v>
      </c>
      <c r="B169" s="65" t="s">
        <v>255</v>
      </c>
      <c r="C169" s="66" t="s">
        <v>3374</v>
      </c>
      <c r="D169" s="67">
        <v>7.666666666666667</v>
      </c>
      <c r="E169" s="68" t="s">
        <v>136</v>
      </c>
      <c r="F169" s="69">
        <v>26.666666666666664</v>
      </c>
      <c r="G169" s="66"/>
      <c r="H169" s="70"/>
      <c r="I169" s="71"/>
      <c r="J169" s="71"/>
      <c r="K169" s="34" t="s">
        <v>65</v>
      </c>
      <c r="L169" s="78">
        <v>169</v>
      </c>
      <c r="M169" s="78"/>
      <c r="N169" s="73" t="s">
        <v>888</v>
      </c>
      <c r="O169" s="80" t="s">
        <v>198</v>
      </c>
      <c r="P169" s="82">
        <v>43615.416666666664</v>
      </c>
      <c r="Q169" s="80" t="s">
        <v>428</v>
      </c>
      <c r="R169" s="84" t="s">
        <v>675</v>
      </c>
      <c r="S169" s="80" t="s">
        <v>820</v>
      </c>
      <c r="T169" s="80" t="s">
        <v>938</v>
      </c>
      <c r="U169" s="80"/>
      <c r="V169" s="80" t="s">
        <v>1314</v>
      </c>
      <c r="W169" s="82">
        <v>43615.416666666664</v>
      </c>
      <c r="X169" s="85">
        <v>43615</v>
      </c>
      <c r="Y169" s="83" t="s">
        <v>1351</v>
      </c>
      <c r="Z169" s="80" t="s">
        <v>1705</v>
      </c>
      <c r="AA169" s="80"/>
      <c r="AB169" s="80"/>
      <c r="AC169" s="83" t="s">
        <v>1985</v>
      </c>
      <c r="AD169" s="80"/>
      <c r="AE169" s="80" t="b">
        <v>0</v>
      </c>
      <c r="AF169" s="80">
        <v>2</v>
      </c>
      <c r="AG169" s="83" t="s">
        <v>2147</v>
      </c>
      <c r="AH169" s="80" t="b">
        <v>0</v>
      </c>
      <c r="AI169" s="80" t="s">
        <v>2150</v>
      </c>
      <c r="AJ169" s="80"/>
      <c r="AK169" s="83" t="s">
        <v>2147</v>
      </c>
      <c r="AL169" s="80" t="b">
        <v>0</v>
      </c>
      <c r="AM169" s="80">
        <v>0</v>
      </c>
      <c r="AN169" s="83" t="s">
        <v>2147</v>
      </c>
      <c r="AO169" s="80" t="s">
        <v>2174</v>
      </c>
      <c r="AP169" s="80" t="b">
        <v>0</v>
      </c>
      <c r="AQ169" s="83" t="s">
        <v>1985</v>
      </c>
      <c r="AR169" s="80"/>
      <c r="AS169" s="80">
        <v>0</v>
      </c>
      <c r="AT169" s="80">
        <v>0</v>
      </c>
      <c r="AU169" s="80"/>
      <c r="AV169" s="80"/>
      <c r="AW169" s="80"/>
      <c r="AX169" s="80"/>
      <c r="AY169" s="80"/>
      <c r="AZ169" s="80"/>
      <c r="BA169" s="80"/>
      <c r="BB169" s="80"/>
      <c r="BC169">
        <v>9</v>
      </c>
      <c r="BD169" s="79" t="str">
        <f>REPLACE(INDEX(GroupVertices[Group],MATCH(Edges25[[#This Row],[Vertex 1]],GroupVertices[Vertex],0)),1,1,"")</f>
        <v>1</v>
      </c>
      <c r="BE169" s="79" t="str">
        <f>REPLACE(INDEX(GroupVertices[Group],MATCH(Edges25[[#This Row],[Vertex 2]],GroupVertices[Vertex],0)),1,1,"")</f>
        <v>1</v>
      </c>
      <c r="BF169" s="48">
        <v>1</v>
      </c>
      <c r="BG169" s="49">
        <v>2.272727272727273</v>
      </c>
      <c r="BH169" s="48">
        <v>2</v>
      </c>
      <c r="BI169" s="49">
        <v>4.545454545454546</v>
      </c>
      <c r="BJ169" s="48">
        <v>0</v>
      </c>
      <c r="BK169" s="49">
        <v>0</v>
      </c>
      <c r="BL169" s="48">
        <v>41</v>
      </c>
      <c r="BM169" s="49">
        <v>93.18181818181819</v>
      </c>
      <c r="BN169" s="48">
        <v>44</v>
      </c>
    </row>
    <row r="170" spans="1:66" ht="15">
      <c r="A170" s="65" t="s">
        <v>244</v>
      </c>
      <c r="B170" s="65" t="s">
        <v>244</v>
      </c>
      <c r="C170" s="66" t="s">
        <v>3376</v>
      </c>
      <c r="D170" s="67">
        <v>8.833333333333332</v>
      </c>
      <c r="E170" s="68" t="s">
        <v>136</v>
      </c>
      <c r="F170" s="69">
        <v>23.333333333333332</v>
      </c>
      <c r="G170" s="66"/>
      <c r="H170" s="70"/>
      <c r="I170" s="71"/>
      <c r="J170" s="71"/>
      <c r="K170" s="34" t="s">
        <v>65</v>
      </c>
      <c r="L170" s="78">
        <v>170</v>
      </c>
      <c r="M170" s="78"/>
      <c r="N170" s="73" t="s">
        <v>850</v>
      </c>
      <c r="O170" s="80" t="s">
        <v>198</v>
      </c>
      <c r="P170" s="82">
        <v>43615.65982638889</v>
      </c>
      <c r="Q170" s="80" t="s">
        <v>406</v>
      </c>
      <c r="R170" s="84" t="s">
        <v>654</v>
      </c>
      <c r="S170" s="80" t="s">
        <v>806</v>
      </c>
      <c r="T170" s="80" t="s">
        <v>1000</v>
      </c>
      <c r="U170" s="80"/>
      <c r="V170" s="80" t="s">
        <v>1303</v>
      </c>
      <c r="W170" s="82">
        <v>43615.65982638889</v>
      </c>
      <c r="X170" s="85">
        <v>43615</v>
      </c>
      <c r="Y170" s="83" t="s">
        <v>1436</v>
      </c>
      <c r="Z170" s="80" t="s">
        <v>1683</v>
      </c>
      <c r="AA170" s="80"/>
      <c r="AB170" s="80"/>
      <c r="AC170" s="83" t="s">
        <v>1963</v>
      </c>
      <c r="AD170" s="80"/>
      <c r="AE170" s="80" t="b">
        <v>0</v>
      </c>
      <c r="AF170" s="80">
        <v>1</v>
      </c>
      <c r="AG170" s="83" t="s">
        <v>2147</v>
      </c>
      <c r="AH170" s="80" t="b">
        <v>0</v>
      </c>
      <c r="AI170" s="80" t="s">
        <v>2153</v>
      </c>
      <c r="AJ170" s="80"/>
      <c r="AK170" s="83" t="s">
        <v>2147</v>
      </c>
      <c r="AL170" s="80" t="b">
        <v>0</v>
      </c>
      <c r="AM170" s="80">
        <v>3</v>
      </c>
      <c r="AN170" s="83" t="s">
        <v>2147</v>
      </c>
      <c r="AO170" s="80" t="s">
        <v>2188</v>
      </c>
      <c r="AP170" s="80" t="b">
        <v>0</v>
      </c>
      <c r="AQ170" s="83" t="s">
        <v>1963</v>
      </c>
      <c r="AR170" s="80"/>
      <c r="AS170" s="80">
        <v>0</v>
      </c>
      <c r="AT170" s="80">
        <v>0</v>
      </c>
      <c r="AU170" s="80"/>
      <c r="AV170" s="80"/>
      <c r="AW170" s="80"/>
      <c r="AX170" s="80"/>
      <c r="AY170" s="80"/>
      <c r="AZ170" s="80"/>
      <c r="BA170" s="80"/>
      <c r="BB170" s="80"/>
      <c r="BC170">
        <v>11</v>
      </c>
      <c r="BD170" s="79" t="str">
        <f>REPLACE(INDEX(GroupVertices[Group],MATCH(Edges25[[#This Row],[Vertex 1]],GroupVertices[Vertex],0)),1,1,"")</f>
        <v>1</v>
      </c>
      <c r="BE170" s="79" t="str">
        <f>REPLACE(INDEX(GroupVertices[Group],MATCH(Edges25[[#This Row],[Vertex 2]],GroupVertices[Vertex],0)),1,1,"")</f>
        <v>1</v>
      </c>
      <c r="BF170" s="48">
        <v>0</v>
      </c>
      <c r="BG170" s="49">
        <v>0</v>
      </c>
      <c r="BH170" s="48">
        <v>1</v>
      </c>
      <c r="BI170" s="49">
        <v>4.545454545454546</v>
      </c>
      <c r="BJ170" s="48">
        <v>0</v>
      </c>
      <c r="BK170" s="49">
        <v>0</v>
      </c>
      <c r="BL170" s="48">
        <v>21</v>
      </c>
      <c r="BM170" s="49">
        <v>95.45454545454545</v>
      </c>
      <c r="BN170" s="48">
        <v>22</v>
      </c>
    </row>
    <row r="171" spans="1:66" ht="15">
      <c r="A171" s="65" t="s">
        <v>268</v>
      </c>
      <c r="B171" s="65" t="s">
        <v>268</v>
      </c>
      <c r="C171" s="66" t="s">
        <v>3370</v>
      </c>
      <c r="D171" s="67">
        <v>10</v>
      </c>
      <c r="E171" s="68" t="s">
        <v>136</v>
      </c>
      <c r="F171" s="69">
        <v>20</v>
      </c>
      <c r="G171" s="66"/>
      <c r="H171" s="70"/>
      <c r="I171" s="71"/>
      <c r="J171" s="71"/>
      <c r="K171" s="34" t="s">
        <v>65</v>
      </c>
      <c r="L171" s="78">
        <v>171</v>
      </c>
      <c r="M171" s="78"/>
      <c r="N171" s="73" t="s">
        <v>888</v>
      </c>
      <c r="O171" s="80" t="s">
        <v>198</v>
      </c>
      <c r="P171" s="82">
        <v>43616.50009259259</v>
      </c>
      <c r="Q171" s="80" t="s">
        <v>541</v>
      </c>
      <c r="R171" s="80" t="s">
        <v>752</v>
      </c>
      <c r="S171" s="80" t="s">
        <v>814</v>
      </c>
      <c r="T171" s="80" t="s">
        <v>908</v>
      </c>
      <c r="U171" s="80" t="s">
        <v>1259</v>
      </c>
      <c r="V171" s="80" t="s">
        <v>1259</v>
      </c>
      <c r="W171" s="82">
        <v>43616.50009259259</v>
      </c>
      <c r="X171" s="85">
        <v>43616</v>
      </c>
      <c r="Y171" s="83" t="s">
        <v>1359</v>
      </c>
      <c r="Z171" s="80" t="s">
        <v>1818</v>
      </c>
      <c r="AA171" s="80"/>
      <c r="AB171" s="80"/>
      <c r="AC171" s="83" t="s">
        <v>2099</v>
      </c>
      <c r="AD171" s="80"/>
      <c r="AE171" s="80" t="b">
        <v>0</v>
      </c>
      <c r="AF171" s="80">
        <v>2</v>
      </c>
      <c r="AG171" s="83" t="s">
        <v>2147</v>
      </c>
      <c r="AH171" s="80" t="b">
        <v>0</v>
      </c>
      <c r="AI171" s="80" t="s">
        <v>2150</v>
      </c>
      <c r="AJ171" s="80"/>
      <c r="AK171" s="83" t="s">
        <v>2147</v>
      </c>
      <c r="AL171" s="80" t="b">
        <v>0</v>
      </c>
      <c r="AM171" s="80">
        <v>1</v>
      </c>
      <c r="AN171" s="83" t="s">
        <v>2147</v>
      </c>
      <c r="AO171" s="80" t="s">
        <v>2189</v>
      </c>
      <c r="AP171" s="80" t="b">
        <v>0</v>
      </c>
      <c r="AQ171" s="83" t="s">
        <v>2099</v>
      </c>
      <c r="AR171" s="80"/>
      <c r="AS171" s="80">
        <v>0</v>
      </c>
      <c r="AT171" s="80">
        <v>0</v>
      </c>
      <c r="AU171" s="80"/>
      <c r="AV171" s="80"/>
      <c r="AW171" s="80"/>
      <c r="AX171" s="80"/>
      <c r="AY171" s="80"/>
      <c r="AZ171" s="80"/>
      <c r="BA171" s="80"/>
      <c r="BB171" s="80"/>
      <c r="BC171">
        <v>17</v>
      </c>
      <c r="BD171" s="79" t="str">
        <f>REPLACE(INDEX(GroupVertices[Group],MATCH(Edges25[[#This Row],[Vertex 1]],GroupVertices[Vertex],0)),1,1,"")</f>
        <v>1</v>
      </c>
      <c r="BE171" s="79" t="str">
        <f>REPLACE(INDEX(GroupVertices[Group],MATCH(Edges25[[#This Row],[Vertex 2]],GroupVertices[Vertex],0)),1,1,"")</f>
        <v>1</v>
      </c>
      <c r="BF171" s="48">
        <v>0</v>
      </c>
      <c r="BG171" s="49">
        <v>0</v>
      </c>
      <c r="BH171" s="48">
        <v>0</v>
      </c>
      <c r="BI171" s="49">
        <v>0</v>
      </c>
      <c r="BJ171" s="48">
        <v>0</v>
      </c>
      <c r="BK171" s="49">
        <v>0</v>
      </c>
      <c r="BL171" s="48">
        <v>32</v>
      </c>
      <c r="BM171" s="49">
        <v>100</v>
      </c>
      <c r="BN171" s="48">
        <v>32</v>
      </c>
    </row>
    <row r="172" spans="1:66" ht="15">
      <c r="A172" s="65" t="s">
        <v>264</v>
      </c>
      <c r="B172" s="65" t="s">
        <v>264</v>
      </c>
      <c r="C172" s="66" t="s">
        <v>3376</v>
      </c>
      <c r="D172" s="67">
        <v>8.833333333333332</v>
      </c>
      <c r="E172" s="68" t="s">
        <v>136</v>
      </c>
      <c r="F172" s="69">
        <v>23.333333333333332</v>
      </c>
      <c r="G172" s="66"/>
      <c r="H172" s="70"/>
      <c r="I172" s="71"/>
      <c r="J172" s="71"/>
      <c r="K172" s="34" t="s">
        <v>65</v>
      </c>
      <c r="L172" s="78">
        <v>172</v>
      </c>
      <c r="M172" s="78"/>
      <c r="N172" s="73" t="s">
        <v>850</v>
      </c>
      <c r="O172" s="80" t="s">
        <v>198</v>
      </c>
      <c r="P172" s="82">
        <v>43621.31574074074</v>
      </c>
      <c r="Q172" s="80" t="s">
        <v>480</v>
      </c>
      <c r="R172" s="84" t="s">
        <v>708</v>
      </c>
      <c r="S172" s="80" t="s">
        <v>814</v>
      </c>
      <c r="T172" s="80" t="s">
        <v>856</v>
      </c>
      <c r="U172" s="80" t="s">
        <v>1225</v>
      </c>
      <c r="V172" s="80" t="s">
        <v>1225</v>
      </c>
      <c r="W172" s="82">
        <v>43621.31574074074</v>
      </c>
      <c r="X172" s="85">
        <v>43621</v>
      </c>
      <c r="Y172" s="83" t="s">
        <v>1538</v>
      </c>
      <c r="Z172" s="80" t="s">
        <v>1757</v>
      </c>
      <c r="AA172" s="80"/>
      <c r="AB172" s="80"/>
      <c r="AC172" s="83" t="s">
        <v>2037</v>
      </c>
      <c r="AD172" s="80"/>
      <c r="AE172" s="80" t="b">
        <v>0</v>
      </c>
      <c r="AF172" s="80">
        <v>0</v>
      </c>
      <c r="AG172" s="83" t="s">
        <v>2147</v>
      </c>
      <c r="AH172" s="80" t="b">
        <v>0</v>
      </c>
      <c r="AI172" s="80" t="s">
        <v>2150</v>
      </c>
      <c r="AJ172" s="80"/>
      <c r="AK172" s="83" t="s">
        <v>2147</v>
      </c>
      <c r="AL172" s="80" t="b">
        <v>0</v>
      </c>
      <c r="AM172" s="80">
        <v>0</v>
      </c>
      <c r="AN172" s="83" t="s">
        <v>2147</v>
      </c>
      <c r="AO172" s="80" t="s">
        <v>2189</v>
      </c>
      <c r="AP172" s="80" t="b">
        <v>0</v>
      </c>
      <c r="AQ172" s="83" t="s">
        <v>2037</v>
      </c>
      <c r="AR172" s="80"/>
      <c r="AS172" s="80">
        <v>0</v>
      </c>
      <c r="AT172" s="80">
        <v>0</v>
      </c>
      <c r="AU172" s="80"/>
      <c r="AV172" s="80"/>
      <c r="AW172" s="80"/>
      <c r="AX172" s="80"/>
      <c r="AY172" s="80"/>
      <c r="AZ172" s="80"/>
      <c r="BA172" s="80"/>
      <c r="BB172" s="80"/>
      <c r="BC172">
        <v>11</v>
      </c>
      <c r="BD172" s="79" t="str">
        <f>REPLACE(INDEX(GroupVertices[Group],MATCH(Edges25[[#This Row],[Vertex 1]],GroupVertices[Vertex],0)),1,1,"")</f>
        <v>1</v>
      </c>
      <c r="BE172" s="79" t="str">
        <f>REPLACE(INDEX(GroupVertices[Group],MATCH(Edges25[[#This Row],[Vertex 2]],GroupVertices[Vertex],0)),1,1,"")</f>
        <v>1</v>
      </c>
      <c r="BF172" s="48">
        <v>1</v>
      </c>
      <c r="BG172" s="49">
        <v>5</v>
      </c>
      <c r="BH172" s="48">
        <v>0</v>
      </c>
      <c r="BI172" s="49">
        <v>0</v>
      </c>
      <c r="BJ172" s="48">
        <v>0</v>
      </c>
      <c r="BK172" s="49">
        <v>0</v>
      </c>
      <c r="BL172" s="48">
        <v>19</v>
      </c>
      <c r="BM172" s="49">
        <v>95</v>
      </c>
      <c r="BN172" s="48">
        <v>20</v>
      </c>
    </row>
    <row r="173" spans="1:66" ht="15">
      <c r="A173" s="65" t="s">
        <v>236</v>
      </c>
      <c r="B173" s="65" t="s">
        <v>236</v>
      </c>
      <c r="C173" s="66" t="s">
        <v>3370</v>
      </c>
      <c r="D173" s="67">
        <v>10</v>
      </c>
      <c r="E173" s="68" t="s">
        <v>136</v>
      </c>
      <c r="F173" s="69">
        <v>20</v>
      </c>
      <c r="G173" s="66"/>
      <c r="H173" s="70"/>
      <c r="I173" s="71"/>
      <c r="J173" s="71"/>
      <c r="K173" s="34" t="s">
        <v>65</v>
      </c>
      <c r="L173" s="78">
        <v>173</v>
      </c>
      <c r="M173" s="78"/>
      <c r="N173" s="73" t="s">
        <v>850</v>
      </c>
      <c r="O173" s="80" t="s">
        <v>198</v>
      </c>
      <c r="P173" s="82">
        <v>43622.625</v>
      </c>
      <c r="Q173" s="80" t="s">
        <v>453</v>
      </c>
      <c r="R173" s="84" t="s">
        <v>692</v>
      </c>
      <c r="S173" s="80" t="s">
        <v>784</v>
      </c>
      <c r="T173" s="80" t="s">
        <v>1035</v>
      </c>
      <c r="U173" s="80"/>
      <c r="V173" s="80" t="s">
        <v>1295</v>
      </c>
      <c r="W173" s="82">
        <v>43622.625</v>
      </c>
      <c r="X173" s="85">
        <v>43622</v>
      </c>
      <c r="Y173" s="83" t="s">
        <v>1364</v>
      </c>
      <c r="Z173" s="80" t="s">
        <v>1730</v>
      </c>
      <c r="AA173" s="80"/>
      <c r="AB173" s="80"/>
      <c r="AC173" s="83" t="s">
        <v>2010</v>
      </c>
      <c r="AD173" s="80"/>
      <c r="AE173" s="80" t="b">
        <v>0</v>
      </c>
      <c r="AF173" s="80">
        <v>0</v>
      </c>
      <c r="AG173" s="83" t="s">
        <v>2147</v>
      </c>
      <c r="AH173" s="80" t="b">
        <v>0</v>
      </c>
      <c r="AI173" s="80" t="s">
        <v>2150</v>
      </c>
      <c r="AJ173" s="80"/>
      <c r="AK173" s="83" t="s">
        <v>2147</v>
      </c>
      <c r="AL173" s="80" t="b">
        <v>0</v>
      </c>
      <c r="AM173" s="80">
        <v>1</v>
      </c>
      <c r="AN173" s="83" t="s">
        <v>2147</v>
      </c>
      <c r="AO173" s="80" t="s">
        <v>2174</v>
      </c>
      <c r="AP173" s="80" t="b">
        <v>0</v>
      </c>
      <c r="AQ173" s="83" t="s">
        <v>2010</v>
      </c>
      <c r="AR173" s="80"/>
      <c r="AS173" s="80">
        <v>0</v>
      </c>
      <c r="AT173" s="80">
        <v>0</v>
      </c>
      <c r="AU173" s="80"/>
      <c r="AV173" s="80"/>
      <c r="AW173" s="80"/>
      <c r="AX173" s="80"/>
      <c r="AY173" s="80"/>
      <c r="AZ173" s="80"/>
      <c r="BA173" s="80"/>
      <c r="BB173" s="80"/>
      <c r="BC173">
        <v>13</v>
      </c>
      <c r="BD173" s="79" t="str">
        <f>REPLACE(INDEX(GroupVertices[Group],MATCH(Edges25[[#This Row],[Vertex 1]],GroupVertices[Vertex],0)),1,1,"")</f>
        <v>1</v>
      </c>
      <c r="BE173" s="79" t="str">
        <f>REPLACE(INDEX(GroupVertices[Group],MATCH(Edges25[[#This Row],[Vertex 2]],GroupVertices[Vertex],0)),1,1,"")</f>
        <v>1</v>
      </c>
      <c r="BF173" s="48">
        <v>1</v>
      </c>
      <c r="BG173" s="49">
        <v>3.5714285714285716</v>
      </c>
      <c r="BH173" s="48">
        <v>2</v>
      </c>
      <c r="BI173" s="49">
        <v>7.142857142857143</v>
      </c>
      <c r="BJ173" s="48">
        <v>0</v>
      </c>
      <c r="BK173" s="49">
        <v>0</v>
      </c>
      <c r="BL173" s="48">
        <v>25</v>
      </c>
      <c r="BM173" s="49">
        <v>89.28571428571429</v>
      </c>
      <c r="BN173" s="48">
        <v>28</v>
      </c>
    </row>
    <row r="174" spans="1:66" ht="15">
      <c r="A174" s="65" t="s">
        <v>236</v>
      </c>
      <c r="B174" s="65" t="s">
        <v>236</v>
      </c>
      <c r="C174" s="66" t="s">
        <v>3370</v>
      </c>
      <c r="D174" s="67">
        <v>10</v>
      </c>
      <c r="E174" s="68" t="s">
        <v>136</v>
      </c>
      <c r="F174" s="69">
        <v>20</v>
      </c>
      <c r="G174" s="66"/>
      <c r="H174" s="70"/>
      <c r="I174" s="71"/>
      <c r="J174" s="71"/>
      <c r="K174" s="34" t="s">
        <v>65</v>
      </c>
      <c r="L174" s="78">
        <v>174</v>
      </c>
      <c r="M174" s="78"/>
      <c r="N174" s="73" t="s">
        <v>850</v>
      </c>
      <c r="O174" s="80" t="s">
        <v>198</v>
      </c>
      <c r="P174" s="82">
        <v>43622.635416666664</v>
      </c>
      <c r="Q174" s="80" t="s">
        <v>454</v>
      </c>
      <c r="R174" s="84" t="s">
        <v>692</v>
      </c>
      <c r="S174" s="80" t="s">
        <v>784</v>
      </c>
      <c r="T174" s="80" t="s">
        <v>1036</v>
      </c>
      <c r="U174" s="80"/>
      <c r="V174" s="80" t="s">
        <v>1295</v>
      </c>
      <c r="W174" s="82">
        <v>43622.635416666664</v>
      </c>
      <c r="X174" s="85">
        <v>43622</v>
      </c>
      <c r="Y174" s="83" t="s">
        <v>1361</v>
      </c>
      <c r="Z174" s="80" t="s">
        <v>1731</v>
      </c>
      <c r="AA174" s="80"/>
      <c r="AB174" s="80"/>
      <c r="AC174" s="83" t="s">
        <v>2011</v>
      </c>
      <c r="AD174" s="80"/>
      <c r="AE174" s="80" t="b">
        <v>0</v>
      </c>
      <c r="AF174" s="80">
        <v>2</v>
      </c>
      <c r="AG174" s="83" t="s">
        <v>2147</v>
      </c>
      <c r="AH174" s="80" t="b">
        <v>0</v>
      </c>
      <c r="AI174" s="80" t="s">
        <v>2150</v>
      </c>
      <c r="AJ174" s="80"/>
      <c r="AK174" s="83" t="s">
        <v>2147</v>
      </c>
      <c r="AL174" s="80" t="b">
        <v>0</v>
      </c>
      <c r="AM174" s="80">
        <v>4</v>
      </c>
      <c r="AN174" s="83" t="s">
        <v>2147</v>
      </c>
      <c r="AO174" s="80" t="s">
        <v>2174</v>
      </c>
      <c r="AP174" s="80" t="b">
        <v>0</v>
      </c>
      <c r="AQ174" s="83" t="s">
        <v>2011</v>
      </c>
      <c r="AR174" s="80"/>
      <c r="AS174" s="80">
        <v>0</v>
      </c>
      <c r="AT174" s="80">
        <v>0</v>
      </c>
      <c r="AU174" s="80"/>
      <c r="AV174" s="80"/>
      <c r="AW174" s="80"/>
      <c r="AX174" s="80"/>
      <c r="AY174" s="80"/>
      <c r="AZ174" s="80"/>
      <c r="BA174" s="80"/>
      <c r="BB174" s="80"/>
      <c r="BC174">
        <v>13</v>
      </c>
      <c r="BD174" s="79" t="str">
        <f>REPLACE(INDEX(GroupVertices[Group],MATCH(Edges25[[#This Row],[Vertex 1]],GroupVertices[Vertex],0)),1,1,"")</f>
        <v>1</v>
      </c>
      <c r="BE174" s="79" t="str">
        <f>REPLACE(INDEX(GroupVertices[Group],MATCH(Edges25[[#This Row],[Vertex 2]],GroupVertices[Vertex],0)),1,1,"")</f>
        <v>1</v>
      </c>
      <c r="BF174" s="48">
        <v>4</v>
      </c>
      <c r="BG174" s="49">
        <v>12.5</v>
      </c>
      <c r="BH174" s="48">
        <v>1</v>
      </c>
      <c r="BI174" s="49">
        <v>3.125</v>
      </c>
      <c r="BJ174" s="48">
        <v>0</v>
      </c>
      <c r="BK174" s="49">
        <v>0</v>
      </c>
      <c r="BL174" s="48">
        <v>27</v>
      </c>
      <c r="BM174" s="49">
        <v>84.375</v>
      </c>
      <c r="BN174" s="48">
        <v>32</v>
      </c>
    </row>
    <row r="175" spans="1:66" ht="15">
      <c r="A175" s="65" t="s">
        <v>236</v>
      </c>
      <c r="B175" s="65" t="s">
        <v>236</v>
      </c>
      <c r="C175" s="66" t="s">
        <v>3370</v>
      </c>
      <c r="D175" s="67">
        <v>10</v>
      </c>
      <c r="E175" s="68" t="s">
        <v>136</v>
      </c>
      <c r="F175" s="69">
        <v>20</v>
      </c>
      <c r="G175" s="66"/>
      <c r="H175" s="70"/>
      <c r="I175" s="71"/>
      <c r="J175" s="71"/>
      <c r="K175" s="34" t="s">
        <v>65</v>
      </c>
      <c r="L175" s="78">
        <v>175</v>
      </c>
      <c r="M175" s="78"/>
      <c r="N175" s="73" t="s">
        <v>850</v>
      </c>
      <c r="O175" s="80" t="s">
        <v>198</v>
      </c>
      <c r="P175" s="82">
        <v>43622.663194444445</v>
      </c>
      <c r="Q175" s="80" t="s">
        <v>455</v>
      </c>
      <c r="R175" s="84" t="s">
        <v>692</v>
      </c>
      <c r="S175" s="80" t="s">
        <v>784</v>
      </c>
      <c r="T175" s="80" t="s">
        <v>1037</v>
      </c>
      <c r="U175" s="80"/>
      <c r="V175" s="80" t="s">
        <v>1295</v>
      </c>
      <c r="W175" s="82">
        <v>43622.663194444445</v>
      </c>
      <c r="X175" s="85">
        <v>43622</v>
      </c>
      <c r="Y175" s="83" t="s">
        <v>1512</v>
      </c>
      <c r="Z175" s="80" t="s">
        <v>1732</v>
      </c>
      <c r="AA175" s="80"/>
      <c r="AB175" s="80"/>
      <c r="AC175" s="83" t="s">
        <v>2012</v>
      </c>
      <c r="AD175" s="80"/>
      <c r="AE175" s="80" t="b">
        <v>0</v>
      </c>
      <c r="AF175" s="80">
        <v>2</v>
      </c>
      <c r="AG175" s="83" t="s">
        <v>2147</v>
      </c>
      <c r="AH175" s="80" t="b">
        <v>0</v>
      </c>
      <c r="AI175" s="80" t="s">
        <v>2150</v>
      </c>
      <c r="AJ175" s="80"/>
      <c r="AK175" s="83" t="s">
        <v>2147</v>
      </c>
      <c r="AL175" s="80" t="b">
        <v>0</v>
      </c>
      <c r="AM175" s="80">
        <v>0</v>
      </c>
      <c r="AN175" s="83" t="s">
        <v>2147</v>
      </c>
      <c r="AO175" s="80" t="s">
        <v>2174</v>
      </c>
      <c r="AP175" s="80" t="b">
        <v>0</v>
      </c>
      <c r="AQ175" s="83" t="s">
        <v>2012</v>
      </c>
      <c r="AR175" s="80"/>
      <c r="AS175" s="80">
        <v>0</v>
      </c>
      <c r="AT175" s="80">
        <v>0</v>
      </c>
      <c r="AU175" s="80"/>
      <c r="AV175" s="80"/>
      <c r="AW175" s="80"/>
      <c r="AX175" s="80"/>
      <c r="AY175" s="80"/>
      <c r="AZ175" s="80"/>
      <c r="BA175" s="80"/>
      <c r="BB175" s="80"/>
      <c r="BC175">
        <v>13</v>
      </c>
      <c r="BD175" s="79" t="str">
        <f>REPLACE(INDEX(GroupVertices[Group],MATCH(Edges25[[#This Row],[Vertex 1]],GroupVertices[Vertex],0)),1,1,"")</f>
        <v>1</v>
      </c>
      <c r="BE175" s="79" t="str">
        <f>REPLACE(INDEX(GroupVertices[Group],MATCH(Edges25[[#This Row],[Vertex 2]],GroupVertices[Vertex],0)),1,1,"")</f>
        <v>1</v>
      </c>
      <c r="BF175" s="48">
        <v>2</v>
      </c>
      <c r="BG175" s="49">
        <v>7.142857142857143</v>
      </c>
      <c r="BH175" s="48">
        <v>0</v>
      </c>
      <c r="BI175" s="49">
        <v>0</v>
      </c>
      <c r="BJ175" s="48">
        <v>0</v>
      </c>
      <c r="BK175" s="49">
        <v>0</v>
      </c>
      <c r="BL175" s="48">
        <v>26</v>
      </c>
      <c r="BM175" s="49">
        <v>92.85714285714286</v>
      </c>
      <c r="BN175" s="48">
        <v>28</v>
      </c>
    </row>
    <row r="176" spans="1:66" ht="15">
      <c r="A176" s="65" t="s">
        <v>255</v>
      </c>
      <c r="B176" s="65" t="s">
        <v>255</v>
      </c>
      <c r="C176" s="66" t="s">
        <v>3374</v>
      </c>
      <c r="D176" s="67">
        <v>7.666666666666667</v>
      </c>
      <c r="E176" s="68" t="s">
        <v>136</v>
      </c>
      <c r="F176" s="69">
        <v>26.666666666666664</v>
      </c>
      <c r="G176" s="66"/>
      <c r="H176" s="70"/>
      <c r="I176" s="71"/>
      <c r="J176" s="71"/>
      <c r="K176" s="34" t="s">
        <v>65</v>
      </c>
      <c r="L176" s="78">
        <v>176</v>
      </c>
      <c r="M176" s="78"/>
      <c r="N176" s="73" t="s">
        <v>888</v>
      </c>
      <c r="O176" s="80" t="s">
        <v>198</v>
      </c>
      <c r="P176" s="82">
        <v>43627.41667824074</v>
      </c>
      <c r="Q176" s="80" t="s">
        <v>429</v>
      </c>
      <c r="R176" s="84" t="s">
        <v>676</v>
      </c>
      <c r="S176" s="80" t="s">
        <v>820</v>
      </c>
      <c r="T176" s="80" t="s">
        <v>1023</v>
      </c>
      <c r="U176" s="80" t="s">
        <v>1193</v>
      </c>
      <c r="V176" s="80" t="s">
        <v>1193</v>
      </c>
      <c r="W176" s="82">
        <v>43627.41667824074</v>
      </c>
      <c r="X176" s="85">
        <v>43627</v>
      </c>
      <c r="Y176" s="83" t="s">
        <v>1357</v>
      </c>
      <c r="Z176" s="80" t="s">
        <v>1706</v>
      </c>
      <c r="AA176" s="80"/>
      <c r="AB176" s="80"/>
      <c r="AC176" s="83" t="s">
        <v>1986</v>
      </c>
      <c r="AD176" s="80"/>
      <c r="AE176" s="80" t="b">
        <v>0</v>
      </c>
      <c r="AF176" s="80">
        <v>0</v>
      </c>
      <c r="AG176" s="83" t="s">
        <v>2147</v>
      </c>
      <c r="AH176" s="80" t="b">
        <v>0</v>
      </c>
      <c r="AI176" s="80" t="s">
        <v>2150</v>
      </c>
      <c r="AJ176" s="80"/>
      <c r="AK176" s="83" t="s">
        <v>2147</v>
      </c>
      <c r="AL176" s="80" t="b">
        <v>0</v>
      </c>
      <c r="AM176" s="80">
        <v>0</v>
      </c>
      <c r="AN176" s="83" t="s">
        <v>2147</v>
      </c>
      <c r="AO176" s="80" t="s">
        <v>2174</v>
      </c>
      <c r="AP176" s="80" t="b">
        <v>0</v>
      </c>
      <c r="AQ176" s="83" t="s">
        <v>1986</v>
      </c>
      <c r="AR176" s="80"/>
      <c r="AS176" s="80">
        <v>0</v>
      </c>
      <c r="AT176" s="80">
        <v>0</v>
      </c>
      <c r="AU176" s="80"/>
      <c r="AV176" s="80"/>
      <c r="AW176" s="80"/>
      <c r="AX176" s="80"/>
      <c r="AY176" s="80"/>
      <c r="AZ176" s="80"/>
      <c r="BA176" s="80"/>
      <c r="BB176" s="80"/>
      <c r="BC176">
        <v>9</v>
      </c>
      <c r="BD176" s="79" t="str">
        <f>REPLACE(INDEX(GroupVertices[Group],MATCH(Edges25[[#This Row],[Vertex 1]],GroupVertices[Vertex],0)),1,1,"")</f>
        <v>1</v>
      </c>
      <c r="BE176" s="79" t="str">
        <f>REPLACE(INDEX(GroupVertices[Group],MATCH(Edges25[[#This Row],[Vertex 2]],GroupVertices[Vertex],0)),1,1,"")</f>
        <v>1</v>
      </c>
      <c r="BF176" s="48">
        <v>0</v>
      </c>
      <c r="BG176" s="49">
        <v>0</v>
      </c>
      <c r="BH176" s="48">
        <v>0</v>
      </c>
      <c r="BI176" s="49">
        <v>0</v>
      </c>
      <c r="BJ176" s="48">
        <v>0</v>
      </c>
      <c r="BK176" s="49">
        <v>0</v>
      </c>
      <c r="BL176" s="48">
        <v>18</v>
      </c>
      <c r="BM176" s="49">
        <v>100</v>
      </c>
      <c r="BN176" s="48">
        <v>18</v>
      </c>
    </row>
    <row r="177" spans="1:66" ht="15">
      <c r="A177" s="65" t="s">
        <v>268</v>
      </c>
      <c r="B177" s="65" t="s">
        <v>268</v>
      </c>
      <c r="C177" s="66" t="s">
        <v>3370</v>
      </c>
      <c r="D177" s="67">
        <v>10</v>
      </c>
      <c r="E177" s="68" t="s">
        <v>136</v>
      </c>
      <c r="F177" s="69">
        <v>20</v>
      </c>
      <c r="G177" s="66"/>
      <c r="H177" s="70"/>
      <c r="I177" s="71"/>
      <c r="J177" s="71"/>
      <c r="K177" s="34" t="s">
        <v>65</v>
      </c>
      <c r="L177" s="78">
        <v>177</v>
      </c>
      <c r="M177" s="78"/>
      <c r="N177" s="73" t="s">
        <v>850</v>
      </c>
      <c r="O177" s="80" t="s">
        <v>198</v>
      </c>
      <c r="P177" s="82">
        <v>43627.62700231482</v>
      </c>
      <c r="Q177" s="80" t="s">
        <v>542</v>
      </c>
      <c r="R177" s="80" t="s">
        <v>753</v>
      </c>
      <c r="S177" s="80" t="s">
        <v>785</v>
      </c>
      <c r="T177" s="80" t="s">
        <v>1066</v>
      </c>
      <c r="U177" s="80" t="s">
        <v>1260</v>
      </c>
      <c r="V177" s="80" t="s">
        <v>1260</v>
      </c>
      <c r="W177" s="82">
        <v>43627.62700231482</v>
      </c>
      <c r="X177" s="85">
        <v>43627</v>
      </c>
      <c r="Y177" s="83" t="s">
        <v>1525</v>
      </c>
      <c r="Z177" s="80" t="s">
        <v>1819</v>
      </c>
      <c r="AA177" s="80"/>
      <c r="AB177" s="80"/>
      <c r="AC177" s="83" t="s">
        <v>2100</v>
      </c>
      <c r="AD177" s="80"/>
      <c r="AE177" s="80" t="b">
        <v>0</v>
      </c>
      <c r="AF177" s="80">
        <v>1</v>
      </c>
      <c r="AG177" s="83" t="s">
        <v>2147</v>
      </c>
      <c r="AH177" s="80" t="b">
        <v>0</v>
      </c>
      <c r="AI177" s="80" t="s">
        <v>2150</v>
      </c>
      <c r="AJ177" s="80"/>
      <c r="AK177" s="83" t="s">
        <v>2147</v>
      </c>
      <c r="AL177" s="80" t="b">
        <v>0</v>
      </c>
      <c r="AM177" s="80">
        <v>1</v>
      </c>
      <c r="AN177" s="83" t="s">
        <v>2147</v>
      </c>
      <c r="AO177" s="80" t="s">
        <v>2189</v>
      </c>
      <c r="AP177" s="80" t="b">
        <v>0</v>
      </c>
      <c r="AQ177" s="83" t="s">
        <v>2100</v>
      </c>
      <c r="AR177" s="80"/>
      <c r="AS177" s="80">
        <v>0</v>
      </c>
      <c r="AT177" s="80">
        <v>0</v>
      </c>
      <c r="AU177" s="80"/>
      <c r="AV177" s="80"/>
      <c r="AW177" s="80"/>
      <c r="AX177" s="80"/>
      <c r="AY177" s="80"/>
      <c r="AZ177" s="80"/>
      <c r="BA177" s="80"/>
      <c r="BB177" s="80"/>
      <c r="BC177">
        <v>17</v>
      </c>
      <c r="BD177" s="79" t="str">
        <f>REPLACE(INDEX(GroupVertices[Group],MATCH(Edges25[[#This Row],[Vertex 1]],GroupVertices[Vertex],0)),1,1,"")</f>
        <v>1</v>
      </c>
      <c r="BE177" s="79" t="str">
        <f>REPLACE(INDEX(GroupVertices[Group],MATCH(Edges25[[#This Row],[Vertex 2]],GroupVertices[Vertex],0)),1,1,"")</f>
        <v>1</v>
      </c>
      <c r="BF177" s="48">
        <v>1</v>
      </c>
      <c r="BG177" s="49">
        <v>2.380952380952381</v>
      </c>
      <c r="BH177" s="48">
        <v>0</v>
      </c>
      <c r="BI177" s="49">
        <v>0</v>
      </c>
      <c r="BJ177" s="48">
        <v>0</v>
      </c>
      <c r="BK177" s="49">
        <v>0</v>
      </c>
      <c r="BL177" s="48">
        <v>41</v>
      </c>
      <c r="BM177" s="49">
        <v>97.61904761904762</v>
      </c>
      <c r="BN177" s="48">
        <v>42</v>
      </c>
    </row>
    <row r="178" spans="1:66" ht="15">
      <c r="A178" s="65" t="s">
        <v>246</v>
      </c>
      <c r="B178" s="65" t="s">
        <v>246</v>
      </c>
      <c r="C178" s="66" t="s">
        <v>3377</v>
      </c>
      <c r="D178" s="67">
        <v>5.333333333333334</v>
      </c>
      <c r="E178" s="68" t="s">
        <v>132</v>
      </c>
      <c r="F178" s="69">
        <v>33.333333333333336</v>
      </c>
      <c r="G178" s="66"/>
      <c r="H178" s="70"/>
      <c r="I178" s="71"/>
      <c r="J178" s="71"/>
      <c r="K178" s="34" t="s">
        <v>65</v>
      </c>
      <c r="L178" s="78">
        <v>178</v>
      </c>
      <c r="M178" s="78"/>
      <c r="N178" s="73" t="s">
        <v>850</v>
      </c>
      <c r="O178" s="80" t="s">
        <v>198</v>
      </c>
      <c r="P178" s="82">
        <v>43630.375023148146</v>
      </c>
      <c r="Q178" s="80" t="s">
        <v>491</v>
      </c>
      <c r="R178" s="84" t="s">
        <v>717</v>
      </c>
      <c r="S178" s="80" t="s">
        <v>813</v>
      </c>
      <c r="T178" s="80" t="s">
        <v>1071</v>
      </c>
      <c r="U178" s="80" t="s">
        <v>1231</v>
      </c>
      <c r="V178" s="80" t="s">
        <v>1231</v>
      </c>
      <c r="W178" s="82">
        <v>43630.375023148146</v>
      </c>
      <c r="X178" s="85">
        <v>43630</v>
      </c>
      <c r="Y178" s="83" t="s">
        <v>1368</v>
      </c>
      <c r="Z178" s="80" t="s">
        <v>1768</v>
      </c>
      <c r="AA178" s="80"/>
      <c r="AB178" s="80"/>
      <c r="AC178" s="83" t="s">
        <v>2048</v>
      </c>
      <c r="AD178" s="80"/>
      <c r="AE178" s="80" t="b">
        <v>0</v>
      </c>
      <c r="AF178" s="80">
        <v>0</v>
      </c>
      <c r="AG178" s="83" t="s">
        <v>2147</v>
      </c>
      <c r="AH178" s="80" t="b">
        <v>0</v>
      </c>
      <c r="AI178" s="80" t="s">
        <v>2153</v>
      </c>
      <c r="AJ178" s="80"/>
      <c r="AK178" s="83" t="s">
        <v>2147</v>
      </c>
      <c r="AL178" s="80" t="b">
        <v>0</v>
      </c>
      <c r="AM178" s="80">
        <v>0</v>
      </c>
      <c r="AN178" s="83" t="s">
        <v>2147</v>
      </c>
      <c r="AO178" s="80" t="s">
        <v>2174</v>
      </c>
      <c r="AP178" s="80" t="b">
        <v>0</v>
      </c>
      <c r="AQ178" s="83" t="s">
        <v>2048</v>
      </c>
      <c r="AR178" s="80"/>
      <c r="AS178" s="80">
        <v>0</v>
      </c>
      <c r="AT178" s="80">
        <v>0</v>
      </c>
      <c r="AU178" s="80"/>
      <c r="AV178" s="80"/>
      <c r="AW178" s="80"/>
      <c r="AX178" s="80"/>
      <c r="AY178" s="80"/>
      <c r="AZ178" s="80"/>
      <c r="BA178" s="80"/>
      <c r="BB178" s="80"/>
      <c r="BC178">
        <v>5</v>
      </c>
      <c r="BD178" s="79" t="str">
        <f>REPLACE(INDEX(GroupVertices[Group],MATCH(Edges25[[#This Row],[Vertex 1]],GroupVertices[Vertex],0)),1,1,"")</f>
        <v>1</v>
      </c>
      <c r="BE178" s="79" t="str">
        <f>REPLACE(INDEX(GroupVertices[Group],MATCH(Edges25[[#This Row],[Vertex 2]],GroupVertices[Vertex],0)),1,1,"")</f>
        <v>1</v>
      </c>
      <c r="BF178" s="48">
        <v>0</v>
      </c>
      <c r="BG178" s="49">
        <v>0</v>
      </c>
      <c r="BH178" s="48">
        <v>3</v>
      </c>
      <c r="BI178" s="49">
        <v>7.5</v>
      </c>
      <c r="BJ178" s="48">
        <v>0</v>
      </c>
      <c r="BK178" s="49">
        <v>0</v>
      </c>
      <c r="BL178" s="48">
        <v>37</v>
      </c>
      <c r="BM178" s="49">
        <v>92.5</v>
      </c>
      <c r="BN178" s="48">
        <v>40</v>
      </c>
    </row>
    <row r="179" spans="1:66" ht="15">
      <c r="A179" s="65" t="s">
        <v>236</v>
      </c>
      <c r="B179" s="65" t="s">
        <v>236</v>
      </c>
      <c r="C179" s="66" t="s">
        <v>3370</v>
      </c>
      <c r="D179" s="67">
        <v>10</v>
      </c>
      <c r="E179" s="68" t="s">
        <v>136</v>
      </c>
      <c r="F179" s="69">
        <v>20</v>
      </c>
      <c r="G179" s="66"/>
      <c r="H179" s="70"/>
      <c r="I179" s="71"/>
      <c r="J179" s="71"/>
      <c r="K179" s="34" t="s">
        <v>65</v>
      </c>
      <c r="L179" s="78">
        <v>179</v>
      </c>
      <c r="M179" s="78"/>
      <c r="N179" s="73" t="s">
        <v>850</v>
      </c>
      <c r="O179" s="80" t="s">
        <v>198</v>
      </c>
      <c r="P179" s="82">
        <v>43637.604166666664</v>
      </c>
      <c r="Q179" s="80" t="s">
        <v>456</v>
      </c>
      <c r="R179" s="84" t="s">
        <v>693</v>
      </c>
      <c r="S179" s="80" t="s">
        <v>784</v>
      </c>
      <c r="T179" s="80" t="s">
        <v>1038</v>
      </c>
      <c r="U179" s="80"/>
      <c r="V179" s="80" t="s">
        <v>1295</v>
      </c>
      <c r="W179" s="82">
        <v>43637.604166666664</v>
      </c>
      <c r="X179" s="85">
        <v>43637</v>
      </c>
      <c r="Y179" s="83" t="s">
        <v>1335</v>
      </c>
      <c r="Z179" s="80" t="s">
        <v>1733</v>
      </c>
      <c r="AA179" s="80"/>
      <c r="AB179" s="80"/>
      <c r="AC179" s="83" t="s">
        <v>2013</v>
      </c>
      <c r="AD179" s="80"/>
      <c r="AE179" s="80" t="b">
        <v>0</v>
      </c>
      <c r="AF179" s="80">
        <v>0</v>
      </c>
      <c r="AG179" s="83" t="s">
        <v>2147</v>
      </c>
      <c r="AH179" s="80" t="b">
        <v>0</v>
      </c>
      <c r="AI179" s="80" t="s">
        <v>2150</v>
      </c>
      <c r="AJ179" s="80"/>
      <c r="AK179" s="83" t="s">
        <v>2147</v>
      </c>
      <c r="AL179" s="80" t="b">
        <v>0</v>
      </c>
      <c r="AM179" s="80">
        <v>0</v>
      </c>
      <c r="AN179" s="83" t="s">
        <v>2147</v>
      </c>
      <c r="AO179" s="80" t="s">
        <v>2174</v>
      </c>
      <c r="AP179" s="80" t="b">
        <v>0</v>
      </c>
      <c r="AQ179" s="83" t="s">
        <v>2013</v>
      </c>
      <c r="AR179" s="80"/>
      <c r="AS179" s="80">
        <v>0</v>
      </c>
      <c r="AT179" s="80">
        <v>0</v>
      </c>
      <c r="AU179" s="80"/>
      <c r="AV179" s="80"/>
      <c r="AW179" s="80"/>
      <c r="AX179" s="80"/>
      <c r="AY179" s="80"/>
      <c r="AZ179" s="80"/>
      <c r="BA179" s="80"/>
      <c r="BB179" s="80"/>
      <c r="BC179">
        <v>13</v>
      </c>
      <c r="BD179" s="79" t="str">
        <f>REPLACE(INDEX(GroupVertices[Group],MATCH(Edges25[[#This Row],[Vertex 1]],GroupVertices[Vertex],0)),1,1,"")</f>
        <v>1</v>
      </c>
      <c r="BE179" s="79" t="str">
        <f>REPLACE(INDEX(GroupVertices[Group],MATCH(Edges25[[#This Row],[Vertex 2]],GroupVertices[Vertex],0)),1,1,"")</f>
        <v>1</v>
      </c>
      <c r="BF179" s="48">
        <v>1</v>
      </c>
      <c r="BG179" s="49">
        <v>2.857142857142857</v>
      </c>
      <c r="BH179" s="48">
        <v>1</v>
      </c>
      <c r="BI179" s="49">
        <v>2.857142857142857</v>
      </c>
      <c r="BJ179" s="48">
        <v>0</v>
      </c>
      <c r="BK179" s="49">
        <v>0</v>
      </c>
      <c r="BL179" s="48">
        <v>33</v>
      </c>
      <c r="BM179" s="49">
        <v>94.28571428571429</v>
      </c>
      <c r="BN179" s="48">
        <v>35</v>
      </c>
    </row>
    <row r="180" spans="1:66" ht="15">
      <c r="A180" s="65" t="s">
        <v>254</v>
      </c>
      <c r="B180" s="65" t="s">
        <v>254</v>
      </c>
      <c r="C180" s="66" t="s">
        <v>3370</v>
      </c>
      <c r="D180" s="67">
        <v>10</v>
      </c>
      <c r="E180" s="68" t="s">
        <v>136</v>
      </c>
      <c r="F180" s="69">
        <v>20</v>
      </c>
      <c r="G180" s="66"/>
      <c r="H180" s="70"/>
      <c r="I180" s="71"/>
      <c r="J180" s="71"/>
      <c r="K180" s="34" t="s">
        <v>65</v>
      </c>
      <c r="L180" s="78">
        <v>180</v>
      </c>
      <c r="M180" s="78"/>
      <c r="N180" s="73" t="s">
        <v>850</v>
      </c>
      <c r="O180" s="80" t="s">
        <v>198</v>
      </c>
      <c r="P180" s="82">
        <v>43644.38888888889</v>
      </c>
      <c r="Q180" s="80" t="s">
        <v>369</v>
      </c>
      <c r="R180" s="84" t="s">
        <v>620</v>
      </c>
      <c r="S180" s="80" t="s">
        <v>787</v>
      </c>
      <c r="T180" s="80" t="s">
        <v>963</v>
      </c>
      <c r="U180" s="80"/>
      <c r="V180" s="80" t="s">
        <v>1313</v>
      </c>
      <c r="W180" s="82">
        <v>43644.38888888889</v>
      </c>
      <c r="X180" s="85">
        <v>43644</v>
      </c>
      <c r="Y180" s="83" t="s">
        <v>1334</v>
      </c>
      <c r="Z180" s="80" t="s">
        <v>1646</v>
      </c>
      <c r="AA180" s="80"/>
      <c r="AB180" s="80"/>
      <c r="AC180" s="83" t="s">
        <v>1926</v>
      </c>
      <c r="AD180" s="80"/>
      <c r="AE180" s="80" t="b">
        <v>0</v>
      </c>
      <c r="AF180" s="80">
        <v>1</v>
      </c>
      <c r="AG180" s="83" t="s">
        <v>2147</v>
      </c>
      <c r="AH180" s="80" t="b">
        <v>0</v>
      </c>
      <c r="AI180" s="80" t="s">
        <v>2150</v>
      </c>
      <c r="AJ180" s="80"/>
      <c r="AK180" s="83" t="s">
        <v>2147</v>
      </c>
      <c r="AL180" s="80" t="b">
        <v>0</v>
      </c>
      <c r="AM180" s="80">
        <v>4</v>
      </c>
      <c r="AN180" s="83" t="s">
        <v>2147</v>
      </c>
      <c r="AO180" s="80" t="s">
        <v>2174</v>
      </c>
      <c r="AP180" s="80" t="b">
        <v>0</v>
      </c>
      <c r="AQ180" s="83" t="s">
        <v>1926</v>
      </c>
      <c r="AR180" s="80"/>
      <c r="AS180" s="80">
        <v>0</v>
      </c>
      <c r="AT180" s="80">
        <v>0</v>
      </c>
      <c r="AU180" s="80"/>
      <c r="AV180" s="80"/>
      <c r="AW180" s="80"/>
      <c r="AX180" s="80"/>
      <c r="AY180" s="80"/>
      <c r="AZ180" s="80"/>
      <c r="BA180" s="80"/>
      <c r="BB180" s="80"/>
      <c r="BC180">
        <v>19</v>
      </c>
      <c r="BD180" s="79" t="str">
        <f>REPLACE(INDEX(GroupVertices[Group],MATCH(Edges25[[#This Row],[Vertex 1]],GroupVertices[Vertex],0)),1,1,"")</f>
        <v>1</v>
      </c>
      <c r="BE180" s="79" t="str">
        <f>REPLACE(INDEX(GroupVertices[Group],MATCH(Edges25[[#This Row],[Vertex 2]],GroupVertices[Vertex],0)),1,1,"")</f>
        <v>1</v>
      </c>
      <c r="BF180" s="48">
        <v>0</v>
      </c>
      <c r="BG180" s="49">
        <v>0</v>
      </c>
      <c r="BH180" s="48">
        <v>0</v>
      </c>
      <c r="BI180" s="49">
        <v>0</v>
      </c>
      <c r="BJ180" s="48">
        <v>0</v>
      </c>
      <c r="BK180" s="49">
        <v>0</v>
      </c>
      <c r="BL180" s="48">
        <v>20</v>
      </c>
      <c r="BM180" s="49">
        <v>100</v>
      </c>
      <c r="BN180" s="48">
        <v>20</v>
      </c>
    </row>
    <row r="181" spans="1:66" ht="15">
      <c r="A181" s="65" t="s">
        <v>262</v>
      </c>
      <c r="B181" s="65" t="s">
        <v>262</v>
      </c>
      <c r="C181" s="66" t="s">
        <v>3380</v>
      </c>
      <c r="D181" s="67">
        <v>7.083333333333333</v>
      </c>
      <c r="E181" s="68" t="s">
        <v>136</v>
      </c>
      <c r="F181" s="69">
        <v>28.333333333333336</v>
      </c>
      <c r="G181" s="66"/>
      <c r="H181" s="70"/>
      <c r="I181" s="71"/>
      <c r="J181" s="71"/>
      <c r="K181" s="34" t="s">
        <v>65</v>
      </c>
      <c r="L181" s="78">
        <v>181</v>
      </c>
      <c r="M181" s="78"/>
      <c r="N181" s="73" t="s">
        <v>850</v>
      </c>
      <c r="O181" s="80" t="s">
        <v>198</v>
      </c>
      <c r="P181" s="82">
        <v>43650.45</v>
      </c>
      <c r="Q181" s="80" t="s">
        <v>420</v>
      </c>
      <c r="R181" s="84" t="s">
        <v>668</v>
      </c>
      <c r="S181" s="80" t="s">
        <v>820</v>
      </c>
      <c r="T181" s="80" t="s">
        <v>1016</v>
      </c>
      <c r="U181" s="80"/>
      <c r="V181" s="80" t="s">
        <v>1321</v>
      </c>
      <c r="W181" s="82">
        <v>43650.45</v>
      </c>
      <c r="X181" s="85">
        <v>43650</v>
      </c>
      <c r="Y181" s="83" t="s">
        <v>1474</v>
      </c>
      <c r="Z181" s="80" t="s">
        <v>1697</v>
      </c>
      <c r="AA181" s="80"/>
      <c r="AB181" s="80"/>
      <c r="AC181" s="83" t="s">
        <v>1977</v>
      </c>
      <c r="AD181" s="80"/>
      <c r="AE181" s="80" t="b">
        <v>0</v>
      </c>
      <c r="AF181" s="80">
        <v>1</v>
      </c>
      <c r="AG181" s="83" t="s">
        <v>2147</v>
      </c>
      <c r="AH181" s="80" t="b">
        <v>0</v>
      </c>
      <c r="AI181" s="80" t="s">
        <v>2153</v>
      </c>
      <c r="AJ181" s="80"/>
      <c r="AK181" s="83" t="s">
        <v>2147</v>
      </c>
      <c r="AL181" s="80" t="b">
        <v>0</v>
      </c>
      <c r="AM181" s="80">
        <v>0</v>
      </c>
      <c r="AN181" s="83" t="s">
        <v>2147</v>
      </c>
      <c r="AO181" s="80" t="s">
        <v>2174</v>
      </c>
      <c r="AP181" s="80" t="b">
        <v>0</v>
      </c>
      <c r="AQ181" s="83" t="s">
        <v>1977</v>
      </c>
      <c r="AR181" s="80"/>
      <c r="AS181" s="80">
        <v>0</v>
      </c>
      <c r="AT181" s="80">
        <v>0</v>
      </c>
      <c r="AU181" s="80"/>
      <c r="AV181" s="80"/>
      <c r="AW181" s="80"/>
      <c r="AX181" s="80"/>
      <c r="AY181" s="80"/>
      <c r="AZ181" s="80"/>
      <c r="BA181" s="80"/>
      <c r="BB181" s="80"/>
      <c r="BC181">
        <v>8</v>
      </c>
      <c r="BD181" s="79" t="str">
        <f>REPLACE(INDEX(GroupVertices[Group],MATCH(Edges25[[#This Row],[Vertex 1]],GroupVertices[Vertex],0)),1,1,"")</f>
        <v>1</v>
      </c>
      <c r="BE181" s="79" t="str">
        <f>REPLACE(INDEX(GroupVertices[Group],MATCH(Edges25[[#This Row],[Vertex 2]],GroupVertices[Vertex],0)),1,1,"")</f>
        <v>1</v>
      </c>
      <c r="BF181" s="48">
        <v>0</v>
      </c>
      <c r="BG181" s="49">
        <v>0</v>
      </c>
      <c r="BH181" s="48">
        <v>1</v>
      </c>
      <c r="BI181" s="49">
        <v>2.857142857142857</v>
      </c>
      <c r="BJ181" s="48">
        <v>0</v>
      </c>
      <c r="BK181" s="49">
        <v>0</v>
      </c>
      <c r="BL181" s="48">
        <v>34</v>
      </c>
      <c r="BM181" s="49">
        <v>97.14285714285714</v>
      </c>
      <c r="BN181" s="48">
        <v>35</v>
      </c>
    </row>
    <row r="182" spans="1:66" ht="15">
      <c r="A182" s="65" t="s">
        <v>272</v>
      </c>
      <c r="B182" s="65" t="s">
        <v>272</v>
      </c>
      <c r="C182" s="66" t="s">
        <v>3380</v>
      </c>
      <c r="D182" s="67">
        <v>7.083333333333333</v>
      </c>
      <c r="E182" s="68" t="s">
        <v>136</v>
      </c>
      <c r="F182" s="69">
        <v>28.333333333333336</v>
      </c>
      <c r="G182" s="66"/>
      <c r="H182" s="70"/>
      <c r="I182" s="71"/>
      <c r="J182" s="71"/>
      <c r="K182" s="34" t="s">
        <v>65</v>
      </c>
      <c r="L182" s="78">
        <v>182</v>
      </c>
      <c r="M182" s="78"/>
      <c r="N182" s="73" t="s">
        <v>850</v>
      </c>
      <c r="O182" s="80" t="s">
        <v>198</v>
      </c>
      <c r="P182" s="82">
        <v>43653.395833333336</v>
      </c>
      <c r="Q182" s="80" t="s">
        <v>547</v>
      </c>
      <c r="R182" s="80" t="s">
        <v>756</v>
      </c>
      <c r="S182" s="80" t="s">
        <v>839</v>
      </c>
      <c r="T182" s="80" t="s">
        <v>1111</v>
      </c>
      <c r="U182" s="80"/>
      <c r="V182" s="80" t="s">
        <v>1331</v>
      </c>
      <c r="W182" s="82">
        <v>43653.395833333336</v>
      </c>
      <c r="X182" s="85">
        <v>43653</v>
      </c>
      <c r="Y182" s="83" t="s">
        <v>1344</v>
      </c>
      <c r="Z182" s="80" t="s">
        <v>1824</v>
      </c>
      <c r="AA182" s="80"/>
      <c r="AB182" s="80"/>
      <c r="AC182" s="83" t="s">
        <v>2105</v>
      </c>
      <c r="AD182" s="80"/>
      <c r="AE182" s="80" t="b">
        <v>0</v>
      </c>
      <c r="AF182" s="80">
        <v>5</v>
      </c>
      <c r="AG182" s="83" t="s">
        <v>2147</v>
      </c>
      <c r="AH182" s="80" t="b">
        <v>0</v>
      </c>
      <c r="AI182" s="80" t="s">
        <v>2150</v>
      </c>
      <c r="AJ182" s="80"/>
      <c r="AK182" s="83" t="s">
        <v>2147</v>
      </c>
      <c r="AL182" s="80" t="b">
        <v>0</v>
      </c>
      <c r="AM182" s="80">
        <v>2</v>
      </c>
      <c r="AN182" s="83" t="s">
        <v>2147</v>
      </c>
      <c r="AO182" s="80" t="s">
        <v>2186</v>
      </c>
      <c r="AP182" s="80" t="b">
        <v>0</v>
      </c>
      <c r="AQ182" s="83" t="s">
        <v>2105</v>
      </c>
      <c r="AR182" s="80"/>
      <c r="AS182" s="80">
        <v>0</v>
      </c>
      <c r="AT182" s="80">
        <v>0</v>
      </c>
      <c r="AU182" s="80"/>
      <c r="AV182" s="80"/>
      <c r="AW182" s="80"/>
      <c r="AX182" s="80"/>
      <c r="AY182" s="80"/>
      <c r="AZ182" s="80"/>
      <c r="BA182" s="80"/>
      <c r="BB182" s="80"/>
      <c r="BC182">
        <v>8</v>
      </c>
      <c r="BD182" s="79" t="str">
        <f>REPLACE(INDEX(GroupVertices[Group],MATCH(Edges25[[#This Row],[Vertex 1]],GroupVertices[Vertex],0)),1,1,"")</f>
        <v>1</v>
      </c>
      <c r="BE182" s="79" t="str">
        <f>REPLACE(INDEX(GroupVertices[Group],MATCH(Edges25[[#This Row],[Vertex 2]],GroupVertices[Vertex],0)),1,1,"")</f>
        <v>1</v>
      </c>
      <c r="BF182" s="48">
        <v>0</v>
      </c>
      <c r="BG182" s="49">
        <v>0</v>
      </c>
      <c r="BH182" s="48">
        <v>0</v>
      </c>
      <c r="BI182" s="49">
        <v>0</v>
      </c>
      <c r="BJ182" s="48">
        <v>0</v>
      </c>
      <c r="BK182" s="49">
        <v>0</v>
      </c>
      <c r="BL182" s="48">
        <v>16</v>
      </c>
      <c r="BM182" s="49">
        <v>100</v>
      </c>
      <c r="BN182" s="48">
        <v>16</v>
      </c>
    </row>
    <row r="183" spans="1:66" ht="15">
      <c r="A183" s="65" t="s">
        <v>272</v>
      </c>
      <c r="B183" s="65" t="s">
        <v>272</v>
      </c>
      <c r="C183" s="66" t="s">
        <v>3380</v>
      </c>
      <c r="D183" s="67">
        <v>7.083333333333333</v>
      </c>
      <c r="E183" s="68" t="s">
        <v>136</v>
      </c>
      <c r="F183" s="69">
        <v>28.333333333333336</v>
      </c>
      <c r="G183" s="66"/>
      <c r="H183" s="70"/>
      <c r="I183" s="71"/>
      <c r="J183" s="71"/>
      <c r="K183" s="34" t="s">
        <v>65</v>
      </c>
      <c r="L183" s="78">
        <v>183</v>
      </c>
      <c r="M183" s="78"/>
      <c r="N183" s="73" t="s">
        <v>850</v>
      </c>
      <c r="O183" s="80" t="s">
        <v>198</v>
      </c>
      <c r="P183" s="82">
        <v>43656.333333333336</v>
      </c>
      <c r="Q183" s="80" t="s">
        <v>548</v>
      </c>
      <c r="R183" s="80" t="s">
        <v>756</v>
      </c>
      <c r="S183" s="80" t="s">
        <v>839</v>
      </c>
      <c r="T183" s="80" t="s">
        <v>1112</v>
      </c>
      <c r="U183" s="80"/>
      <c r="V183" s="80" t="s">
        <v>1331</v>
      </c>
      <c r="W183" s="82">
        <v>43656.333333333336</v>
      </c>
      <c r="X183" s="85">
        <v>43656</v>
      </c>
      <c r="Y183" s="83" t="s">
        <v>1366</v>
      </c>
      <c r="Z183" s="80" t="s">
        <v>1825</v>
      </c>
      <c r="AA183" s="80"/>
      <c r="AB183" s="80"/>
      <c r="AC183" s="83" t="s">
        <v>2106</v>
      </c>
      <c r="AD183" s="80"/>
      <c r="AE183" s="80" t="b">
        <v>0</v>
      </c>
      <c r="AF183" s="80">
        <v>6</v>
      </c>
      <c r="AG183" s="83" t="s">
        <v>2147</v>
      </c>
      <c r="AH183" s="80" t="b">
        <v>0</v>
      </c>
      <c r="AI183" s="80" t="s">
        <v>2150</v>
      </c>
      <c r="AJ183" s="80"/>
      <c r="AK183" s="83" t="s">
        <v>2147</v>
      </c>
      <c r="AL183" s="80" t="b">
        <v>0</v>
      </c>
      <c r="AM183" s="80">
        <v>9</v>
      </c>
      <c r="AN183" s="83" t="s">
        <v>2147</v>
      </c>
      <c r="AO183" s="80" t="s">
        <v>2186</v>
      </c>
      <c r="AP183" s="80" t="b">
        <v>0</v>
      </c>
      <c r="AQ183" s="83" t="s">
        <v>2106</v>
      </c>
      <c r="AR183" s="80"/>
      <c r="AS183" s="80">
        <v>0</v>
      </c>
      <c r="AT183" s="80">
        <v>0</v>
      </c>
      <c r="AU183" s="80"/>
      <c r="AV183" s="80"/>
      <c r="AW183" s="80"/>
      <c r="AX183" s="80"/>
      <c r="AY183" s="80"/>
      <c r="AZ183" s="80"/>
      <c r="BA183" s="80"/>
      <c r="BB183" s="80"/>
      <c r="BC183">
        <v>8</v>
      </c>
      <c r="BD183" s="79" t="str">
        <f>REPLACE(INDEX(GroupVertices[Group],MATCH(Edges25[[#This Row],[Vertex 1]],GroupVertices[Vertex],0)),1,1,"")</f>
        <v>1</v>
      </c>
      <c r="BE183" s="79" t="str">
        <f>REPLACE(INDEX(GroupVertices[Group],MATCH(Edges25[[#This Row],[Vertex 2]],GroupVertices[Vertex],0)),1,1,"")</f>
        <v>1</v>
      </c>
      <c r="BF183" s="48">
        <v>0</v>
      </c>
      <c r="BG183" s="49">
        <v>0</v>
      </c>
      <c r="BH183" s="48">
        <v>0</v>
      </c>
      <c r="BI183" s="49">
        <v>0</v>
      </c>
      <c r="BJ183" s="48">
        <v>0</v>
      </c>
      <c r="BK183" s="49">
        <v>0</v>
      </c>
      <c r="BL183" s="48">
        <v>10</v>
      </c>
      <c r="BM183" s="49">
        <v>100</v>
      </c>
      <c r="BN183" s="48">
        <v>10</v>
      </c>
    </row>
    <row r="184" spans="1:66" ht="15">
      <c r="A184" s="65" t="s">
        <v>272</v>
      </c>
      <c r="B184" s="65" t="s">
        <v>272</v>
      </c>
      <c r="C184" s="66" t="s">
        <v>3380</v>
      </c>
      <c r="D184" s="67">
        <v>7.083333333333333</v>
      </c>
      <c r="E184" s="68" t="s">
        <v>136</v>
      </c>
      <c r="F184" s="69">
        <v>28.333333333333336</v>
      </c>
      <c r="G184" s="66"/>
      <c r="H184" s="70"/>
      <c r="I184" s="71"/>
      <c r="J184" s="71"/>
      <c r="K184" s="34" t="s">
        <v>65</v>
      </c>
      <c r="L184" s="78">
        <v>184</v>
      </c>
      <c r="M184" s="78"/>
      <c r="N184" s="73" t="s">
        <v>850</v>
      </c>
      <c r="O184" s="80" t="s">
        <v>198</v>
      </c>
      <c r="P184" s="82">
        <v>43661.333333333336</v>
      </c>
      <c r="Q184" s="80" t="s">
        <v>549</v>
      </c>
      <c r="R184" s="80" t="s">
        <v>756</v>
      </c>
      <c r="S184" s="80" t="s">
        <v>839</v>
      </c>
      <c r="T184" s="80" t="s">
        <v>1112</v>
      </c>
      <c r="U184" s="80"/>
      <c r="V184" s="80" t="s">
        <v>1331</v>
      </c>
      <c r="W184" s="82">
        <v>43661.333333333336</v>
      </c>
      <c r="X184" s="85">
        <v>43661</v>
      </c>
      <c r="Y184" s="83" t="s">
        <v>1366</v>
      </c>
      <c r="Z184" s="80" t="s">
        <v>1826</v>
      </c>
      <c r="AA184" s="80"/>
      <c r="AB184" s="80"/>
      <c r="AC184" s="83" t="s">
        <v>2107</v>
      </c>
      <c r="AD184" s="80"/>
      <c r="AE184" s="80" t="b">
        <v>0</v>
      </c>
      <c r="AF184" s="80">
        <v>3</v>
      </c>
      <c r="AG184" s="83" t="s">
        <v>2147</v>
      </c>
      <c r="AH184" s="80" t="b">
        <v>0</v>
      </c>
      <c r="AI184" s="80" t="s">
        <v>2150</v>
      </c>
      <c r="AJ184" s="80"/>
      <c r="AK184" s="83" t="s">
        <v>2147</v>
      </c>
      <c r="AL184" s="80" t="b">
        <v>0</v>
      </c>
      <c r="AM184" s="80">
        <v>1</v>
      </c>
      <c r="AN184" s="83" t="s">
        <v>2147</v>
      </c>
      <c r="AO184" s="80" t="s">
        <v>2186</v>
      </c>
      <c r="AP184" s="80" t="b">
        <v>0</v>
      </c>
      <c r="AQ184" s="83" t="s">
        <v>2107</v>
      </c>
      <c r="AR184" s="80"/>
      <c r="AS184" s="80">
        <v>0</v>
      </c>
      <c r="AT184" s="80">
        <v>0</v>
      </c>
      <c r="AU184" s="80"/>
      <c r="AV184" s="80"/>
      <c r="AW184" s="80"/>
      <c r="AX184" s="80"/>
      <c r="AY184" s="80"/>
      <c r="AZ184" s="80"/>
      <c r="BA184" s="80"/>
      <c r="BB184" s="80"/>
      <c r="BC184">
        <v>8</v>
      </c>
      <c r="BD184" s="79" t="str">
        <f>REPLACE(INDEX(GroupVertices[Group],MATCH(Edges25[[#This Row],[Vertex 1]],GroupVertices[Vertex],0)),1,1,"")</f>
        <v>1</v>
      </c>
      <c r="BE184" s="79" t="str">
        <f>REPLACE(INDEX(GroupVertices[Group],MATCH(Edges25[[#This Row],[Vertex 2]],GroupVertices[Vertex],0)),1,1,"")</f>
        <v>1</v>
      </c>
      <c r="BF184" s="48">
        <v>1</v>
      </c>
      <c r="BG184" s="49">
        <v>8.333333333333334</v>
      </c>
      <c r="BH184" s="48">
        <v>0</v>
      </c>
      <c r="BI184" s="49">
        <v>0</v>
      </c>
      <c r="BJ184" s="48">
        <v>0</v>
      </c>
      <c r="BK184" s="49">
        <v>0</v>
      </c>
      <c r="BL184" s="48">
        <v>11</v>
      </c>
      <c r="BM184" s="49">
        <v>91.66666666666667</v>
      </c>
      <c r="BN184" s="48">
        <v>12</v>
      </c>
    </row>
    <row r="185" spans="1:66" ht="15">
      <c r="A185" s="65" t="s">
        <v>264</v>
      </c>
      <c r="B185" s="65" t="s">
        <v>264</v>
      </c>
      <c r="C185" s="66" t="s">
        <v>3376</v>
      </c>
      <c r="D185" s="67">
        <v>8.833333333333332</v>
      </c>
      <c r="E185" s="68" t="s">
        <v>136</v>
      </c>
      <c r="F185" s="69">
        <v>23.333333333333332</v>
      </c>
      <c r="G185" s="66"/>
      <c r="H185" s="70"/>
      <c r="I185" s="71"/>
      <c r="J185" s="71"/>
      <c r="K185" s="34" t="s">
        <v>65</v>
      </c>
      <c r="L185" s="78">
        <v>185</v>
      </c>
      <c r="M185" s="78"/>
      <c r="N185" s="73" t="s">
        <v>850</v>
      </c>
      <c r="O185" s="80" t="s">
        <v>198</v>
      </c>
      <c r="P185" s="82">
        <v>43662.463483796295</v>
      </c>
      <c r="Q185" s="80" t="s">
        <v>481</v>
      </c>
      <c r="R185" s="84" t="s">
        <v>709</v>
      </c>
      <c r="S185" s="80" t="s">
        <v>814</v>
      </c>
      <c r="T185" s="80" t="s">
        <v>1058</v>
      </c>
      <c r="U185" s="80" t="s">
        <v>1226</v>
      </c>
      <c r="V185" s="80" t="s">
        <v>1226</v>
      </c>
      <c r="W185" s="82">
        <v>43662.463483796295</v>
      </c>
      <c r="X185" s="85">
        <v>43662</v>
      </c>
      <c r="Y185" s="83" t="s">
        <v>1537</v>
      </c>
      <c r="Z185" s="80" t="s">
        <v>1758</v>
      </c>
      <c r="AA185" s="80"/>
      <c r="AB185" s="80"/>
      <c r="AC185" s="83" t="s">
        <v>2038</v>
      </c>
      <c r="AD185" s="80"/>
      <c r="AE185" s="80" t="b">
        <v>0</v>
      </c>
      <c r="AF185" s="80">
        <v>1</v>
      </c>
      <c r="AG185" s="83" t="s">
        <v>2147</v>
      </c>
      <c r="AH185" s="80" t="b">
        <v>0</v>
      </c>
      <c r="AI185" s="80" t="s">
        <v>2150</v>
      </c>
      <c r="AJ185" s="80"/>
      <c r="AK185" s="83" t="s">
        <v>2147</v>
      </c>
      <c r="AL185" s="80" t="b">
        <v>0</v>
      </c>
      <c r="AM185" s="80">
        <v>0</v>
      </c>
      <c r="AN185" s="83" t="s">
        <v>2147</v>
      </c>
      <c r="AO185" s="80" t="s">
        <v>2189</v>
      </c>
      <c r="AP185" s="80" t="b">
        <v>0</v>
      </c>
      <c r="AQ185" s="83" t="s">
        <v>2038</v>
      </c>
      <c r="AR185" s="80"/>
      <c r="AS185" s="80">
        <v>0</v>
      </c>
      <c r="AT185" s="80">
        <v>0</v>
      </c>
      <c r="AU185" s="80"/>
      <c r="AV185" s="80"/>
      <c r="AW185" s="80"/>
      <c r="AX185" s="80"/>
      <c r="AY185" s="80"/>
      <c r="AZ185" s="80"/>
      <c r="BA185" s="80"/>
      <c r="BB185" s="80"/>
      <c r="BC185">
        <v>11</v>
      </c>
      <c r="BD185" s="79" t="str">
        <f>REPLACE(INDEX(GroupVertices[Group],MATCH(Edges25[[#This Row],[Vertex 1]],GroupVertices[Vertex],0)),1,1,"")</f>
        <v>1</v>
      </c>
      <c r="BE185" s="79" t="str">
        <f>REPLACE(INDEX(GroupVertices[Group],MATCH(Edges25[[#This Row],[Vertex 2]],GroupVertices[Vertex],0)),1,1,"")</f>
        <v>1</v>
      </c>
      <c r="BF185" s="48">
        <v>0</v>
      </c>
      <c r="BG185" s="49">
        <v>0</v>
      </c>
      <c r="BH185" s="48">
        <v>0</v>
      </c>
      <c r="BI185" s="49">
        <v>0</v>
      </c>
      <c r="BJ185" s="48">
        <v>0</v>
      </c>
      <c r="BK185" s="49">
        <v>0</v>
      </c>
      <c r="BL185" s="48">
        <v>34</v>
      </c>
      <c r="BM185" s="49">
        <v>100</v>
      </c>
      <c r="BN185" s="48">
        <v>34</v>
      </c>
    </row>
    <row r="186" spans="1:66" ht="15">
      <c r="A186" s="65" t="s">
        <v>244</v>
      </c>
      <c r="B186" s="65" t="s">
        <v>244</v>
      </c>
      <c r="C186" s="66" t="s">
        <v>3376</v>
      </c>
      <c r="D186" s="67">
        <v>8.833333333333332</v>
      </c>
      <c r="E186" s="68" t="s">
        <v>136</v>
      </c>
      <c r="F186" s="69">
        <v>23.333333333333332</v>
      </c>
      <c r="G186" s="66"/>
      <c r="H186" s="70"/>
      <c r="I186" s="71"/>
      <c r="J186" s="71"/>
      <c r="K186" s="34" t="s">
        <v>65</v>
      </c>
      <c r="L186" s="78">
        <v>186</v>
      </c>
      <c r="M186" s="78"/>
      <c r="N186" s="73" t="s">
        <v>850</v>
      </c>
      <c r="O186" s="80" t="s">
        <v>198</v>
      </c>
      <c r="P186" s="82">
        <v>43665.54651620371</v>
      </c>
      <c r="Q186" s="80" t="s">
        <v>407</v>
      </c>
      <c r="R186" s="84" t="s">
        <v>655</v>
      </c>
      <c r="S186" s="80" t="s">
        <v>806</v>
      </c>
      <c r="T186" s="80" t="s">
        <v>1001</v>
      </c>
      <c r="U186" s="80"/>
      <c r="V186" s="80" t="s">
        <v>1303</v>
      </c>
      <c r="W186" s="82">
        <v>43665.54651620371</v>
      </c>
      <c r="X186" s="85">
        <v>43665</v>
      </c>
      <c r="Y186" s="83" t="s">
        <v>1522</v>
      </c>
      <c r="Z186" s="80" t="s">
        <v>1684</v>
      </c>
      <c r="AA186" s="80"/>
      <c r="AB186" s="80"/>
      <c r="AC186" s="83" t="s">
        <v>1964</v>
      </c>
      <c r="AD186" s="80"/>
      <c r="AE186" s="80" t="b">
        <v>0</v>
      </c>
      <c r="AF186" s="80">
        <v>2</v>
      </c>
      <c r="AG186" s="83" t="s">
        <v>2147</v>
      </c>
      <c r="AH186" s="80" t="b">
        <v>0</v>
      </c>
      <c r="AI186" s="80" t="s">
        <v>2153</v>
      </c>
      <c r="AJ186" s="80"/>
      <c r="AK186" s="83" t="s">
        <v>2147</v>
      </c>
      <c r="AL186" s="80" t="b">
        <v>0</v>
      </c>
      <c r="AM186" s="80">
        <v>0</v>
      </c>
      <c r="AN186" s="83" t="s">
        <v>2147</v>
      </c>
      <c r="AO186" s="80" t="s">
        <v>2188</v>
      </c>
      <c r="AP186" s="80" t="b">
        <v>0</v>
      </c>
      <c r="AQ186" s="83" t="s">
        <v>1964</v>
      </c>
      <c r="AR186" s="80"/>
      <c r="AS186" s="80">
        <v>0</v>
      </c>
      <c r="AT186" s="80">
        <v>0</v>
      </c>
      <c r="AU186" s="80"/>
      <c r="AV186" s="80"/>
      <c r="AW186" s="80"/>
      <c r="AX186" s="80"/>
      <c r="AY186" s="80"/>
      <c r="AZ186" s="80"/>
      <c r="BA186" s="80"/>
      <c r="BB186" s="80"/>
      <c r="BC186">
        <v>11</v>
      </c>
      <c r="BD186" s="79" t="str">
        <f>REPLACE(INDEX(GroupVertices[Group],MATCH(Edges25[[#This Row],[Vertex 1]],GroupVertices[Vertex],0)),1,1,"")</f>
        <v>1</v>
      </c>
      <c r="BE186" s="79" t="str">
        <f>REPLACE(INDEX(GroupVertices[Group],MATCH(Edges25[[#This Row],[Vertex 2]],GroupVertices[Vertex],0)),1,1,"")</f>
        <v>1</v>
      </c>
      <c r="BF186" s="48">
        <v>0</v>
      </c>
      <c r="BG186" s="49">
        <v>0</v>
      </c>
      <c r="BH186" s="48">
        <v>0</v>
      </c>
      <c r="BI186" s="49">
        <v>0</v>
      </c>
      <c r="BJ186" s="48">
        <v>0</v>
      </c>
      <c r="BK186" s="49">
        <v>0</v>
      </c>
      <c r="BL186" s="48">
        <v>32</v>
      </c>
      <c r="BM186" s="49">
        <v>100</v>
      </c>
      <c r="BN186" s="48">
        <v>32</v>
      </c>
    </row>
    <row r="187" spans="1:66" ht="15">
      <c r="A187" s="65" t="s">
        <v>254</v>
      </c>
      <c r="B187" s="65" t="s">
        <v>254</v>
      </c>
      <c r="C187" s="66" t="s">
        <v>3370</v>
      </c>
      <c r="D187" s="67">
        <v>10</v>
      </c>
      <c r="E187" s="68" t="s">
        <v>136</v>
      </c>
      <c r="F187" s="69">
        <v>20</v>
      </c>
      <c r="G187" s="66"/>
      <c r="H187" s="70"/>
      <c r="I187" s="71"/>
      <c r="J187" s="71"/>
      <c r="K187" s="34" t="s">
        <v>65</v>
      </c>
      <c r="L187" s="78">
        <v>187</v>
      </c>
      <c r="M187" s="78"/>
      <c r="N187" s="73" t="s">
        <v>850</v>
      </c>
      <c r="O187" s="80" t="s">
        <v>198</v>
      </c>
      <c r="P187" s="82">
        <v>43666.62501157408</v>
      </c>
      <c r="Q187" s="80" t="s">
        <v>370</v>
      </c>
      <c r="R187" s="84" t="s">
        <v>621</v>
      </c>
      <c r="S187" s="80" t="s">
        <v>784</v>
      </c>
      <c r="T187" s="80" t="s">
        <v>964</v>
      </c>
      <c r="U187" s="80" t="s">
        <v>1164</v>
      </c>
      <c r="V187" s="80" t="s">
        <v>1164</v>
      </c>
      <c r="W187" s="82">
        <v>43666.62501157408</v>
      </c>
      <c r="X187" s="85">
        <v>43666</v>
      </c>
      <c r="Y187" s="83" t="s">
        <v>1348</v>
      </c>
      <c r="Z187" s="80" t="s">
        <v>1647</v>
      </c>
      <c r="AA187" s="80"/>
      <c r="AB187" s="80"/>
      <c r="AC187" s="83" t="s">
        <v>1927</v>
      </c>
      <c r="AD187" s="80"/>
      <c r="AE187" s="80" t="b">
        <v>0</v>
      </c>
      <c r="AF187" s="80">
        <v>0</v>
      </c>
      <c r="AG187" s="83" t="s">
        <v>2147</v>
      </c>
      <c r="AH187" s="80" t="b">
        <v>0</v>
      </c>
      <c r="AI187" s="80" t="s">
        <v>2150</v>
      </c>
      <c r="AJ187" s="80"/>
      <c r="AK187" s="83" t="s">
        <v>2147</v>
      </c>
      <c r="AL187" s="80" t="b">
        <v>0</v>
      </c>
      <c r="AM187" s="80">
        <v>0</v>
      </c>
      <c r="AN187" s="83" t="s">
        <v>2147</v>
      </c>
      <c r="AO187" s="80" t="s">
        <v>2174</v>
      </c>
      <c r="AP187" s="80" t="b">
        <v>0</v>
      </c>
      <c r="AQ187" s="83" t="s">
        <v>1927</v>
      </c>
      <c r="AR187" s="80"/>
      <c r="AS187" s="80">
        <v>0</v>
      </c>
      <c r="AT187" s="80">
        <v>0</v>
      </c>
      <c r="AU187" s="80"/>
      <c r="AV187" s="80"/>
      <c r="AW187" s="80"/>
      <c r="AX187" s="80"/>
      <c r="AY187" s="80"/>
      <c r="AZ187" s="80"/>
      <c r="BA187" s="80"/>
      <c r="BB187" s="80"/>
      <c r="BC187">
        <v>19</v>
      </c>
      <c r="BD187" s="79" t="str">
        <f>REPLACE(INDEX(GroupVertices[Group],MATCH(Edges25[[#This Row],[Vertex 1]],GroupVertices[Vertex],0)),1,1,"")</f>
        <v>1</v>
      </c>
      <c r="BE187" s="79" t="str">
        <f>REPLACE(INDEX(GroupVertices[Group],MATCH(Edges25[[#This Row],[Vertex 2]],GroupVertices[Vertex],0)),1,1,"")</f>
        <v>1</v>
      </c>
      <c r="BF187" s="48">
        <v>1</v>
      </c>
      <c r="BG187" s="49">
        <v>3.8461538461538463</v>
      </c>
      <c r="BH187" s="48">
        <v>3</v>
      </c>
      <c r="BI187" s="49">
        <v>11.538461538461538</v>
      </c>
      <c r="BJ187" s="48">
        <v>0</v>
      </c>
      <c r="BK187" s="49">
        <v>0</v>
      </c>
      <c r="BL187" s="48">
        <v>22</v>
      </c>
      <c r="BM187" s="49">
        <v>84.61538461538461</v>
      </c>
      <c r="BN187" s="48">
        <v>26</v>
      </c>
    </row>
    <row r="188" spans="1:66" ht="15">
      <c r="A188" s="65" t="s">
        <v>272</v>
      </c>
      <c r="B188" s="65" t="s">
        <v>272</v>
      </c>
      <c r="C188" s="66" t="s">
        <v>3380</v>
      </c>
      <c r="D188" s="67">
        <v>7.083333333333333</v>
      </c>
      <c r="E188" s="68" t="s">
        <v>136</v>
      </c>
      <c r="F188" s="69">
        <v>28.333333333333336</v>
      </c>
      <c r="G188" s="66"/>
      <c r="H188" s="70"/>
      <c r="I188" s="71"/>
      <c r="J188" s="71"/>
      <c r="K188" s="34" t="s">
        <v>65</v>
      </c>
      <c r="L188" s="78">
        <v>188</v>
      </c>
      <c r="M188" s="78"/>
      <c r="N188" s="73" t="s">
        <v>850</v>
      </c>
      <c r="O188" s="80" t="s">
        <v>198</v>
      </c>
      <c r="P188" s="82">
        <v>43667.192708333336</v>
      </c>
      <c r="Q188" s="80" t="s">
        <v>550</v>
      </c>
      <c r="R188" s="80" t="s">
        <v>756</v>
      </c>
      <c r="S188" s="80" t="s">
        <v>839</v>
      </c>
      <c r="T188" s="80" t="s">
        <v>1112</v>
      </c>
      <c r="U188" s="80"/>
      <c r="V188" s="80" t="s">
        <v>1331</v>
      </c>
      <c r="W188" s="82">
        <v>43667.192708333336</v>
      </c>
      <c r="X188" s="85">
        <v>43667</v>
      </c>
      <c r="Y188" s="83" t="s">
        <v>1582</v>
      </c>
      <c r="Z188" s="80" t="s">
        <v>1827</v>
      </c>
      <c r="AA188" s="80"/>
      <c r="AB188" s="80"/>
      <c r="AC188" s="83" t="s">
        <v>2108</v>
      </c>
      <c r="AD188" s="80"/>
      <c r="AE188" s="80" t="b">
        <v>0</v>
      </c>
      <c r="AF188" s="80">
        <v>1</v>
      </c>
      <c r="AG188" s="83" t="s">
        <v>2147</v>
      </c>
      <c r="AH188" s="80" t="b">
        <v>0</v>
      </c>
      <c r="AI188" s="80" t="s">
        <v>2150</v>
      </c>
      <c r="AJ188" s="80"/>
      <c r="AK188" s="83" t="s">
        <v>2147</v>
      </c>
      <c r="AL188" s="80" t="b">
        <v>0</v>
      </c>
      <c r="AM188" s="80">
        <v>1</v>
      </c>
      <c r="AN188" s="83" t="s">
        <v>2147</v>
      </c>
      <c r="AO188" s="80" t="s">
        <v>2186</v>
      </c>
      <c r="AP188" s="80" t="b">
        <v>0</v>
      </c>
      <c r="AQ188" s="83" t="s">
        <v>2108</v>
      </c>
      <c r="AR188" s="80"/>
      <c r="AS188" s="80">
        <v>0</v>
      </c>
      <c r="AT188" s="80">
        <v>0</v>
      </c>
      <c r="AU188" s="80"/>
      <c r="AV188" s="80"/>
      <c r="AW188" s="80"/>
      <c r="AX188" s="80"/>
      <c r="AY188" s="80"/>
      <c r="AZ188" s="80"/>
      <c r="BA188" s="80"/>
      <c r="BB188" s="80"/>
      <c r="BC188">
        <v>8</v>
      </c>
      <c r="BD188" s="79" t="str">
        <f>REPLACE(INDEX(GroupVertices[Group],MATCH(Edges25[[#This Row],[Vertex 1]],GroupVertices[Vertex],0)),1,1,"")</f>
        <v>1</v>
      </c>
      <c r="BE188" s="79" t="str">
        <f>REPLACE(INDEX(GroupVertices[Group],MATCH(Edges25[[#This Row],[Vertex 2]],GroupVertices[Vertex],0)),1,1,"")</f>
        <v>1</v>
      </c>
      <c r="BF188" s="48">
        <v>0</v>
      </c>
      <c r="BG188" s="49">
        <v>0</v>
      </c>
      <c r="BH188" s="48">
        <v>0</v>
      </c>
      <c r="BI188" s="49">
        <v>0</v>
      </c>
      <c r="BJ188" s="48">
        <v>0</v>
      </c>
      <c r="BK188" s="49">
        <v>0</v>
      </c>
      <c r="BL188" s="48">
        <v>11</v>
      </c>
      <c r="BM188" s="49">
        <v>100</v>
      </c>
      <c r="BN188" s="48">
        <v>11</v>
      </c>
    </row>
    <row r="189" spans="1:66" ht="15">
      <c r="A189" s="65" t="s">
        <v>244</v>
      </c>
      <c r="B189" s="65" t="s">
        <v>244</v>
      </c>
      <c r="C189" s="66" t="s">
        <v>3376</v>
      </c>
      <c r="D189" s="67">
        <v>8.833333333333332</v>
      </c>
      <c r="E189" s="68" t="s">
        <v>136</v>
      </c>
      <c r="F189" s="69">
        <v>23.333333333333332</v>
      </c>
      <c r="G189" s="66"/>
      <c r="H189" s="70"/>
      <c r="I189" s="71"/>
      <c r="J189" s="71"/>
      <c r="K189" s="34" t="s">
        <v>65</v>
      </c>
      <c r="L189" s="78">
        <v>189</v>
      </c>
      <c r="M189" s="78"/>
      <c r="N189" s="73" t="s">
        <v>850</v>
      </c>
      <c r="O189" s="80" t="s">
        <v>198</v>
      </c>
      <c r="P189" s="82">
        <v>43671.506944444445</v>
      </c>
      <c r="Q189" s="80" t="s">
        <v>408</v>
      </c>
      <c r="R189" s="84" t="s">
        <v>656</v>
      </c>
      <c r="S189" s="80" t="s">
        <v>802</v>
      </c>
      <c r="T189" s="80" t="s">
        <v>1001</v>
      </c>
      <c r="U189" s="80"/>
      <c r="V189" s="80" t="s">
        <v>1303</v>
      </c>
      <c r="W189" s="82">
        <v>43671.506944444445</v>
      </c>
      <c r="X189" s="85">
        <v>43671</v>
      </c>
      <c r="Y189" s="83" t="s">
        <v>1415</v>
      </c>
      <c r="Z189" s="80" t="s">
        <v>1685</v>
      </c>
      <c r="AA189" s="80"/>
      <c r="AB189" s="80"/>
      <c r="AC189" s="83" t="s">
        <v>1965</v>
      </c>
      <c r="AD189" s="80"/>
      <c r="AE189" s="80" t="b">
        <v>0</v>
      </c>
      <c r="AF189" s="80">
        <v>0</v>
      </c>
      <c r="AG189" s="83" t="s">
        <v>2147</v>
      </c>
      <c r="AH189" s="80" t="b">
        <v>0</v>
      </c>
      <c r="AI189" s="80" t="s">
        <v>2153</v>
      </c>
      <c r="AJ189" s="80"/>
      <c r="AK189" s="83" t="s">
        <v>2147</v>
      </c>
      <c r="AL189" s="80" t="b">
        <v>0</v>
      </c>
      <c r="AM189" s="80">
        <v>0</v>
      </c>
      <c r="AN189" s="83" t="s">
        <v>2147</v>
      </c>
      <c r="AO189" s="80" t="s">
        <v>2188</v>
      </c>
      <c r="AP189" s="80" t="b">
        <v>0</v>
      </c>
      <c r="AQ189" s="83" t="s">
        <v>1965</v>
      </c>
      <c r="AR189" s="80"/>
      <c r="AS189" s="80">
        <v>0</v>
      </c>
      <c r="AT189" s="80">
        <v>0</v>
      </c>
      <c r="AU189" s="80"/>
      <c r="AV189" s="80"/>
      <c r="AW189" s="80"/>
      <c r="AX189" s="80"/>
      <c r="AY189" s="80"/>
      <c r="AZ189" s="80"/>
      <c r="BA189" s="80"/>
      <c r="BB189" s="80"/>
      <c r="BC189">
        <v>11</v>
      </c>
      <c r="BD189" s="79" t="str">
        <f>REPLACE(INDEX(GroupVertices[Group],MATCH(Edges25[[#This Row],[Vertex 1]],GroupVertices[Vertex],0)),1,1,"")</f>
        <v>1</v>
      </c>
      <c r="BE189" s="79" t="str">
        <f>REPLACE(INDEX(GroupVertices[Group],MATCH(Edges25[[#This Row],[Vertex 2]],GroupVertices[Vertex],0)),1,1,"")</f>
        <v>1</v>
      </c>
      <c r="BF189" s="48">
        <v>0</v>
      </c>
      <c r="BG189" s="49">
        <v>0</v>
      </c>
      <c r="BH189" s="48">
        <v>1</v>
      </c>
      <c r="BI189" s="49">
        <v>3.7037037037037037</v>
      </c>
      <c r="BJ189" s="48">
        <v>0</v>
      </c>
      <c r="BK189" s="49">
        <v>0</v>
      </c>
      <c r="BL189" s="48">
        <v>26</v>
      </c>
      <c r="BM189" s="49">
        <v>96.29629629629629</v>
      </c>
      <c r="BN189" s="48">
        <v>27</v>
      </c>
    </row>
    <row r="190" spans="1:66" ht="15">
      <c r="A190" s="65" t="s">
        <v>266</v>
      </c>
      <c r="B190" s="65" t="s">
        <v>266</v>
      </c>
      <c r="C190" s="66" t="s">
        <v>3371</v>
      </c>
      <c r="D190" s="67">
        <v>3.5833333333333335</v>
      </c>
      <c r="E190" s="68" t="s">
        <v>132</v>
      </c>
      <c r="F190" s="69">
        <v>38.333333333333336</v>
      </c>
      <c r="G190" s="66"/>
      <c r="H190" s="70"/>
      <c r="I190" s="71"/>
      <c r="J190" s="71"/>
      <c r="K190" s="34" t="s">
        <v>65</v>
      </c>
      <c r="L190" s="78">
        <v>190</v>
      </c>
      <c r="M190" s="78"/>
      <c r="N190" s="73" t="s">
        <v>850</v>
      </c>
      <c r="O190" s="80" t="s">
        <v>198</v>
      </c>
      <c r="P190" s="82">
        <v>43674.452731481484</v>
      </c>
      <c r="Q190" s="80" t="s">
        <v>525</v>
      </c>
      <c r="R190" s="80" t="s">
        <v>740</v>
      </c>
      <c r="S190" s="80" t="s">
        <v>814</v>
      </c>
      <c r="T190" s="80" t="s">
        <v>850</v>
      </c>
      <c r="U190" s="80"/>
      <c r="V190" s="80" t="s">
        <v>1325</v>
      </c>
      <c r="W190" s="82">
        <v>43674.452731481484</v>
      </c>
      <c r="X190" s="85">
        <v>43674</v>
      </c>
      <c r="Y190" s="83" t="s">
        <v>1514</v>
      </c>
      <c r="Z190" s="80" t="s">
        <v>1802</v>
      </c>
      <c r="AA190" s="80"/>
      <c r="AB190" s="80"/>
      <c r="AC190" s="83" t="s">
        <v>2083</v>
      </c>
      <c r="AD190" s="80"/>
      <c r="AE190" s="80" t="b">
        <v>0</v>
      </c>
      <c r="AF190" s="80">
        <v>1</v>
      </c>
      <c r="AG190" s="83" t="s">
        <v>2147</v>
      </c>
      <c r="AH190" s="80" t="b">
        <v>0</v>
      </c>
      <c r="AI190" s="80" t="s">
        <v>2150</v>
      </c>
      <c r="AJ190" s="80"/>
      <c r="AK190" s="83" t="s">
        <v>2147</v>
      </c>
      <c r="AL190" s="80" t="b">
        <v>0</v>
      </c>
      <c r="AM190" s="80">
        <v>1</v>
      </c>
      <c r="AN190" s="83" t="s">
        <v>2147</v>
      </c>
      <c r="AO190" s="80" t="s">
        <v>2183</v>
      </c>
      <c r="AP190" s="80" t="b">
        <v>0</v>
      </c>
      <c r="AQ190" s="83" t="s">
        <v>2083</v>
      </c>
      <c r="AR190" s="80"/>
      <c r="AS190" s="80">
        <v>0</v>
      </c>
      <c r="AT190" s="80">
        <v>0</v>
      </c>
      <c r="AU190" s="80"/>
      <c r="AV190" s="80"/>
      <c r="AW190" s="80"/>
      <c r="AX190" s="80"/>
      <c r="AY190" s="80"/>
      <c r="AZ190" s="80"/>
      <c r="BA190" s="80"/>
      <c r="BB190" s="80"/>
      <c r="BC190">
        <v>2</v>
      </c>
      <c r="BD190" s="79" t="str">
        <f>REPLACE(INDEX(GroupVertices[Group],MATCH(Edges25[[#This Row],[Vertex 1]],GroupVertices[Vertex],0)),1,1,"")</f>
        <v>1</v>
      </c>
      <c r="BE190" s="79" t="str">
        <f>REPLACE(INDEX(GroupVertices[Group],MATCH(Edges25[[#This Row],[Vertex 2]],GroupVertices[Vertex],0)),1,1,"")</f>
        <v>1</v>
      </c>
      <c r="BF190" s="48">
        <v>1</v>
      </c>
      <c r="BG190" s="49">
        <v>6.666666666666667</v>
      </c>
      <c r="BH190" s="48">
        <v>1</v>
      </c>
      <c r="BI190" s="49">
        <v>6.666666666666667</v>
      </c>
      <c r="BJ190" s="48">
        <v>0</v>
      </c>
      <c r="BK190" s="49">
        <v>0</v>
      </c>
      <c r="BL190" s="48">
        <v>13</v>
      </c>
      <c r="BM190" s="49">
        <v>86.66666666666667</v>
      </c>
      <c r="BN190" s="48">
        <v>15</v>
      </c>
    </row>
    <row r="191" spans="1:66" ht="15">
      <c r="A191" s="65" t="s">
        <v>252</v>
      </c>
      <c r="B191" s="65" t="s">
        <v>252</v>
      </c>
      <c r="C191" s="66" t="s">
        <v>3372</v>
      </c>
      <c r="D191" s="67">
        <v>4.75</v>
      </c>
      <c r="E191" s="68" t="s">
        <v>132</v>
      </c>
      <c r="F191" s="69">
        <v>35</v>
      </c>
      <c r="G191" s="66"/>
      <c r="H191" s="70"/>
      <c r="I191" s="71"/>
      <c r="J191" s="71"/>
      <c r="K191" s="34" t="s">
        <v>65</v>
      </c>
      <c r="L191" s="78">
        <v>191</v>
      </c>
      <c r="M191" s="78"/>
      <c r="N191" s="73" t="s">
        <v>850</v>
      </c>
      <c r="O191" s="80" t="s">
        <v>198</v>
      </c>
      <c r="P191" s="82">
        <v>43683.54589120371</v>
      </c>
      <c r="Q191" s="80" t="s">
        <v>374</v>
      </c>
      <c r="R191" s="84" t="s">
        <v>625</v>
      </c>
      <c r="S191" s="80" t="s">
        <v>793</v>
      </c>
      <c r="T191" s="80" t="s">
        <v>969</v>
      </c>
      <c r="U191" s="80"/>
      <c r="V191" s="80" t="s">
        <v>1311</v>
      </c>
      <c r="W191" s="82">
        <v>43683.54589120371</v>
      </c>
      <c r="X191" s="85">
        <v>43683</v>
      </c>
      <c r="Y191" s="83" t="s">
        <v>1519</v>
      </c>
      <c r="Z191" s="80" t="s">
        <v>1651</v>
      </c>
      <c r="AA191" s="80"/>
      <c r="AB191" s="80"/>
      <c r="AC191" s="83" t="s">
        <v>1931</v>
      </c>
      <c r="AD191" s="80"/>
      <c r="AE191" s="80" t="b">
        <v>0</v>
      </c>
      <c r="AF191" s="80">
        <v>0</v>
      </c>
      <c r="AG191" s="83" t="s">
        <v>2147</v>
      </c>
      <c r="AH191" s="80" t="b">
        <v>0</v>
      </c>
      <c r="AI191" s="80" t="s">
        <v>2150</v>
      </c>
      <c r="AJ191" s="80"/>
      <c r="AK191" s="83" t="s">
        <v>2147</v>
      </c>
      <c r="AL191" s="80" t="b">
        <v>0</v>
      </c>
      <c r="AM191" s="80">
        <v>0</v>
      </c>
      <c r="AN191" s="83" t="s">
        <v>2147</v>
      </c>
      <c r="AO191" s="80" t="s">
        <v>2180</v>
      </c>
      <c r="AP191" s="80" t="b">
        <v>0</v>
      </c>
      <c r="AQ191" s="83" t="s">
        <v>1931</v>
      </c>
      <c r="AR191" s="80"/>
      <c r="AS191" s="80">
        <v>0</v>
      </c>
      <c r="AT191" s="80">
        <v>0</v>
      </c>
      <c r="AU191" s="80"/>
      <c r="AV191" s="80"/>
      <c r="AW191" s="80"/>
      <c r="AX191" s="80"/>
      <c r="AY191" s="80"/>
      <c r="AZ191" s="80"/>
      <c r="BA191" s="80"/>
      <c r="BB191" s="80"/>
      <c r="BC191">
        <v>4</v>
      </c>
      <c r="BD191" s="79" t="str">
        <f>REPLACE(INDEX(GroupVertices[Group],MATCH(Edges25[[#This Row],[Vertex 1]],GroupVertices[Vertex],0)),1,1,"")</f>
        <v>1</v>
      </c>
      <c r="BE191" s="79" t="str">
        <f>REPLACE(INDEX(GroupVertices[Group],MATCH(Edges25[[#This Row],[Vertex 2]],GroupVertices[Vertex],0)),1,1,"")</f>
        <v>1</v>
      </c>
      <c r="BF191" s="48">
        <v>1</v>
      </c>
      <c r="BG191" s="49">
        <v>3.7037037037037037</v>
      </c>
      <c r="BH191" s="48">
        <v>2</v>
      </c>
      <c r="BI191" s="49">
        <v>7.407407407407407</v>
      </c>
      <c r="BJ191" s="48">
        <v>0</v>
      </c>
      <c r="BK191" s="49">
        <v>0</v>
      </c>
      <c r="BL191" s="48">
        <v>24</v>
      </c>
      <c r="BM191" s="49">
        <v>88.88888888888889</v>
      </c>
      <c r="BN191" s="48">
        <v>27</v>
      </c>
    </row>
    <row r="192" spans="1:66" ht="15">
      <c r="A192" s="65" t="s">
        <v>274</v>
      </c>
      <c r="B192" s="65" t="s">
        <v>274</v>
      </c>
      <c r="C192" s="66" t="s">
        <v>3382</v>
      </c>
      <c r="D192" s="67">
        <v>9.416666666666668</v>
      </c>
      <c r="E192" s="68" t="s">
        <v>136</v>
      </c>
      <c r="F192" s="69">
        <v>21.666666666666668</v>
      </c>
      <c r="G192" s="66"/>
      <c r="H192" s="70"/>
      <c r="I192" s="71"/>
      <c r="J192" s="71"/>
      <c r="K192" s="34" t="s">
        <v>65</v>
      </c>
      <c r="L192" s="78">
        <v>192</v>
      </c>
      <c r="M192" s="78"/>
      <c r="N192" s="73" t="s">
        <v>850</v>
      </c>
      <c r="O192" s="80" t="s">
        <v>198</v>
      </c>
      <c r="P192" s="82">
        <v>43683.62944444444</v>
      </c>
      <c r="Q192" s="80" t="s">
        <v>588</v>
      </c>
      <c r="R192" s="80" t="s">
        <v>783</v>
      </c>
      <c r="S192" s="80" t="s">
        <v>841</v>
      </c>
      <c r="T192" s="80" t="s">
        <v>1138</v>
      </c>
      <c r="U192" s="80" t="s">
        <v>1294</v>
      </c>
      <c r="V192" s="80" t="s">
        <v>1294</v>
      </c>
      <c r="W192" s="82">
        <v>43683.62944444444</v>
      </c>
      <c r="X192" s="85">
        <v>43683</v>
      </c>
      <c r="Y192" s="83" t="s">
        <v>1540</v>
      </c>
      <c r="Z192" s="80" t="s">
        <v>1865</v>
      </c>
      <c r="AA192" s="80"/>
      <c r="AB192" s="80"/>
      <c r="AC192" s="83" t="s">
        <v>2146</v>
      </c>
      <c r="AD192" s="80"/>
      <c r="AE192" s="80" t="b">
        <v>0</v>
      </c>
      <c r="AF192" s="80">
        <v>0</v>
      </c>
      <c r="AG192" s="83" t="s">
        <v>2147</v>
      </c>
      <c r="AH192" s="80" t="b">
        <v>0</v>
      </c>
      <c r="AI192" s="80" t="s">
        <v>2153</v>
      </c>
      <c r="AJ192" s="80"/>
      <c r="AK192" s="83" t="s">
        <v>2147</v>
      </c>
      <c r="AL192" s="80" t="b">
        <v>0</v>
      </c>
      <c r="AM192" s="80">
        <v>0</v>
      </c>
      <c r="AN192" s="83" t="s">
        <v>2147</v>
      </c>
      <c r="AO192" s="80" t="s">
        <v>2183</v>
      </c>
      <c r="AP192" s="80" t="b">
        <v>0</v>
      </c>
      <c r="AQ192" s="83" t="s">
        <v>2146</v>
      </c>
      <c r="AR192" s="80"/>
      <c r="AS192" s="80">
        <v>0</v>
      </c>
      <c r="AT192" s="80">
        <v>0</v>
      </c>
      <c r="AU192" s="80"/>
      <c r="AV192" s="80"/>
      <c r="AW192" s="80"/>
      <c r="AX192" s="80"/>
      <c r="AY192" s="80"/>
      <c r="AZ192" s="80"/>
      <c r="BA192" s="80"/>
      <c r="BB192" s="80"/>
      <c r="BC192">
        <v>12</v>
      </c>
      <c r="BD192" s="79" t="str">
        <f>REPLACE(INDEX(GroupVertices[Group],MATCH(Edges25[[#This Row],[Vertex 1]],GroupVertices[Vertex],0)),1,1,"")</f>
        <v>1</v>
      </c>
      <c r="BE192" s="79" t="str">
        <f>REPLACE(INDEX(GroupVertices[Group],MATCH(Edges25[[#This Row],[Vertex 2]],GroupVertices[Vertex],0)),1,1,"")</f>
        <v>1</v>
      </c>
      <c r="BF192" s="48">
        <v>0</v>
      </c>
      <c r="BG192" s="49">
        <v>0</v>
      </c>
      <c r="BH192" s="48">
        <v>1</v>
      </c>
      <c r="BI192" s="49">
        <v>3.125</v>
      </c>
      <c r="BJ192" s="48">
        <v>0</v>
      </c>
      <c r="BK192" s="49">
        <v>0</v>
      </c>
      <c r="BL192" s="48">
        <v>31</v>
      </c>
      <c r="BM192" s="49">
        <v>96.875</v>
      </c>
      <c r="BN192" s="48">
        <v>32</v>
      </c>
    </row>
    <row r="193" spans="1:66" ht="15">
      <c r="A193" s="65" t="s">
        <v>237</v>
      </c>
      <c r="B193" s="65" t="s">
        <v>237</v>
      </c>
      <c r="C193" s="66" t="s">
        <v>3372</v>
      </c>
      <c r="D193" s="67">
        <v>4.75</v>
      </c>
      <c r="E193" s="68" t="s">
        <v>132</v>
      </c>
      <c r="F193" s="69">
        <v>35</v>
      </c>
      <c r="G193" s="66"/>
      <c r="H193" s="70"/>
      <c r="I193" s="71"/>
      <c r="J193" s="71"/>
      <c r="K193" s="34" t="s">
        <v>65</v>
      </c>
      <c r="L193" s="78">
        <v>193</v>
      </c>
      <c r="M193" s="78"/>
      <c r="N193" s="73" t="s">
        <v>850</v>
      </c>
      <c r="O193" s="80" t="s">
        <v>198</v>
      </c>
      <c r="P193" s="82">
        <v>43353.628587962965</v>
      </c>
      <c r="Q193" s="80" t="s">
        <v>347</v>
      </c>
      <c r="R193" s="84" t="s">
        <v>607</v>
      </c>
      <c r="S193" s="80" t="s">
        <v>784</v>
      </c>
      <c r="T193" s="80" t="s">
        <v>948</v>
      </c>
      <c r="U193" s="80" t="s">
        <v>1155</v>
      </c>
      <c r="V193" s="80" t="s">
        <v>1155</v>
      </c>
      <c r="W193" s="82">
        <v>43353.628587962965</v>
      </c>
      <c r="X193" s="85">
        <v>43353</v>
      </c>
      <c r="Y193" s="83" t="s">
        <v>1417</v>
      </c>
      <c r="Z193" s="80" t="s">
        <v>1624</v>
      </c>
      <c r="AA193" s="80"/>
      <c r="AB193" s="80"/>
      <c r="AC193" s="83" t="s">
        <v>1903</v>
      </c>
      <c r="AD193" s="80"/>
      <c r="AE193" s="80" t="b">
        <v>0</v>
      </c>
      <c r="AF193" s="80">
        <v>1</v>
      </c>
      <c r="AG193" s="83" t="s">
        <v>2147</v>
      </c>
      <c r="AH193" s="80" t="b">
        <v>0</v>
      </c>
      <c r="AI193" s="80" t="s">
        <v>2151</v>
      </c>
      <c r="AJ193" s="80"/>
      <c r="AK193" s="83" t="s">
        <v>2147</v>
      </c>
      <c r="AL193" s="80" t="b">
        <v>0</v>
      </c>
      <c r="AM193" s="80">
        <v>4</v>
      </c>
      <c r="AN193" s="83" t="s">
        <v>2147</v>
      </c>
      <c r="AO193" s="80" t="s">
        <v>2175</v>
      </c>
      <c r="AP193" s="80" t="b">
        <v>0</v>
      </c>
      <c r="AQ193" s="83" t="s">
        <v>1903</v>
      </c>
      <c r="AR193" s="80"/>
      <c r="AS193" s="80">
        <v>0</v>
      </c>
      <c r="AT193" s="80">
        <v>0</v>
      </c>
      <c r="AU193" s="80"/>
      <c r="AV193" s="80"/>
      <c r="AW193" s="80"/>
      <c r="AX193" s="80"/>
      <c r="AY193" s="80"/>
      <c r="AZ193" s="80"/>
      <c r="BA193" s="80"/>
      <c r="BB193" s="80"/>
      <c r="BC193">
        <v>4</v>
      </c>
      <c r="BD193" s="79" t="str">
        <f>REPLACE(INDEX(GroupVertices[Group],MATCH(Edges25[[#This Row],[Vertex 1]],GroupVertices[Vertex],0)),1,1,"")</f>
        <v>2</v>
      </c>
      <c r="BE193" s="79" t="str">
        <f>REPLACE(INDEX(GroupVertices[Group],MATCH(Edges25[[#This Row],[Vertex 2]],GroupVertices[Vertex],0)),1,1,"")</f>
        <v>2</v>
      </c>
      <c r="BF193" s="48">
        <v>0</v>
      </c>
      <c r="BG193" s="49">
        <v>0</v>
      </c>
      <c r="BH193" s="48">
        <v>0</v>
      </c>
      <c r="BI193" s="49">
        <v>0</v>
      </c>
      <c r="BJ193" s="48">
        <v>0</v>
      </c>
      <c r="BK193" s="49">
        <v>0</v>
      </c>
      <c r="BL193" s="48">
        <v>26</v>
      </c>
      <c r="BM193" s="49">
        <v>100</v>
      </c>
      <c r="BN193" s="48">
        <v>26</v>
      </c>
    </row>
    <row r="194" spans="1:66" ht="15">
      <c r="A194" s="65" t="s">
        <v>271</v>
      </c>
      <c r="B194" s="65" t="s">
        <v>271</v>
      </c>
      <c r="C194" s="66" t="s">
        <v>3370</v>
      </c>
      <c r="D194" s="67">
        <v>10</v>
      </c>
      <c r="E194" s="68" t="s">
        <v>136</v>
      </c>
      <c r="F194" s="69">
        <v>20</v>
      </c>
      <c r="G194" s="66"/>
      <c r="H194" s="70"/>
      <c r="I194" s="71"/>
      <c r="J194" s="71"/>
      <c r="K194" s="34" t="s">
        <v>65</v>
      </c>
      <c r="L194" s="78">
        <v>194</v>
      </c>
      <c r="M194" s="78"/>
      <c r="N194" s="73" t="s">
        <v>850</v>
      </c>
      <c r="O194" s="80" t="s">
        <v>198</v>
      </c>
      <c r="P194" s="82">
        <v>43354.386666666665</v>
      </c>
      <c r="Q194" s="80" t="s">
        <v>503</v>
      </c>
      <c r="R194" s="80" t="s">
        <v>727</v>
      </c>
      <c r="S194" s="80" t="s">
        <v>789</v>
      </c>
      <c r="T194" s="80" t="s">
        <v>1084</v>
      </c>
      <c r="U194" s="80"/>
      <c r="V194" s="80" t="s">
        <v>1330</v>
      </c>
      <c r="W194" s="82">
        <v>43354.386666666665</v>
      </c>
      <c r="X194" s="85">
        <v>43354</v>
      </c>
      <c r="Y194" s="83" t="s">
        <v>1560</v>
      </c>
      <c r="Z194" s="80" t="s">
        <v>1780</v>
      </c>
      <c r="AA194" s="80"/>
      <c r="AB194" s="80"/>
      <c r="AC194" s="83" t="s">
        <v>2060</v>
      </c>
      <c r="AD194" s="80"/>
      <c r="AE194" s="80" t="b">
        <v>0</v>
      </c>
      <c r="AF194" s="80">
        <v>3</v>
      </c>
      <c r="AG194" s="83" t="s">
        <v>2147</v>
      </c>
      <c r="AH194" s="80" t="b">
        <v>1</v>
      </c>
      <c r="AI194" s="80" t="s">
        <v>2151</v>
      </c>
      <c r="AJ194" s="80"/>
      <c r="AK194" s="83" t="s">
        <v>2158</v>
      </c>
      <c r="AL194" s="80" t="b">
        <v>0</v>
      </c>
      <c r="AM194" s="80">
        <v>1</v>
      </c>
      <c r="AN194" s="83" t="s">
        <v>2147</v>
      </c>
      <c r="AO194" s="80" t="s">
        <v>2175</v>
      </c>
      <c r="AP194" s="80" t="b">
        <v>0</v>
      </c>
      <c r="AQ194" s="83" t="s">
        <v>2060</v>
      </c>
      <c r="AR194" s="80"/>
      <c r="AS194" s="80">
        <v>0</v>
      </c>
      <c r="AT194" s="80">
        <v>0</v>
      </c>
      <c r="AU194" s="80"/>
      <c r="AV194" s="80"/>
      <c r="AW194" s="80"/>
      <c r="AX194" s="80"/>
      <c r="AY194" s="80"/>
      <c r="AZ194" s="80"/>
      <c r="BA194" s="80"/>
      <c r="BB194" s="80"/>
      <c r="BC194">
        <v>17</v>
      </c>
      <c r="BD194" s="79" t="str">
        <f>REPLACE(INDEX(GroupVertices[Group],MATCH(Edges25[[#This Row],[Vertex 1]],GroupVertices[Vertex],0)),1,1,"")</f>
        <v>2</v>
      </c>
      <c r="BE194" s="79" t="str">
        <f>REPLACE(INDEX(GroupVertices[Group],MATCH(Edges25[[#This Row],[Vertex 2]],GroupVertices[Vertex],0)),1,1,"")</f>
        <v>2</v>
      </c>
      <c r="BF194" s="48">
        <v>0</v>
      </c>
      <c r="BG194" s="49">
        <v>0</v>
      </c>
      <c r="BH194" s="48">
        <v>0</v>
      </c>
      <c r="BI194" s="49">
        <v>0</v>
      </c>
      <c r="BJ194" s="48">
        <v>0</v>
      </c>
      <c r="BK194" s="49">
        <v>0</v>
      </c>
      <c r="BL194" s="48">
        <v>18</v>
      </c>
      <c r="BM194" s="49">
        <v>100</v>
      </c>
      <c r="BN194" s="48">
        <v>18</v>
      </c>
    </row>
    <row r="195" spans="1:66" ht="15">
      <c r="A195" s="65" t="s">
        <v>237</v>
      </c>
      <c r="B195" s="65" t="s">
        <v>237</v>
      </c>
      <c r="C195" s="66" t="s">
        <v>3372</v>
      </c>
      <c r="D195" s="67">
        <v>4.75</v>
      </c>
      <c r="E195" s="68" t="s">
        <v>132</v>
      </c>
      <c r="F195" s="69">
        <v>35</v>
      </c>
      <c r="G195" s="66"/>
      <c r="H195" s="70"/>
      <c r="I195" s="71"/>
      <c r="J195" s="71"/>
      <c r="K195" s="34" t="s">
        <v>65</v>
      </c>
      <c r="L195" s="78">
        <v>195</v>
      </c>
      <c r="M195" s="78"/>
      <c r="N195" s="73" t="s">
        <v>850</v>
      </c>
      <c r="O195" s="80" t="s">
        <v>198</v>
      </c>
      <c r="P195" s="82">
        <v>43355.29371527778</v>
      </c>
      <c r="Q195" s="80" t="s">
        <v>348</v>
      </c>
      <c r="R195" s="84" t="s">
        <v>608</v>
      </c>
      <c r="S195" s="80" t="s">
        <v>805</v>
      </c>
      <c r="T195" s="80" t="s">
        <v>949</v>
      </c>
      <c r="U195" s="80"/>
      <c r="V195" s="80" t="s">
        <v>1296</v>
      </c>
      <c r="W195" s="82">
        <v>43355.29371527778</v>
      </c>
      <c r="X195" s="85">
        <v>43355</v>
      </c>
      <c r="Y195" s="83" t="s">
        <v>1493</v>
      </c>
      <c r="Z195" s="80" t="s">
        <v>1625</v>
      </c>
      <c r="AA195" s="80"/>
      <c r="AB195" s="80"/>
      <c r="AC195" s="83" t="s">
        <v>1904</v>
      </c>
      <c r="AD195" s="80"/>
      <c r="AE195" s="80" t="b">
        <v>0</v>
      </c>
      <c r="AF195" s="80">
        <v>0</v>
      </c>
      <c r="AG195" s="83" t="s">
        <v>2147</v>
      </c>
      <c r="AH195" s="80" t="b">
        <v>0</v>
      </c>
      <c r="AI195" s="80" t="s">
        <v>2151</v>
      </c>
      <c r="AJ195" s="80"/>
      <c r="AK195" s="83" t="s">
        <v>2147</v>
      </c>
      <c r="AL195" s="80" t="b">
        <v>0</v>
      </c>
      <c r="AM195" s="80">
        <v>0</v>
      </c>
      <c r="AN195" s="83" t="s">
        <v>2147</v>
      </c>
      <c r="AO195" s="80" t="s">
        <v>2175</v>
      </c>
      <c r="AP195" s="80" t="b">
        <v>0</v>
      </c>
      <c r="AQ195" s="83" t="s">
        <v>1904</v>
      </c>
      <c r="AR195" s="80"/>
      <c r="AS195" s="80">
        <v>0</v>
      </c>
      <c r="AT195" s="80">
        <v>0</v>
      </c>
      <c r="AU195" s="80"/>
      <c r="AV195" s="80"/>
      <c r="AW195" s="80"/>
      <c r="AX195" s="80"/>
      <c r="AY195" s="80"/>
      <c r="AZ195" s="80"/>
      <c r="BA195" s="80"/>
      <c r="BB195" s="80"/>
      <c r="BC195">
        <v>4</v>
      </c>
      <c r="BD195" s="79" t="str">
        <f>REPLACE(INDEX(GroupVertices[Group],MATCH(Edges25[[#This Row],[Vertex 1]],GroupVertices[Vertex],0)),1,1,"")</f>
        <v>2</v>
      </c>
      <c r="BE195" s="79" t="str">
        <f>REPLACE(INDEX(GroupVertices[Group],MATCH(Edges25[[#This Row],[Vertex 2]],GroupVertices[Vertex],0)),1,1,"")</f>
        <v>2</v>
      </c>
      <c r="BF195" s="48">
        <v>0</v>
      </c>
      <c r="BG195" s="49">
        <v>0</v>
      </c>
      <c r="BH195" s="48">
        <v>0</v>
      </c>
      <c r="BI195" s="49">
        <v>0</v>
      </c>
      <c r="BJ195" s="48">
        <v>0</v>
      </c>
      <c r="BK195" s="49">
        <v>0</v>
      </c>
      <c r="BL195" s="48">
        <v>11</v>
      </c>
      <c r="BM195" s="49">
        <v>100</v>
      </c>
      <c r="BN195" s="48">
        <v>11</v>
      </c>
    </row>
    <row r="196" spans="1:66" ht="15">
      <c r="A196" s="65" t="s">
        <v>237</v>
      </c>
      <c r="B196" s="65" t="s">
        <v>242</v>
      </c>
      <c r="C196" s="66" t="s">
        <v>3369</v>
      </c>
      <c r="D196" s="67">
        <v>3</v>
      </c>
      <c r="E196" s="68" t="s">
        <v>132</v>
      </c>
      <c r="F196" s="69">
        <v>40</v>
      </c>
      <c r="G196" s="66"/>
      <c r="H196" s="70"/>
      <c r="I196" s="71"/>
      <c r="J196" s="71"/>
      <c r="K196" s="34" t="s">
        <v>65</v>
      </c>
      <c r="L196" s="78">
        <v>196</v>
      </c>
      <c r="M196" s="78"/>
      <c r="N196" s="73" t="s">
        <v>850</v>
      </c>
      <c r="O196" s="80" t="s">
        <v>310</v>
      </c>
      <c r="P196" s="82">
        <v>43356.82509259259</v>
      </c>
      <c r="Q196" s="80" t="s">
        <v>312</v>
      </c>
      <c r="R196" s="84" t="s">
        <v>589</v>
      </c>
      <c r="S196" s="80" t="s">
        <v>794</v>
      </c>
      <c r="T196" s="80" t="s">
        <v>859</v>
      </c>
      <c r="U196" s="80"/>
      <c r="V196" s="80" t="s">
        <v>1296</v>
      </c>
      <c r="W196" s="82">
        <v>43356.82509259259</v>
      </c>
      <c r="X196" s="85">
        <v>43356</v>
      </c>
      <c r="Y196" s="83" t="s">
        <v>1377</v>
      </c>
      <c r="Z196" s="80" t="s">
        <v>1589</v>
      </c>
      <c r="AA196" s="80"/>
      <c r="AB196" s="80"/>
      <c r="AC196" s="83" t="s">
        <v>1866</v>
      </c>
      <c r="AD196" s="80"/>
      <c r="AE196" s="80" t="b">
        <v>0</v>
      </c>
      <c r="AF196" s="80">
        <v>0</v>
      </c>
      <c r="AG196" s="83" t="s">
        <v>2147</v>
      </c>
      <c r="AH196" s="80" t="b">
        <v>0</v>
      </c>
      <c r="AI196" s="80" t="s">
        <v>2151</v>
      </c>
      <c r="AJ196" s="80"/>
      <c r="AK196" s="83" t="s">
        <v>2147</v>
      </c>
      <c r="AL196" s="80" t="b">
        <v>0</v>
      </c>
      <c r="AM196" s="80">
        <v>1</v>
      </c>
      <c r="AN196" s="83" t="s">
        <v>2159</v>
      </c>
      <c r="AO196" s="80" t="s">
        <v>2181</v>
      </c>
      <c r="AP196" s="80" t="b">
        <v>0</v>
      </c>
      <c r="AQ196" s="83" t="s">
        <v>2159</v>
      </c>
      <c r="AR196" s="80"/>
      <c r="AS196" s="80">
        <v>0</v>
      </c>
      <c r="AT196" s="80">
        <v>0</v>
      </c>
      <c r="AU196" s="80"/>
      <c r="AV196" s="80"/>
      <c r="AW196" s="80"/>
      <c r="AX196" s="80"/>
      <c r="AY196" s="80"/>
      <c r="AZ196" s="80"/>
      <c r="BA196" s="80"/>
      <c r="BB196" s="80"/>
      <c r="BC196">
        <v>1</v>
      </c>
      <c r="BD196" s="79" t="str">
        <f>REPLACE(INDEX(GroupVertices[Group],MATCH(Edges25[[#This Row],[Vertex 1]],GroupVertices[Vertex],0)),1,1,"")</f>
        <v>2</v>
      </c>
      <c r="BE196" s="79" t="str">
        <f>REPLACE(INDEX(GroupVertices[Group],MATCH(Edges25[[#This Row],[Vertex 2]],GroupVertices[Vertex],0)),1,1,"")</f>
        <v>2</v>
      </c>
      <c r="BF196" s="48"/>
      <c r="BG196" s="49"/>
      <c r="BH196" s="48"/>
      <c r="BI196" s="49"/>
      <c r="BJ196" s="48"/>
      <c r="BK196" s="49"/>
      <c r="BL196" s="48"/>
      <c r="BM196" s="49"/>
      <c r="BN196" s="48"/>
    </row>
    <row r="197" spans="1:66" ht="15">
      <c r="A197" s="65" t="s">
        <v>257</v>
      </c>
      <c r="B197" s="65" t="s">
        <v>257</v>
      </c>
      <c r="C197" s="66" t="s">
        <v>3370</v>
      </c>
      <c r="D197" s="67">
        <v>10</v>
      </c>
      <c r="E197" s="68" t="s">
        <v>136</v>
      </c>
      <c r="F197" s="69">
        <v>20</v>
      </c>
      <c r="G197" s="66"/>
      <c r="H197" s="70"/>
      <c r="I197" s="71"/>
      <c r="J197" s="71"/>
      <c r="K197" s="34" t="s">
        <v>65</v>
      </c>
      <c r="L197" s="78">
        <v>199</v>
      </c>
      <c r="M197" s="78"/>
      <c r="N197" s="73" t="s">
        <v>850</v>
      </c>
      <c r="O197" s="80" t="s">
        <v>198</v>
      </c>
      <c r="P197" s="82">
        <v>43377.61814814815</v>
      </c>
      <c r="Q197" s="80" t="s">
        <v>375</v>
      </c>
      <c r="R197" s="84" t="s">
        <v>628</v>
      </c>
      <c r="S197" s="80" t="s">
        <v>821</v>
      </c>
      <c r="T197" s="80" t="s">
        <v>973</v>
      </c>
      <c r="U197" s="80" t="s">
        <v>1165</v>
      </c>
      <c r="V197" s="80" t="s">
        <v>1165</v>
      </c>
      <c r="W197" s="82">
        <v>43377.61814814815</v>
      </c>
      <c r="X197" s="85">
        <v>43377</v>
      </c>
      <c r="Y197" s="83" t="s">
        <v>1403</v>
      </c>
      <c r="Z197" s="80" t="s">
        <v>1652</v>
      </c>
      <c r="AA197" s="80"/>
      <c r="AB197" s="80"/>
      <c r="AC197" s="83" t="s">
        <v>1932</v>
      </c>
      <c r="AD197" s="80"/>
      <c r="AE197" s="80" t="b">
        <v>0</v>
      </c>
      <c r="AF197" s="80">
        <v>2</v>
      </c>
      <c r="AG197" s="83" t="s">
        <v>2147</v>
      </c>
      <c r="AH197" s="80" t="b">
        <v>0</v>
      </c>
      <c r="AI197" s="80" t="s">
        <v>2151</v>
      </c>
      <c r="AJ197" s="80"/>
      <c r="AK197" s="83" t="s">
        <v>2147</v>
      </c>
      <c r="AL197" s="80" t="b">
        <v>0</v>
      </c>
      <c r="AM197" s="80">
        <v>3</v>
      </c>
      <c r="AN197" s="83" t="s">
        <v>2147</v>
      </c>
      <c r="AO197" s="80" t="s">
        <v>2174</v>
      </c>
      <c r="AP197" s="80" t="b">
        <v>0</v>
      </c>
      <c r="AQ197" s="83" t="s">
        <v>1932</v>
      </c>
      <c r="AR197" s="80"/>
      <c r="AS197" s="80">
        <v>0</v>
      </c>
      <c r="AT197" s="80">
        <v>0</v>
      </c>
      <c r="AU197" s="80"/>
      <c r="AV197" s="80"/>
      <c r="AW197" s="80"/>
      <c r="AX197" s="80"/>
      <c r="AY197" s="80"/>
      <c r="AZ197" s="80"/>
      <c r="BA197" s="80"/>
      <c r="BB197" s="80"/>
      <c r="BC197">
        <v>20</v>
      </c>
      <c r="BD197" s="79" t="str">
        <f>REPLACE(INDEX(GroupVertices[Group],MATCH(Edges25[[#This Row],[Vertex 1]],GroupVertices[Vertex],0)),1,1,"")</f>
        <v>2</v>
      </c>
      <c r="BE197" s="79" t="str">
        <f>REPLACE(INDEX(GroupVertices[Group],MATCH(Edges25[[#This Row],[Vertex 2]],GroupVertices[Vertex],0)),1,1,"")</f>
        <v>2</v>
      </c>
      <c r="BF197" s="48">
        <v>0</v>
      </c>
      <c r="BG197" s="49">
        <v>0</v>
      </c>
      <c r="BH197" s="48">
        <v>0</v>
      </c>
      <c r="BI197" s="49">
        <v>0</v>
      </c>
      <c r="BJ197" s="48">
        <v>0</v>
      </c>
      <c r="BK197" s="49">
        <v>0</v>
      </c>
      <c r="BL197" s="48">
        <v>26</v>
      </c>
      <c r="BM197" s="49">
        <v>100</v>
      </c>
      <c r="BN197" s="48">
        <v>26</v>
      </c>
    </row>
    <row r="198" spans="1:66" ht="15">
      <c r="A198" s="65" t="s">
        <v>242</v>
      </c>
      <c r="B198" s="65" t="s">
        <v>242</v>
      </c>
      <c r="C198" s="66" t="s">
        <v>3380</v>
      </c>
      <c r="D198" s="67">
        <v>7.083333333333333</v>
      </c>
      <c r="E198" s="68" t="s">
        <v>136</v>
      </c>
      <c r="F198" s="69">
        <v>28.333333333333336</v>
      </c>
      <c r="G198" s="66"/>
      <c r="H198" s="70"/>
      <c r="I198" s="71"/>
      <c r="J198" s="71"/>
      <c r="K198" s="34" t="s">
        <v>65</v>
      </c>
      <c r="L198" s="78">
        <v>200</v>
      </c>
      <c r="M198" s="78"/>
      <c r="N198" s="73" t="s">
        <v>888</v>
      </c>
      <c r="O198" s="80" t="s">
        <v>198</v>
      </c>
      <c r="P198" s="82">
        <v>43389.315787037034</v>
      </c>
      <c r="Q198" s="80" t="s">
        <v>323</v>
      </c>
      <c r="R198" s="84" t="s">
        <v>594</v>
      </c>
      <c r="S198" s="80" t="s">
        <v>800</v>
      </c>
      <c r="T198" s="80" t="s">
        <v>909</v>
      </c>
      <c r="U198" s="80" t="s">
        <v>1143</v>
      </c>
      <c r="V198" s="80" t="s">
        <v>1143</v>
      </c>
      <c r="W198" s="82">
        <v>43389.315787037034</v>
      </c>
      <c r="X198" s="85">
        <v>43389</v>
      </c>
      <c r="Y198" s="83" t="s">
        <v>1453</v>
      </c>
      <c r="Z198" s="80" t="s">
        <v>1600</v>
      </c>
      <c r="AA198" s="80"/>
      <c r="AB198" s="80"/>
      <c r="AC198" s="83" t="s">
        <v>1879</v>
      </c>
      <c r="AD198" s="80"/>
      <c r="AE198" s="80" t="b">
        <v>0</v>
      </c>
      <c r="AF198" s="80">
        <v>1</v>
      </c>
      <c r="AG198" s="83" t="s">
        <v>2147</v>
      </c>
      <c r="AH198" s="80" t="b">
        <v>0</v>
      </c>
      <c r="AI198" s="80" t="s">
        <v>2151</v>
      </c>
      <c r="AJ198" s="80"/>
      <c r="AK198" s="83" t="s">
        <v>2147</v>
      </c>
      <c r="AL198" s="80" t="b">
        <v>0</v>
      </c>
      <c r="AM198" s="80">
        <v>1</v>
      </c>
      <c r="AN198" s="83" t="s">
        <v>2147</v>
      </c>
      <c r="AO198" s="80" t="s">
        <v>2175</v>
      </c>
      <c r="AP198" s="80" t="b">
        <v>0</v>
      </c>
      <c r="AQ198" s="83" t="s">
        <v>1879</v>
      </c>
      <c r="AR198" s="80"/>
      <c r="AS198" s="80">
        <v>0</v>
      </c>
      <c r="AT198" s="80">
        <v>0</v>
      </c>
      <c r="AU198" s="80"/>
      <c r="AV198" s="80"/>
      <c r="AW198" s="80"/>
      <c r="AX198" s="80"/>
      <c r="AY198" s="80"/>
      <c r="AZ198" s="80"/>
      <c r="BA198" s="80"/>
      <c r="BB198" s="80"/>
      <c r="BC198">
        <v>8</v>
      </c>
      <c r="BD198" s="79" t="str">
        <f>REPLACE(INDEX(GroupVertices[Group],MATCH(Edges25[[#This Row],[Vertex 1]],GroupVertices[Vertex],0)),1,1,"")</f>
        <v>2</v>
      </c>
      <c r="BE198" s="79" t="str">
        <f>REPLACE(INDEX(GroupVertices[Group],MATCH(Edges25[[#This Row],[Vertex 2]],GroupVertices[Vertex],0)),1,1,"")</f>
        <v>2</v>
      </c>
      <c r="BF198" s="48">
        <v>0</v>
      </c>
      <c r="BG198" s="49">
        <v>0</v>
      </c>
      <c r="BH198" s="48">
        <v>0</v>
      </c>
      <c r="BI198" s="49">
        <v>0</v>
      </c>
      <c r="BJ198" s="48">
        <v>0</v>
      </c>
      <c r="BK198" s="49">
        <v>0</v>
      </c>
      <c r="BL198" s="48">
        <v>35</v>
      </c>
      <c r="BM198" s="49">
        <v>100</v>
      </c>
      <c r="BN198" s="48">
        <v>35</v>
      </c>
    </row>
    <row r="199" spans="1:66" ht="15">
      <c r="A199" s="65" t="s">
        <v>257</v>
      </c>
      <c r="B199" s="65" t="s">
        <v>257</v>
      </c>
      <c r="C199" s="66" t="s">
        <v>3370</v>
      </c>
      <c r="D199" s="67">
        <v>10</v>
      </c>
      <c r="E199" s="68" t="s">
        <v>136</v>
      </c>
      <c r="F199" s="69">
        <v>20</v>
      </c>
      <c r="G199" s="66"/>
      <c r="H199" s="70"/>
      <c r="I199" s="71"/>
      <c r="J199" s="71"/>
      <c r="K199" s="34" t="s">
        <v>65</v>
      </c>
      <c r="L199" s="78">
        <v>201</v>
      </c>
      <c r="M199" s="78"/>
      <c r="N199" s="73" t="s">
        <v>888</v>
      </c>
      <c r="O199" s="80" t="s">
        <v>198</v>
      </c>
      <c r="P199" s="82">
        <v>43402.67574074074</v>
      </c>
      <c r="Q199" s="80" t="s">
        <v>376</v>
      </c>
      <c r="R199" s="84" t="s">
        <v>629</v>
      </c>
      <c r="S199" s="80" t="s">
        <v>822</v>
      </c>
      <c r="T199" s="80"/>
      <c r="U199" s="80" t="s">
        <v>1166</v>
      </c>
      <c r="V199" s="80" t="s">
        <v>1166</v>
      </c>
      <c r="W199" s="82">
        <v>43402.67574074074</v>
      </c>
      <c r="X199" s="85">
        <v>43402</v>
      </c>
      <c r="Y199" s="83" t="s">
        <v>1339</v>
      </c>
      <c r="Z199" s="80" t="s">
        <v>1653</v>
      </c>
      <c r="AA199" s="80"/>
      <c r="AB199" s="80"/>
      <c r="AC199" s="83" t="s">
        <v>1933</v>
      </c>
      <c r="AD199" s="80"/>
      <c r="AE199" s="80" t="b">
        <v>0</v>
      </c>
      <c r="AF199" s="80">
        <v>1</v>
      </c>
      <c r="AG199" s="83" t="s">
        <v>2147</v>
      </c>
      <c r="AH199" s="80" t="b">
        <v>0</v>
      </c>
      <c r="AI199" s="80" t="s">
        <v>2150</v>
      </c>
      <c r="AJ199" s="80"/>
      <c r="AK199" s="83" t="s">
        <v>2147</v>
      </c>
      <c r="AL199" s="80" t="b">
        <v>0</v>
      </c>
      <c r="AM199" s="80">
        <v>0</v>
      </c>
      <c r="AN199" s="83" t="s">
        <v>2147</v>
      </c>
      <c r="AO199" s="80" t="s">
        <v>2174</v>
      </c>
      <c r="AP199" s="80" t="b">
        <v>0</v>
      </c>
      <c r="AQ199" s="83" t="s">
        <v>1933</v>
      </c>
      <c r="AR199" s="80"/>
      <c r="AS199" s="80">
        <v>0</v>
      </c>
      <c r="AT199" s="80">
        <v>0</v>
      </c>
      <c r="AU199" s="80"/>
      <c r="AV199" s="80"/>
      <c r="AW199" s="80"/>
      <c r="AX199" s="80"/>
      <c r="AY199" s="80"/>
      <c r="AZ199" s="80"/>
      <c r="BA199" s="80"/>
      <c r="BB199" s="80"/>
      <c r="BC199">
        <v>20</v>
      </c>
      <c r="BD199" s="79" t="str">
        <f>REPLACE(INDEX(GroupVertices[Group],MATCH(Edges25[[#This Row],[Vertex 1]],GroupVertices[Vertex],0)),1,1,"")</f>
        <v>2</v>
      </c>
      <c r="BE199" s="79" t="str">
        <f>REPLACE(INDEX(GroupVertices[Group],MATCH(Edges25[[#This Row],[Vertex 2]],GroupVertices[Vertex],0)),1,1,"")</f>
        <v>2</v>
      </c>
      <c r="BF199" s="48">
        <v>5</v>
      </c>
      <c r="BG199" s="49">
        <v>16.129032258064516</v>
      </c>
      <c r="BH199" s="48">
        <v>0</v>
      </c>
      <c r="BI199" s="49">
        <v>0</v>
      </c>
      <c r="BJ199" s="48">
        <v>0</v>
      </c>
      <c r="BK199" s="49">
        <v>0</v>
      </c>
      <c r="BL199" s="48">
        <v>26</v>
      </c>
      <c r="BM199" s="49">
        <v>83.87096774193549</v>
      </c>
      <c r="BN199" s="48">
        <v>31</v>
      </c>
    </row>
    <row r="200" spans="1:66" ht="15">
      <c r="A200" s="65" t="s">
        <v>257</v>
      </c>
      <c r="B200" s="65" t="s">
        <v>257</v>
      </c>
      <c r="C200" s="66" t="s">
        <v>3370</v>
      </c>
      <c r="D200" s="67">
        <v>10</v>
      </c>
      <c r="E200" s="68" t="s">
        <v>136</v>
      </c>
      <c r="F200" s="69">
        <v>20</v>
      </c>
      <c r="G200" s="66"/>
      <c r="H200" s="70"/>
      <c r="I200" s="71"/>
      <c r="J200" s="71"/>
      <c r="K200" s="34" t="s">
        <v>65</v>
      </c>
      <c r="L200" s="78">
        <v>202</v>
      </c>
      <c r="M200" s="78"/>
      <c r="N200" s="73" t="s">
        <v>850</v>
      </c>
      <c r="O200" s="80" t="s">
        <v>198</v>
      </c>
      <c r="P200" s="82">
        <v>43404.31471064815</v>
      </c>
      <c r="Q200" s="80" t="s">
        <v>377</v>
      </c>
      <c r="R200" s="84" t="s">
        <v>630</v>
      </c>
      <c r="S200" s="80" t="s">
        <v>823</v>
      </c>
      <c r="T200" s="80" t="s">
        <v>974</v>
      </c>
      <c r="U200" s="80" t="s">
        <v>1167</v>
      </c>
      <c r="V200" s="80" t="s">
        <v>1167</v>
      </c>
      <c r="W200" s="82">
        <v>43404.31471064815</v>
      </c>
      <c r="X200" s="85">
        <v>43404</v>
      </c>
      <c r="Y200" s="83" t="s">
        <v>1528</v>
      </c>
      <c r="Z200" s="80" t="s">
        <v>1654</v>
      </c>
      <c r="AA200" s="80"/>
      <c r="AB200" s="80"/>
      <c r="AC200" s="83" t="s">
        <v>1934</v>
      </c>
      <c r="AD200" s="80"/>
      <c r="AE200" s="80" t="b">
        <v>0</v>
      </c>
      <c r="AF200" s="80">
        <v>3</v>
      </c>
      <c r="AG200" s="83" t="s">
        <v>2147</v>
      </c>
      <c r="AH200" s="80" t="b">
        <v>0</v>
      </c>
      <c r="AI200" s="80" t="s">
        <v>2151</v>
      </c>
      <c r="AJ200" s="80"/>
      <c r="AK200" s="83" t="s">
        <v>2147</v>
      </c>
      <c r="AL200" s="80" t="b">
        <v>0</v>
      </c>
      <c r="AM200" s="80">
        <v>3</v>
      </c>
      <c r="AN200" s="83" t="s">
        <v>2147</v>
      </c>
      <c r="AO200" s="80" t="s">
        <v>2174</v>
      </c>
      <c r="AP200" s="80" t="b">
        <v>0</v>
      </c>
      <c r="AQ200" s="83" t="s">
        <v>1934</v>
      </c>
      <c r="AR200" s="80"/>
      <c r="AS200" s="80">
        <v>0</v>
      </c>
      <c r="AT200" s="80">
        <v>0</v>
      </c>
      <c r="AU200" s="80"/>
      <c r="AV200" s="80"/>
      <c r="AW200" s="80"/>
      <c r="AX200" s="80"/>
      <c r="AY200" s="80"/>
      <c r="AZ200" s="80"/>
      <c r="BA200" s="80"/>
      <c r="BB200" s="80"/>
      <c r="BC200">
        <v>20</v>
      </c>
      <c r="BD200" s="79" t="str">
        <f>REPLACE(INDEX(GroupVertices[Group],MATCH(Edges25[[#This Row],[Vertex 1]],GroupVertices[Vertex],0)),1,1,"")</f>
        <v>2</v>
      </c>
      <c r="BE200" s="79" t="str">
        <f>REPLACE(INDEX(GroupVertices[Group],MATCH(Edges25[[#This Row],[Vertex 2]],GroupVertices[Vertex],0)),1,1,"")</f>
        <v>2</v>
      </c>
      <c r="BF200" s="48">
        <v>0</v>
      </c>
      <c r="BG200" s="49">
        <v>0</v>
      </c>
      <c r="BH200" s="48">
        <v>0</v>
      </c>
      <c r="BI200" s="49">
        <v>0</v>
      </c>
      <c r="BJ200" s="48">
        <v>0</v>
      </c>
      <c r="BK200" s="49">
        <v>0</v>
      </c>
      <c r="BL200" s="48">
        <v>24</v>
      </c>
      <c r="BM200" s="49">
        <v>100</v>
      </c>
      <c r="BN200" s="48">
        <v>24</v>
      </c>
    </row>
    <row r="201" spans="1:66" ht="15">
      <c r="A201" s="65" t="s">
        <v>257</v>
      </c>
      <c r="B201" s="65" t="s">
        <v>257</v>
      </c>
      <c r="C201" s="66" t="s">
        <v>3370</v>
      </c>
      <c r="D201" s="67">
        <v>10</v>
      </c>
      <c r="E201" s="68" t="s">
        <v>136</v>
      </c>
      <c r="F201" s="69">
        <v>20</v>
      </c>
      <c r="G201" s="66"/>
      <c r="H201" s="70"/>
      <c r="I201" s="71"/>
      <c r="J201" s="71"/>
      <c r="K201" s="34" t="s">
        <v>65</v>
      </c>
      <c r="L201" s="78">
        <v>203</v>
      </c>
      <c r="M201" s="78"/>
      <c r="N201" s="73" t="s">
        <v>888</v>
      </c>
      <c r="O201" s="80" t="s">
        <v>198</v>
      </c>
      <c r="P201" s="82">
        <v>43404.45872685185</v>
      </c>
      <c r="Q201" s="80" t="s">
        <v>378</v>
      </c>
      <c r="R201" s="84" t="s">
        <v>631</v>
      </c>
      <c r="S201" s="80" t="s">
        <v>822</v>
      </c>
      <c r="T201" s="80"/>
      <c r="U201" s="80" t="s">
        <v>1168</v>
      </c>
      <c r="V201" s="80" t="s">
        <v>1168</v>
      </c>
      <c r="W201" s="82">
        <v>43404.45872685185</v>
      </c>
      <c r="X201" s="85">
        <v>43404</v>
      </c>
      <c r="Y201" s="83" t="s">
        <v>1529</v>
      </c>
      <c r="Z201" s="80" t="s">
        <v>1655</v>
      </c>
      <c r="AA201" s="80"/>
      <c r="AB201" s="80"/>
      <c r="AC201" s="83" t="s">
        <v>1935</v>
      </c>
      <c r="AD201" s="80"/>
      <c r="AE201" s="80" t="b">
        <v>0</v>
      </c>
      <c r="AF201" s="80">
        <v>0</v>
      </c>
      <c r="AG201" s="83" t="s">
        <v>2147</v>
      </c>
      <c r="AH201" s="80" t="b">
        <v>0</v>
      </c>
      <c r="AI201" s="80" t="s">
        <v>2150</v>
      </c>
      <c r="AJ201" s="80"/>
      <c r="AK201" s="83" t="s">
        <v>2147</v>
      </c>
      <c r="AL201" s="80" t="b">
        <v>0</v>
      </c>
      <c r="AM201" s="80">
        <v>5</v>
      </c>
      <c r="AN201" s="83" t="s">
        <v>2147</v>
      </c>
      <c r="AO201" s="80" t="s">
        <v>2174</v>
      </c>
      <c r="AP201" s="80" t="b">
        <v>0</v>
      </c>
      <c r="AQ201" s="83" t="s">
        <v>1935</v>
      </c>
      <c r="AR201" s="80"/>
      <c r="AS201" s="80">
        <v>0</v>
      </c>
      <c r="AT201" s="80">
        <v>0</v>
      </c>
      <c r="AU201" s="80"/>
      <c r="AV201" s="80"/>
      <c r="AW201" s="80"/>
      <c r="AX201" s="80"/>
      <c r="AY201" s="80"/>
      <c r="AZ201" s="80"/>
      <c r="BA201" s="80"/>
      <c r="BB201" s="80"/>
      <c r="BC201">
        <v>20</v>
      </c>
      <c r="BD201" s="79" t="str">
        <f>REPLACE(INDEX(GroupVertices[Group],MATCH(Edges25[[#This Row],[Vertex 1]],GroupVertices[Vertex],0)),1,1,"")</f>
        <v>2</v>
      </c>
      <c r="BE201" s="79" t="str">
        <f>REPLACE(INDEX(GroupVertices[Group],MATCH(Edges25[[#This Row],[Vertex 2]],GroupVertices[Vertex],0)),1,1,"")</f>
        <v>2</v>
      </c>
      <c r="BF201" s="48">
        <v>3</v>
      </c>
      <c r="BG201" s="49">
        <v>7.317073170731708</v>
      </c>
      <c r="BH201" s="48">
        <v>0</v>
      </c>
      <c r="BI201" s="49">
        <v>0</v>
      </c>
      <c r="BJ201" s="48">
        <v>0</v>
      </c>
      <c r="BK201" s="49">
        <v>0</v>
      </c>
      <c r="BL201" s="48">
        <v>38</v>
      </c>
      <c r="BM201" s="49">
        <v>92.6829268292683</v>
      </c>
      <c r="BN201" s="48">
        <v>41</v>
      </c>
    </row>
    <row r="202" spans="1:66" ht="15">
      <c r="A202" s="65" t="s">
        <v>257</v>
      </c>
      <c r="B202" s="65" t="s">
        <v>257</v>
      </c>
      <c r="C202" s="66" t="s">
        <v>3370</v>
      </c>
      <c r="D202" s="67">
        <v>10</v>
      </c>
      <c r="E202" s="68" t="s">
        <v>136</v>
      </c>
      <c r="F202" s="69">
        <v>20</v>
      </c>
      <c r="G202" s="66"/>
      <c r="H202" s="70"/>
      <c r="I202" s="71"/>
      <c r="J202" s="71"/>
      <c r="K202" s="34" t="s">
        <v>65</v>
      </c>
      <c r="L202" s="78">
        <v>204</v>
      </c>
      <c r="M202" s="78"/>
      <c r="N202" s="73" t="s">
        <v>850</v>
      </c>
      <c r="O202" s="80" t="s">
        <v>198</v>
      </c>
      <c r="P202" s="82">
        <v>43430.626921296294</v>
      </c>
      <c r="Q202" s="80" t="s">
        <v>379</v>
      </c>
      <c r="R202" s="80"/>
      <c r="S202" s="80"/>
      <c r="T202" s="80"/>
      <c r="U202" s="80"/>
      <c r="V202" s="80" t="s">
        <v>1316</v>
      </c>
      <c r="W202" s="82">
        <v>43430.626921296294</v>
      </c>
      <c r="X202" s="85">
        <v>43430</v>
      </c>
      <c r="Y202" s="83" t="s">
        <v>1530</v>
      </c>
      <c r="Z202" s="80" t="s">
        <v>1656</v>
      </c>
      <c r="AA202" s="80"/>
      <c r="AB202" s="80"/>
      <c r="AC202" s="83" t="s">
        <v>1936</v>
      </c>
      <c r="AD202" s="80"/>
      <c r="AE202" s="80" t="b">
        <v>0</v>
      </c>
      <c r="AF202" s="80">
        <v>0</v>
      </c>
      <c r="AG202" s="83" t="s">
        <v>2147</v>
      </c>
      <c r="AH202" s="80" t="b">
        <v>0</v>
      </c>
      <c r="AI202" s="80" t="s">
        <v>2151</v>
      </c>
      <c r="AJ202" s="80"/>
      <c r="AK202" s="83" t="s">
        <v>2147</v>
      </c>
      <c r="AL202" s="80" t="b">
        <v>0</v>
      </c>
      <c r="AM202" s="80">
        <v>4</v>
      </c>
      <c r="AN202" s="83" t="s">
        <v>2162</v>
      </c>
      <c r="AO202" s="80" t="s">
        <v>2175</v>
      </c>
      <c r="AP202" s="80" t="b">
        <v>0</v>
      </c>
      <c r="AQ202" s="83" t="s">
        <v>2162</v>
      </c>
      <c r="AR202" s="80"/>
      <c r="AS202" s="80">
        <v>0</v>
      </c>
      <c r="AT202" s="80">
        <v>0</v>
      </c>
      <c r="AU202" s="80"/>
      <c r="AV202" s="80"/>
      <c r="AW202" s="80"/>
      <c r="AX202" s="80"/>
      <c r="AY202" s="80"/>
      <c r="AZ202" s="80"/>
      <c r="BA202" s="80"/>
      <c r="BB202" s="80"/>
      <c r="BC202">
        <v>20</v>
      </c>
      <c r="BD202" s="79" t="str">
        <f>REPLACE(INDEX(GroupVertices[Group],MATCH(Edges25[[#This Row],[Vertex 1]],GroupVertices[Vertex],0)),1,1,"")</f>
        <v>2</v>
      </c>
      <c r="BE202" s="79" t="str">
        <f>REPLACE(INDEX(GroupVertices[Group],MATCH(Edges25[[#This Row],[Vertex 2]],GroupVertices[Vertex],0)),1,1,"")</f>
        <v>2</v>
      </c>
      <c r="BF202" s="48">
        <v>0</v>
      </c>
      <c r="BG202" s="49">
        <v>0</v>
      </c>
      <c r="BH202" s="48">
        <v>0</v>
      </c>
      <c r="BI202" s="49">
        <v>0</v>
      </c>
      <c r="BJ202" s="48">
        <v>0</v>
      </c>
      <c r="BK202" s="49">
        <v>0</v>
      </c>
      <c r="BL202" s="48">
        <v>32</v>
      </c>
      <c r="BM202" s="49">
        <v>100</v>
      </c>
      <c r="BN202" s="48">
        <v>32</v>
      </c>
    </row>
    <row r="203" spans="1:66" ht="15">
      <c r="A203" s="65" t="s">
        <v>257</v>
      </c>
      <c r="B203" s="65" t="s">
        <v>257</v>
      </c>
      <c r="C203" s="66" t="s">
        <v>3370</v>
      </c>
      <c r="D203" s="67">
        <v>10</v>
      </c>
      <c r="E203" s="68" t="s">
        <v>136</v>
      </c>
      <c r="F203" s="69">
        <v>20</v>
      </c>
      <c r="G203" s="66"/>
      <c r="H203" s="70"/>
      <c r="I203" s="71"/>
      <c r="J203" s="71"/>
      <c r="K203" s="34" t="s">
        <v>65</v>
      </c>
      <c r="L203" s="78">
        <v>205</v>
      </c>
      <c r="M203" s="78"/>
      <c r="N203" s="73" t="s">
        <v>888</v>
      </c>
      <c r="O203" s="80" t="s">
        <v>198</v>
      </c>
      <c r="P203" s="82">
        <v>43431.528819444444</v>
      </c>
      <c r="Q203" s="80" t="s">
        <v>380</v>
      </c>
      <c r="R203" s="84" t="s">
        <v>632</v>
      </c>
      <c r="S203" s="80" t="s">
        <v>788</v>
      </c>
      <c r="T203" s="80" t="s">
        <v>860</v>
      </c>
      <c r="U203" s="80" t="s">
        <v>1169</v>
      </c>
      <c r="V203" s="80" t="s">
        <v>1169</v>
      </c>
      <c r="W203" s="82">
        <v>43431.528819444444</v>
      </c>
      <c r="X203" s="85">
        <v>43431</v>
      </c>
      <c r="Y203" s="83" t="s">
        <v>1450</v>
      </c>
      <c r="Z203" s="80" t="s">
        <v>1657</v>
      </c>
      <c r="AA203" s="80"/>
      <c r="AB203" s="80"/>
      <c r="AC203" s="83" t="s">
        <v>1937</v>
      </c>
      <c r="AD203" s="80"/>
      <c r="AE203" s="80" t="b">
        <v>0</v>
      </c>
      <c r="AF203" s="80">
        <v>0</v>
      </c>
      <c r="AG203" s="83" t="s">
        <v>2147</v>
      </c>
      <c r="AH203" s="80" t="b">
        <v>0</v>
      </c>
      <c r="AI203" s="80" t="s">
        <v>2150</v>
      </c>
      <c r="AJ203" s="80"/>
      <c r="AK203" s="83" t="s">
        <v>2147</v>
      </c>
      <c r="AL203" s="80" t="b">
        <v>0</v>
      </c>
      <c r="AM203" s="80">
        <v>0</v>
      </c>
      <c r="AN203" s="83" t="s">
        <v>2147</v>
      </c>
      <c r="AO203" s="80" t="s">
        <v>2174</v>
      </c>
      <c r="AP203" s="80" t="b">
        <v>0</v>
      </c>
      <c r="AQ203" s="83" t="s">
        <v>1937</v>
      </c>
      <c r="AR203" s="80"/>
      <c r="AS203" s="80">
        <v>0</v>
      </c>
      <c r="AT203" s="80">
        <v>0</v>
      </c>
      <c r="AU203" s="80"/>
      <c r="AV203" s="80"/>
      <c r="AW203" s="80"/>
      <c r="AX203" s="80"/>
      <c r="AY203" s="80"/>
      <c r="AZ203" s="80"/>
      <c r="BA203" s="80"/>
      <c r="BB203" s="80"/>
      <c r="BC203">
        <v>20</v>
      </c>
      <c r="BD203" s="79" t="str">
        <f>REPLACE(INDEX(GroupVertices[Group],MATCH(Edges25[[#This Row],[Vertex 1]],GroupVertices[Vertex],0)),1,1,"")</f>
        <v>2</v>
      </c>
      <c r="BE203" s="79" t="str">
        <f>REPLACE(INDEX(GroupVertices[Group],MATCH(Edges25[[#This Row],[Vertex 2]],GroupVertices[Vertex],0)),1,1,"")</f>
        <v>2</v>
      </c>
      <c r="BF203" s="48">
        <v>1</v>
      </c>
      <c r="BG203" s="49">
        <v>2.5</v>
      </c>
      <c r="BH203" s="48">
        <v>0</v>
      </c>
      <c r="BI203" s="49">
        <v>0</v>
      </c>
      <c r="BJ203" s="48">
        <v>0</v>
      </c>
      <c r="BK203" s="49">
        <v>0</v>
      </c>
      <c r="BL203" s="48">
        <v>39</v>
      </c>
      <c r="BM203" s="49">
        <v>97.5</v>
      </c>
      <c r="BN203" s="48">
        <v>40</v>
      </c>
    </row>
    <row r="204" spans="1:66" ht="15">
      <c r="A204" s="65" t="s">
        <v>271</v>
      </c>
      <c r="B204" s="65" t="s">
        <v>271</v>
      </c>
      <c r="C204" s="66" t="s">
        <v>3370</v>
      </c>
      <c r="D204" s="67">
        <v>10</v>
      </c>
      <c r="E204" s="68" t="s">
        <v>136</v>
      </c>
      <c r="F204" s="69">
        <v>20</v>
      </c>
      <c r="G204" s="66"/>
      <c r="H204" s="70"/>
      <c r="I204" s="71"/>
      <c r="J204" s="71"/>
      <c r="K204" s="34" t="s">
        <v>65</v>
      </c>
      <c r="L204" s="78">
        <v>206</v>
      </c>
      <c r="M204" s="78"/>
      <c r="N204" s="73" t="s">
        <v>888</v>
      </c>
      <c r="O204" s="80" t="s">
        <v>198</v>
      </c>
      <c r="P204" s="82">
        <v>43440.414606481485</v>
      </c>
      <c r="Q204" s="80" t="s">
        <v>504</v>
      </c>
      <c r="R204" s="80" t="s">
        <v>728</v>
      </c>
      <c r="S204" s="80" t="s">
        <v>837</v>
      </c>
      <c r="T204" s="80" t="s">
        <v>1085</v>
      </c>
      <c r="U204" s="80"/>
      <c r="V204" s="80" t="s">
        <v>1330</v>
      </c>
      <c r="W204" s="82">
        <v>43440.414606481485</v>
      </c>
      <c r="X204" s="85">
        <v>43440</v>
      </c>
      <c r="Y204" s="83" t="s">
        <v>1502</v>
      </c>
      <c r="Z204" s="80" t="s">
        <v>1781</v>
      </c>
      <c r="AA204" s="80"/>
      <c r="AB204" s="80"/>
      <c r="AC204" s="83" t="s">
        <v>2061</v>
      </c>
      <c r="AD204" s="80"/>
      <c r="AE204" s="80" t="b">
        <v>0</v>
      </c>
      <c r="AF204" s="80">
        <v>0</v>
      </c>
      <c r="AG204" s="83" t="s">
        <v>2147</v>
      </c>
      <c r="AH204" s="80" t="b">
        <v>0</v>
      </c>
      <c r="AI204" s="80" t="s">
        <v>2151</v>
      </c>
      <c r="AJ204" s="80"/>
      <c r="AK204" s="83" t="s">
        <v>2147</v>
      </c>
      <c r="AL204" s="80" t="b">
        <v>0</v>
      </c>
      <c r="AM204" s="80">
        <v>0</v>
      </c>
      <c r="AN204" s="83" t="s">
        <v>2147</v>
      </c>
      <c r="AO204" s="80" t="s">
        <v>2175</v>
      </c>
      <c r="AP204" s="80" t="b">
        <v>0</v>
      </c>
      <c r="AQ204" s="83" t="s">
        <v>2061</v>
      </c>
      <c r="AR204" s="80"/>
      <c r="AS204" s="80">
        <v>0</v>
      </c>
      <c r="AT204" s="80">
        <v>0</v>
      </c>
      <c r="AU204" s="80"/>
      <c r="AV204" s="80"/>
      <c r="AW204" s="80"/>
      <c r="AX204" s="80"/>
      <c r="AY204" s="80"/>
      <c r="AZ204" s="80"/>
      <c r="BA204" s="80"/>
      <c r="BB204" s="80"/>
      <c r="BC204">
        <v>17</v>
      </c>
      <c r="BD204" s="79" t="str">
        <f>REPLACE(INDEX(GroupVertices[Group],MATCH(Edges25[[#This Row],[Vertex 1]],GroupVertices[Vertex],0)),1,1,"")</f>
        <v>2</v>
      </c>
      <c r="BE204" s="79" t="str">
        <f>REPLACE(INDEX(GroupVertices[Group],MATCH(Edges25[[#This Row],[Vertex 2]],GroupVertices[Vertex],0)),1,1,"")</f>
        <v>2</v>
      </c>
      <c r="BF204" s="48">
        <v>0</v>
      </c>
      <c r="BG204" s="49">
        <v>0</v>
      </c>
      <c r="BH204" s="48">
        <v>1</v>
      </c>
      <c r="BI204" s="49">
        <v>3.225806451612903</v>
      </c>
      <c r="BJ204" s="48">
        <v>0</v>
      </c>
      <c r="BK204" s="49">
        <v>0</v>
      </c>
      <c r="BL204" s="48">
        <v>30</v>
      </c>
      <c r="BM204" s="49">
        <v>96.7741935483871</v>
      </c>
      <c r="BN204" s="48">
        <v>31</v>
      </c>
    </row>
    <row r="205" spans="1:66" ht="15">
      <c r="A205" s="65" t="s">
        <v>271</v>
      </c>
      <c r="B205" s="65" t="s">
        <v>271</v>
      </c>
      <c r="C205" s="66" t="s">
        <v>3370</v>
      </c>
      <c r="D205" s="67">
        <v>10</v>
      </c>
      <c r="E205" s="68" t="s">
        <v>136</v>
      </c>
      <c r="F205" s="69">
        <v>20</v>
      </c>
      <c r="G205" s="66"/>
      <c r="H205" s="70"/>
      <c r="I205" s="71"/>
      <c r="J205" s="71"/>
      <c r="K205" s="34" t="s">
        <v>65</v>
      </c>
      <c r="L205" s="78">
        <v>207</v>
      </c>
      <c r="M205" s="78"/>
      <c r="N205" s="73" t="s">
        <v>850</v>
      </c>
      <c r="O205" s="80" t="s">
        <v>198</v>
      </c>
      <c r="P205" s="82">
        <v>43442.71359953703</v>
      </c>
      <c r="Q205" s="80" t="s">
        <v>505</v>
      </c>
      <c r="R205" s="80" t="s">
        <v>725</v>
      </c>
      <c r="S205" s="80" t="s">
        <v>837</v>
      </c>
      <c r="T205" s="80" t="s">
        <v>1086</v>
      </c>
      <c r="U205" s="80"/>
      <c r="V205" s="80" t="s">
        <v>1330</v>
      </c>
      <c r="W205" s="82">
        <v>43442.71359953703</v>
      </c>
      <c r="X205" s="85">
        <v>43442</v>
      </c>
      <c r="Y205" s="83" t="s">
        <v>1577</v>
      </c>
      <c r="Z205" s="80" t="s">
        <v>1782</v>
      </c>
      <c r="AA205" s="80"/>
      <c r="AB205" s="80"/>
      <c r="AC205" s="83" t="s">
        <v>2062</v>
      </c>
      <c r="AD205" s="80"/>
      <c r="AE205" s="80" t="b">
        <v>0</v>
      </c>
      <c r="AF205" s="80">
        <v>2</v>
      </c>
      <c r="AG205" s="83" t="s">
        <v>2147</v>
      </c>
      <c r="AH205" s="80" t="b">
        <v>0</v>
      </c>
      <c r="AI205" s="80" t="s">
        <v>2151</v>
      </c>
      <c r="AJ205" s="80"/>
      <c r="AK205" s="83" t="s">
        <v>2147</v>
      </c>
      <c r="AL205" s="80" t="b">
        <v>0</v>
      </c>
      <c r="AM205" s="80">
        <v>0</v>
      </c>
      <c r="AN205" s="83" t="s">
        <v>2147</v>
      </c>
      <c r="AO205" s="80" t="s">
        <v>2175</v>
      </c>
      <c r="AP205" s="80" t="b">
        <v>0</v>
      </c>
      <c r="AQ205" s="83" t="s">
        <v>2062</v>
      </c>
      <c r="AR205" s="80"/>
      <c r="AS205" s="80">
        <v>0</v>
      </c>
      <c r="AT205" s="80">
        <v>0</v>
      </c>
      <c r="AU205" s="80"/>
      <c r="AV205" s="80"/>
      <c r="AW205" s="80"/>
      <c r="AX205" s="80"/>
      <c r="AY205" s="80"/>
      <c r="AZ205" s="80"/>
      <c r="BA205" s="80"/>
      <c r="BB205" s="80"/>
      <c r="BC205">
        <v>17</v>
      </c>
      <c r="BD205" s="79" t="str">
        <f>REPLACE(INDEX(GroupVertices[Group],MATCH(Edges25[[#This Row],[Vertex 1]],GroupVertices[Vertex],0)),1,1,"")</f>
        <v>2</v>
      </c>
      <c r="BE205" s="79" t="str">
        <f>REPLACE(INDEX(GroupVertices[Group],MATCH(Edges25[[#This Row],[Vertex 2]],GroupVertices[Vertex],0)),1,1,"")</f>
        <v>2</v>
      </c>
      <c r="BF205" s="48">
        <v>0</v>
      </c>
      <c r="BG205" s="49">
        <v>0</v>
      </c>
      <c r="BH205" s="48">
        <v>0</v>
      </c>
      <c r="BI205" s="49">
        <v>0</v>
      </c>
      <c r="BJ205" s="48">
        <v>0</v>
      </c>
      <c r="BK205" s="49">
        <v>0</v>
      </c>
      <c r="BL205" s="48">
        <v>39</v>
      </c>
      <c r="BM205" s="49">
        <v>100</v>
      </c>
      <c r="BN205" s="48">
        <v>39</v>
      </c>
    </row>
    <row r="206" spans="1:66" ht="15">
      <c r="A206" s="65" t="s">
        <v>271</v>
      </c>
      <c r="B206" s="65" t="s">
        <v>271</v>
      </c>
      <c r="C206" s="66" t="s">
        <v>3370</v>
      </c>
      <c r="D206" s="67">
        <v>10</v>
      </c>
      <c r="E206" s="68" t="s">
        <v>136</v>
      </c>
      <c r="F206" s="69">
        <v>20</v>
      </c>
      <c r="G206" s="66"/>
      <c r="H206" s="70"/>
      <c r="I206" s="71"/>
      <c r="J206" s="71"/>
      <c r="K206" s="34" t="s">
        <v>65</v>
      </c>
      <c r="L206" s="78">
        <v>208</v>
      </c>
      <c r="M206" s="78"/>
      <c r="N206" s="73" t="s">
        <v>850</v>
      </c>
      <c r="O206" s="80" t="s">
        <v>198</v>
      </c>
      <c r="P206" s="82">
        <v>43444.41631944444</v>
      </c>
      <c r="Q206" s="80" t="s">
        <v>506</v>
      </c>
      <c r="R206" s="80" t="s">
        <v>729</v>
      </c>
      <c r="S206" s="80" t="s">
        <v>837</v>
      </c>
      <c r="T206" s="80" t="s">
        <v>972</v>
      </c>
      <c r="U206" s="80"/>
      <c r="V206" s="80" t="s">
        <v>1330</v>
      </c>
      <c r="W206" s="82">
        <v>43444.41631944444</v>
      </c>
      <c r="X206" s="85">
        <v>43444</v>
      </c>
      <c r="Y206" s="83" t="s">
        <v>1535</v>
      </c>
      <c r="Z206" s="80" t="s">
        <v>1783</v>
      </c>
      <c r="AA206" s="80"/>
      <c r="AB206" s="80"/>
      <c r="AC206" s="83" t="s">
        <v>2063</v>
      </c>
      <c r="AD206" s="80"/>
      <c r="AE206" s="80" t="b">
        <v>0</v>
      </c>
      <c r="AF206" s="80">
        <v>0</v>
      </c>
      <c r="AG206" s="83" t="s">
        <v>2147</v>
      </c>
      <c r="AH206" s="80" t="b">
        <v>0</v>
      </c>
      <c r="AI206" s="80" t="s">
        <v>2151</v>
      </c>
      <c r="AJ206" s="80"/>
      <c r="AK206" s="83" t="s">
        <v>2147</v>
      </c>
      <c r="AL206" s="80" t="b">
        <v>0</v>
      </c>
      <c r="AM206" s="80">
        <v>0</v>
      </c>
      <c r="AN206" s="83" t="s">
        <v>2147</v>
      </c>
      <c r="AO206" s="80" t="s">
        <v>2175</v>
      </c>
      <c r="AP206" s="80" t="b">
        <v>0</v>
      </c>
      <c r="AQ206" s="83" t="s">
        <v>2063</v>
      </c>
      <c r="AR206" s="80"/>
      <c r="AS206" s="80">
        <v>0</v>
      </c>
      <c r="AT206" s="80">
        <v>0</v>
      </c>
      <c r="AU206" s="80"/>
      <c r="AV206" s="80"/>
      <c r="AW206" s="80"/>
      <c r="AX206" s="80"/>
      <c r="AY206" s="80"/>
      <c r="AZ206" s="80"/>
      <c r="BA206" s="80"/>
      <c r="BB206" s="80"/>
      <c r="BC206">
        <v>17</v>
      </c>
      <c r="BD206" s="79" t="str">
        <f>REPLACE(INDEX(GroupVertices[Group],MATCH(Edges25[[#This Row],[Vertex 1]],GroupVertices[Vertex],0)),1,1,"")</f>
        <v>2</v>
      </c>
      <c r="BE206" s="79" t="str">
        <f>REPLACE(INDEX(GroupVertices[Group],MATCH(Edges25[[#This Row],[Vertex 2]],GroupVertices[Vertex],0)),1,1,"")</f>
        <v>2</v>
      </c>
      <c r="BF206" s="48">
        <v>0</v>
      </c>
      <c r="BG206" s="49">
        <v>0</v>
      </c>
      <c r="BH206" s="48">
        <v>1</v>
      </c>
      <c r="BI206" s="49">
        <v>3.5714285714285716</v>
      </c>
      <c r="BJ206" s="48">
        <v>0</v>
      </c>
      <c r="BK206" s="49">
        <v>0</v>
      </c>
      <c r="BL206" s="48">
        <v>27</v>
      </c>
      <c r="BM206" s="49">
        <v>96.42857142857143</v>
      </c>
      <c r="BN206" s="48">
        <v>28</v>
      </c>
    </row>
    <row r="207" spans="1:66" ht="15">
      <c r="A207" s="65" t="s">
        <v>271</v>
      </c>
      <c r="B207" s="65" t="s">
        <v>271</v>
      </c>
      <c r="C207" s="66" t="s">
        <v>3370</v>
      </c>
      <c r="D207" s="67">
        <v>10</v>
      </c>
      <c r="E207" s="68" t="s">
        <v>136</v>
      </c>
      <c r="F207" s="69">
        <v>20</v>
      </c>
      <c r="G207" s="66"/>
      <c r="H207" s="70"/>
      <c r="I207" s="71"/>
      <c r="J207" s="71"/>
      <c r="K207" s="34" t="s">
        <v>65</v>
      </c>
      <c r="L207" s="78">
        <v>209</v>
      </c>
      <c r="M207" s="78"/>
      <c r="N207" s="73" t="s">
        <v>888</v>
      </c>
      <c r="O207" s="80" t="s">
        <v>198</v>
      </c>
      <c r="P207" s="82">
        <v>43446.4303125</v>
      </c>
      <c r="Q207" s="80" t="s">
        <v>507</v>
      </c>
      <c r="R207" s="80" t="s">
        <v>728</v>
      </c>
      <c r="S207" s="80" t="s">
        <v>837</v>
      </c>
      <c r="T207" s="80" t="s">
        <v>1087</v>
      </c>
      <c r="U207" s="80"/>
      <c r="V207" s="80" t="s">
        <v>1330</v>
      </c>
      <c r="W207" s="82">
        <v>43446.4303125</v>
      </c>
      <c r="X207" s="85">
        <v>43446</v>
      </c>
      <c r="Y207" s="83" t="s">
        <v>1411</v>
      </c>
      <c r="Z207" s="80" t="s">
        <v>1784</v>
      </c>
      <c r="AA207" s="80"/>
      <c r="AB207" s="80"/>
      <c r="AC207" s="83" t="s">
        <v>2064</v>
      </c>
      <c r="AD207" s="80"/>
      <c r="AE207" s="80" t="b">
        <v>0</v>
      </c>
      <c r="AF207" s="80">
        <v>0</v>
      </c>
      <c r="AG207" s="83" t="s">
        <v>2147</v>
      </c>
      <c r="AH207" s="80" t="b">
        <v>0</v>
      </c>
      <c r="AI207" s="80" t="s">
        <v>2151</v>
      </c>
      <c r="AJ207" s="80"/>
      <c r="AK207" s="83" t="s">
        <v>2147</v>
      </c>
      <c r="AL207" s="80" t="b">
        <v>0</v>
      </c>
      <c r="AM207" s="80">
        <v>0</v>
      </c>
      <c r="AN207" s="83" t="s">
        <v>2147</v>
      </c>
      <c r="AO207" s="80" t="s">
        <v>2175</v>
      </c>
      <c r="AP207" s="80" t="b">
        <v>0</v>
      </c>
      <c r="AQ207" s="83" t="s">
        <v>2064</v>
      </c>
      <c r="AR207" s="80"/>
      <c r="AS207" s="80">
        <v>0</v>
      </c>
      <c r="AT207" s="80">
        <v>0</v>
      </c>
      <c r="AU207" s="80"/>
      <c r="AV207" s="80"/>
      <c r="AW207" s="80"/>
      <c r="AX207" s="80"/>
      <c r="AY207" s="80"/>
      <c r="AZ207" s="80"/>
      <c r="BA207" s="80"/>
      <c r="BB207" s="80"/>
      <c r="BC207">
        <v>17</v>
      </c>
      <c r="BD207" s="79" t="str">
        <f>REPLACE(INDEX(GroupVertices[Group],MATCH(Edges25[[#This Row],[Vertex 1]],GroupVertices[Vertex],0)),1,1,"")</f>
        <v>2</v>
      </c>
      <c r="BE207" s="79" t="str">
        <f>REPLACE(INDEX(GroupVertices[Group],MATCH(Edges25[[#This Row],[Vertex 2]],GroupVertices[Vertex],0)),1,1,"")</f>
        <v>2</v>
      </c>
      <c r="BF207" s="48">
        <v>0</v>
      </c>
      <c r="BG207" s="49">
        <v>0</v>
      </c>
      <c r="BH207" s="48">
        <v>0</v>
      </c>
      <c r="BI207" s="49">
        <v>0</v>
      </c>
      <c r="BJ207" s="48">
        <v>0</v>
      </c>
      <c r="BK207" s="49">
        <v>0</v>
      </c>
      <c r="BL207" s="48">
        <v>22</v>
      </c>
      <c r="BM207" s="49">
        <v>100</v>
      </c>
      <c r="BN207" s="48">
        <v>22</v>
      </c>
    </row>
    <row r="208" spans="1:66" ht="15">
      <c r="A208" s="65" t="s">
        <v>257</v>
      </c>
      <c r="B208" s="65" t="s">
        <v>257</v>
      </c>
      <c r="C208" s="66" t="s">
        <v>3370</v>
      </c>
      <c r="D208" s="67">
        <v>10</v>
      </c>
      <c r="E208" s="68" t="s">
        <v>136</v>
      </c>
      <c r="F208" s="69">
        <v>20</v>
      </c>
      <c r="G208" s="66"/>
      <c r="H208" s="70"/>
      <c r="I208" s="71"/>
      <c r="J208" s="71"/>
      <c r="K208" s="34" t="s">
        <v>65</v>
      </c>
      <c r="L208" s="78">
        <v>210</v>
      </c>
      <c r="M208" s="78"/>
      <c r="N208" s="73" t="s">
        <v>850</v>
      </c>
      <c r="O208" s="80" t="s">
        <v>198</v>
      </c>
      <c r="P208" s="82">
        <v>43450.384722222225</v>
      </c>
      <c r="Q208" s="80" t="s">
        <v>381</v>
      </c>
      <c r="R208" s="84" t="s">
        <v>627</v>
      </c>
      <c r="S208" s="80" t="s">
        <v>823</v>
      </c>
      <c r="T208" s="80" t="s">
        <v>975</v>
      </c>
      <c r="U208" s="80"/>
      <c r="V208" s="80" t="s">
        <v>1316</v>
      </c>
      <c r="W208" s="82">
        <v>43450.384722222225</v>
      </c>
      <c r="X208" s="85">
        <v>43450</v>
      </c>
      <c r="Y208" s="83" t="s">
        <v>1440</v>
      </c>
      <c r="Z208" s="80" t="s">
        <v>1658</v>
      </c>
      <c r="AA208" s="80"/>
      <c r="AB208" s="80"/>
      <c r="AC208" s="83" t="s">
        <v>1938</v>
      </c>
      <c r="AD208" s="80"/>
      <c r="AE208" s="80" t="b">
        <v>0</v>
      </c>
      <c r="AF208" s="80">
        <v>1</v>
      </c>
      <c r="AG208" s="83" t="s">
        <v>2147</v>
      </c>
      <c r="AH208" s="80" t="b">
        <v>0</v>
      </c>
      <c r="AI208" s="80" t="s">
        <v>2151</v>
      </c>
      <c r="AJ208" s="80"/>
      <c r="AK208" s="83" t="s">
        <v>2147</v>
      </c>
      <c r="AL208" s="80" t="b">
        <v>0</v>
      </c>
      <c r="AM208" s="80">
        <v>2</v>
      </c>
      <c r="AN208" s="83" t="s">
        <v>2147</v>
      </c>
      <c r="AO208" s="80" t="s">
        <v>2174</v>
      </c>
      <c r="AP208" s="80" t="b">
        <v>0</v>
      </c>
      <c r="AQ208" s="83" t="s">
        <v>1938</v>
      </c>
      <c r="AR208" s="80"/>
      <c r="AS208" s="80">
        <v>0</v>
      </c>
      <c r="AT208" s="80">
        <v>0</v>
      </c>
      <c r="AU208" s="80"/>
      <c r="AV208" s="80"/>
      <c r="AW208" s="80"/>
      <c r="AX208" s="80"/>
      <c r="AY208" s="80"/>
      <c r="AZ208" s="80"/>
      <c r="BA208" s="80"/>
      <c r="BB208" s="80"/>
      <c r="BC208">
        <v>20</v>
      </c>
      <c r="BD208" s="79" t="str">
        <f>REPLACE(INDEX(GroupVertices[Group],MATCH(Edges25[[#This Row],[Vertex 1]],GroupVertices[Vertex],0)),1,1,"")</f>
        <v>2</v>
      </c>
      <c r="BE208" s="79" t="str">
        <f>REPLACE(INDEX(GroupVertices[Group],MATCH(Edges25[[#This Row],[Vertex 2]],GroupVertices[Vertex],0)),1,1,"")</f>
        <v>2</v>
      </c>
      <c r="BF208" s="48">
        <v>0</v>
      </c>
      <c r="BG208" s="49">
        <v>0</v>
      </c>
      <c r="BH208" s="48">
        <v>1</v>
      </c>
      <c r="BI208" s="49">
        <v>5</v>
      </c>
      <c r="BJ208" s="48">
        <v>0</v>
      </c>
      <c r="BK208" s="49">
        <v>0</v>
      </c>
      <c r="BL208" s="48">
        <v>19</v>
      </c>
      <c r="BM208" s="49">
        <v>95</v>
      </c>
      <c r="BN208" s="48">
        <v>20</v>
      </c>
    </row>
    <row r="209" spans="1:66" ht="15">
      <c r="A209" s="65" t="s">
        <v>237</v>
      </c>
      <c r="B209" s="65" t="s">
        <v>237</v>
      </c>
      <c r="C209" s="66" t="s">
        <v>3372</v>
      </c>
      <c r="D209" s="67">
        <v>4.75</v>
      </c>
      <c r="E209" s="68" t="s">
        <v>132</v>
      </c>
      <c r="F209" s="69">
        <v>35</v>
      </c>
      <c r="G209" s="66"/>
      <c r="H209" s="70"/>
      <c r="I209" s="71"/>
      <c r="J209" s="71"/>
      <c r="K209" s="34" t="s">
        <v>65</v>
      </c>
      <c r="L209" s="78">
        <v>211</v>
      </c>
      <c r="M209" s="78"/>
      <c r="N209" s="73" t="s">
        <v>850</v>
      </c>
      <c r="O209" s="80" t="s">
        <v>198</v>
      </c>
      <c r="P209" s="82">
        <v>43454.31711805556</v>
      </c>
      <c r="Q209" s="80" t="s">
        <v>349</v>
      </c>
      <c r="R209" s="84" t="s">
        <v>609</v>
      </c>
      <c r="S209" s="80" t="s">
        <v>795</v>
      </c>
      <c r="T209" s="80" t="s">
        <v>950</v>
      </c>
      <c r="U209" s="80" t="s">
        <v>1156</v>
      </c>
      <c r="V209" s="80" t="s">
        <v>1156</v>
      </c>
      <c r="W209" s="82">
        <v>43454.31711805556</v>
      </c>
      <c r="X209" s="85">
        <v>43454</v>
      </c>
      <c r="Y209" s="83" t="s">
        <v>1494</v>
      </c>
      <c r="Z209" s="80" t="s">
        <v>1626</v>
      </c>
      <c r="AA209" s="80"/>
      <c r="AB209" s="80"/>
      <c r="AC209" s="83" t="s">
        <v>1905</v>
      </c>
      <c r="AD209" s="80"/>
      <c r="AE209" s="80" t="b">
        <v>0</v>
      </c>
      <c r="AF209" s="80">
        <v>4</v>
      </c>
      <c r="AG209" s="83" t="s">
        <v>2147</v>
      </c>
      <c r="AH209" s="80" t="b">
        <v>0</v>
      </c>
      <c r="AI209" s="80" t="s">
        <v>2151</v>
      </c>
      <c r="AJ209" s="80"/>
      <c r="AK209" s="83" t="s">
        <v>2147</v>
      </c>
      <c r="AL209" s="80" t="b">
        <v>0</v>
      </c>
      <c r="AM209" s="80">
        <v>3</v>
      </c>
      <c r="AN209" s="83" t="s">
        <v>2147</v>
      </c>
      <c r="AO209" s="80" t="s">
        <v>2175</v>
      </c>
      <c r="AP209" s="80" t="b">
        <v>0</v>
      </c>
      <c r="AQ209" s="83" t="s">
        <v>1905</v>
      </c>
      <c r="AR209" s="80"/>
      <c r="AS209" s="80">
        <v>0</v>
      </c>
      <c r="AT209" s="80">
        <v>0</v>
      </c>
      <c r="AU209" s="80"/>
      <c r="AV209" s="80"/>
      <c r="AW209" s="80"/>
      <c r="AX209" s="80"/>
      <c r="AY209" s="80"/>
      <c r="AZ209" s="80"/>
      <c r="BA209" s="80"/>
      <c r="BB209" s="80"/>
      <c r="BC209">
        <v>4</v>
      </c>
      <c r="BD209" s="79" t="str">
        <f>REPLACE(INDEX(GroupVertices[Group],MATCH(Edges25[[#This Row],[Vertex 1]],GroupVertices[Vertex],0)),1,1,"")</f>
        <v>2</v>
      </c>
      <c r="BE209" s="79" t="str">
        <f>REPLACE(INDEX(GroupVertices[Group],MATCH(Edges25[[#This Row],[Vertex 2]],GroupVertices[Vertex],0)),1,1,"")</f>
        <v>2</v>
      </c>
      <c r="BF209" s="48">
        <v>0</v>
      </c>
      <c r="BG209" s="49">
        <v>0</v>
      </c>
      <c r="BH209" s="48">
        <v>0</v>
      </c>
      <c r="BI209" s="49">
        <v>0</v>
      </c>
      <c r="BJ209" s="48">
        <v>0</v>
      </c>
      <c r="BK209" s="49">
        <v>0</v>
      </c>
      <c r="BL209" s="48">
        <v>29</v>
      </c>
      <c r="BM209" s="49">
        <v>100</v>
      </c>
      <c r="BN209" s="48">
        <v>29</v>
      </c>
    </row>
    <row r="210" spans="1:66" ht="15">
      <c r="A210" s="65" t="s">
        <v>271</v>
      </c>
      <c r="B210" s="65" t="s">
        <v>271</v>
      </c>
      <c r="C210" s="66" t="s">
        <v>3370</v>
      </c>
      <c r="D210" s="67">
        <v>10</v>
      </c>
      <c r="E210" s="68" t="s">
        <v>136</v>
      </c>
      <c r="F210" s="69">
        <v>20</v>
      </c>
      <c r="G210" s="66"/>
      <c r="H210" s="70"/>
      <c r="I210" s="71"/>
      <c r="J210" s="71"/>
      <c r="K210" s="34" t="s">
        <v>65</v>
      </c>
      <c r="L210" s="78">
        <v>212</v>
      </c>
      <c r="M210" s="78"/>
      <c r="N210" s="73" t="s">
        <v>850</v>
      </c>
      <c r="O210" s="80" t="s">
        <v>198</v>
      </c>
      <c r="P210" s="82">
        <v>43454.3334375</v>
      </c>
      <c r="Q210" s="80" t="s">
        <v>508</v>
      </c>
      <c r="R210" s="80" t="s">
        <v>730</v>
      </c>
      <c r="S210" s="80" t="s">
        <v>837</v>
      </c>
      <c r="T210" s="80" t="s">
        <v>1088</v>
      </c>
      <c r="U210" s="80"/>
      <c r="V210" s="80" t="s">
        <v>1330</v>
      </c>
      <c r="W210" s="82">
        <v>43454.3334375</v>
      </c>
      <c r="X210" s="85">
        <v>43454</v>
      </c>
      <c r="Y210" s="83" t="s">
        <v>1397</v>
      </c>
      <c r="Z210" s="80" t="s">
        <v>1785</v>
      </c>
      <c r="AA210" s="80"/>
      <c r="AB210" s="80"/>
      <c r="AC210" s="83" t="s">
        <v>2065</v>
      </c>
      <c r="AD210" s="80"/>
      <c r="AE210" s="80" t="b">
        <v>0</v>
      </c>
      <c r="AF210" s="80">
        <v>0</v>
      </c>
      <c r="AG210" s="83" t="s">
        <v>2147</v>
      </c>
      <c r="AH210" s="80" t="b">
        <v>0</v>
      </c>
      <c r="AI210" s="80" t="s">
        <v>2151</v>
      </c>
      <c r="AJ210" s="80"/>
      <c r="AK210" s="83" t="s">
        <v>2147</v>
      </c>
      <c r="AL210" s="80" t="b">
        <v>0</v>
      </c>
      <c r="AM210" s="80">
        <v>0</v>
      </c>
      <c r="AN210" s="83" t="s">
        <v>2147</v>
      </c>
      <c r="AO210" s="80" t="s">
        <v>2187</v>
      </c>
      <c r="AP210" s="80" t="b">
        <v>0</v>
      </c>
      <c r="AQ210" s="83" t="s">
        <v>2065</v>
      </c>
      <c r="AR210" s="80"/>
      <c r="AS210" s="80">
        <v>0</v>
      </c>
      <c r="AT210" s="80">
        <v>0</v>
      </c>
      <c r="AU210" s="80"/>
      <c r="AV210" s="80"/>
      <c r="AW210" s="80"/>
      <c r="AX210" s="80"/>
      <c r="AY210" s="80"/>
      <c r="AZ210" s="80"/>
      <c r="BA210" s="80"/>
      <c r="BB210" s="80"/>
      <c r="BC210">
        <v>17</v>
      </c>
      <c r="BD210" s="79" t="str">
        <f>REPLACE(INDEX(GroupVertices[Group],MATCH(Edges25[[#This Row],[Vertex 1]],GroupVertices[Vertex],0)),1,1,"")</f>
        <v>2</v>
      </c>
      <c r="BE210" s="79" t="str">
        <f>REPLACE(INDEX(GroupVertices[Group],MATCH(Edges25[[#This Row],[Vertex 2]],GroupVertices[Vertex],0)),1,1,"")</f>
        <v>2</v>
      </c>
      <c r="BF210" s="48">
        <v>0</v>
      </c>
      <c r="BG210" s="49">
        <v>0</v>
      </c>
      <c r="BH210" s="48">
        <v>0</v>
      </c>
      <c r="BI210" s="49">
        <v>0</v>
      </c>
      <c r="BJ210" s="48">
        <v>0</v>
      </c>
      <c r="BK210" s="49">
        <v>0</v>
      </c>
      <c r="BL210" s="48">
        <v>32</v>
      </c>
      <c r="BM210" s="49">
        <v>100</v>
      </c>
      <c r="BN210" s="48">
        <v>32</v>
      </c>
    </row>
    <row r="211" spans="1:66" ht="15">
      <c r="A211" s="65" t="s">
        <v>257</v>
      </c>
      <c r="B211" s="65" t="s">
        <v>257</v>
      </c>
      <c r="C211" s="66" t="s">
        <v>3370</v>
      </c>
      <c r="D211" s="67">
        <v>10</v>
      </c>
      <c r="E211" s="68" t="s">
        <v>136</v>
      </c>
      <c r="F211" s="69">
        <v>20</v>
      </c>
      <c r="G211" s="66"/>
      <c r="H211" s="70"/>
      <c r="I211" s="71"/>
      <c r="J211" s="71"/>
      <c r="K211" s="34" t="s">
        <v>65</v>
      </c>
      <c r="L211" s="78">
        <v>213</v>
      </c>
      <c r="M211" s="78"/>
      <c r="N211" s="73" t="s">
        <v>850</v>
      </c>
      <c r="O211" s="80" t="s">
        <v>198</v>
      </c>
      <c r="P211" s="82">
        <v>43458.334027777775</v>
      </c>
      <c r="Q211" s="80" t="s">
        <v>382</v>
      </c>
      <c r="R211" s="84" t="s">
        <v>633</v>
      </c>
      <c r="S211" s="80" t="s">
        <v>823</v>
      </c>
      <c r="T211" s="80" t="s">
        <v>976</v>
      </c>
      <c r="U211" s="80"/>
      <c r="V211" s="80" t="s">
        <v>1316</v>
      </c>
      <c r="W211" s="82">
        <v>43458.334027777775</v>
      </c>
      <c r="X211" s="85">
        <v>43458</v>
      </c>
      <c r="Y211" s="83" t="s">
        <v>1420</v>
      </c>
      <c r="Z211" s="80" t="s">
        <v>1659</v>
      </c>
      <c r="AA211" s="80"/>
      <c r="AB211" s="80"/>
      <c r="AC211" s="83" t="s">
        <v>1939</v>
      </c>
      <c r="AD211" s="80"/>
      <c r="AE211" s="80" t="b">
        <v>0</v>
      </c>
      <c r="AF211" s="80">
        <v>1</v>
      </c>
      <c r="AG211" s="83" t="s">
        <v>2147</v>
      </c>
      <c r="AH211" s="80" t="b">
        <v>0</v>
      </c>
      <c r="AI211" s="80" t="s">
        <v>2151</v>
      </c>
      <c r="AJ211" s="80"/>
      <c r="AK211" s="83" t="s">
        <v>2147</v>
      </c>
      <c r="AL211" s="80" t="b">
        <v>0</v>
      </c>
      <c r="AM211" s="80">
        <v>3</v>
      </c>
      <c r="AN211" s="83" t="s">
        <v>2147</v>
      </c>
      <c r="AO211" s="80" t="s">
        <v>2174</v>
      </c>
      <c r="AP211" s="80" t="b">
        <v>0</v>
      </c>
      <c r="AQ211" s="83" t="s">
        <v>1939</v>
      </c>
      <c r="AR211" s="80"/>
      <c r="AS211" s="80">
        <v>0</v>
      </c>
      <c r="AT211" s="80">
        <v>0</v>
      </c>
      <c r="AU211" s="80"/>
      <c r="AV211" s="80"/>
      <c r="AW211" s="80"/>
      <c r="AX211" s="80"/>
      <c r="AY211" s="80"/>
      <c r="AZ211" s="80"/>
      <c r="BA211" s="80"/>
      <c r="BB211" s="80"/>
      <c r="BC211">
        <v>20</v>
      </c>
      <c r="BD211" s="79" t="str">
        <f>REPLACE(INDEX(GroupVertices[Group],MATCH(Edges25[[#This Row],[Vertex 1]],GroupVertices[Vertex],0)),1,1,"")</f>
        <v>2</v>
      </c>
      <c r="BE211" s="79" t="str">
        <f>REPLACE(INDEX(GroupVertices[Group],MATCH(Edges25[[#This Row],[Vertex 2]],GroupVertices[Vertex],0)),1,1,"")</f>
        <v>2</v>
      </c>
      <c r="BF211" s="48">
        <v>0</v>
      </c>
      <c r="BG211" s="49">
        <v>0</v>
      </c>
      <c r="BH211" s="48">
        <v>0</v>
      </c>
      <c r="BI211" s="49">
        <v>0</v>
      </c>
      <c r="BJ211" s="48">
        <v>0</v>
      </c>
      <c r="BK211" s="49">
        <v>0</v>
      </c>
      <c r="BL211" s="48">
        <v>23</v>
      </c>
      <c r="BM211" s="49">
        <v>100</v>
      </c>
      <c r="BN211" s="48">
        <v>23</v>
      </c>
    </row>
    <row r="212" spans="1:66" ht="15">
      <c r="A212" s="65" t="s">
        <v>257</v>
      </c>
      <c r="B212" s="65" t="s">
        <v>257</v>
      </c>
      <c r="C212" s="66" t="s">
        <v>3370</v>
      </c>
      <c r="D212" s="67">
        <v>10</v>
      </c>
      <c r="E212" s="68" t="s">
        <v>136</v>
      </c>
      <c r="F212" s="69">
        <v>20</v>
      </c>
      <c r="G212" s="66"/>
      <c r="H212" s="70"/>
      <c r="I212" s="71"/>
      <c r="J212" s="71"/>
      <c r="K212" s="34" t="s">
        <v>65</v>
      </c>
      <c r="L212" s="78">
        <v>214</v>
      </c>
      <c r="M212" s="78"/>
      <c r="N212" s="73" t="s">
        <v>850</v>
      </c>
      <c r="O212" s="80" t="s">
        <v>198</v>
      </c>
      <c r="P212" s="82">
        <v>43462.62501157408</v>
      </c>
      <c r="Q212" s="80" t="s">
        <v>383</v>
      </c>
      <c r="R212" s="84" t="s">
        <v>634</v>
      </c>
      <c r="S212" s="80" t="s">
        <v>823</v>
      </c>
      <c r="T212" s="80" t="s">
        <v>977</v>
      </c>
      <c r="U212" s="80" t="s">
        <v>1170</v>
      </c>
      <c r="V212" s="80" t="s">
        <v>1170</v>
      </c>
      <c r="W212" s="82">
        <v>43462.62501157408</v>
      </c>
      <c r="X212" s="85">
        <v>43462</v>
      </c>
      <c r="Y212" s="83" t="s">
        <v>1348</v>
      </c>
      <c r="Z212" s="80" t="s">
        <v>1660</v>
      </c>
      <c r="AA212" s="80"/>
      <c r="AB212" s="80"/>
      <c r="AC212" s="83" t="s">
        <v>1940</v>
      </c>
      <c r="AD212" s="80"/>
      <c r="AE212" s="80" t="b">
        <v>0</v>
      </c>
      <c r="AF212" s="80">
        <v>3</v>
      </c>
      <c r="AG212" s="83" t="s">
        <v>2147</v>
      </c>
      <c r="AH212" s="80" t="b">
        <v>0</v>
      </c>
      <c r="AI212" s="80" t="s">
        <v>2151</v>
      </c>
      <c r="AJ212" s="80"/>
      <c r="AK212" s="83" t="s">
        <v>2147</v>
      </c>
      <c r="AL212" s="80" t="b">
        <v>0</v>
      </c>
      <c r="AM212" s="80">
        <v>1</v>
      </c>
      <c r="AN212" s="83" t="s">
        <v>2147</v>
      </c>
      <c r="AO212" s="80" t="s">
        <v>2174</v>
      </c>
      <c r="AP212" s="80" t="b">
        <v>0</v>
      </c>
      <c r="AQ212" s="83" t="s">
        <v>1940</v>
      </c>
      <c r="AR212" s="80"/>
      <c r="AS212" s="80">
        <v>0</v>
      </c>
      <c r="AT212" s="80">
        <v>0</v>
      </c>
      <c r="AU212" s="80"/>
      <c r="AV212" s="80"/>
      <c r="AW212" s="80"/>
      <c r="AX212" s="80"/>
      <c r="AY212" s="80"/>
      <c r="AZ212" s="80"/>
      <c r="BA212" s="80"/>
      <c r="BB212" s="80"/>
      <c r="BC212">
        <v>20</v>
      </c>
      <c r="BD212" s="79" t="str">
        <f>REPLACE(INDEX(GroupVertices[Group],MATCH(Edges25[[#This Row],[Vertex 1]],GroupVertices[Vertex],0)),1,1,"")</f>
        <v>2</v>
      </c>
      <c r="BE212" s="79" t="str">
        <f>REPLACE(INDEX(GroupVertices[Group],MATCH(Edges25[[#This Row],[Vertex 2]],GroupVertices[Vertex],0)),1,1,"")</f>
        <v>2</v>
      </c>
      <c r="BF212" s="48">
        <v>0</v>
      </c>
      <c r="BG212" s="49">
        <v>0</v>
      </c>
      <c r="BH212" s="48">
        <v>0</v>
      </c>
      <c r="BI212" s="49">
        <v>0</v>
      </c>
      <c r="BJ212" s="48">
        <v>0</v>
      </c>
      <c r="BK212" s="49">
        <v>0</v>
      </c>
      <c r="BL212" s="48">
        <v>26</v>
      </c>
      <c r="BM212" s="49">
        <v>100</v>
      </c>
      <c r="BN212" s="48">
        <v>26</v>
      </c>
    </row>
    <row r="213" spans="1:66" ht="15">
      <c r="A213" s="65" t="s">
        <v>271</v>
      </c>
      <c r="B213" s="65" t="s">
        <v>271</v>
      </c>
      <c r="C213" s="66" t="s">
        <v>3370</v>
      </c>
      <c r="D213" s="67">
        <v>10</v>
      </c>
      <c r="E213" s="68" t="s">
        <v>136</v>
      </c>
      <c r="F213" s="69">
        <v>20</v>
      </c>
      <c r="G213" s="66"/>
      <c r="H213" s="70"/>
      <c r="I213" s="71"/>
      <c r="J213" s="71"/>
      <c r="K213" s="34" t="s">
        <v>65</v>
      </c>
      <c r="L213" s="78">
        <v>215</v>
      </c>
      <c r="M213" s="78"/>
      <c r="N213" s="73" t="s">
        <v>888</v>
      </c>
      <c r="O213" s="80" t="s">
        <v>198</v>
      </c>
      <c r="P213" s="82">
        <v>43469.79170138889</v>
      </c>
      <c r="Q213" s="80" t="s">
        <v>509</v>
      </c>
      <c r="R213" s="80" t="s">
        <v>728</v>
      </c>
      <c r="S213" s="80" t="s">
        <v>837</v>
      </c>
      <c r="T213" s="80" t="s">
        <v>888</v>
      </c>
      <c r="U213" s="80"/>
      <c r="V213" s="80" t="s">
        <v>1330</v>
      </c>
      <c r="W213" s="82">
        <v>43469.79170138889</v>
      </c>
      <c r="X213" s="85">
        <v>43469</v>
      </c>
      <c r="Y213" s="83" t="s">
        <v>1550</v>
      </c>
      <c r="Z213" s="80" t="s">
        <v>1786</v>
      </c>
      <c r="AA213" s="80"/>
      <c r="AB213" s="80"/>
      <c r="AC213" s="83" t="s">
        <v>2066</v>
      </c>
      <c r="AD213" s="80"/>
      <c r="AE213" s="80" t="b">
        <v>0</v>
      </c>
      <c r="AF213" s="80">
        <v>2</v>
      </c>
      <c r="AG213" s="83" t="s">
        <v>2147</v>
      </c>
      <c r="AH213" s="80" t="b">
        <v>0</v>
      </c>
      <c r="AI213" s="80" t="s">
        <v>2151</v>
      </c>
      <c r="AJ213" s="80"/>
      <c r="AK213" s="83" t="s">
        <v>2147</v>
      </c>
      <c r="AL213" s="80" t="b">
        <v>0</v>
      </c>
      <c r="AM213" s="80">
        <v>1</v>
      </c>
      <c r="AN213" s="83" t="s">
        <v>2147</v>
      </c>
      <c r="AO213" s="80" t="s">
        <v>2187</v>
      </c>
      <c r="AP213" s="80" t="b">
        <v>0</v>
      </c>
      <c r="AQ213" s="83" t="s">
        <v>2066</v>
      </c>
      <c r="AR213" s="80"/>
      <c r="AS213" s="80">
        <v>0</v>
      </c>
      <c r="AT213" s="80">
        <v>0</v>
      </c>
      <c r="AU213" s="80"/>
      <c r="AV213" s="80"/>
      <c r="AW213" s="80"/>
      <c r="AX213" s="80"/>
      <c r="AY213" s="80"/>
      <c r="AZ213" s="80"/>
      <c r="BA213" s="80"/>
      <c r="BB213" s="80"/>
      <c r="BC213">
        <v>17</v>
      </c>
      <c r="BD213" s="79" t="str">
        <f>REPLACE(INDEX(GroupVertices[Group],MATCH(Edges25[[#This Row],[Vertex 1]],GroupVertices[Vertex],0)),1,1,"")</f>
        <v>2</v>
      </c>
      <c r="BE213" s="79" t="str">
        <f>REPLACE(INDEX(GroupVertices[Group],MATCH(Edges25[[#This Row],[Vertex 2]],GroupVertices[Vertex],0)),1,1,"")</f>
        <v>2</v>
      </c>
      <c r="BF213" s="48">
        <v>0</v>
      </c>
      <c r="BG213" s="49">
        <v>0</v>
      </c>
      <c r="BH213" s="48">
        <v>0</v>
      </c>
      <c r="BI213" s="49">
        <v>0</v>
      </c>
      <c r="BJ213" s="48">
        <v>0</v>
      </c>
      <c r="BK213" s="49">
        <v>0</v>
      </c>
      <c r="BL213" s="48">
        <v>22</v>
      </c>
      <c r="BM213" s="49">
        <v>100</v>
      </c>
      <c r="BN213" s="48">
        <v>22</v>
      </c>
    </row>
    <row r="214" spans="1:66" ht="15">
      <c r="A214" s="65" t="s">
        <v>257</v>
      </c>
      <c r="B214" s="65" t="s">
        <v>257</v>
      </c>
      <c r="C214" s="66" t="s">
        <v>3370</v>
      </c>
      <c r="D214" s="67">
        <v>10</v>
      </c>
      <c r="E214" s="68" t="s">
        <v>136</v>
      </c>
      <c r="F214" s="69">
        <v>20</v>
      </c>
      <c r="G214" s="66"/>
      <c r="H214" s="70"/>
      <c r="I214" s="71"/>
      <c r="J214" s="71"/>
      <c r="K214" s="34" t="s">
        <v>65</v>
      </c>
      <c r="L214" s="78">
        <v>216</v>
      </c>
      <c r="M214" s="78"/>
      <c r="N214" s="73" t="s">
        <v>850</v>
      </c>
      <c r="O214" s="80" t="s">
        <v>198</v>
      </c>
      <c r="P214" s="82">
        <v>43486.66459490741</v>
      </c>
      <c r="Q214" s="80" t="s">
        <v>384</v>
      </c>
      <c r="R214" s="84" t="s">
        <v>636</v>
      </c>
      <c r="S214" s="80" t="s">
        <v>823</v>
      </c>
      <c r="T214" s="80" t="s">
        <v>978</v>
      </c>
      <c r="U214" s="80" t="s">
        <v>1171</v>
      </c>
      <c r="V214" s="80" t="s">
        <v>1171</v>
      </c>
      <c r="W214" s="82">
        <v>43486.66459490741</v>
      </c>
      <c r="X214" s="85">
        <v>43486</v>
      </c>
      <c r="Y214" s="83" t="s">
        <v>1400</v>
      </c>
      <c r="Z214" s="80" t="s">
        <v>1661</v>
      </c>
      <c r="AA214" s="80"/>
      <c r="AB214" s="80"/>
      <c r="AC214" s="83" t="s">
        <v>1941</v>
      </c>
      <c r="AD214" s="80"/>
      <c r="AE214" s="80" t="b">
        <v>0</v>
      </c>
      <c r="AF214" s="80">
        <v>0</v>
      </c>
      <c r="AG214" s="83" t="s">
        <v>2147</v>
      </c>
      <c r="AH214" s="80" t="b">
        <v>0</v>
      </c>
      <c r="AI214" s="80" t="s">
        <v>2151</v>
      </c>
      <c r="AJ214" s="80"/>
      <c r="AK214" s="83" t="s">
        <v>2147</v>
      </c>
      <c r="AL214" s="80" t="b">
        <v>0</v>
      </c>
      <c r="AM214" s="80">
        <v>1</v>
      </c>
      <c r="AN214" s="83" t="s">
        <v>2147</v>
      </c>
      <c r="AO214" s="80" t="s">
        <v>2174</v>
      </c>
      <c r="AP214" s="80" t="b">
        <v>0</v>
      </c>
      <c r="AQ214" s="83" t="s">
        <v>1941</v>
      </c>
      <c r="AR214" s="80"/>
      <c r="AS214" s="80">
        <v>0</v>
      </c>
      <c r="AT214" s="80">
        <v>0</v>
      </c>
      <c r="AU214" s="80"/>
      <c r="AV214" s="80"/>
      <c r="AW214" s="80"/>
      <c r="AX214" s="80"/>
      <c r="AY214" s="80"/>
      <c r="AZ214" s="80"/>
      <c r="BA214" s="80"/>
      <c r="BB214" s="80"/>
      <c r="BC214">
        <v>20</v>
      </c>
      <c r="BD214" s="79" t="str">
        <f>REPLACE(INDEX(GroupVertices[Group],MATCH(Edges25[[#This Row],[Vertex 1]],GroupVertices[Vertex],0)),1,1,"")</f>
        <v>2</v>
      </c>
      <c r="BE214" s="79" t="str">
        <f>REPLACE(INDEX(GroupVertices[Group],MATCH(Edges25[[#This Row],[Vertex 2]],GroupVertices[Vertex],0)),1,1,"")</f>
        <v>2</v>
      </c>
      <c r="BF214" s="48">
        <v>0</v>
      </c>
      <c r="BG214" s="49">
        <v>0</v>
      </c>
      <c r="BH214" s="48">
        <v>1</v>
      </c>
      <c r="BI214" s="49">
        <v>5.555555555555555</v>
      </c>
      <c r="BJ214" s="48">
        <v>0</v>
      </c>
      <c r="BK214" s="49">
        <v>0</v>
      </c>
      <c r="BL214" s="48">
        <v>17</v>
      </c>
      <c r="BM214" s="49">
        <v>94.44444444444444</v>
      </c>
      <c r="BN214" s="48">
        <v>18</v>
      </c>
    </row>
    <row r="215" spans="1:66" ht="15">
      <c r="A215" s="65" t="s">
        <v>242</v>
      </c>
      <c r="B215" s="65" t="s">
        <v>242</v>
      </c>
      <c r="C215" s="66" t="s">
        <v>3380</v>
      </c>
      <c r="D215" s="67">
        <v>7.083333333333333</v>
      </c>
      <c r="E215" s="68" t="s">
        <v>136</v>
      </c>
      <c r="F215" s="69">
        <v>28.333333333333336</v>
      </c>
      <c r="G215" s="66"/>
      <c r="H215" s="70"/>
      <c r="I215" s="71"/>
      <c r="J215" s="71"/>
      <c r="K215" s="34" t="s">
        <v>65</v>
      </c>
      <c r="L215" s="78">
        <v>217</v>
      </c>
      <c r="M215" s="78"/>
      <c r="N215" s="73" t="s">
        <v>888</v>
      </c>
      <c r="O215" s="80" t="s">
        <v>198</v>
      </c>
      <c r="P215" s="82">
        <v>43493.33118055556</v>
      </c>
      <c r="Q215" s="80" t="s">
        <v>324</v>
      </c>
      <c r="R215" s="80"/>
      <c r="S215" s="80"/>
      <c r="T215" s="80" t="s">
        <v>910</v>
      </c>
      <c r="U215" s="80"/>
      <c r="V215" s="80" t="s">
        <v>1301</v>
      </c>
      <c r="W215" s="82">
        <v>43493.33118055556</v>
      </c>
      <c r="X215" s="85">
        <v>43493</v>
      </c>
      <c r="Y215" s="83" t="s">
        <v>1454</v>
      </c>
      <c r="Z215" s="80" t="s">
        <v>1601</v>
      </c>
      <c r="AA215" s="80"/>
      <c r="AB215" s="80"/>
      <c r="AC215" s="83" t="s">
        <v>1880</v>
      </c>
      <c r="AD215" s="80"/>
      <c r="AE215" s="80" t="b">
        <v>0</v>
      </c>
      <c r="AF215" s="80">
        <v>1</v>
      </c>
      <c r="AG215" s="83" t="s">
        <v>2147</v>
      </c>
      <c r="AH215" s="80" t="b">
        <v>0</v>
      </c>
      <c r="AI215" s="80" t="s">
        <v>2151</v>
      </c>
      <c r="AJ215" s="80"/>
      <c r="AK215" s="83" t="s">
        <v>2147</v>
      </c>
      <c r="AL215" s="80" t="b">
        <v>0</v>
      </c>
      <c r="AM215" s="80">
        <v>0</v>
      </c>
      <c r="AN215" s="83" t="s">
        <v>2147</v>
      </c>
      <c r="AO215" s="80" t="s">
        <v>2186</v>
      </c>
      <c r="AP215" s="80" t="b">
        <v>0</v>
      </c>
      <c r="AQ215" s="83" t="s">
        <v>1880</v>
      </c>
      <c r="AR215" s="80"/>
      <c r="AS215" s="80">
        <v>0</v>
      </c>
      <c r="AT215" s="80">
        <v>0</v>
      </c>
      <c r="AU215" s="80"/>
      <c r="AV215" s="80"/>
      <c r="AW215" s="80"/>
      <c r="AX215" s="80"/>
      <c r="AY215" s="80"/>
      <c r="AZ215" s="80"/>
      <c r="BA215" s="80"/>
      <c r="BB215" s="80"/>
      <c r="BC215">
        <v>8</v>
      </c>
      <c r="BD215" s="79" t="str">
        <f>REPLACE(INDEX(GroupVertices[Group],MATCH(Edges25[[#This Row],[Vertex 1]],GroupVertices[Vertex],0)),1,1,"")</f>
        <v>2</v>
      </c>
      <c r="BE215" s="79" t="str">
        <f>REPLACE(INDEX(GroupVertices[Group],MATCH(Edges25[[#This Row],[Vertex 2]],GroupVertices[Vertex],0)),1,1,"")</f>
        <v>2</v>
      </c>
      <c r="BF215" s="48">
        <v>0</v>
      </c>
      <c r="BG215" s="49">
        <v>0</v>
      </c>
      <c r="BH215" s="48">
        <v>0</v>
      </c>
      <c r="BI215" s="49">
        <v>0</v>
      </c>
      <c r="BJ215" s="48">
        <v>0</v>
      </c>
      <c r="BK215" s="49">
        <v>0</v>
      </c>
      <c r="BL215" s="48">
        <v>43</v>
      </c>
      <c r="BM215" s="49">
        <v>100</v>
      </c>
      <c r="BN215" s="48">
        <v>43</v>
      </c>
    </row>
    <row r="216" spans="1:66" ht="15">
      <c r="A216" s="65" t="s">
        <v>257</v>
      </c>
      <c r="B216" s="65" t="s">
        <v>257</v>
      </c>
      <c r="C216" s="66" t="s">
        <v>3370</v>
      </c>
      <c r="D216" s="67">
        <v>10</v>
      </c>
      <c r="E216" s="68" t="s">
        <v>136</v>
      </c>
      <c r="F216" s="69">
        <v>20</v>
      </c>
      <c r="G216" s="66"/>
      <c r="H216" s="70"/>
      <c r="I216" s="71"/>
      <c r="J216" s="71"/>
      <c r="K216" s="34" t="s">
        <v>65</v>
      </c>
      <c r="L216" s="78">
        <v>218</v>
      </c>
      <c r="M216" s="78"/>
      <c r="N216" s="73" t="s">
        <v>850</v>
      </c>
      <c r="O216" s="80" t="s">
        <v>198</v>
      </c>
      <c r="P216" s="82">
        <v>43494.30070601852</v>
      </c>
      <c r="Q216" s="80" t="s">
        <v>385</v>
      </c>
      <c r="R216" s="84" t="s">
        <v>637</v>
      </c>
      <c r="S216" s="80" t="s">
        <v>823</v>
      </c>
      <c r="T216" s="80" t="s">
        <v>979</v>
      </c>
      <c r="U216" s="80" t="s">
        <v>1172</v>
      </c>
      <c r="V216" s="80" t="s">
        <v>1172</v>
      </c>
      <c r="W216" s="82">
        <v>43494.30070601852</v>
      </c>
      <c r="X216" s="85">
        <v>43494</v>
      </c>
      <c r="Y216" s="83" t="s">
        <v>1491</v>
      </c>
      <c r="Z216" s="80" t="s">
        <v>1662</v>
      </c>
      <c r="AA216" s="80"/>
      <c r="AB216" s="80"/>
      <c r="AC216" s="83" t="s">
        <v>1942</v>
      </c>
      <c r="AD216" s="80"/>
      <c r="AE216" s="80" t="b">
        <v>0</v>
      </c>
      <c r="AF216" s="80">
        <v>2</v>
      </c>
      <c r="AG216" s="83" t="s">
        <v>2147</v>
      </c>
      <c r="AH216" s="80" t="b">
        <v>0</v>
      </c>
      <c r="AI216" s="80" t="s">
        <v>2151</v>
      </c>
      <c r="AJ216" s="80"/>
      <c r="AK216" s="83" t="s">
        <v>2147</v>
      </c>
      <c r="AL216" s="80" t="b">
        <v>0</v>
      </c>
      <c r="AM216" s="80">
        <v>1</v>
      </c>
      <c r="AN216" s="83" t="s">
        <v>2147</v>
      </c>
      <c r="AO216" s="80" t="s">
        <v>2174</v>
      </c>
      <c r="AP216" s="80" t="b">
        <v>0</v>
      </c>
      <c r="AQ216" s="83" t="s">
        <v>1942</v>
      </c>
      <c r="AR216" s="80"/>
      <c r="AS216" s="80">
        <v>0</v>
      </c>
      <c r="AT216" s="80">
        <v>0</v>
      </c>
      <c r="AU216" s="80"/>
      <c r="AV216" s="80"/>
      <c r="AW216" s="80"/>
      <c r="AX216" s="80"/>
      <c r="AY216" s="80"/>
      <c r="AZ216" s="80"/>
      <c r="BA216" s="80"/>
      <c r="BB216" s="80"/>
      <c r="BC216">
        <v>20</v>
      </c>
      <c r="BD216" s="79" t="str">
        <f>REPLACE(INDEX(GroupVertices[Group],MATCH(Edges25[[#This Row],[Vertex 1]],GroupVertices[Vertex],0)),1,1,"")</f>
        <v>2</v>
      </c>
      <c r="BE216" s="79" t="str">
        <f>REPLACE(INDEX(GroupVertices[Group],MATCH(Edges25[[#This Row],[Vertex 2]],GroupVertices[Vertex],0)),1,1,"")</f>
        <v>2</v>
      </c>
      <c r="BF216" s="48">
        <v>0</v>
      </c>
      <c r="BG216" s="49">
        <v>0</v>
      </c>
      <c r="BH216" s="48">
        <v>0</v>
      </c>
      <c r="BI216" s="49">
        <v>0</v>
      </c>
      <c r="BJ216" s="48">
        <v>0</v>
      </c>
      <c r="BK216" s="49">
        <v>0</v>
      </c>
      <c r="BL216" s="48">
        <v>21</v>
      </c>
      <c r="BM216" s="49">
        <v>100</v>
      </c>
      <c r="BN216" s="48">
        <v>21</v>
      </c>
    </row>
    <row r="217" spans="1:66" ht="15">
      <c r="A217" s="65" t="s">
        <v>257</v>
      </c>
      <c r="B217" s="65" t="s">
        <v>257</v>
      </c>
      <c r="C217" s="66" t="s">
        <v>3370</v>
      </c>
      <c r="D217" s="67">
        <v>10</v>
      </c>
      <c r="E217" s="68" t="s">
        <v>136</v>
      </c>
      <c r="F217" s="69">
        <v>20</v>
      </c>
      <c r="G217" s="66"/>
      <c r="H217" s="70"/>
      <c r="I217" s="71"/>
      <c r="J217" s="71"/>
      <c r="K217" s="34" t="s">
        <v>65</v>
      </c>
      <c r="L217" s="78">
        <v>219</v>
      </c>
      <c r="M217" s="78"/>
      <c r="N217" s="73" t="s">
        <v>850</v>
      </c>
      <c r="O217" s="80" t="s">
        <v>198</v>
      </c>
      <c r="P217" s="82">
        <v>43502.69027777778</v>
      </c>
      <c r="Q217" s="80" t="s">
        <v>386</v>
      </c>
      <c r="R217" s="84" t="s">
        <v>638</v>
      </c>
      <c r="S217" s="80" t="s">
        <v>821</v>
      </c>
      <c r="T217" s="80" t="s">
        <v>980</v>
      </c>
      <c r="U217" s="80"/>
      <c r="V217" s="80" t="s">
        <v>1316</v>
      </c>
      <c r="W217" s="82">
        <v>43502.69027777778</v>
      </c>
      <c r="X217" s="85">
        <v>43502</v>
      </c>
      <c r="Y217" s="83" t="s">
        <v>1527</v>
      </c>
      <c r="Z217" s="80" t="s">
        <v>1663</v>
      </c>
      <c r="AA217" s="80"/>
      <c r="AB217" s="80"/>
      <c r="AC217" s="83" t="s">
        <v>1943</v>
      </c>
      <c r="AD217" s="80"/>
      <c r="AE217" s="80" t="b">
        <v>0</v>
      </c>
      <c r="AF217" s="80">
        <v>0</v>
      </c>
      <c r="AG217" s="83" t="s">
        <v>2147</v>
      </c>
      <c r="AH217" s="80" t="b">
        <v>0</v>
      </c>
      <c r="AI217" s="80" t="s">
        <v>2150</v>
      </c>
      <c r="AJ217" s="80"/>
      <c r="AK217" s="83" t="s">
        <v>2147</v>
      </c>
      <c r="AL217" s="80" t="b">
        <v>0</v>
      </c>
      <c r="AM217" s="80">
        <v>0</v>
      </c>
      <c r="AN217" s="83" t="s">
        <v>2147</v>
      </c>
      <c r="AO217" s="80" t="s">
        <v>2174</v>
      </c>
      <c r="AP217" s="80" t="b">
        <v>0</v>
      </c>
      <c r="AQ217" s="83" t="s">
        <v>1943</v>
      </c>
      <c r="AR217" s="80"/>
      <c r="AS217" s="80">
        <v>0</v>
      </c>
      <c r="AT217" s="80">
        <v>0</v>
      </c>
      <c r="AU217" s="80"/>
      <c r="AV217" s="80"/>
      <c r="AW217" s="80"/>
      <c r="AX217" s="80"/>
      <c r="AY217" s="80"/>
      <c r="AZ217" s="80"/>
      <c r="BA217" s="80"/>
      <c r="BB217" s="80"/>
      <c r="BC217">
        <v>20</v>
      </c>
      <c r="BD217" s="79" t="str">
        <f>REPLACE(INDEX(GroupVertices[Group],MATCH(Edges25[[#This Row],[Vertex 1]],GroupVertices[Vertex],0)),1,1,"")</f>
        <v>2</v>
      </c>
      <c r="BE217" s="79" t="str">
        <f>REPLACE(INDEX(GroupVertices[Group],MATCH(Edges25[[#This Row],[Vertex 2]],GroupVertices[Vertex],0)),1,1,"")</f>
        <v>2</v>
      </c>
      <c r="BF217" s="48">
        <v>0</v>
      </c>
      <c r="BG217" s="49">
        <v>0</v>
      </c>
      <c r="BH217" s="48">
        <v>1</v>
      </c>
      <c r="BI217" s="49">
        <v>3.7037037037037037</v>
      </c>
      <c r="BJ217" s="48">
        <v>0</v>
      </c>
      <c r="BK217" s="49">
        <v>0</v>
      </c>
      <c r="BL217" s="48">
        <v>26</v>
      </c>
      <c r="BM217" s="49">
        <v>96.29629629629629</v>
      </c>
      <c r="BN217" s="48">
        <v>27</v>
      </c>
    </row>
    <row r="218" spans="1:66" ht="15">
      <c r="A218" s="65" t="s">
        <v>257</v>
      </c>
      <c r="B218" s="65" t="s">
        <v>257</v>
      </c>
      <c r="C218" s="66" t="s">
        <v>3370</v>
      </c>
      <c r="D218" s="67">
        <v>10</v>
      </c>
      <c r="E218" s="68" t="s">
        <v>136</v>
      </c>
      <c r="F218" s="69">
        <v>20</v>
      </c>
      <c r="G218" s="66"/>
      <c r="H218" s="70"/>
      <c r="I218" s="71"/>
      <c r="J218" s="71"/>
      <c r="K218" s="34" t="s">
        <v>65</v>
      </c>
      <c r="L218" s="78">
        <v>220</v>
      </c>
      <c r="M218" s="78"/>
      <c r="N218" s="73" t="s">
        <v>850</v>
      </c>
      <c r="O218" s="80" t="s">
        <v>198</v>
      </c>
      <c r="P218" s="82">
        <v>43507.656956018516</v>
      </c>
      <c r="Q218" s="80" t="s">
        <v>387</v>
      </c>
      <c r="R218" s="84" t="s">
        <v>635</v>
      </c>
      <c r="S218" s="80" t="s">
        <v>821</v>
      </c>
      <c r="T218" s="80"/>
      <c r="U218" s="80" t="s">
        <v>1173</v>
      </c>
      <c r="V218" s="80" t="s">
        <v>1173</v>
      </c>
      <c r="W218" s="82">
        <v>43507.656956018516</v>
      </c>
      <c r="X218" s="85">
        <v>43507</v>
      </c>
      <c r="Y218" s="83" t="s">
        <v>1432</v>
      </c>
      <c r="Z218" s="80" t="s">
        <v>1664</v>
      </c>
      <c r="AA218" s="80"/>
      <c r="AB218" s="80"/>
      <c r="AC218" s="83" t="s">
        <v>1944</v>
      </c>
      <c r="AD218" s="80"/>
      <c r="AE218" s="80" t="b">
        <v>0</v>
      </c>
      <c r="AF218" s="80">
        <v>0</v>
      </c>
      <c r="AG218" s="83" t="s">
        <v>2147</v>
      </c>
      <c r="AH218" s="80" t="b">
        <v>0</v>
      </c>
      <c r="AI218" s="80" t="s">
        <v>2150</v>
      </c>
      <c r="AJ218" s="80"/>
      <c r="AK218" s="83" t="s">
        <v>2147</v>
      </c>
      <c r="AL218" s="80" t="b">
        <v>0</v>
      </c>
      <c r="AM218" s="80">
        <v>0</v>
      </c>
      <c r="AN218" s="83" t="s">
        <v>2147</v>
      </c>
      <c r="AO218" s="80" t="s">
        <v>2174</v>
      </c>
      <c r="AP218" s="80" t="b">
        <v>0</v>
      </c>
      <c r="AQ218" s="83" t="s">
        <v>1944</v>
      </c>
      <c r="AR218" s="80"/>
      <c r="AS218" s="80">
        <v>0</v>
      </c>
      <c r="AT218" s="80">
        <v>0</v>
      </c>
      <c r="AU218" s="80"/>
      <c r="AV218" s="80"/>
      <c r="AW218" s="80"/>
      <c r="AX218" s="80"/>
      <c r="AY218" s="80"/>
      <c r="AZ218" s="80"/>
      <c r="BA218" s="80"/>
      <c r="BB218" s="80"/>
      <c r="BC218">
        <v>20</v>
      </c>
      <c r="BD218" s="79" t="str">
        <f>REPLACE(INDEX(GroupVertices[Group],MATCH(Edges25[[#This Row],[Vertex 1]],GroupVertices[Vertex],0)),1,1,"")</f>
        <v>2</v>
      </c>
      <c r="BE218" s="79" t="str">
        <f>REPLACE(INDEX(GroupVertices[Group],MATCH(Edges25[[#This Row],[Vertex 2]],GroupVertices[Vertex],0)),1,1,"")</f>
        <v>2</v>
      </c>
      <c r="BF218" s="48">
        <v>0</v>
      </c>
      <c r="BG218" s="49">
        <v>0</v>
      </c>
      <c r="BH218" s="48">
        <v>2</v>
      </c>
      <c r="BI218" s="49">
        <v>11.764705882352942</v>
      </c>
      <c r="BJ218" s="48">
        <v>0</v>
      </c>
      <c r="BK218" s="49">
        <v>0</v>
      </c>
      <c r="BL218" s="48">
        <v>15</v>
      </c>
      <c r="BM218" s="49">
        <v>88.23529411764706</v>
      </c>
      <c r="BN218" s="48">
        <v>17</v>
      </c>
    </row>
    <row r="219" spans="1:66" ht="15">
      <c r="A219" s="65" t="s">
        <v>242</v>
      </c>
      <c r="B219" s="65" t="s">
        <v>242</v>
      </c>
      <c r="C219" s="66" t="s">
        <v>3380</v>
      </c>
      <c r="D219" s="67">
        <v>7.083333333333333</v>
      </c>
      <c r="E219" s="68" t="s">
        <v>136</v>
      </c>
      <c r="F219" s="69">
        <v>28.333333333333336</v>
      </c>
      <c r="G219" s="66"/>
      <c r="H219" s="70"/>
      <c r="I219" s="71"/>
      <c r="J219" s="71"/>
      <c r="K219" s="34" t="s">
        <v>65</v>
      </c>
      <c r="L219" s="78">
        <v>221</v>
      </c>
      <c r="M219" s="78"/>
      <c r="N219" s="73" t="s">
        <v>888</v>
      </c>
      <c r="O219" s="80" t="s">
        <v>198</v>
      </c>
      <c r="P219" s="82">
        <v>43509.33746527778</v>
      </c>
      <c r="Q219" s="80" t="s">
        <v>325</v>
      </c>
      <c r="R219" s="80"/>
      <c r="S219" s="80"/>
      <c r="T219" s="80" t="s">
        <v>911</v>
      </c>
      <c r="U219" s="80"/>
      <c r="V219" s="80" t="s">
        <v>1301</v>
      </c>
      <c r="W219" s="82">
        <v>43509.33746527778</v>
      </c>
      <c r="X219" s="85">
        <v>43509</v>
      </c>
      <c r="Y219" s="83" t="s">
        <v>1455</v>
      </c>
      <c r="Z219" s="80" t="s">
        <v>1602</v>
      </c>
      <c r="AA219" s="80"/>
      <c r="AB219" s="80"/>
      <c r="AC219" s="83" t="s">
        <v>1881</v>
      </c>
      <c r="AD219" s="80"/>
      <c r="AE219" s="80" t="b">
        <v>0</v>
      </c>
      <c r="AF219" s="80">
        <v>0</v>
      </c>
      <c r="AG219" s="83" t="s">
        <v>2147</v>
      </c>
      <c r="AH219" s="80" t="b">
        <v>0</v>
      </c>
      <c r="AI219" s="80" t="s">
        <v>2151</v>
      </c>
      <c r="AJ219" s="80"/>
      <c r="AK219" s="83" t="s">
        <v>2147</v>
      </c>
      <c r="AL219" s="80" t="b">
        <v>0</v>
      </c>
      <c r="AM219" s="80">
        <v>1</v>
      </c>
      <c r="AN219" s="83" t="s">
        <v>2147</v>
      </c>
      <c r="AO219" s="80" t="s">
        <v>2186</v>
      </c>
      <c r="AP219" s="80" t="b">
        <v>0</v>
      </c>
      <c r="AQ219" s="83" t="s">
        <v>1881</v>
      </c>
      <c r="AR219" s="80"/>
      <c r="AS219" s="80">
        <v>0</v>
      </c>
      <c r="AT219" s="80">
        <v>0</v>
      </c>
      <c r="AU219" s="80"/>
      <c r="AV219" s="80"/>
      <c r="AW219" s="80"/>
      <c r="AX219" s="80"/>
      <c r="AY219" s="80"/>
      <c r="AZ219" s="80"/>
      <c r="BA219" s="80"/>
      <c r="BB219" s="80"/>
      <c r="BC219">
        <v>8</v>
      </c>
      <c r="BD219" s="79" t="str">
        <f>REPLACE(INDEX(GroupVertices[Group],MATCH(Edges25[[#This Row],[Vertex 1]],GroupVertices[Vertex],0)),1,1,"")</f>
        <v>2</v>
      </c>
      <c r="BE219" s="79" t="str">
        <f>REPLACE(INDEX(GroupVertices[Group],MATCH(Edges25[[#This Row],[Vertex 2]],GroupVertices[Vertex],0)),1,1,"")</f>
        <v>2</v>
      </c>
      <c r="BF219" s="48">
        <v>0</v>
      </c>
      <c r="BG219" s="49">
        <v>0</v>
      </c>
      <c r="BH219" s="48">
        <v>0</v>
      </c>
      <c r="BI219" s="49">
        <v>0</v>
      </c>
      <c r="BJ219" s="48">
        <v>0</v>
      </c>
      <c r="BK219" s="49">
        <v>0</v>
      </c>
      <c r="BL219" s="48">
        <v>38</v>
      </c>
      <c r="BM219" s="49">
        <v>100</v>
      </c>
      <c r="BN219" s="48">
        <v>38</v>
      </c>
    </row>
    <row r="220" spans="1:66" ht="15">
      <c r="A220" s="65" t="s">
        <v>257</v>
      </c>
      <c r="B220" s="65" t="s">
        <v>257</v>
      </c>
      <c r="C220" s="66" t="s">
        <v>3370</v>
      </c>
      <c r="D220" s="67">
        <v>10</v>
      </c>
      <c r="E220" s="68" t="s">
        <v>136</v>
      </c>
      <c r="F220" s="69">
        <v>20</v>
      </c>
      <c r="G220" s="66"/>
      <c r="H220" s="70"/>
      <c r="I220" s="71"/>
      <c r="J220" s="71"/>
      <c r="K220" s="34" t="s">
        <v>65</v>
      </c>
      <c r="L220" s="78">
        <v>222</v>
      </c>
      <c r="M220" s="78"/>
      <c r="N220" s="73" t="s">
        <v>850</v>
      </c>
      <c r="O220" s="80" t="s">
        <v>198</v>
      </c>
      <c r="P220" s="82">
        <v>43509.455555555556</v>
      </c>
      <c r="Q220" s="80" t="s">
        <v>388</v>
      </c>
      <c r="R220" s="84" t="s">
        <v>639</v>
      </c>
      <c r="S220" s="80" t="s">
        <v>821</v>
      </c>
      <c r="T220" s="80" t="s">
        <v>981</v>
      </c>
      <c r="U220" s="80"/>
      <c r="V220" s="80" t="s">
        <v>1316</v>
      </c>
      <c r="W220" s="82">
        <v>43509.455555555556</v>
      </c>
      <c r="X220" s="85">
        <v>43509</v>
      </c>
      <c r="Y220" s="83" t="s">
        <v>1471</v>
      </c>
      <c r="Z220" s="80" t="s">
        <v>1665</v>
      </c>
      <c r="AA220" s="80"/>
      <c r="AB220" s="80"/>
      <c r="AC220" s="83" t="s">
        <v>1945</v>
      </c>
      <c r="AD220" s="80"/>
      <c r="AE220" s="80" t="b">
        <v>0</v>
      </c>
      <c r="AF220" s="80">
        <v>1</v>
      </c>
      <c r="AG220" s="83" t="s">
        <v>2147</v>
      </c>
      <c r="AH220" s="80" t="b">
        <v>0</v>
      </c>
      <c r="AI220" s="80" t="s">
        <v>2150</v>
      </c>
      <c r="AJ220" s="80"/>
      <c r="AK220" s="83" t="s">
        <v>2147</v>
      </c>
      <c r="AL220" s="80" t="b">
        <v>0</v>
      </c>
      <c r="AM220" s="80">
        <v>0</v>
      </c>
      <c r="AN220" s="83" t="s">
        <v>2147</v>
      </c>
      <c r="AO220" s="80" t="s">
        <v>2174</v>
      </c>
      <c r="AP220" s="80" t="b">
        <v>0</v>
      </c>
      <c r="AQ220" s="83" t="s">
        <v>1945</v>
      </c>
      <c r="AR220" s="80"/>
      <c r="AS220" s="80">
        <v>0</v>
      </c>
      <c r="AT220" s="80">
        <v>0</v>
      </c>
      <c r="AU220" s="80"/>
      <c r="AV220" s="80"/>
      <c r="AW220" s="80"/>
      <c r="AX220" s="80"/>
      <c r="AY220" s="80"/>
      <c r="AZ220" s="80"/>
      <c r="BA220" s="80"/>
      <c r="BB220" s="80"/>
      <c r="BC220">
        <v>20</v>
      </c>
      <c r="BD220" s="79" t="str">
        <f>REPLACE(INDEX(GroupVertices[Group],MATCH(Edges25[[#This Row],[Vertex 1]],GroupVertices[Vertex],0)),1,1,"")</f>
        <v>2</v>
      </c>
      <c r="BE220" s="79" t="str">
        <f>REPLACE(INDEX(GroupVertices[Group],MATCH(Edges25[[#This Row],[Vertex 2]],GroupVertices[Vertex],0)),1,1,"")</f>
        <v>2</v>
      </c>
      <c r="BF220" s="48">
        <v>2</v>
      </c>
      <c r="BG220" s="49">
        <v>9.523809523809524</v>
      </c>
      <c r="BH220" s="48">
        <v>1</v>
      </c>
      <c r="BI220" s="49">
        <v>4.761904761904762</v>
      </c>
      <c r="BJ220" s="48">
        <v>0</v>
      </c>
      <c r="BK220" s="49">
        <v>0</v>
      </c>
      <c r="BL220" s="48">
        <v>18</v>
      </c>
      <c r="BM220" s="49">
        <v>85.71428571428571</v>
      </c>
      <c r="BN220" s="48">
        <v>21</v>
      </c>
    </row>
    <row r="221" spans="1:66" ht="15">
      <c r="A221" s="65" t="s">
        <v>257</v>
      </c>
      <c r="B221" s="65" t="s">
        <v>257</v>
      </c>
      <c r="C221" s="66" t="s">
        <v>3370</v>
      </c>
      <c r="D221" s="67">
        <v>10</v>
      </c>
      <c r="E221" s="68" t="s">
        <v>136</v>
      </c>
      <c r="F221" s="69">
        <v>20</v>
      </c>
      <c r="G221" s="66"/>
      <c r="H221" s="70"/>
      <c r="I221" s="71"/>
      <c r="J221" s="71"/>
      <c r="K221" s="34" t="s">
        <v>65</v>
      </c>
      <c r="L221" s="78">
        <v>223</v>
      </c>
      <c r="M221" s="78"/>
      <c r="N221" s="73" t="s">
        <v>850</v>
      </c>
      <c r="O221" s="80" t="s">
        <v>198</v>
      </c>
      <c r="P221" s="82">
        <v>43510.62501157408</v>
      </c>
      <c r="Q221" s="80" t="s">
        <v>389</v>
      </c>
      <c r="R221" s="84" t="s">
        <v>635</v>
      </c>
      <c r="S221" s="80" t="s">
        <v>821</v>
      </c>
      <c r="T221" s="80" t="s">
        <v>982</v>
      </c>
      <c r="U221" s="80" t="s">
        <v>1174</v>
      </c>
      <c r="V221" s="80" t="s">
        <v>1174</v>
      </c>
      <c r="W221" s="82">
        <v>43510.62501157408</v>
      </c>
      <c r="X221" s="85">
        <v>43510</v>
      </c>
      <c r="Y221" s="83" t="s">
        <v>1348</v>
      </c>
      <c r="Z221" s="80" t="s">
        <v>1666</v>
      </c>
      <c r="AA221" s="80"/>
      <c r="AB221" s="80"/>
      <c r="AC221" s="83" t="s">
        <v>1946</v>
      </c>
      <c r="AD221" s="80"/>
      <c r="AE221" s="80" t="b">
        <v>0</v>
      </c>
      <c r="AF221" s="80">
        <v>0</v>
      </c>
      <c r="AG221" s="83" t="s">
        <v>2147</v>
      </c>
      <c r="AH221" s="80" t="b">
        <v>0</v>
      </c>
      <c r="AI221" s="80" t="s">
        <v>2150</v>
      </c>
      <c r="AJ221" s="80"/>
      <c r="AK221" s="83" t="s">
        <v>2147</v>
      </c>
      <c r="AL221" s="80" t="b">
        <v>0</v>
      </c>
      <c r="AM221" s="80">
        <v>0</v>
      </c>
      <c r="AN221" s="83" t="s">
        <v>2147</v>
      </c>
      <c r="AO221" s="80" t="s">
        <v>2174</v>
      </c>
      <c r="AP221" s="80" t="b">
        <v>0</v>
      </c>
      <c r="AQ221" s="83" t="s">
        <v>1946</v>
      </c>
      <c r="AR221" s="80"/>
      <c r="AS221" s="80">
        <v>0</v>
      </c>
      <c r="AT221" s="80">
        <v>0</v>
      </c>
      <c r="AU221" s="80"/>
      <c r="AV221" s="80"/>
      <c r="AW221" s="80"/>
      <c r="AX221" s="80"/>
      <c r="AY221" s="80"/>
      <c r="AZ221" s="80"/>
      <c r="BA221" s="80"/>
      <c r="BB221" s="80"/>
      <c r="BC221">
        <v>20</v>
      </c>
      <c r="BD221" s="79" t="str">
        <f>REPLACE(INDEX(GroupVertices[Group],MATCH(Edges25[[#This Row],[Vertex 1]],GroupVertices[Vertex],0)),1,1,"")</f>
        <v>2</v>
      </c>
      <c r="BE221" s="79" t="str">
        <f>REPLACE(INDEX(GroupVertices[Group],MATCH(Edges25[[#This Row],[Vertex 2]],GroupVertices[Vertex],0)),1,1,"")</f>
        <v>2</v>
      </c>
      <c r="BF221" s="48">
        <v>1</v>
      </c>
      <c r="BG221" s="49">
        <v>5</v>
      </c>
      <c r="BH221" s="48">
        <v>0</v>
      </c>
      <c r="BI221" s="49">
        <v>0</v>
      </c>
      <c r="BJ221" s="48">
        <v>0</v>
      </c>
      <c r="BK221" s="49">
        <v>0</v>
      </c>
      <c r="BL221" s="48">
        <v>19</v>
      </c>
      <c r="BM221" s="49">
        <v>95</v>
      </c>
      <c r="BN221" s="48">
        <v>20</v>
      </c>
    </row>
    <row r="222" spans="1:66" ht="15">
      <c r="A222" s="65" t="s">
        <v>271</v>
      </c>
      <c r="B222" s="65" t="s">
        <v>271</v>
      </c>
      <c r="C222" s="66" t="s">
        <v>3370</v>
      </c>
      <c r="D222" s="67">
        <v>10</v>
      </c>
      <c r="E222" s="68" t="s">
        <v>136</v>
      </c>
      <c r="F222" s="69">
        <v>20</v>
      </c>
      <c r="G222" s="66"/>
      <c r="H222" s="70"/>
      <c r="I222" s="71"/>
      <c r="J222" s="71"/>
      <c r="K222" s="34" t="s">
        <v>65</v>
      </c>
      <c r="L222" s="78">
        <v>224</v>
      </c>
      <c r="M222" s="78"/>
      <c r="N222" s="73" t="s">
        <v>888</v>
      </c>
      <c r="O222" s="80" t="s">
        <v>198</v>
      </c>
      <c r="P222" s="82">
        <v>43510.65091435185</v>
      </c>
      <c r="Q222" s="80" t="s">
        <v>510</v>
      </c>
      <c r="R222" s="80" t="s">
        <v>731</v>
      </c>
      <c r="S222" s="80" t="s">
        <v>808</v>
      </c>
      <c r="T222" s="80" t="s">
        <v>1089</v>
      </c>
      <c r="U222" s="80"/>
      <c r="V222" s="80" t="s">
        <v>1330</v>
      </c>
      <c r="W222" s="82">
        <v>43510.65091435185</v>
      </c>
      <c r="X222" s="85">
        <v>43510</v>
      </c>
      <c r="Y222" s="83" t="s">
        <v>1570</v>
      </c>
      <c r="Z222" s="80" t="s">
        <v>1787</v>
      </c>
      <c r="AA222" s="80"/>
      <c r="AB222" s="80"/>
      <c r="AC222" s="83" t="s">
        <v>2067</v>
      </c>
      <c r="AD222" s="80"/>
      <c r="AE222" s="80" t="b">
        <v>0</v>
      </c>
      <c r="AF222" s="80">
        <v>1</v>
      </c>
      <c r="AG222" s="83" t="s">
        <v>2147</v>
      </c>
      <c r="AH222" s="80" t="b">
        <v>0</v>
      </c>
      <c r="AI222" s="80" t="s">
        <v>2151</v>
      </c>
      <c r="AJ222" s="80"/>
      <c r="AK222" s="83" t="s">
        <v>2147</v>
      </c>
      <c r="AL222" s="80" t="b">
        <v>0</v>
      </c>
      <c r="AM222" s="80">
        <v>0</v>
      </c>
      <c r="AN222" s="83" t="s">
        <v>2147</v>
      </c>
      <c r="AO222" s="80" t="s">
        <v>2175</v>
      </c>
      <c r="AP222" s="80" t="b">
        <v>0</v>
      </c>
      <c r="AQ222" s="83" t="s">
        <v>2067</v>
      </c>
      <c r="AR222" s="80"/>
      <c r="AS222" s="80">
        <v>0</v>
      </c>
      <c r="AT222" s="80">
        <v>0</v>
      </c>
      <c r="AU222" s="80"/>
      <c r="AV222" s="80"/>
      <c r="AW222" s="80"/>
      <c r="AX222" s="80"/>
      <c r="AY222" s="80"/>
      <c r="AZ222" s="80"/>
      <c r="BA222" s="80"/>
      <c r="BB222" s="80"/>
      <c r="BC222">
        <v>17</v>
      </c>
      <c r="BD222" s="79" t="str">
        <f>REPLACE(INDEX(GroupVertices[Group],MATCH(Edges25[[#This Row],[Vertex 1]],GroupVertices[Vertex],0)),1,1,"")</f>
        <v>2</v>
      </c>
      <c r="BE222" s="79" t="str">
        <f>REPLACE(INDEX(GroupVertices[Group],MATCH(Edges25[[#This Row],[Vertex 2]],GroupVertices[Vertex],0)),1,1,"")</f>
        <v>2</v>
      </c>
      <c r="BF222" s="48">
        <v>0</v>
      </c>
      <c r="BG222" s="49">
        <v>0</v>
      </c>
      <c r="BH222" s="48">
        <v>0</v>
      </c>
      <c r="BI222" s="49">
        <v>0</v>
      </c>
      <c r="BJ222" s="48">
        <v>0</v>
      </c>
      <c r="BK222" s="49">
        <v>0</v>
      </c>
      <c r="BL222" s="48">
        <v>36</v>
      </c>
      <c r="BM222" s="49">
        <v>100</v>
      </c>
      <c r="BN222" s="48">
        <v>36</v>
      </c>
    </row>
    <row r="223" spans="1:66" ht="15">
      <c r="A223" s="65" t="s">
        <v>271</v>
      </c>
      <c r="B223" s="65" t="s">
        <v>271</v>
      </c>
      <c r="C223" s="66" t="s">
        <v>3370</v>
      </c>
      <c r="D223" s="67">
        <v>10</v>
      </c>
      <c r="E223" s="68" t="s">
        <v>136</v>
      </c>
      <c r="F223" s="69">
        <v>20</v>
      </c>
      <c r="G223" s="66"/>
      <c r="H223" s="70"/>
      <c r="I223" s="71"/>
      <c r="J223" s="71"/>
      <c r="K223" s="34" t="s">
        <v>65</v>
      </c>
      <c r="L223" s="78">
        <v>225</v>
      </c>
      <c r="M223" s="78"/>
      <c r="N223" s="73" t="s">
        <v>850</v>
      </c>
      <c r="O223" s="80" t="s">
        <v>198</v>
      </c>
      <c r="P223" s="82">
        <v>43512.953738425924</v>
      </c>
      <c r="Q223" s="80" t="s">
        <v>511</v>
      </c>
      <c r="R223" s="80" t="s">
        <v>732</v>
      </c>
      <c r="S223" s="80" t="s">
        <v>837</v>
      </c>
      <c r="T223" s="80" t="s">
        <v>850</v>
      </c>
      <c r="U223" s="80"/>
      <c r="V223" s="80" t="s">
        <v>1330</v>
      </c>
      <c r="W223" s="82">
        <v>43512.953738425924</v>
      </c>
      <c r="X223" s="85">
        <v>43512</v>
      </c>
      <c r="Y223" s="83" t="s">
        <v>1578</v>
      </c>
      <c r="Z223" s="80" t="s">
        <v>1788</v>
      </c>
      <c r="AA223" s="80"/>
      <c r="AB223" s="80"/>
      <c r="AC223" s="83" t="s">
        <v>2068</v>
      </c>
      <c r="AD223" s="80"/>
      <c r="AE223" s="80" t="b">
        <v>0</v>
      </c>
      <c r="AF223" s="80">
        <v>0</v>
      </c>
      <c r="AG223" s="83" t="s">
        <v>2147</v>
      </c>
      <c r="AH223" s="80" t="b">
        <v>0</v>
      </c>
      <c r="AI223" s="80" t="s">
        <v>2151</v>
      </c>
      <c r="AJ223" s="80"/>
      <c r="AK223" s="83" t="s">
        <v>2147</v>
      </c>
      <c r="AL223" s="80" t="b">
        <v>0</v>
      </c>
      <c r="AM223" s="80">
        <v>0</v>
      </c>
      <c r="AN223" s="83" t="s">
        <v>2147</v>
      </c>
      <c r="AO223" s="80" t="s">
        <v>2175</v>
      </c>
      <c r="AP223" s="80" t="b">
        <v>0</v>
      </c>
      <c r="AQ223" s="83" t="s">
        <v>2068</v>
      </c>
      <c r="AR223" s="80"/>
      <c r="AS223" s="80">
        <v>0</v>
      </c>
      <c r="AT223" s="80">
        <v>0</v>
      </c>
      <c r="AU223" s="80"/>
      <c r="AV223" s="80"/>
      <c r="AW223" s="80"/>
      <c r="AX223" s="80"/>
      <c r="AY223" s="80"/>
      <c r="AZ223" s="80"/>
      <c r="BA223" s="80"/>
      <c r="BB223" s="80"/>
      <c r="BC223">
        <v>17</v>
      </c>
      <c r="BD223" s="79" t="str">
        <f>REPLACE(INDEX(GroupVertices[Group],MATCH(Edges25[[#This Row],[Vertex 1]],GroupVertices[Vertex],0)),1,1,"")</f>
        <v>2</v>
      </c>
      <c r="BE223" s="79" t="str">
        <f>REPLACE(INDEX(GroupVertices[Group],MATCH(Edges25[[#This Row],[Vertex 2]],GroupVertices[Vertex],0)),1,1,"")</f>
        <v>2</v>
      </c>
      <c r="BF223" s="48">
        <v>0</v>
      </c>
      <c r="BG223" s="49">
        <v>0</v>
      </c>
      <c r="BH223" s="48">
        <v>0</v>
      </c>
      <c r="BI223" s="49">
        <v>0</v>
      </c>
      <c r="BJ223" s="48">
        <v>0</v>
      </c>
      <c r="BK223" s="49">
        <v>0</v>
      </c>
      <c r="BL223" s="48">
        <v>12</v>
      </c>
      <c r="BM223" s="49">
        <v>100</v>
      </c>
      <c r="BN223" s="48">
        <v>12</v>
      </c>
    </row>
    <row r="224" spans="1:66" ht="15">
      <c r="A224" s="65" t="s">
        <v>237</v>
      </c>
      <c r="B224" s="65" t="s">
        <v>237</v>
      </c>
      <c r="C224" s="66" t="s">
        <v>3372</v>
      </c>
      <c r="D224" s="67">
        <v>4.75</v>
      </c>
      <c r="E224" s="68" t="s">
        <v>132</v>
      </c>
      <c r="F224" s="69">
        <v>35</v>
      </c>
      <c r="G224" s="66"/>
      <c r="H224" s="70"/>
      <c r="I224" s="71"/>
      <c r="J224" s="71"/>
      <c r="K224" s="34" t="s">
        <v>65</v>
      </c>
      <c r="L224" s="78">
        <v>226</v>
      </c>
      <c r="M224" s="78"/>
      <c r="N224" s="73" t="s">
        <v>850</v>
      </c>
      <c r="O224" s="80" t="s">
        <v>198</v>
      </c>
      <c r="P224" s="82">
        <v>43514.3496875</v>
      </c>
      <c r="Q224" s="80" t="s">
        <v>350</v>
      </c>
      <c r="R224" s="80"/>
      <c r="S224" s="80"/>
      <c r="T224" s="80" t="s">
        <v>951</v>
      </c>
      <c r="U224" s="80" t="s">
        <v>1157</v>
      </c>
      <c r="V224" s="80" t="s">
        <v>1157</v>
      </c>
      <c r="W224" s="82">
        <v>43514.3496875</v>
      </c>
      <c r="X224" s="85">
        <v>43514</v>
      </c>
      <c r="Y224" s="83" t="s">
        <v>1495</v>
      </c>
      <c r="Z224" s="80" t="s">
        <v>1627</v>
      </c>
      <c r="AA224" s="80"/>
      <c r="AB224" s="80"/>
      <c r="AC224" s="83" t="s">
        <v>1906</v>
      </c>
      <c r="AD224" s="80"/>
      <c r="AE224" s="80" t="b">
        <v>0</v>
      </c>
      <c r="AF224" s="80">
        <v>3</v>
      </c>
      <c r="AG224" s="83" t="s">
        <v>2147</v>
      </c>
      <c r="AH224" s="80" t="b">
        <v>0</v>
      </c>
      <c r="AI224" s="80" t="s">
        <v>2151</v>
      </c>
      <c r="AJ224" s="80"/>
      <c r="AK224" s="83" t="s">
        <v>2147</v>
      </c>
      <c r="AL224" s="80" t="b">
        <v>0</v>
      </c>
      <c r="AM224" s="80">
        <v>1</v>
      </c>
      <c r="AN224" s="83" t="s">
        <v>2147</v>
      </c>
      <c r="AO224" s="80" t="s">
        <v>2174</v>
      </c>
      <c r="AP224" s="80" t="b">
        <v>0</v>
      </c>
      <c r="AQ224" s="83" t="s">
        <v>1906</v>
      </c>
      <c r="AR224" s="80"/>
      <c r="AS224" s="80">
        <v>0</v>
      </c>
      <c r="AT224" s="80">
        <v>0</v>
      </c>
      <c r="AU224" s="80"/>
      <c r="AV224" s="80"/>
      <c r="AW224" s="80"/>
      <c r="AX224" s="80"/>
      <c r="AY224" s="80"/>
      <c r="AZ224" s="80"/>
      <c r="BA224" s="80"/>
      <c r="BB224" s="80"/>
      <c r="BC224">
        <v>4</v>
      </c>
      <c r="BD224" s="79" t="str">
        <f>REPLACE(INDEX(GroupVertices[Group],MATCH(Edges25[[#This Row],[Vertex 1]],GroupVertices[Vertex],0)),1,1,"")</f>
        <v>2</v>
      </c>
      <c r="BE224" s="79" t="str">
        <f>REPLACE(INDEX(GroupVertices[Group],MATCH(Edges25[[#This Row],[Vertex 2]],GroupVertices[Vertex],0)),1,1,"")</f>
        <v>2</v>
      </c>
      <c r="BF224" s="48">
        <v>0</v>
      </c>
      <c r="BG224" s="49">
        <v>0</v>
      </c>
      <c r="BH224" s="48">
        <v>1</v>
      </c>
      <c r="BI224" s="49">
        <v>2.380952380952381</v>
      </c>
      <c r="BJ224" s="48">
        <v>0</v>
      </c>
      <c r="BK224" s="49">
        <v>0</v>
      </c>
      <c r="BL224" s="48">
        <v>41</v>
      </c>
      <c r="BM224" s="49">
        <v>97.61904761904762</v>
      </c>
      <c r="BN224" s="48">
        <v>42</v>
      </c>
    </row>
    <row r="225" spans="1:66" ht="15">
      <c r="A225" s="65" t="s">
        <v>257</v>
      </c>
      <c r="B225" s="65" t="s">
        <v>257</v>
      </c>
      <c r="C225" s="66" t="s">
        <v>3370</v>
      </c>
      <c r="D225" s="67">
        <v>10</v>
      </c>
      <c r="E225" s="68" t="s">
        <v>136</v>
      </c>
      <c r="F225" s="69">
        <v>20</v>
      </c>
      <c r="G225" s="66"/>
      <c r="H225" s="70"/>
      <c r="I225" s="71"/>
      <c r="J225" s="71"/>
      <c r="K225" s="34" t="s">
        <v>65</v>
      </c>
      <c r="L225" s="78">
        <v>227</v>
      </c>
      <c r="M225" s="78"/>
      <c r="N225" s="73" t="s">
        <v>850</v>
      </c>
      <c r="O225" s="80" t="s">
        <v>198</v>
      </c>
      <c r="P225" s="82">
        <v>43515.67569444444</v>
      </c>
      <c r="Q225" s="80" t="s">
        <v>390</v>
      </c>
      <c r="R225" s="84" t="s">
        <v>640</v>
      </c>
      <c r="S225" s="80" t="s">
        <v>823</v>
      </c>
      <c r="T225" s="80" t="s">
        <v>983</v>
      </c>
      <c r="U225" s="80"/>
      <c r="V225" s="80" t="s">
        <v>1316</v>
      </c>
      <c r="W225" s="82">
        <v>43515.67569444444</v>
      </c>
      <c r="X225" s="85">
        <v>43515</v>
      </c>
      <c r="Y225" s="83" t="s">
        <v>1531</v>
      </c>
      <c r="Z225" s="80" t="s">
        <v>1667</v>
      </c>
      <c r="AA225" s="80"/>
      <c r="AB225" s="80"/>
      <c r="AC225" s="83" t="s">
        <v>1947</v>
      </c>
      <c r="AD225" s="80"/>
      <c r="AE225" s="80" t="b">
        <v>0</v>
      </c>
      <c r="AF225" s="80">
        <v>0</v>
      </c>
      <c r="AG225" s="83" t="s">
        <v>2147</v>
      </c>
      <c r="AH225" s="80" t="b">
        <v>0</v>
      </c>
      <c r="AI225" s="80" t="s">
        <v>2151</v>
      </c>
      <c r="AJ225" s="80"/>
      <c r="AK225" s="83" t="s">
        <v>2147</v>
      </c>
      <c r="AL225" s="80" t="b">
        <v>0</v>
      </c>
      <c r="AM225" s="80">
        <v>2</v>
      </c>
      <c r="AN225" s="83" t="s">
        <v>2147</v>
      </c>
      <c r="AO225" s="80" t="s">
        <v>2174</v>
      </c>
      <c r="AP225" s="80" t="b">
        <v>0</v>
      </c>
      <c r="AQ225" s="83" t="s">
        <v>1947</v>
      </c>
      <c r="AR225" s="80"/>
      <c r="AS225" s="80">
        <v>0</v>
      </c>
      <c r="AT225" s="80">
        <v>0</v>
      </c>
      <c r="AU225" s="80"/>
      <c r="AV225" s="80"/>
      <c r="AW225" s="80"/>
      <c r="AX225" s="80"/>
      <c r="AY225" s="80"/>
      <c r="AZ225" s="80"/>
      <c r="BA225" s="80"/>
      <c r="BB225" s="80"/>
      <c r="BC225">
        <v>20</v>
      </c>
      <c r="BD225" s="79" t="str">
        <f>REPLACE(INDEX(GroupVertices[Group],MATCH(Edges25[[#This Row],[Vertex 1]],GroupVertices[Vertex],0)),1,1,"")</f>
        <v>2</v>
      </c>
      <c r="BE225" s="79" t="str">
        <f>REPLACE(INDEX(GroupVertices[Group],MATCH(Edges25[[#This Row],[Vertex 2]],GroupVertices[Vertex],0)),1,1,"")</f>
        <v>2</v>
      </c>
      <c r="BF225" s="48">
        <v>0</v>
      </c>
      <c r="BG225" s="49">
        <v>0</v>
      </c>
      <c r="BH225" s="48">
        <v>0</v>
      </c>
      <c r="BI225" s="49">
        <v>0</v>
      </c>
      <c r="BJ225" s="48">
        <v>0</v>
      </c>
      <c r="BK225" s="49">
        <v>0</v>
      </c>
      <c r="BL225" s="48">
        <v>24</v>
      </c>
      <c r="BM225" s="49">
        <v>100</v>
      </c>
      <c r="BN225" s="48">
        <v>24</v>
      </c>
    </row>
    <row r="226" spans="1:66" ht="15">
      <c r="A226" s="65" t="s">
        <v>257</v>
      </c>
      <c r="B226" s="65" t="s">
        <v>257</v>
      </c>
      <c r="C226" s="66" t="s">
        <v>3370</v>
      </c>
      <c r="D226" s="67">
        <v>10</v>
      </c>
      <c r="E226" s="68" t="s">
        <v>136</v>
      </c>
      <c r="F226" s="69">
        <v>20</v>
      </c>
      <c r="G226" s="66"/>
      <c r="H226" s="70"/>
      <c r="I226" s="71"/>
      <c r="J226" s="71"/>
      <c r="K226" s="34" t="s">
        <v>65</v>
      </c>
      <c r="L226" s="78">
        <v>228</v>
      </c>
      <c r="M226" s="78"/>
      <c r="N226" s="73" t="s">
        <v>850</v>
      </c>
      <c r="O226" s="80" t="s">
        <v>198</v>
      </c>
      <c r="P226" s="82">
        <v>43516.675</v>
      </c>
      <c r="Q226" s="80" t="s">
        <v>391</v>
      </c>
      <c r="R226" s="84" t="s">
        <v>641</v>
      </c>
      <c r="S226" s="80" t="s">
        <v>821</v>
      </c>
      <c r="T226" s="80" t="s">
        <v>850</v>
      </c>
      <c r="U226" s="80"/>
      <c r="V226" s="80" t="s">
        <v>1316</v>
      </c>
      <c r="W226" s="82">
        <v>43516.675</v>
      </c>
      <c r="X226" s="85">
        <v>43516</v>
      </c>
      <c r="Y226" s="83" t="s">
        <v>1532</v>
      </c>
      <c r="Z226" s="80" t="s">
        <v>1668</v>
      </c>
      <c r="AA226" s="80"/>
      <c r="AB226" s="80"/>
      <c r="AC226" s="83" t="s">
        <v>1948</v>
      </c>
      <c r="AD226" s="80"/>
      <c r="AE226" s="80" t="b">
        <v>0</v>
      </c>
      <c r="AF226" s="80">
        <v>0</v>
      </c>
      <c r="AG226" s="83" t="s">
        <v>2147</v>
      </c>
      <c r="AH226" s="80" t="b">
        <v>0</v>
      </c>
      <c r="AI226" s="80" t="s">
        <v>2150</v>
      </c>
      <c r="AJ226" s="80"/>
      <c r="AK226" s="83" t="s">
        <v>2147</v>
      </c>
      <c r="AL226" s="80" t="b">
        <v>0</v>
      </c>
      <c r="AM226" s="80">
        <v>0</v>
      </c>
      <c r="AN226" s="83" t="s">
        <v>2147</v>
      </c>
      <c r="AO226" s="80" t="s">
        <v>2174</v>
      </c>
      <c r="AP226" s="80" t="b">
        <v>0</v>
      </c>
      <c r="AQ226" s="83" t="s">
        <v>1948</v>
      </c>
      <c r="AR226" s="80"/>
      <c r="AS226" s="80">
        <v>0</v>
      </c>
      <c r="AT226" s="80">
        <v>0</v>
      </c>
      <c r="AU226" s="80"/>
      <c r="AV226" s="80"/>
      <c r="AW226" s="80"/>
      <c r="AX226" s="80"/>
      <c r="AY226" s="80"/>
      <c r="AZ226" s="80"/>
      <c r="BA226" s="80"/>
      <c r="BB226" s="80"/>
      <c r="BC226">
        <v>20</v>
      </c>
      <c r="BD226" s="79" t="str">
        <f>REPLACE(INDEX(GroupVertices[Group],MATCH(Edges25[[#This Row],[Vertex 1]],GroupVertices[Vertex],0)),1,1,"")</f>
        <v>2</v>
      </c>
      <c r="BE226" s="79" t="str">
        <f>REPLACE(INDEX(GroupVertices[Group],MATCH(Edges25[[#This Row],[Vertex 2]],GroupVertices[Vertex],0)),1,1,"")</f>
        <v>2</v>
      </c>
      <c r="BF226" s="48">
        <v>0</v>
      </c>
      <c r="BG226" s="49">
        <v>0</v>
      </c>
      <c r="BH226" s="48">
        <v>0</v>
      </c>
      <c r="BI226" s="49">
        <v>0</v>
      </c>
      <c r="BJ226" s="48">
        <v>0</v>
      </c>
      <c r="BK226" s="49">
        <v>0</v>
      </c>
      <c r="BL226" s="48">
        <v>21</v>
      </c>
      <c r="BM226" s="49">
        <v>100</v>
      </c>
      <c r="BN226" s="48">
        <v>21</v>
      </c>
    </row>
    <row r="227" spans="1:66" ht="15">
      <c r="A227" s="65" t="s">
        <v>271</v>
      </c>
      <c r="B227" s="65" t="s">
        <v>271</v>
      </c>
      <c r="C227" s="66" t="s">
        <v>3370</v>
      </c>
      <c r="D227" s="67">
        <v>10</v>
      </c>
      <c r="E227" s="68" t="s">
        <v>136</v>
      </c>
      <c r="F227" s="69">
        <v>20</v>
      </c>
      <c r="G227" s="66"/>
      <c r="H227" s="70"/>
      <c r="I227" s="71"/>
      <c r="J227" s="71"/>
      <c r="K227" s="34" t="s">
        <v>65</v>
      </c>
      <c r="L227" s="78">
        <v>229</v>
      </c>
      <c r="M227" s="78"/>
      <c r="N227" s="73" t="s">
        <v>850</v>
      </c>
      <c r="O227" s="80" t="s">
        <v>198</v>
      </c>
      <c r="P227" s="82">
        <v>43517.62436342592</v>
      </c>
      <c r="Q227" s="80" t="s">
        <v>512</v>
      </c>
      <c r="R227" s="80" t="s">
        <v>732</v>
      </c>
      <c r="S227" s="80" t="s">
        <v>837</v>
      </c>
      <c r="T227" s="80" t="s">
        <v>850</v>
      </c>
      <c r="U227" s="80"/>
      <c r="V227" s="80" t="s">
        <v>1330</v>
      </c>
      <c r="W227" s="82">
        <v>43517.62436342592</v>
      </c>
      <c r="X227" s="85">
        <v>43517</v>
      </c>
      <c r="Y227" s="83" t="s">
        <v>1395</v>
      </c>
      <c r="Z227" s="80" t="s">
        <v>1789</v>
      </c>
      <c r="AA227" s="80"/>
      <c r="AB227" s="80"/>
      <c r="AC227" s="83" t="s">
        <v>2069</v>
      </c>
      <c r="AD227" s="80"/>
      <c r="AE227" s="80" t="b">
        <v>0</v>
      </c>
      <c r="AF227" s="80">
        <v>1</v>
      </c>
      <c r="AG227" s="83" t="s">
        <v>2147</v>
      </c>
      <c r="AH227" s="80" t="b">
        <v>0</v>
      </c>
      <c r="AI227" s="80" t="s">
        <v>2151</v>
      </c>
      <c r="AJ227" s="80"/>
      <c r="AK227" s="83" t="s">
        <v>2147</v>
      </c>
      <c r="AL227" s="80" t="b">
        <v>0</v>
      </c>
      <c r="AM227" s="80">
        <v>0</v>
      </c>
      <c r="AN227" s="83" t="s">
        <v>2147</v>
      </c>
      <c r="AO227" s="80" t="s">
        <v>2175</v>
      </c>
      <c r="AP227" s="80" t="b">
        <v>0</v>
      </c>
      <c r="AQ227" s="83" t="s">
        <v>2069</v>
      </c>
      <c r="AR227" s="80"/>
      <c r="AS227" s="80">
        <v>0</v>
      </c>
      <c r="AT227" s="80">
        <v>0</v>
      </c>
      <c r="AU227" s="80"/>
      <c r="AV227" s="80"/>
      <c r="AW227" s="80"/>
      <c r="AX227" s="80"/>
      <c r="AY227" s="80"/>
      <c r="AZ227" s="80"/>
      <c r="BA227" s="80"/>
      <c r="BB227" s="80"/>
      <c r="BC227">
        <v>17</v>
      </c>
      <c r="BD227" s="79" t="str">
        <f>REPLACE(INDEX(GroupVertices[Group],MATCH(Edges25[[#This Row],[Vertex 1]],GroupVertices[Vertex],0)),1,1,"")</f>
        <v>2</v>
      </c>
      <c r="BE227" s="79" t="str">
        <f>REPLACE(INDEX(GroupVertices[Group],MATCH(Edges25[[#This Row],[Vertex 2]],GroupVertices[Vertex],0)),1,1,"")</f>
        <v>2</v>
      </c>
      <c r="BF227" s="48">
        <v>0</v>
      </c>
      <c r="BG227" s="49">
        <v>0</v>
      </c>
      <c r="BH227" s="48">
        <v>1</v>
      </c>
      <c r="BI227" s="49">
        <v>7.6923076923076925</v>
      </c>
      <c r="BJ227" s="48">
        <v>0</v>
      </c>
      <c r="BK227" s="49">
        <v>0</v>
      </c>
      <c r="BL227" s="48">
        <v>12</v>
      </c>
      <c r="BM227" s="49">
        <v>92.3076923076923</v>
      </c>
      <c r="BN227" s="48">
        <v>13</v>
      </c>
    </row>
    <row r="228" spans="1:66" ht="15">
      <c r="A228" s="65" t="s">
        <v>257</v>
      </c>
      <c r="B228" s="65" t="s">
        <v>257</v>
      </c>
      <c r="C228" s="66" t="s">
        <v>3370</v>
      </c>
      <c r="D228" s="67">
        <v>10</v>
      </c>
      <c r="E228" s="68" t="s">
        <v>136</v>
      </c>
      <c r="F228" s="69">
        <v>20</v>
      </c>
      <c r="G228" s="66"/>
      <c r="H228" s="70"/>
      <c r="I228" s="71"/>
      <c r="J228" s="71"/>
      <c r="K228" s="34" t="s">
        <v>65</v>
      </c>
      <c r="L228" s="78">
        <v>230</v>
      </c>
      <c r="M228" s="78"/>
      <c r="N228" s="73" t="s">
        <v>850</v>
      </c>
      <c r="O228" s="80" t="s">
        <v>198</v>
      </c>
      <c r="P228" s="82">
        <v>43531.461805555555</v>
      </c>
      <c r="Q228" s="80" t="s">
        <v>392</v>
      </c>
      <c r="R228" s="84" t="s">
        <v>642</v>
      </c>
      <c r="S228" s="80" t="s">
        <v>823</v>
      </c>
      <c r="T228" s="80" t="s">
        <v>984</v>
      </c>
      <c r="U228" s="80"/>
      <c r="V228" s="80" t="s">
        <v>1316</v>
      </c>
      <c r="W228" s="82">
        <v>43531.461805555555</v>
      </c>
      <c r="X228" s="85">
        <v>43531</v>
      </c>
      <c r="Y228" s="83" t="s">
        <v>1347</v>
      </c>
      <c r="Z228" s="80" t="s">
        <v>1669</v>
      </c>
      <c r="AA228" s="80"/>
      <c r="AB228" s="80"/>
      <c r="AC228" s="83" t="s">
        <v>1949</v>
      </c>
      <c r="AD228" s="80"/>
      <c r="AE228" s="80" t="b">
        <v>0</v>
      </c>
      <c r="AF228" s="80">
        <v>1</v>
      </c>
      <c r="AG228" s="83" t="s">
        <v>2147</v>
      </c>
      <c r="AH228" s="80" t="b">
        <v>0</v>
      </c>
      <c r="AI228" s="80" t="s">
        <v>2151</v>
      </c>
      <c r="AJ228" s="80"/>
      <c r="AK228" s="83" t="s">
        <v>2147</v>
      </c>
      <c r="AL228" s="80" t="b">
        <v>0</v>
      </c>
      <c r="AM228" s="80">
        <v>0</v>
      </c>
      <c r="AN228" s="83" t="s">
        <v>2147</v>
      </c>
      <c r="AO228" s="80" t="s">
        <v>2174</v>
      </c>
      <c r="AP228" s="80" t="b">
        <v>0</v>
      </c>
      <c r="AQ228" s="83" t="s">
        <v>1949</v>
      </c>
      <c r="AR228" s="80"/>
      <c r="AS228" s="80">
        <v>0</v>
      </c>
      <c r="AT228" s="80">
        <v>0</v>
      </c>
      <c r="AU228" s="80"/>
      <c r="AV228" s="80"/>
      <c r="AW228" s="80"/>
      <c r="AX228" s="80"/>
      <c r="AY228" s="80"/>
      <c r="AZ228" s="80"/>
      <c r="BA228" s="80"/>
      <c r="BB228" s="80"/>
      <c r="BC228">
        <v>20</v>
      </c>
      <c r="BD228" s="79" t="str">
        <f>REPLACE(INDEX(GroupVertices[Group],MATCH(Edges25[[#This Row],[Vertex 1]],GroupVertices[Vertex],0)),1,1,"")</f>
        <v>2</v>
      </c>
      <c r="BE228" s="79" t="str">
        <f>REPLACE(INDEX(GroupVertices[Group],MATCH(Edges25[[#This Row],[Vertex 2]],GroupVertices[Vertex],0)),1,1,"")</f>
        <v>2</v>
      </c>
      <c r="BF228" s="48">
        <v>0</v>
      </c>
      <c r="BG228" s="49">
        <v>0</v>
      </c>
      <c r="BH228" s="48">
        <v>0</v>
      </c>
      <c r="BI228" s="49">
        <v>0</v>
      </c>
      <c r="BJ228" s="48">
        <v>0</v>
      </c>
      <c r="BK228" s="49">
        <v>0</v>
      </c>
      <c r="BL228" s="48">
        <v>22</v>
      </c>
      <c r="BM228" s="49">
        <v>100</v>
      </c>
      <c r="BN228" s="48">
        <v>22</v>
      </c>
    </row>
    <row r="229" spans="1:66" ht="15">
      <c r="A229" s="65" t="s">
        <v>271</v>
      </c>
      <c r="B229" s="65" t="s">
        <v>271</v>
      </c>
      <c r="C229" s="66" t="s">
        <v>3370</v>
      </c>
      <c r="D229" s="67">
        <v>10</v>
      </c>
      <c r="E229" s="68" t="s">
        <v>136</v>
      </c>
      <c r="F229" s="69">
        <v>20</v>
      </c>
      <c r="G229" s="66"/>
      <c r="H229" s="70"/>
      <c r="I229" s="71"/>
      <c r="J229" s="71"/>
      <c r="K229" s="34" t="s">
        <v>65</v>
      </c>
      <c r="L229" s="78">
        <v>231</v>
      </c>
      <c r="M229" s="78"/>
      <c r="N229" s="73" t="s">
        <v>850</v>
      </c>
      <c r="O229" s="80" t="s">
        <v>198</v>
      </c>
      <c r="P229" s="82">
        <v>43535.61116898148</v>
      </c>
      <c r="Q229" s="80" t="s">
        <v>513</v>
      </c>
      <c r="R229" s="80" t="s">
        <v>733</v>
      </c>
      <c r="S229" s="80" t="s">
        <v>796</v>
      </c>
      <c r="T229" s="80" t="s">
        <v>1082</v>
      </c>
      <c r="U229" s="80" t="s">
        <v>1241</v>
      </c>
      <c r="V229" s="80" t="s">
        <v>1241</v>
      </c>
      <c r="W229" s="82">
        <v>43535.61116898148</v>
      </c>
      <c r="X229" s="85">
        <v>43535</v>
      </c>
      <c r="Y229" s="83" t="s">
        <v>1379</v>
      </c>
      <c r="Z229" s="80" t="s">
        <v>1790</v>
      </c>
      <c r="AA229" s="80"/>
      <c r="AB229" s="80"/>
      <c r="AC229" s="83" t="s">
        <v>2070</v>
      </c>
      <c r="AD229" s="80"/>
      <c r="AE229" s="80" t="b">
        <v>0</v>
      </c>
      <c r="AF229" s="80">
        <v>0</v>
      </c>
      <c r="AG229" s="83" t="s">
        <v>2147</v>
      </c>
      <c r="AH229" s="80" t="b">
        <v>0</v>
      </c>
      <c r="AI229" s="80" t="s">
        <v>2151</v>
      </c>
      <c r="AJ229" s="80"/>
      <c r="AK229" s="83" t="s">
        <v>2147</v>
      </c>
      <c r="AL229" s="80" t="b">
        <v>0</v>
      </c>
      <c r="AM229" s="80">
        <v>2</v>
      </c>
      <c r="AN229" s="83" t="s">
        <v>2147</v>
      </c>
      <c r="AO229" s="80" t="s">
        <v>2187</v>
      </c>
      <c r="AP229" s="80" t="b">
        <v>0</v>
      </c>
      <c r="AQ229" s="83" t="s">
        <v>2070</v>
      </c>
      <c r="AR229" s="80"/>
      <c r="AS229" s="80">
        <v>0</v>
      </c>
      <c r="AT229" s="80">
        <v>0</v>
      </c>
      <c r="AU229" s="80"/>
      <c r="AV229" s="80"/>
      <c r="AW229" s="80"/>
      <c r="AX229" s="80"/>
      <c r="AY229" s="80"/>
      <c r="AZ229" s="80"/>
      <c r="BA229" s="80"/>
      <c r="BB229" s="80"/>
      <c r="BC229">
        <v>17</v>
      </c>
      <c r="BD229" s="79" t="str">
        <f>REPLACE(INDEX(GroupVertices[Group],MATCH(Edges25[[#This Row],[Vertex 1]],GroupVertices[Vertex],0)),1,1,"")</f>
        <v>2</v>
      </c>
      <c r="BE229" s="79" t="str">
        <f>REPLACE(INDEX(GroupVertices[Group],MATCH(Edges25[[#This Row],[Vertex 2]],GroupVertices[Vertex],0)),1,1,"")</f>
        <v>2</v>
      </c>
      <c r="BF229" s="48">
        <v>0</v>
      </c>
      <c r="BG229" s="49">
        <v>0</v>
      </c>
      <c r="BH229" s="48">
        <v>0</v>
      </c>
      <c r="BI229" s="49">
        <v>0</v>
      </c>
      <c r="BJ229" s="48">
        <v>0</v>
      </c>
      <c r="BK229" s="49">
        <v>0</v>
      </c>
      <c r="BL229" s="48">
        <v>19</v>
      </c>
      <c r="BM229" s="49">
        <v>100</v>
      </c>
      <c r="BN229" s="48">
        <v>19</v>
      </c>
    </row>
    <row r="230" spans="1:66" ht="15">
      <c r="A230" s="65" t="s">
        <v>271</v>
      </c>
      <c r="B230" s="65" t="s">
        <v>271</v>
      </c>
      <c r="C230" s="66" t="s">
        <v>3370</v>
      </c>
      <c r="D230" s="67">
        <v>10</v>
      </c>
      <c r="E230" s="68" t="s">
        <v>136</v>
      </c>
      <c r="F230" s="69">
        <v>20</v>
      </c>
      <c r="G230" s="66"/>
      <c r="H230" s="70"/>
      <c r="I230" s="71"/>
      <c r="J230" s="71"/>
      <c r="K230" s="34" t="s">
        <v>65</v>
      </c>
      <c r="L230" s="78">
        <v>232</v>
      </c>
      <c r="M230" s="78"/>
      <c r="N230" s="73" t="s">
        <v>888</v>
      </c>
      <c r="O230" s="80" t="s">
        <v>198</v>
      </c>
      <c r="P230" s="82">
        <v>43536.50009259259</v>
      </c>
      <c r="Q230" s="80" t="s">
        <v>514</v>
      </c>
      <c r="R230" s="80" t="s">
        <v>734</v>
      </c>
      <c r="S230" s="80" t="s">
        <v>837</v>
      </c>
      <c r="T230" s="80" t="s">
        <v>1083</v>
      </c>
      <c r="U230" s="80"/>
      <c r="V230" s="80" t="s">
        <v>1330</v>
      </c>
      <c r="W230" s="82">
        <v>43536.50009259259</v>
      </c>
      <c r="X230" s="85">
        <v>43536</v>
      </c>
      <c r="Y230" s="83" t="s">
        <v>1359</v>
      </c>
      <c r="Z230" s="80" t="s">
        <v>1791</v>
      </c>
      <c r="AA230" s="80"/>
      <c r="AB230" s="80"/>
      <c r="AC230" s="83" t="s">
        <v>2071</v>
      </c>
      <c r="AD230" s="80"/>
      <c r="AE230" s="80" t="b">
        <v>0</v>
      </c>
      <c r="AF230" s="80">
        <v>0</v>
      </c>
      <c r="AG230" s="83" t="s">
        <v>2147</v>
      </c>
      <c r="AH230" s="80" t="b">
        <v>0</v>
      </c>
      <c r="AI230" s="80" t="s">
        <v>2151</v>
      </c>
      <c r="AJ230" s="80"/>
      <c r="AK230" s="83" t="s">
        <v>2147</v>
      </c>
      <c r="AL230" s="80" t="b">
        <v>0</v>
      </c>
      <c r="AM230" s="80">
        <v>0</v>
      </c>
      <c r="AN230" s="83" t="s">
        <v>2147</v>
      </c>
      <c r="AO230" s="80" t="s">
        <v>2187</v>
      </c>
      <c r="AP230" s="80" t="b">
        <v>0</v>
      </c>
      <c r="AQ230" s="83" t="s">
        <v>2071</v>
      </c>
      <c r="AR230" s="80"/>
      <c r="AS230" s="80">
        <v>0</v>
      </c>
      <c r="AT230" s="80">
        <v>0</v>
      </c>
      <c r="AU230" s="80"/>
      <c r="AV230" s="80"/>
      <c r="AW230" s="80"/>
      <c r="AX230" s="80"/>
      <c r="AY230" s="80"/>
      <c r="AZ230" s="80"/>
      <c r="BA230" s="80"/>
      <c r="BB230" s="80"/>
      <c r="BC230">
        <v>17</v>
      </c>
      <c r="BD230" s="79" t="str">
        <f>REPLACE(INDEX(GroupVertices[Group],MATCH(Edges25[[#This Row],[Vertex 1]],GroupVertices[Vertex],0)),1,1,"")</f>
        <v>2</v>
      </c>
      <c r="BE230" s="79" t="str">
        <f>REPLACE(INDEX(GroupVertices[Group],MATCH(Edges25[[#This Row],[Vertex 2]],GroupVertices[Vertex],0)),1,1,"")</f>
        <v>2</v>
      </c>
      <c r="BF230" s="48">
        <v>0</v>
      </c>
      <c r="BG230" s="49">
        <v>0</v>
      </c>
      <c r="BH230" s="48">
        <v>0</v>
      </c>
      <c r="BI230" s="49">
        <v>0</v>
      </c>
      <c r="BJ230" s="48">
        <v>0</v>
      </c>
      <c r="BK230" s="49">
        <v>0</v>
      </c>
      <c r="BL230" s="48">
        <v>29</v>
      </c>
      <c r="BM230" s="49">
        <v>100</v>
      </c>
      <c r="BN230" s="48">
        <v>29</v>
      </c>
    </row>
    <row r="231" spans="1:66" ht="15">
      <c r="A231" s="65" t="s">
        <v>257</v>
      </c>
      <c r="B231" s="65" t="s">
        <v>257</v>
      </c>
      <c r="C231" s="66" t="s">
        <v>3370</v>
      </c>
      <c r="D231" s="67">
        <v>10</v>
      </c>
      <c r="E231" s="68" t="s">
        <v>136</v>
      </c>
      <c r="F231" s="69">
        <v>20</v>
      </c>
      <c r="G231" s="66"/>
      <c r="H231" s="70"/>
      <c r="I231" s="71"/>
      <c r="J231" s="71"/>
      <c r="K231" s="34" t="s">
        <v>65</v>
      </c>
      <c r="L231" s="78">
        <v>233</v>
      </c>
      <c r="M231" s="78"/>
      <c r="N231" s="73" t="s">
        <v>850</v>
      </c>
      <c r="O231" s="80" t="s">
        <v>198</v>
      </c>
      <c r="P231" s="82">
        <v>43537.68740740741</v>
      </c>
      <c r="Q231" s="80" t="s">
        <v>393</v>
      </c>
      <c r="R231" s="80"/>
      <c r="S231" s="80"/>
      <c r="T231" s="80" t="s">
        <v>985</v>
      </c>
      <c r="U231" s="80"/>
      <c r="V231" s="80" t="s">
        <v>1316</v>
      </c>
      <c r="W231" s="82">
        <v>43537.68740740741</v>
      </c>
      <c r="X231" s="85">
        <v>43537</v>
      </c>
      <c r="Y231" s="83" t="s">
        <v>1533</v>
      </c>
      <c r="Z231" s="80" t="s">
        <v>1670</v>
      </c>
      <c r="AA231" s="80"/>
      <c r="AB231" s="80"/>
      <c r="AC231" s="83" t="s">
        <v>1950</v>
      </c>
      <c r="AD231" s="80"/>
      <c r="AE231" s="80" t="b">
        <v>0</v>
      </c>
      <c r="AF231" s="80">
        <v>4</v>
      </c>
      <c r="AG231" s="83" t="s">
        <v>2147</v>
      </c>
      <c r="AH231" s="80" t="b">
        <v>0</v>
      </c>
      <c r="AI231" s="80" t="s">
        <v>2151</v>
      </c>
      <c r="AJ231" s="80"/>
      <c r="AK231" s="83" t="s">
        <v>2147</v>
      </c>
      <c r="AL231" s="80" t="b">
        <v>0</v>
      </c>
      <c r="AM231" s="80">
        <v>0</v>
      </c>
      <c r="AN231" s="83" t="s">
        <v>2147</v>
      </c>
      <c r="AO231" s="80" t="s">
        <v>2175</v>
      </c>
      <c r="AP231" s="80" t="b">
        <v>0</v>
      </c>
      <c r="AQ231" s="83" t="s">
        <v>1950</v>
      </c>
      <c r="AR231" s="80"/>
      <c r="AS231" s="80">
        <v>0</v>
      </c>
      <c r="AT231" s="80">
        <v>0</v>
      </c>
      <c r="AU231" s="80"/>
      <c r="AV231" s="80"/>
      <c r="AW231" s="80"/>
      <c r="AX231" s="80"/>
      <c r="AY231" s="80"/>
      <c r="AZ231" s="80"/>
      <c r="BA231" s="80"/>
      <c r="BB231" s="80"/>
      <c r="BC231">
        <v>20</v>
      </c>
      <c r="BD231" s="79" t="str">
        <f>REPLACE(INDEX(GroupVertices[Group],MATCH(Edges25[[#This Row],[Vertex 1]],GroupVertices[Vertex],0)),1,1,"")</f>
        <v>2</v>
      </c>
      <c r="BE231" s="79" t="str">
        <f>REPLACE(INDEX(GroupVertices[Group],MATCH(Edges25[[#This Row],[Vertex 2]],GroupVertices[Vertex],0)),1,1,"")</f>
        <v>2</v>
      </c>
      <c r="BF231" s="48">
        <v>1</v>
      </c>
      <c r="BG231" s="49">
        <v>3.5714285714285716</v>
      </c>
      <c r="BH231" s="48">
        <v>0</v>
      </c>
      <c r="BI231" s="49">
        <v>0</v>
      </c>
      <c r="BJ231" s="48">
        <v>0</v>
      </c>
      <c r="BK231" s="49">
        <v>0</v>
      </c>
      <c r="BL231" s="48">
        <v>27</v>
      </c>
      <c r="BM231" s="49">
        <v>96.42857142857143</v>
      </c>
      <c r="BN231" s="48">
        <v>28</v>
      </c>
    </row>
    <row r="232" spans="1:66" ht="15">
      <c r="A232" s="65" t="s">
        <v>271</v>
      </c>
      <c r="B232" s="65" t="s">
        <v>271</v>
      </c>
      <c r="C232" s="66" t="s">
        <v>3370</v>
      </c>
      <c r="D232" s="67">
        <v>10</v>
      </c>
      <c r="E232" s="68" t="s">
        <v>136</v>
      </c>
      <c r="F232" s="69">
        <v>20</v>
      </c>
      <c r="G232" s="66"/>
      <c r="H232" s="70"/>
      <c r="I232" s="71"/>
      <c r="J232" s="71"/>
      <c r="K232" s="34" t="s">
        <v>65</v>
      </c>
      <c r="L232" s="78">
        <v>234</v>
      </c>
      <c r="M232" s="78"/>
      <c r="N232" s="73" t="s">
        <v>850</v>
      </c>
      <c r="O232" s="80" t="s">
        <v>198</v>
      </c>
      <c r="P232" s="82">
        <v>43552.592256944445</v>
      </c>
      <c r="Q232" s="80" t="s">
        <v>515</v>
      </c>
      <c r="R232" s="80" t="s">
        <v>735</v>
      </c>
      <c r="S232" s="80" t="s">
        <v>796</v>
      </c>
      <c r="T232" s="80" t="s">
        <v>1090</v>
      </c>
      <c r="U232" s="80"/>
      <c r="V232" s="80" t="s">
        <v>1330</v>
      </c>
      <c r="W232" s="82">
        <v>43552.592256944445</v>
      </c>
      <c r="X232" s="85">
        <v>43552</v>
      </c>
      <c r="Y232" s="83" t="s">
        <v>1524</v>
      </c>
      <c r="Z232" s="80" t="s">
        <v>1792</v>
      </c>
      <c r="AA232" s="80"/>
      <c r="AB232" s="80"/>
      <c r="AC232" s="83" t="s">
        <v>2072</v>
      </c>
      <c r="AD232" s="80"/>
      <c r="AE232" s="80" t="b">
        <v>0</v>
      </c>
      <c r="AF232" s="80">
        <v>2</v>
      </c>
      <c r="AG232" s="83" t="s">
        <v>2147</v>
      </c>
      <c r="AH232" s="80" t="b">
        <v>0</v>
      </c>
      <c r="AI232" s="80" t="s">
        <v>2151</v>
      </c>
      <c r="AJ232" s="80"/>
      <c r="AK232" s="83" t="s">
        <v>2147</v>
      </c>
      <c r="AL232" s="80" t="b">
        <v>0</v>
      </c>
      <c r="AM232" s="80">
        <v>0</v>
      </c>
      <c r="AN232" s="83" t="s">
        <v>2147</v>
      </c>
      <c r="AO232" s="80" t="s">
        <v>2175</v>
      </c>
      <c r="AP232" s="80" t="b">
        <v>0</v>
      </c>
      <c r="AQ232" s="83" t="s">
        <v>2072</v>
      </c>
      <c r="AR232" s="80"/>
      <c r="AS232" s="80">
        <v>0</v>
      </c>
      <c r="AT232" s="80">
        <v>0</v>
      </c>
      <c r="AU232" s="80"/>
      <c r="AV232" s="80"/>
      <c r="AW232" s="80"/>
      <c r="AX232" s="80"/>
      <c r="AY232" s="80"/>
      <c r="AZ232" s="80"/>
      <c r="BA232" s="80"/>
      <c r="BB232" s="80"/>
      <c r="BC232">
        <v>17</v>
      </c>
      <c r="BD232" s="79" t="str">
        <f>REPLACE(INDEX(GroupVertices[Group],MATCH(Edges25[[#This Row],[Vertex 1]],GroupVertices[Vertex],0)),1,1,"")</f>
        <v>2</v>
      </c>
      <c r="BE232" s="79" t="str">
        <f>REPLACE(INDEX(GroupVertices[Group],MATCH(Edges25[[#This Row],[Vertex 2]],GroupVertices[Vertex],0)),1,1,"")</f>
        <v>2</v>
      </c>
      <c r="BF232" s="48">
        <v>0</v>
      </c>
      <c r="BG232" s="49">
        <v>0</v>
      </c>
      <c r="BH232" s="48">
        <v>0</v>
      </c>
      <c r="BI232" s="49">
        <v>0</v>
      </c>
      <c r="BJ232" s="48">
        <v>0</v>
      </c>
      <c r="BK232" s="49">
        <v>0</v>
      </c>
      <c r="BL232" s="48">
        <v>18</v>
      </c>
      <c r="BM232" s="49">
        <v>100</v>
      </c>
      <c r="BN232" s="48">
        <v>18</v>
      </c>
    </row>
    <row r="233" spans="1:66" ht="15">
      <c r="A233" s="65" t="s">
        <v>242</v>
      </c>
      <c r="B233" s="65" t="s">
        <v>242</v>
      </c>
      <c r="C233" s="66" t="s">
        <v>3380</v>
      </c>
      <c r="D233" s="67">
        <v>7.083333333333333</v>
      </c>
      <c r="E233" s="68" t="s">
        <v>136</v>
      </c>
      <c r="F233" s="69">
        <v>28.333333333333336</v>
      </c>
      <c r="G233" s="66"/>
      <c r="H233" s="70"/>
      <c r="I233" s="71"/>
      <c r="J233" s="71"/>
      <c r="K233" s="34" t="s">
        <v>65</v>
      </c>
      <c r="L233" s="78">
        <v>235</v>
      </c>
      <c r="M233" s="78"/>
      <c r="N233" s="73" t="s">
        <v>888</v>
      </c>
      <c r="O233" s="80" t="s">
        <v>198</v>
      </c>
      <c r="P233" s="82">
        <v>43557.54740740741</v>
      </c>
      <c r="Q233" s="80" t="s">
        <v>326</v>
      </c>
      <c r="R233" s="80"/>
      <c r="S233" s="80"/>
      <c r="T233" s="80" t="s">
        <v>912</v>
      </c>
      <c r="U233" s="80"/>
      <c r="V233" s="80" t="s">
        <v>1301</v>
      </c>
      <c r="W233" s="82">
        <v>43557.54740740741</v>
      </c>
      <c r="X233" s="85">
        <v>43557</v>
      </c>
      <c r="Y233" s="83" t="s">
        <v>1456</v>
      </c>
      <c r="Z233" s="80" t="s">
        <v>1603</v>
      </c>
      <c r="AA233" s="80"/>
      <c r="AB233" s="80"/>
      <c r="AC233" s="83" t="s">
        <v>1882</v>
      </c>
      <c r="AD233" s="80"/>
      <c r="AE233" s="80" t="b">
        <v>0</v>
      </c>
      <c r="AF233" s="80">
        <v>1</v>
      </c>
      <c r="AG233" s="83" t="s">
        <v>2147</v>
      </c>
      <c r="AH233" s="80" t="b">
        <v>0</v>
      </c>
      <c r="AI233" s="80" t="s">
        <v>2151</v>
      </c>
      <c r="AJ233" s="80"/>
      <c r="AK233" s="83" t="s">
        <v>2147</v>
      </c>
      <c r="AL233" s="80" t="b">
        <v>0</v>
      </c>
      <c r="AM233" s="80">
        <v>1</v>
      </c>
      <c r="AN233" s="83" t="s">
        <v>2147</v>
      </c>
      <c r="AO233" s="80" t="s">
        <v>2186</v>
      </c>
      <c r="AP233" s="80" t="b">
        <v>0</v>
      </c>
      <c r="AQ233" s="83" t="s">
        <v>1882</v>
      </c>
      <c r="AR233" s="80"/>
      <c r="AS233" s="80">
        <v>0</v>
      </c>
      <c r="AT233" s="80">
        <v>0</v>
      </c>
      <c r="AU233" s="80"/>
      <c r="AV233" s="80"/>
      <c r="AW233" s="80"/>
      <c r="AX233" s="80"/>
      <c r="AY233" s="80"/>
      <c r="AZ233" s="80"/>
      <c r="BA233" s="80"/>
      <c r="BB233" s="80"/>
      <c r="BC233">
        <v>8</v>
      </c>
      <c r="BD233" s="79" t="str">
        <f>REPLACE(INDEX(GroupVertices[Group],MATCH(Edges25[[#This Row],[Vertex 1]],GroupVertices[Vertex],0)),1,1,"")</f>
        <v>2</v>
      </c>
      <c r="BE233" s="79" t="str">
        <f>REPLACE(INDEX(GroupVertices[Group],MATCH(Edges25[[#This Row],[Vertex 2]],GroupVertices[Vertex],0)),1,1,"")</f>
        <v>2</v>
      </c>
      <c r="BF233" s="48">
        <v>0</v>
      </c>
      <c r="BG233" s="49">
        <v>0</v>
      </c>
      <c r="BH233" s="48">
        <v>0</v>
      </c>
      <c r="BI233" s="49">
        <v>0</v>
      </c>
      <c r="BJ233" s="48">
        <v>0</v>
      </c>
      <c r="BK233" s="49">
        <v>0</v>
      </c>
      <c r="BL233" s="48">
        <v>23</v>
      </c>
      <c r="BM233" s="49">
        <v>100</v>
      </c>
      <c r="BN233" s="48">
        <v>23</v>
      </c>
    </row>
    <row r="234" spans="1:66" ht="15">
      <c r="A234" s="65" t="s">
        <v>271</v>
      </c>
      <c r="B234" s="65" t="s">
        <v>271</v>
      </c>
      <c r="C234" s="66" t="s">
        <v>3370</v>
      </c>
      <c r="D234" s="67">
        <v>10</v>
      </c>
      <c r="E234" s="68" t="s">
        <v>136</v>
      </c>
      <c r="F234" s="69">
        <v>20</v>
      </c>
      <c r="G234" s="66"/>
      <c r="H234" s="70"/>
      <c r="I234" s="71"/>
      <c r="J234" s="71"/>
      <c r="K234" s="34" t="s">
        <v>65</v>
      </c>
      <c r="L234" s="78">
        <v>236</v>
      </c>
      <c r="M234" s="78"/>
      <c r="N234" s="73" t="s">
        <v>888</v>
      </c>
      <c r="O234" s="80" t="s">
        <v>198</v>
      </c>
      <c r="P234" s="82">
        <v>43569.47550925926</v>
      </c>
      <c r="Q234" s="80" t="s">
        <v>516</v>
      </c>
      <c r="R234" s="80" t="s">
        <v>736</v>
      </c>
      <c r="S234" s="80" t="s">
        <v>807</v>
      </c>
      <c r="T234" s="80" t="s">
        <v>858</v>
      </c>
      <c r="U234" s="80"/>
      <c r="V234" s="80" t="s">
        <v>1330</v>
      </c>
      <c r="W234" s="82">
        <v>43569.47550925926</v>
      </c>
      <c r="X234" s="85">
        <v>43569</v>
      </c>
      <c r="Y234" s="83" t="s">
        <v>1579</v>
      </c>
      <c r="Z234" s="80" t="s">
        <v>1793</v>
      </c>
      <c r="AA234" s="80"/>
      <c r="AB234" s="80"/>
      <c r="AC234" s="83" t="s">
        <v>2073</v>
      </c>
      <c r="AD234" s="80"/>
      <c r="AE234" s="80" t="b">
        <v>0</v>
      </c>
      <c r="AF234" s="80">
        <v>2</v>
      </c>
      <c r="AG234" s="83" t="s">
        <v>2147</v>
      </c>
      <c r="AH234" s="80" t="b">
        <v>0</v>
      </c>
      <c r="AI234" s="80" t="s">
        <v>2151</v>
      </c>
      <c r="AJ234" s="80"/>
      <c r="AK234" s="83" t="s">
        <v>2147</v>
      </c>
      <c r="AL234" s="80" t="b">
        <v>0</v>
      </c>
      <c r="AM234" s="80">
        <v>1</v>
      </c>
      <c r="AN234" s="83" t="s">
        <v>2147</v>
      </c>
      <c r="AO234" s="80" t="s">
        <v>2177</v>
      </c>
      <c r="AP234" s="80" t="b">
        <v>0</v>
      </c>
      <c r="AQ234" s="83" t="s">
        <v>2073</v>
      </c>
      <c r="AR234" s="80"/>
      <c r="AS234" s="80">
        <v>0</v>
      </c>
      <c r="AT234" s="80">
        <v>0</v>
      </c>
      <c r="AU234" s="80"/>
      <c r="AV234" s="80"/>
      <c r="AW234" s="80"/>
      <c r="AX234" s="80"/>
      <c r="AY234" s="80"/>
      <c r="AZ234" s="80"/>
      <c r="BA234" s="80"/>
      <c r="BB234" s="80"/>
      <c r="BC234">
        <v>17</v>
      </c>
      <c r="BD234" s="79" t="str">
        <f>REPLACE(INDEX(GroupVertices[Group],MATCH(Edges25[[#This Row],[Vertex 1]],GroupVertices[Vertex],0)),1,1,"")</f>
        <v>2</v>
      </c>
      <c r="BE234" s="79" t="str">
        <f>REPLACE(INDEX(GroupVertices[Group],MATCH(Edges25[[#This Row],[Vertex 2]],GroupVertices[Vertex],0)),1,1,"")</f>
        <v>2</v>
      </c>
      <c r="BF234" s="48">
        <v>0</v>
      </c>
      <c r="BG234" s="49">
        <v>0</v>
      </c>
      <c r="BH234" s="48">
        <v>0</v>
      </c>
      <c r="BI234" s="49">
        <v>0</v>
      </c>
      <c r="BJ234" s="48">
        <v>0</v>
      </c>
      <c r="BK234" s="49">
        <v>0</v>
      </c>
      <c r="BL234" s="48">
        <v>29</v>
      </c>
      <c r="BM234" s="49">
        <v>100</v>
      </c>
      <c r="BN234" s="48">
        <v>29</v>
      </c>
    </row>
    <row r="235" spans="1:66" ht="15">
      <c r="A235" s="65" t="s">
        <v>242</v>
      </c>
      <c r="B235" s="65" t="s">
        <v>242</v>
      </c>
      <c r="C235" s="66" t="s">
        <v>3380</v>
      </c>
      <c r="D235" s="67">
        <v>7.083333333333333</v>
      </c>
      <c r="E235" s="68" t="s">
        <v>136</v>
      </c>
      <c r="F235" s="69">
        <v>28.333333333333336</v>
      </c>
      <c r="G235" s="66"/>
      <c r="H235" s="70"/>
      <c r="I235" s="71"/>
      <c r="J235" s="71"/>
      <c r="K235" s="34" t="s">
        <v>65</v>
      </c>
      <c r="L235" s="78">
        <v>237</v>
      </c>
      <c r="M235" s="78"/>
      <c r="N235" s="73" t="s">
        <v>888</v>
      </c>
      <c r="O235" s="80" t="s">
        <v>198</v>
      </c>
      <c r="P235" s="82">
        <v>43571.46053240741</v>
      </c>
      <c r="Q235" s="80" t="s">
        <v>327</v>
      </c>
      <c r="R235" s="80"/>
      <c r="S235" s="80"/>
      <c r="T235" s="80" t="s">
        <v>913</v>
      </c>
      <c r="U235" s="80"/>
      <c r="V235" s="80" t="s">
        <v>1301</v>
      </c>
      <c r="W235" s="82">
        <v>43571.46053240741</v>
      </c>
      <c r="X235" s="85">
        <v>43571</v>
      </c>
      <c r="Y235" s="83" t="s">
        <v>1457</v>
      </c>
      <c r="Z235" s="80" t="s">
        <v>1604</v>
      </c>
      <c r="AA235" s="80"/>
      <c r="AB235" s="80"/>
      <c r="AC235" s="83" t="s">
        <v>1883</v>
      </c>
      <c r="AD235" s="80"/>
      <c r="AE235" s="80" t="b">
        <v>0</v>
      </c>
      <c r="AF235" s="80">
        <v>0</v>
      </c>
      <c r="AG235" s="83" t="s">
        <v>2147</v>
      </c>
      <c r="AH235" s="80" t="b">
        <v>0</v>
      </c>
      <c r="AI235" s="80" t="s">
        <v>2151</v>
      </c>
      <c r="AJ235" s="80"/>
      <c r="AK235" s="83" t="s">
        <v>2147</v>
      </c>
      <c r="AL235" s="80" t="b">
        <v>0</v>
      </c>
      <c r="AM235" s="80">
        <v>0</v>
      </c>
      <c r="AN235" s="83" t="s">
        <v>2147</v>
      </c>
      <c r="AO235" s="80" t="s">
        <v>2186</v>
      </c>
      <c r="AP235" s="80" t="b">
        <v>0</v>
      </c>
      <c r="AQ235" s="83" t="s">
        <v>1883</v>
      </c>
      <c r="AR235" s="80"/>
      <c r="AS235" s="80">
        <v>0</v>
      </c>
      <c r="AT235" s="80">
        <v>0</v>
      </c>
      <c r="AU235" s="80"/>
      <c r="AV235" s="80"/>
      <c r="AW235" s="80"/>
      <c r="AX235" s="80"/>
      <c r="AY235" s="80"/>
      <c r="AZ235" s="80"/>
      <c r="BA235" s="80"/>
      <c r="BB235" s="80"/>
      <c r="BC235">
        <v>8</v>
      </c>
      <c r="BD235" s="79" t="str">
        <f>REPLACE(INDEX(GroupVertices[Group],MATCH(Edges25[[#This Row],[Vertex 1]],GroupVertices[Vertex],0)),1,1,"")</f>
        <v>2</v>
      </c>
      <c r="BE235" s="79" t="str">
        <f>REPLACE(INDEX(GroupVertices[Group],MATCH(Edges25[[#This Row],[Vertex 2]],GroupVertices[Vertex],0)),1,1,"")</f>
        <v>2</v>
      </c>
      <c r="BF235" s="48">
        <v>0</v>
      </c>
      <c r="BG235" s="49">
        <v>0</v>
      </c>
      <c r="BH235" s="48">
        <v>0</v>
      </c>
      <c r="BI235" s="49">
        <v>0</v>
      </c>
      <c r="BJ235" s="48">
        <v>0</v>
      </c>
      <c r="BK235" s="49">
        <v>0</v>
      </c>
      <c r="BL235" s="48">
        <v>29</v>
      </c>
      <c r="BM235" s="49">
        <v>100</v>
      </c>
      <c r="BN235" s="48">
        <v>29</v>
      </c>
    </row>
    <row r="236" spans="1:66" ht="15">
      <c r="A236" s="65" t="s">
        <v>271</v>
      </c>
      <c r="B236" s="65" t="s">
        <v>271</v>
      </c>
      <c r="C236" s="66" t="s">
        <v>3370</v>
      </c>
      <c r="D236" s="67">
        <v>10</v>
      </c>
      <c r="E236" s="68" t="s">
        <v>136</v>
      </c>
      <c r="F236" s="69">
        <v>20</v>
      </c>
      <c r="G236" s="66"/>
      <c r="H236" s="70"/>
      <c r="I236" s="71"/>
      <c r="J236" s="71"/>
      <c r="K236" s="34" t="s">
        <v>65</v>
      </c>
      <c r="L236" s="78">
        <v>238</v>
      </c>
      <c r="M236" s="78"/>
      <c r="N236" s="73" t="s">
        <v>850</v>
      </c>
      <c r="O236" s="80" t="s">
        <v>198</v>
      </c>
      <c r="P236" s="82">
        <v>43579.33342592593</v>
      </c>
      <c r="Q236" s="80" t="s">
        <v>517</v>
      </c>
      <c r="R236" s="80" t="s">
        <v>726</v>
      </c>
      <c r="S236" s="80" t="s">
        <v>837</v>
      </c>
      <c r="T236" s="80" t="s">
        <v>1091</v>
      </c>
      <c r="U236" s="80"/>
      <c r="V236" s="80" t="s">
        <v>1330</v>
      </c>
      <c r="W236" s="82">
        <v>43579.33342592593</v>
      </c>
      <c r="X236" s="85">
        <v>43579</v>
      </c>
      <c r="Y236" s="83" t="s">
        <v>1345</v>
      </c>
      <c r="Z236" s="80" t="s">
        <v>1794</v>
      </c>
      <c r="AA236" s="80"/>
      <c r="AB236" s="80"/>
      <c r="AC236" s="83" t="s">
        <v>2074</v>
      </c>
      <c r="AD236" s="80"/>
      <c r="AE236" s="80" t="b">
        <v>0</v>
      </c>
      <c r="AF236" s="80">
        <v>1</v>
      </c>
      <c r="AG236" s="83" t="s">
        <v>2147</v>
      </c>
      <c r="AH236" s="80" t="b">
        <v>0</v>
      </c>
      <c r="AI236" s="80" t="s">
        <v>2151</v>
      </c>
      <c r="AJ236" s="80"/>
      <c r="AK236" s="83" t="s">
        <v>2147</v>
      </c>
      <c r="AL236" s="80" t="b">
        <v>0</v>
      </c>
      <c r="AM236" s="80">
        <v>0</v>
      </c>
      <c r="AN236" s="83" t="s">
        <v>2147</v>
      </c>
      <c r="AO236" s="80" t="s">
        <v>2187</v>
      </c>
      <c r="AP236" s="80" t="b">
        <v>0</v>
      </c>
      <c r="AQ236" s="83" t="s">
        <v>2074</v>
      </c>
      <c r="AR236" s="80"/>
      <c r="AS236" s="80">
        <v>0</v>
      </c>
      <c r="AT236" s="80">
        <v>0</v>
      </c>
      <c r="AU236" s="80"/>
      <c r="AV236" s="80"/>
      <c r="AW236" s="80"/>
      <c r="AX236" s="80"/>
      <c r="AY236" s="80"/>
      <c r="AZ236" s="80"/>
      <c r="BA236" s="80"/>
      <c r="BB236" s="80"/>
      <c r="BC236">
        <v>17</v>
      </c>
      <c r="BD236" s="79" t="str">
        <f>REPLACE(INDEX(GroupVertices[Group],MATCH(Edges25[[#This Row],[Vertex 1]],GroupVertices[Vertex],0)),1,1,"")</f>
        <v>2</v>
      </c>
      <c r="BE236" s="79" t="str">
        <f>REPLACE(INDEX(GroupVertices[Group],MATCH(Edges25[[#This Row],[Vertex 2]],GroupVertices[Vertex],0)),1,1,"")</f>
        <v>2</v>
      </c>
      <c r="BF236" s="48">
        <v>0</v>
      </c>
      <c r="BG236" s="49">
        <v>0</v>
      </c>
      <c r="BH236" s="48">
        <v>0</v>
      </c>
      <c r="BI236" s="49">
        <v>0</v>
      </c>
      <c r="BJ236" s="48">
        <v>0</v>
      </c>
      <c r="BK236" s="49">
        <v>0</v>
      </c>
      <c r="BL236" s="48">
        <v>21</v>
      </c>
      <c r="BM236" s="49">
        <v>100</v>
      </c>
      <c r="BN236" s="48">
        <v>21</v>
      </c>
    </row>
    <row r="237" spans="1:66" ht="15">
      <c r="A237" s="65" t="s">
        <v>242</v>
      </c>
      <c r="B237" s="65" t="s">
        <v>242</v>
      </c>
      <c r="C237" s="66" t="s">
        <v>3380</v>
      </c>
      <c r="D237" s="67">
        <v>7.083333333333333</v>
      </c>
      <c r="E237" s="68" t="s">
        <v>136</v>
      </c>
      <c r="F237" s="69">
        <v>28.333333333333336</v>
      </c>
      <c r="G237" s="66"/>
      <c r="H237" s="70"/>
      <c r="I237" s="71"/>
      <c r="J237" s="71"/>
      <c r="K237" s="34" t="s">
        <v>65</v>
      </c>
      <c r="L237" s="78">
        <v>239</v>
      </c>
      <c r="M237" s="78"/>
      <c r="N237" s="73" t="s">
        <v>850</v>
      </c>
      <c r="O237" s="80" t="s">
        <v>198</v>
      </c>
      <c r="P237" s="82">
        <v>43585.346921296295</v>
      </c>
      <c r="Q237" s="80" t="s">
        <v>328</v>
      </c>
      <c r="R237" s="80"/>
      <c r="S237" s="80"/>
      <c r="T237" s="80" t="s">
        <v>914</v>
      </c>
      <c r="U237" s="80"/>
      <c r="V237" s="80" t="s">
        <v>1301</v>
      </c>
      <c r="W237" s="82">
        <v>43585.346921296295</v>
      </c>
      <c r="X237" s="85">
        <v>43585</v>
      </c>
      <c r="Y237" s="83" t="s">
        <v>1444</v>
      </c>
      <c r="Z237" s="80" t="s">
        <v>1605</v>
      </c>
      <c r="AA237" s="80"/>
      <c r="AB237" s="80"/>
      <c r="AC237" s="83" t="s">
        <v>1884</v>
      </c>
      <c r="AD237" s="80"/>
      <c r="AE237" s="80" t="b">
        <v>0</v>
      </c>
      <c r="AF237" s="80">
        <v>0</v>
      </c>
      <c r="AG237" s="83" t="s">
        <v>2147</v>
      </c>
      <c r="AH237" s="80" t="b">
        <v>0</v>
      </c>
      <c r="AI237" s="80" t="s">
        <v>2151</v>
      </c>
      <c r="AJ237" s="80"/>
      <c r="AK237" s="83" t="s">
        <v>2147</v>
      </c>
      <c r="AL237" s="80" t="b">
        <v>0</v>
      </c>
      <c r="AM237" s="80">
        <v>0</v>
      </c>
      <c r="AN237" s="83" t="s">
        <v>2147</v>
      </c>
      <c r="AO237" s="80" t="s">
        <v>2186</v>
      </c>
      <c r="AP237" s="80" t="b">
        <v>0</v>
      </c>
      <c r="AQ237" s="83" t="s">
        <v>1884</v>
      </c>
      <c r="AR237" s="80"/>
      <c r="AS237" s="80">
        <v>0</v>
      </c>
      <c r="AT237" s="80">
        <v>0</v>
      </c>
      <c r="AU237" s="80"/>
      <c r="AV237" s="80"/>
      <c r="AW237" s="80"/>
      <c r="AX237" s="80"/>
      <c r="AY237" s="80"/>
      <c r="AZ237" s="80"/>
      <c r="BA237" s="80"/>
      <c r="BB237" s="80"/>
      <c r="BC237">
        <v>8</v>
      </c>
      <c r="BD237" s="79" t="str">
        <f>REPLACE(INDEX(GroupVertices[Group],MATCH(Edges25[[#This Row],[Vertex 1]],GroupVertices[Vertex],0)),1,1,"")</f>
        <v>2</v>
      </c>
      <c r="BE237" s="79" t="str">
        <f>REPLACE(INDEX(GroupVertices[Group],MATCH(Edges25[[#This Row],[Vertex 2]],GroupVertices[Vertex],0)),1,1,"")</f>
        <v>2</v>
      </c>
      <c r="BF237" s="48">
        <v>0</v>
      </c>
      <c r="BG237" s="49">
        <v>0</v>
      </c>
      <c r="BH237" s="48">
        <v>0</v>
      </c>
      <c r="BI237" s="49">
        <v>0</v>
      </c>
      <c r="BJ237" s="48">
        <v>0</v>
      </c>
      <c r="BK237" s="49">
        <v>0</v>
      </c>
      <c r="BL237" s="48">
        <v>26</v>
      </c>
      <c r="BM237" s="49">
        <v>100</v>
      </c>
      <c r="BN237" s="48">
        <v>26</v>
      </c>
    </row>
    <row r="238" spans="1:66" ht="15">
      <c r="A238" s="65" t="s">
        <v>257</v>
      </c>
      <c r="B238" s="65" t="s">
        <v>257</v>
      </c>
      <c r="C238" s="66" t="s">
        <v>3370</v>
      </c>
      <c r="D238" s="67">
        <v>10</v>
      </c>
      <c r="E238" s="68" t="s">
        <v>136</v>
      </c>
      <c r="F238" s="69">
        <v>20</v>
      </c>
      <c r="G238" s="66"/>
      <c r="H238" s="70"/>
      <c r="I238" s="71"/>
      <c r="J238" s="71"/>
      <c r="K238" s="34" t="s">
        <v>65</v>
      </c>
      <c r="L238" s="78">
        <v>240</v>
      </c>
      <c r="M238" s="78"/>
      <c r="N238" s="73" t="s">
        <v>850</v>
      </c>
      <c r="O238" s="80" t="s">
        <v>198</v>
      </c>
      <c r="P238" s="82">
        <v>43586.208344907405</v>
      </c>
      <c r="Q238" s="80" t="s">
        <v>394</v>
      </c>
      <c r="R238" s="84" t="s">
        <v>643</v>
      </c>
      <c r="S238" s="80" t="s">
        <v>823</v>
      </c>
      <c r="T238" s="80" t="s">
        <v>850</v>
      </c>
      <c r="U238" s="80" t="s">
        <v>1175</v>
      </c>
      <c r="V238" s="80" t="s">
        <v>1175</v>
      </c>
      <c r="W238" s="82">
        <v>43586.208344907405</v>
      </c>
      <c r="X238" s="85">
        <v>43586</v>
      </c>
      <c r="Y238" s="83" t="s">
        <v>1378</v>
      </c>
      <c r="Z238" s="80" t="s">
        <v>1671</v>
      </c>
      <c r="AA238" s="80"/>
      <c r="AB238" s="80"/>
      <c r="AC238" s="83" t="s">
        <v>1951</v>
      </c>
      <c r="AD238" s="80"/>
      <c r="AE238" s="80" t="b">
        <v>0</v>
      </c>
      <c r="AF238" s="80">
        <v>0</v>
      </c>
      <c r="AG238" s="83" t="s">
        <v>2147</v>
      </c>
      <c r="AH238" s="80" t="b">
        <v>0</v>
      </c>
      <c r="AI238" s="80" t="s">
        <v>2151</v>
      </c>
      <c r="AJ238" s="80"/>
      <c r="AK238" s="83" t="s">
        <v>2147</v>
      </c>
      <c r="AL238" s="80" t="b">
        <v>0</v>
      </c>
      <c r="AM238" s="80">
        <v>0</v>
      </c>
      <c r="AN238" s="83" t="s">
        <v>2147</v>
      </c>
      <c r="AO238" s="80" t="s">
        <v>2174</v>
      </c>
      <c r="AP238" s="80" t="b">
        <v>0</v>
      </c>
      <c r="AQ238" s="83" t="s">
        <v>1951</v>
      </c>
      <c r="AR238" s="80"/>
      <c r="AS238" s="80">
        <v>0</v>
      </c>
      <c r="AT238" s="80">
        <v>0</v>
      </c>
      <c r="AU238" s="80"/>
      <c r="AV238" s="80"/>
      <c r="AW238" s="80"/>
      <c r="AX238" s="80"/>
      <c r="AY238" s="80"/>
      <c r="AZ238" s="80"/>
      <c r="BA238" s="80"/>
      <c r="BB238" s="80"/>
      <c r="BC238">
        <v>20</v>
      </c>
      <c r="BD238" s="79" t="str">
        <f>REPLACE(INDEX(GroupVertices[Group],MATCH(Edges25[[#This Row],[Vertex 1]],GroupVertices[Vertex],0)),1,1,"")</f>
        <v>2</v>
      </c>
      <c r="BE238" s="79" t="str">
        <f>REPLACE(INDEX(GroupVertices[Group],MATCH(Edges25[[#This Row],[Vertex 2]],GroupVertices[Vertex],0)),1,1,"")</f>
        <v>2</v>
      </c>
      <c r="BF238" s="48">
        <v>0</v>
      </c>
      <c r="BG238" s="49">
        <v>0</v>
      </c>
      <c r="BH238" s="48">
        <v>0</v>
      </c>
      <c r="BI238" s="49">
        <v>0</v>
      </c>
      <c r="BJ238" s="48">
        <v>0</v>
      </c>
      <c r="BK238" s="49">
        <v>0</v>
      </c>
      <c r="BL238" s="48">
        <v>21</v>
      </c>
      <c r="BM238" s="49">
        <v>100</v>
      </c>
      <c r="BN238" s="48">
        <v>21</v>
      </c>
    </row>
    <row r="239" spans="1:66" ht="15">
      <c r="A239" s="65" t="s">
        <v>271</v>
      </c>
      <c r="B239" s="65" t="s">
        <v>271</v>
      </c>
      <c r="C239" s="66" t="s">
        <v>3370</v>
      </c>
      <c r="D239" s="67">
        <v>10</v>
      </c>
      <c r="E239" s="68" t="s">
        <v>136</v>
      </c>
      <c r="F239" s="69">
        <v>20</v>
      </c>
      <c r="G239" s="66"/>
      <c r="H239" s="70"/>
      <c r="I239" s="71"/>
      <c r="J239" s="71"/>
      <c r="K239" s="34" t="s">
        <v>65</v>
      </c>
      <c r="L239" s="78">
        <v>241</v>
      </c>
      <c r="M239" s="78"/>
      <c r="N239" s="73" t="s">
        <v>888</v>
      </c>
      <c r="O239" s="80" t="s">
        <v>198</v>
      </c>
      <c r="P239" s="82">
        <v>43594.49638888889</v>
      </c>
      <c r="Q239" s="80" t="s">
        <v>518</v>
      </c>
      <c r="R239" s="80"/>
      <c r="S239" s="80"/>
      <c r="T239" s="80" t="s">
        <v>1092</v>
      </c>
      <c r="U239" s="80" t="s">
        <v>1242</v>
      </c>
      <c r="V239" s="80" t="s">
        <v>1242</v>
      </c>
      <c r="W239" s="82">
        <v>43594.49638888889</v>
      </c>
      <c r="X239" s="85">
        <v>43594</v>
      </c>
      <c r="Y239" s="83" t="s">
        <v>1511</v>
      </c>
      <c r="Z239" s="80" t="s">
        <v>1795</v>
      </c>
      <c r="AA239" s="80"/>
      <c r="AB239" s="80"/>
      <c r="AC239" s="83" t="s">
        <v>2075</v>
      </c>
      <c r="AD239" s="80"/>
      <c r="AE239" s="80" t="b">
        <v>0</v>
      </c>
      <c r="AF239" s="80">
        <v>4</v>
      </c>
      <c r="AG239" s="83" t="s">
        <v>2147</v>
      </c>
      <c r="AH239" s="80" t="b">
        <v>0</v>
      </c>
      <c r="AI239" s="80" t="s">
        <v>2151</v>
      </c>
      <c r="AJ239" s="80"/>
      <c r="AK239" s="83" t="s">
        <v>2147</v>
      </c>
      <c r="AL239" s="80" t="b">
        <v>0</v>
      </c>
      <c r="AM239" s="80">
        <v>1</v>
      </c>
      <c r="AN239" s="83" t="s">
        <v>2147</v>
      </c>
      <c r="AO239" s="80" t="s">
        <v>2177</v>
      </c>
      <c r="AP239" s="80" t="b">
        <v>0</v>
      </c>
      <c r="AQ239" s="83" t="s">
        <v>2075</v>
      </c>
      <c r="AR239" s="80"/>
      <c r="AS239" s="80">
        <v>0</v>
      </c>
      <c r="AT239" s="80">
        <v>0</v>
      </c>
      <c r="AU239" s="80"/>
      <c r="AV239" s="80"/>
      <c r="AW239" s="80"/>
      <c r="AX239" s="80"/>
      <c r="AY239" s="80"/>
      <c r="AZ239" s="80"/>
      <c r="BA239" s="80"/>
      <c r="BB239" s="80"/>
      <c r="BC239">
        <v>17</v>
      </c>
      <c r="BD239" s="79" t="str">
        <f>REPLACE(INDEX(GroupVertices[Group],MATCH(Edges25[[#This Row],[Vertex 1]],GroupVertices[Vertex],0)),1,1,"")</f>
        <v>2</v>
      </c>
      <c r="BE239" s="79" t="str">
        <f>REPLACE(INDEX(GroupVertices[Group],MATCH(Edges25[[#This Row],[Vertex 2]],GroupVertices[Vertex],0)),1,1,"")</f>
        <v>2</v>
      </c>
      <c r="BF239" s="48">
        <v>0</v>
      </c>
      <c r="BG239" s="49">
        <v>0</v>
      </c>
      <c r="BH239" s="48">
        <v>0</v>
      </c>
      <c r="BI239" s="49">
        <v>0</v>
      </c>
      <c r="BJ239" s="48">
        <v>0</v>
      </c>
      <c r="BK239" s="49">
        <v>0</v>
      </c>
      <c r="BL239" s="48">
        <v>45</v>
      </c>
      <c r="BM239" s="49">
        <v>100</v>
      </c>
      <c r="BN239" s="48">
        <v>45</v>
      </c>
    </row>
    <row r="240" spans="1:66" ht="15">
      <c r="A240" s="65" t="s">
        <v>242</v>
      </c>
      <c r="B240" s="65" t="s">
        <v>242</v>
      </c>
      <c r="C240" s="66" t="s">
        <v>3380</v>
      </c>
      <c r="D240" s="67">
        <v>7.083333333333333</v>
      </c>
      <c r="E240" s="68" t="s">
        <v>136</v>
      </c>
      <c r="F240" s="69">
        <v>28.333333333333336</v>
      </c>
      <c r="G240" s="66"/>
      <c r="H240" s="70"/>
      <c r="I240" s="71"/>
      <c r="J240" s="71"/>
      <c r="K240" s="34" t="s">
        <v>65</v>
      </c>
      <c r="L240" s="78">
        <v>242</v>
      </c>
      <c r="M240" s="78"/>
      <c r="N240" s="73" t="s">
        <v>888</v>
      </c>
      <c r="O240" s="80" t="s">
        <v>198</v>
      </c>
      <c r="P240" s="82">
        <v>43600.439375</v>
      </c>
      <c r="Q240" s="80" t="s">
        <v>329</v>
      </c>
      <c r="R240" s="80"/>
      <c r="S240" s="80"/>
      <c r="T240" s="80" t="s">
        <v>915</v>
      </c>
      <c r="U240" s="80"/>
      <c r="V240" s="80" t="s">
        <v>1301</v>
      </c>
      <c r="W240" s="82">
        <v>43600.439375</v>
      </c>
      <c r="X240" s="85">
        <v>43600</v>
      </c>
      <c r="Y240" s="83" t="s">
        <v>1458</v>
      </c>
      <c r="Z240" s="80" t="s">
        <v>1606</v>
      </c>
      <c r="AA240" s="80"/>
      <c r="AB240" s="80"/>
      <c r="AC240" s="83" t="s">
        <v>1885</v>
      </c>
      <c r="AD240" s="80"/>
      <c r="AE240" s="80" t="b">
        <v>0</v>
      </c>
      <c r="AF240" s="80">
        <v>0</v>
      </c>
      <c r="AG240" s="83" t="s">
        <v>2147</v>
      </c>
      <c r="AH240" s="80" t="b">
        <v>0</v>
      </c>
      <c r="AI240" s="80" t="s">
        <v>2151</v>
      </c>
      <c r="AJ240" s="80"/>
      <c r="AK240" s="83" t="s">
        <v>2147</v>
      </c>
      <c r="AL240" s="80" t="b">
        <v>0</v>
      </c>
      <c r="AM240" s="80">
        <v>0</v>
      </c>
      <c r="AN240" s="83" t="s">
        <v>2147</v>
      </c>
      <c r="AO240" s="80" t="s">
        <v>2186</v>
      </c>
      <c r="AP240" s="80" t="b">
        <v>0</v>
      </c>
      <c r="AQ240" s="83" t="s">
        <v>1885</v>
      </c>
      <c r="AR240" s="80"/>
      <c r="AS240" s="80">
        <v>0</v>
      </c>
      <c r="AT240" s="80">
        <v>0</v>
      </c>
      <c r="AU240" s="80"/>
      <c r="AV240" s="80"/>
      <c r="AW240" s="80"/>
      <c r="AX240" s="80"/>
      <c r="AY240" s="80"/>
      <c r="AZ240" s="80"/>
      <c r="BA240" s="80"/>
      <c r="BB240" s="80"/>
      <c r="BC240">
        <v>8</v>
      </c>
      <c r="BD240" s="79" t="str">
        <f>REPLACE(INDEX(GroupVertices[Group],MATCH(Edges25[[#This Row],[Vertex 1]],GroupVertices[Vertex],0)),1,1,"")</f>
        <v>2</v>
      </c>
      <c r="BE240" s="79" t="str">
        <f>REPLACE(INDEX(GroupVertices[Group],MATCH(Edges25[[#This Row],[Vertex 2]],GroupVertices[Vertex],0)),1,1,"")</f>
        <v>2</v>
      </c>
      <c r="BF240" s="48">
        <v>0</v>
      </c>
      <c r="BG240" s="49">
        <v>0</v>
      </c>
      <c r="BH240" s="48">
        <v>0</v>
      </c>
      <c r="BI240" s="49">
        <v>0</v>
      </c>
      <c r="BJ240" s="48">
        <v>0</v>
      </c>
      <c r="BK240" s="49">
        <v>0</v>
      </c>
      <c r="BL240" s="48">
        <v>35</v>
      </c>
      <c r="BM240" s="49">
        <v>100</v>
      </c>
      <c r="BN240" s="48">
        <v>35</v>
      </c>
    </row>
    <row r="241" spans="1:66" ht="15">
      <c r="A241" s="65" t="s">
        <v>271</v>
      </c>
      <c r="B241" s="65" t="s">
        <v>271</v>
      </c>
      <c r="C241" s="66" t="s">
        <v>3370</v>
      </c>
      <c r="D241" s="67">
        <v>10</v>
      </c>
      <c r="E241" s="68" t="s">
        <v>136</v>
      </c>
      <c r="F241" s="69">
        <v>20</v>
      </c>
      <c r="G241" s="66"/>
      <c r="H241" s="70"/>
      <c r="I241" s="71"/>
      <c r="J241" s="71"/>
      <c r="K241" s="34" t="s">
        <v>65</v>
      </c>
      <c r="L241" s="78">
        <v>243</v>
      </c>
      <c r="M241" s="78"/>
      <c r="N241" s="73" t="s">
        <v>850</v>
      </c>
      <c r="O241" s="80" t="s">
        <v>198</v>
      </c>
      <c r="P241" s="82">
        <v>43619.832094907404</v>
      </c>
      <c r="Q241" s="80" t="s">
        <v>519</v>
      </c>
      <c r="R241" s="80" t="s">
        <v>737</v>
      </c>
      <c r="S241" s="80" t="s">
        <v>837</v>
      </c>
      <c r="T241" s="80" t="s">
        <v>1093</v>
      </c>
      <c r="U241" s="80"/>
      <c r="V241" s="80" t="s">
        <v>1330</v>
      </c>
      <c r="W241" s="82">
        <v>43619.832094907404</v>
      </c>
      <c r="X241" s="85">
        <v>43619</v>
      </c>
      <c r="Y241" s="83" t="s">
        <v>1526</v>
      </c>
      <c r="Z241" s="80" t="s">
        <v>1796</v>
      </c>
      <c r="AA241" s="80"/>
      <c r="AB241" s="80"/>
      <c r="AC241" s="83" t="s">
        <v>2076</v>
      </c>
      <c r="AD241" s="80"/>
      <c r="AE241" s="80" t="b">
        <v>0</v>
      </c>
      <c r="AF241" s="80">
        <v>0</v>
      </c>
      <c r="AG241" s="83" t="s">
        <v>2147</v>
      </c>
      <c r="AH241" s="80" t="b">
        <v>0</v>
      </c>
      <c r="AI241" s="80" t="s">
        <v>2151</v>
      </c>
      <c r="AJ241" s="80"/>
      <c r="AK241" s="83" t="s">
        <v>2147</v>
      </c>
      <c r="AL241" s="80" t="b">
        <v>0</v>
      </c>
      <c r="AM241" s="80">
        <v>0</v>
      </c>
      <c r="AN241" s="83" t="s">
        <v>2147</v>
      </c>
      <c r="AO241" s="80" t="s">
        <v>2175</v>
      </c>
      <c r="AP241" s="80" t="b">
        <v>0</v>
      </c>
      <c r="AQ241" s="83" t="s">
        <v>2076</v>
      </c>
      <c r="AR241" s="80"/>
      <c r="AS241" s="80">
        <v>0</v>
      </c>
      <c r="AT241" s="80">
        <v>0</v>
      </c>
      <c r="AU241" s="80"/>
      <c r="AV241" s="80"/>
      <c r="AW241" s="80"/>
      <c r="AX241" s="80"/>
      <c r="AY241" s="80"/>
      <c r="AZ241" s="80"/>
      <c r="BA241" s="80"/>
      <c r="BB241" s="80"/>
      <c r="BC241">
        <v>17</v>
      </c>
      <c r="BD241" s="79" t="str">
        <f>REPLACE(INDEX(GroupVertices[Group],MATCH(Edges25[[#This Row],[Vertex 1]],GroupVertices[Vertex],0)),1,1,"")</f>
        <v>2</v>
      </c>
      <c r="BE241" s="79" t="str">
        <f>REPLACE(INDEX(GroupVertices[Group],MATCH(Edges25[[#This Row],[Vertex 2]],GroupVertices[Vertex],0)),1,1,"")</f>
        <v>2</v>
      </c>
      <c r="BF241" s="48">
        <v>0</v>
      </c>
      <c r="BG241" s="49">
        <v>0</v>
      </c>
      <c r="BH241" s="48">
        <v>0</v>
      </c>
      <c r="BI241" s="49">
        <v>0</v>
      </c>
      <c r="BJ241" s="48">
        <v>0</v>
      </c>
      <c r="BK241" s="49">
        <v>0</v>
      </c>
      <c r="BL241" s="48">
        <v>33</v>
      </c>
      <c r="BM241" s="49">
        <v>100</v>
      </c>
      <c r="BN241" s="48">
        <v>33</v>
      </c>
    </row>
    <row r="242" spans="1:66" ht="15">
      <c r="A242" s="65" t="s">
        <v>242</v>
      </c>
      <c r="B242" s="65" t="s">
        <v>242</v>
      </c>
      <c r="C242" s="66" t="s">
        <v>3380</v>
      </c>
      <c r="D242" s="67">
        <v>7.083333333333333</v>
      </c>
      <c r="E242" s="68" t="s">
        <v>136</v>
      </c>
      <c r="F242" s="69">
        <v>28.333333333333336</v>
      </c>
      <c r="G242" s="66"/>
      <c r="H242" s="70"/>
      <c r="I242" s="71"/>
      <c r="J242" s="71"/>
      <c r="K242" s="34" t="s">
        <v>65</v>
      </c>
      <c r="L242" s="78">
        <v>244</v>
      </c>
      <c r="M242" s="78"/>
      <c r="N242" s="73" t="s">
        <v>888</v>
      </c>
      <c r="O242" s="80" t="s">
        <v>198</v>
      </c>
      <c r="P242" s="82">
        <v>43655.527708333335</v>
      </c>
      <c r="Q242" s="80" t="s">
        <v>330</v>
      </c>
      <c r="R242" s="80"/>
      <c r="S242" s="80"/>
      <c r="T242" s="80" t="s">
        <v>916</v>
      </c>
      <c r="U242" s="80"/>
      <c r="V242" s="80" t="s">
        <v>1301</v>
      </c>
      <c r="W242" s="82">
        <v>43655.527708333335</v>
      </c>
      <c r="X242" s="85">
        <v>43655</v>
      </c>
      <c r="Y242" s="83" t="s">
        <v>1459</v>
      </c>
      <c r="Z242" s="80" t="s">
        <v>1607</v>
      </c>
      <c r="AA242" s="80"/>
      <c r="AB242" s="80"/>
      <c r="AC242" s="83" t="s">
        <v>1886</v>
      </c>
      <c r="AD242" s="80"/>
      <c r="AE242" s="80" t="b">
        <v>0</v>
      </c>
      <c r="AF242" s="80">
        <v>0</v>
      </c>
      <c r="AG242" s="83" t="s">
        <v>2147</v>
      </c>
      <c r="AH242" s="80" t="b">
        <v>0</v>
      </c>
      <c r="AI242" s="80" t="s">
        <v>2151</v>
      </c>
      <c r="AJ242" s="80"/>
      <c r="AK242" s="83" t="s">
        <v>2147</v>
      </c>
      <c r="AL242" s="80" t="b">
        <v>0</v>
      </c>
      <c r="AM242" s="80">
        <v>1</v>
      </c>
      <c r="AN242" s="83" t="s">
        <v>2147</v>
      </c>
      <c r="AO242" s="80" t="s">
        <v>2186</v>
      </c>
      <c r="AP242" s="80" t="b">
        <v>0</v>
      </c>
      <c r="AQ242" s="83" t="s">
        <v>1886</v>
      </c>
      <c r="AR242" s="80"/>
      <c r="AS242" s="80">
        <v>0</v>
      </c>
      <c r="AT242" s="80">
        <v>0</v>
      </c>
      <c r="AU242" s="80"/>
      <c r="AV242" s="80"/>
      <c r="AW242" s="80"/>
      <c r="AX242" s="80"/>
      <c r="AY242" s="80"/>
      <c r="AZ242" s="80"/>
      <c r="BA242" s="80"/>
      <c r="BB242" s="80"/>
      <c r="BC242">
        <v>8</v>
      </c>
      <c r="BD242" s="79" t="str">
        <f>REPLACE(INDEX(GroupVertices[Group],MATCH(Edges25[[#This Row],[Vertex 1]],GroupVertices[Vertex],0)),1,1,"")</f>
        <v>2</v>
      </c>
      <c r="BE242" s="79" t="str">
        <f>REPLACE(INDEX(GroupVertices[Group],MATCH(Edges25[[#This Row],[Vertex 2]],GroupVertices[Vertex],0)),1,1,"")</f>
        <v>2</v>
      </c>
      <c r="BF242" s="48">
        <v>0</v>
      </c>
      <c r="BG242" s="49">
        <v>0</v>
      </c>
      <c r="BH242" s="48">
        <v>1</v>
      </c>
      <c r="BI242" s="49">
        <v>2.9411764705882355</v>
      </c>
      <c r="BJ242" s="48">
        <v>0</v>
      </c>
      <c r="BK242" s="49">
        <v>0</v>
      </c>
      <c r="BL242" s="48">
        <v>33</v>
      </c>
      <c r="BM242" s="49">
        <v>97.05882352941177</v>
      </c>
      <c r="BN242" s="48">
        <v>34</v>
      </c>
    </row>
    <row r="243" spans="1:66" ht="15">
      <c r="A243" s="65" t="s">
        <v>240</v>
      </c>
      <c r="B243" s="65" t="s">
        <v>240</v>
      </c>
      <c r="C243" s="66" t="s">
        <v>3370</v>
      </c>
      <c r="D243" s="67">
        <v>10</v>
      </c>
      <c r="E243" s="68" t="s">
        <v>136</v>
      </c>
      <c r="F243" s="69">
        <v>20</v>
      </c>
      <c r="G243" s="66"/>
      <c r="H243" s="70"/>
      <c r="I243" s="71"/>
      <c r="J243" s="71"/>
      <c r="K243" s="34" t="s">
        <v>65</v>
      </c>
      <c r="L243" s="78">
        <v>245</v>
      </c>
      <c r="M243" s="78"/>
      <c r="N243" s="73" t="s">
        <v>850</v>
      </c>
      <c r="O243" s="80" t="s">
        <v>198</v>
      </c>
      <c r="P243" s="82">
        <v>43350.50064814815</v>
      </c>
      <c r="Q243" s="80" t="s">
        <v>430</v>
      </c>
      <c r="R243" s="84" t="s">
        <v>677</v>
      </c>
      <c r="S243" s="80" t="s">
        <v>800</v>
      </c>
      <c r="T243" s="80" t="s">
        <v>1025</v>
      </c>
      <c r="U243" s="80" t="s">
        <v>1194</v>
      </c>
      <c r="V243" s="80" t="s">
        <v>1194</v>
      </c>
      <c r="W243" s="82">
        <v>43350.50064814815</v>
      </c>
      <c r="X243" s="85">
        <v>43350</v>
      </c>
      <c r="Y243" s="83" t="s">
        <v>1552</v>
      </c>
      <c r="Z243" s="80" t="s">
        <v>1707</v>
      </c>
      <c r="AA243" s="80"/>
      <c r="AB243" s="80"/>
      <c r="AC243" s="83" t="s">
        <v>1987</v>
      </c>
      <c r="AD243" s="80"/>
      <c r="AE243" s="80" t="b">
        <v>0</v>
      </c>
      <c r="AF243" s="80">
        <v>0</v>
      </c>
      <c r="AG243" s="83" t="s">
        <v>2147</v>
      </c>
      <c r="AH243" s="80" t="b">
        <v>0</v>
      </c>
      <c r="AI243" s="80" t="s">
        <v>2150</v>
      </c>
      <c r="AJ243" s="80"/>
      <c r="AK243" s="83" t="s">
        <v>2147</v>
      </c>
      <c r="AL243" s="80" t="b">
        <v>0</v>
      </c>
      <c r="AM243" s="80">
        <v>2</v>
      </c>
      <c r="AN243" s="83" t="s">
        <v>2147</v>
      </c>
      <c r="AO243" s="80" t="s">
        <v>2185</v>
      </c>
      <c r="AP243" s="80" t="b">
        <v>0</v>
      </c>
      <c r="AQ243" s="83" t="s">
        <v>1987</v>
      </c>
      <c r="AR243" s="80"/>
      <c r="AS243" s="80">
        <v>0</v>
      </c>
      <c r="AT243" s="80">
        <v>0</v>
      </c>
      <c r="AU243" s="80"/>
      <c r="AV243" s="80"/>
      <c r="AW243" s="80"/>
      <c r="AX243" s="80"/>
      <c r="AY243" s="80"/>
      <c r="AZ243" s="80"/>
      <c r="BA243" s="80"/>
      <c r="BB243" s="80"/>
      <c r="BC243">
        <v>14</v>
      </c>
      <c r="BD243" s="79" t="str">
        <f>REPLACE(INDEX(GroupVertices[Group],MATCH(Edges25[[#This Row],[Vertex 1]],GroupVertices[Vertex],0)),1,1,"")</f>
        <v>3</v>
      </c>
      <c r="BE243" s="79" t="str">
        <f>REPLACE(INDEX(GroupVertices[Group],MATCH(Edges25[[#This Row],[Vertex 2]],GroupVertices[Vertex],0)),1,1,"")</f>
        <v>3</v>
      </c>
      <c r="BF243" s="48">
        <v>1</v>
      </c>
      <c r="BG243" s="49">
        <v>2.5641025641025643</v>
      </c>
      <c r="BH243" s="48">
        <v>1</v>
      </c>
      <c r="BI243" s="49">
        <v>2.5641025641025643</v>
      </c>
      <c r="BJ243" s="48">
        <v>0</v>
      </c>
      <c r="BK243" s="49">
        <v>0</v>
      </c>
      <c r="BL243" s="48">
        <v>37</v>
      </c>
      <c r="BM243" s="49">
        <v>94.87179487179488</v>
      </c>
      <c r="BN243" s="48">
        <v>39</v>
      </c>
    </row>
    <row r="244" spans="1:66" ht="15">
      <c r="A244" s="65" t="s">
        <v>240</v>
      </c>
      <c r="B244" s="65" t="s">
        <v>240</v>
      </c>
      <c r="C244" s="66" t="s">
        <v>3370</v>
      </c>
      <c r="D244" s="67">
        <v>10</v>
      </c>
      <c r="E244" s="68" t="s">
        <v>136</v>
      </c>
      <c r="F244" s="69">
        <v>20</v>
      </c>
      <c r="G244" s="66"/>
      <c r="H244" s="70"/>
      <c r="I244" s="71"/>
      <c r="J244" s="71"/>
      <c r="K244" s="34" t="s">
        <v>65</v>
      </c>
      <c r="L244" s="78">
        <v>246</v>
      </c>
      <c r="M244" s="78"/>
      <c r="N244" s="73" t="s">
        <v>888</v>
      </c>
      <c r="O244" s="80" t="s">
        <v>198</v>
      </c>
      <c r="P244" s="82">
        <v>43354.292083333334</v>
      </c>
      <c r="Q244" s="80" t="s">
        <v>431</v>
      </c>
      <c r="R244" s="84" t="s">
        <v>678</v>
      </c>
      <c r="S244" s="80" t="s">
        <v>786</v>
      </c>
      <c r="T244" s="80" t="s">
        <v>1026</v>
      </c>
      <c r="U244" s="80" t="s">
        <v>1195</v>
      </c>
      <c r="V244" s="80" t="s">
        <v>1195</v>
      </c>
      <c r="W244" s="82">
        <v>43354.292083333334</v>
      </c>
      <c r="X244" s="85">
        <v>43354</v>
      </c>
      <c r="Y244" s="83" t="s">
        <v>1551</v>
      </c>
      <c r="Z244" s="80" t="s">
        <v>1708</v>
      </c>
      <c r="AA244" s="80"/>
      <c r="AB244" s="80"/>
      <c r="AC244" s="83" t="s">
        <v>1988</v>
      </c>
      <c r="AD244" s="80"/>
      <c r="AE244" s="80" t="b">
        <v>0</v>
      </c>
      <c r="AF244" s="80">
        <v>2</v>
      </c>
      <c r="AG244" s="83" t="s">
        <v>2147</v>
      </c>
      <c r="AH244" s="80" t="b">
        <v>0</v>
      </c>
      <c r="AI244" s="80" t="s">
        <v>2150</v>
      </c>
      <c r="AJ244" s="80"/>
      <c r="AK244" s="83" t="s">
        <v>2147</v>
      </c>
      <c r="AL244" s="80" t="b">
        <v>0</v>
      </c>
      <c r="AM244" s="80">
        <v>2</v>
      </c>
      <c r="AN244" s="83" t="s">
        <v>2147</v>
      </c>
      <c r="AO244" s="80" t="s">
        <v>2185</v>
      </c>
      <c r="AP244" s="80" t="b">
        <v>0</v>
      </c>
      <c r="AQ244" s="83" t="s">
        <v>1988</v>
      </c>
      <c r="AR244" s="80"/>
      <c r="AS244" s="80">
        <v>0</v>
      </c>
      <c r="AT244" s="80">
        <v>0</v>
      </c>
      <c r="AU244" s="80"/>
      <c r="AV244" s="80"/>
      <c r="AW244" s="80"/>
      <c r="AX244" s="80"/>
      <c r="AY244" s="80"/>
      <c r="AZ244" s="80"/>
      <c r="BA244" s="80"/>
      <c r="BB244" s="80"/>
      <c r="BC244">
        <v>14</v>
      </c>
      <c r="BD244" s="79" t="str">
        <f>REPLACE(INDEX(GroupVertices[Group],MATCH(Edges25[[#This Row],[Vertex 1]],GroupVertices[Vertex],0)),1,1,"")</f>
        <v>3</v>
      </c>
      <c r="BE244" s="79" t="str">
        <f>REPLACE(INDEX(GroupVertices[Group],MATCH(Edges25[[#This Row],[Vertex 2]],GroupVertices[Vertex],0)),1,1,"")</f>
        <v>3</v>
      </c>
      <c r="BF244" s="48">
        <v>2</v>
      </c>
      <c r="BG244" s="49">
        <v>5.555555555555555</v>
      </c>
      <c r="BH244" s="48">
        <v>0</v>
      </c>
      <c r="BI244" s="49">
        <v>0</v>
      </c>
      <c r="BJ244" s="48">
        <v>0</v>
      </c>
      <c r="BK244" s="49">
        <v>0</v>
      </c>
      <c r="BL244" s="48">
        <v>34</v>
      </c>
      <c r="BM244" s="49">
        <v>94.44444444444444</v>
      </c>
      <c r="BN244" s="48">
        <v>36</v>
      </c>
    </row>
    <row r="245" spans="1:66" ht="15">
      <c r="A245" s="65" t="s">
        <v>240</v>
      </c>
      <c r="B245" s="65" t="s">
        <v>240</v>
      </c>
      <c r="C245" s="66" t="s">
        <v>3370</v>
      </c>
      <c r="D245" s="67">
        <v>10</v>
      </c>
      <c r="E245" s="68" t="s">
        <v>136</v>
      </c>
      <c r="F245" s="69">
        <v>20</v>
      </c>
      <c r="G245" s="66"/>
      <c r="H245" s="70"/>
      <c r="I245" s="71"/>
      <c r="J245" s="71"/>
      <c r="K245" s="34" t="s">
        <v>65</v>
      </c>
      <c r="L245" s="78">
        <v>247</v>
      </c>
      <c r="M245" s="78"/>
      <c r="N245" s="73" t="s">
        <v>888</v>
      </c>
      <c r="O245" s="80" t="s">
        <v>198</v>
      </c>
      <c r="P245" s="82">
        <v>43370.549467592595</v>
      </c>
      <c r="Q245" s="80" t="s">
        <v>432</v>
      </c>
      <c r="R245" s="84" t="s">
        <v>679</v>
      </c>
      <c r="S245" s="80" t="s">
        <v>827</v>
      </c>
      <c r="T245" s="80" t="s">
        <v>1027</v>
      </c>
      <c r="U245" s="80" t="s">
        <v>1196</v>
      </c>
      <c r="V245" s="80" t="s">
        <v>1196</v>
      </c>
      <c r="W245" s="82">
        <v>43370.549467592595</v>
      </c>
      <c r="X245" s="85">
        <v>43370</v>
      </c>
      <c r="Y245" s="83" t="s">
        <v>1462</v>
      </c>
      <c r="Z245" s="80" t="s">
        <v>1709</v>
      </c>
      <c r="AA245" s="80"/>
      <c r="AB245" s="80"/>
      <c r="AC245" s="83" t="s">
        <v>1989</v>
      </c>
      <c r="AD245" s="80"/>
      <c r="AE245" s="80" t="b">
        <v>0</v>
      </c>
      <c r="AF245" s="80">
        <v>5</v>
      </c>
      <c r="AG245" s="83" t="s">
        <v>2147</v>
      </c>
      <c r="AH245" s="80" t="b">
        <v>0</v>
      </c>
      <c r="AI245" s="80" t="s">
        <v>2150</v>
      </c>
      <c r="AJ245" s="80"/>
      <c r="AK245" s="83" t="s">
        <v>2147</v>
      </c>
      <c r="AL245" s="80" t="b">
        <v>0</v>
      </c>
      <c r="AM245" s="80">
        <v>2</v>
      </c>
      <c r="AN245" s="83" t="s">
        <v>2147</v>
      </c>
      <c r="AO245" s="80" t="s">
        <v>2175</v>
      </c>
      <c r="AP245" s="80" t="b">
        <v>0</v>
      </c>
      <c r="AQ245" s="83" t="s">
        <v>1989</v>
      </c>
      <c r="AR245" s="80"/>
      <c r="AS245" s="80">
        <v>0</v>
      </c>
      <c r="AT245" s="80">
        <v>0</v>
      </c>
      <c r="AU245" s="80"/>
      <c r="AV245" s="80"/>
      <c r="AW245" s="80"/>
      <c r="AX245" s="80"/>
      <c r="AY245" s="80"/>
      <c r="AZ245" s="80"/>
      <c r="BA245" s="80"/>
      <c r="BB245" s="80"/>
      <c r="BC245">
        <v>14</v>
      </c>
      <c r="BD245" s="79" t="str">
        <f>REPLACE(INDEX(GroupVertices[Group],MATCH(Edges25[[#This Row],[Vertex 1]],GroupVertices[Vertex],0)),1,1,"")</f>
        <v>3</v>
      </c>
      <c r="BE245" s="79" t="str">
        <f>REPLACE(INDEX(GroupVertices[Group],MATCH(Edges25[[#This Row],[Vertex 2]],GroupVertices[Vertex],0)),1,1,"")</f>
        <v>3</v>
      </c>
      <c r="BF245" s="48">
        <v>0</v>
      </c>
      <c r="BG245" s="49">
        <v>0</v>
      </c>
      <c r="BH245" s="48">
        <v>1</v>
      </c>
      <c r="BI245" s="49">
        <v>4</v>
      </c>
      <c r="BJ245" s="48">
        <v>0</v>
      </c>
      <c r="BK245" s="49">
        <v>0</v>
      </c>
      <c r="BL245" s="48">
        <v>24</v>
      </c>
      <c r="BM245" s="49">
        <v>96</v>
      </c>
      <c r="BN245" s="48">
        <v>25</v>
      </c>
    </row>
    <row r="246" spans="1:66" ht="15">
      <c r="A246" s="65" t="s">
        <v>240</v>
      </c>
      <c r="B246" s="65" t="s">
        <v>240</v>
      </c>
      <c r="C246" s="66" t="s">
        <v>3370</v>
      </c>
      <c r="D246" s="67">
        <v>10</v>
      </c>
      <c r="E246" s="68" t="s">
        <v>136</v>
      </c>
      <c r="F246" s="69">
        <v>20</v>
      </c>
      <c r="G246" s="66"/>
      <c r="H246" s="70"/>
      <c r="I246" s="71"/>
      <c r="J246" s="71"/>
      <c r="K246" s="34" t="s">
        <v>65</v>
      </c>
      <c r="L246" s="78">
        <v>248</v>
      </c>
      <c r="M246" s="78"/>
      <c r="N246" s="73" t="s">
        <v>888</v>
      </c>
      <c r="O246" s="80" t="s">
        <v>198</v>
      </c>
      <c r="P246" s="82">
        <v>43411.56805555556</v>
      </c>
      <c r="Q246" s="80" t="s">
        <v>433</v>
      </c>
      <c r="R246" s="84" t="s">
        <v>680</v>
      </c>
      <c r="S246" s="80" t="s">
        <v>800</v>
      </c>
      <c r="T246" s="80"/>
      <c r="U246" s="80" t="s">
        <v>1197</v>
      </c>
      <c r="V246" s="80" t="s">
        <v>1197</v>
      </c>
      <c r="W246" s="82">
        <v>43411.56805555556</v>
      </c>
      <c r="X246" s="85">
        <v>43411</v>
      </c>
      <c r="Y246" s="83" t="s">
        <v>1470</v>
      </c>
      <c r="Z246" s="80" t="s">
        <v>1710</v>
      </c>
      <c r="AA246" s="80"/>
      <c r="AB246" s="80"/>
      <c r="AC246" s="83" t="s">
        <v>1990</v>
      </c>
      <c r="AD246" s="80"/>
      <c r="AE246" s="80" t="b">
        <v>0</v>
      </c>
      <c r="AF246" s="80">
        <v>7</v>
      </c>
      <c r="AG246" s="83" t="s">
        <v>2147</v>
      </c>
      <c r="AH246" s="80" t="b">
        <v>0</v>
      </c>
      <c r="AI246" s="80" t="s">
        <v>2150</v>
      </c>
      <c r="AJ246" s="80"/>
      <c r="AK246" s="83" t="s">
        <v>2147</v>
      </c>
      <c r="AL246" s="80" t="b">
        <v>0</v>
      </c>
      <c r="AM246" s="80">
        <v>6</v>
      </c>
      <c r="AN246" s="83" t="s">
        <v>2147</v>
      </c>
      <c r="AO246" s="80" t="s">
        <v>2182</v>
      </c>
      <c r="AP246" s="80" t="b">
        <v>0</v>
      </c>
      <c r="AQ246" s="83" t="s">
        <v>1990</v>
      </c>
      <c r="AR246" s="80"/>
      <c r="AS246" s="80">
        <v>0</v>
      </c>
      <c r="AT246" s="80">
        <v>0</v>
      </c>
      <c r="AU246" s="80"/>
      <c r="AV246" s="80"/>
      <c r="AW246" s="80"/>
      <c r="AX246" s="80"/>
      <c r="AY246" s="80"/>
      <c r="AZ246" s="80"/>
      <c r="BA246" s="80"/>
      <c r="BB246" s="80"/>
      <c r="BC246">
        <v>14</v>
      </c>
      <c r="BD246" s="79" t="str">
        <f>REPLACE(INDEX(GroupVertices[Group],MATCH(Edges25[[#This Row],[Vertex 1]],GroupVertices[Vertex],0)),1,1,"")</f>
        <v>3</v>
      </c>
      <c r="BE246" s="79" t="str">
        <f>REPLACE(INDEX(GroupVertices[Group],MATCH(Edges25[[#This Row],[Vertex 2]],GroupVertices[Vertex],0)),1,1,"")</f>
        <v>3</v>
      </c>
      <c r="BF246" s="48">
        <v>1</v>
      </c>
      <c r="BG246" s="49">
        <v>3.8461538461538463</v>
      </c>
      <c r="BH246" s="48">
        <v>0</v>
      </c>
      <c r="BI246" s="49">
        <v>0</v>
      </c>
      <c r="BJ246" s="48">
        <v>0</v>
      </c>
      <c r="BK246" s="49">
        <v>0</v>
      </c>
      <c r="BL246" s="48">
        <v>25</v>
      </c>
      <c r="BM246" s="49">
        <v>96.15384615384616</v>
      </c>
      <c r="BN246" s="48">
        <v>26</v>
      </c>
    </row>
    <row r="247" spans="1:66" ht="15">
      <c r="A247" s="65" t="s">
        <v>260</v>
      </c>
      <c r="B247" s="65" t="s">
        <v>241</v>
      </c>
      <c r="C247" s="66" t="s">
        <v>3369</v>
      </c>
      <c r="D247" s="67">
        <v>3</v>
      </c>
      <c r="E247" s="68" t="s">
        <v>132</v>
      </c>
      <c r="F247" s="69">
        <v>40</v>
      </c>
      <c r="G247" s="66"/>
      <c r="H247" s="70"/>
      <c r="I247" s="71"/>
      <c r="J247" s="71"/>
      <c r="K247" s="34" t="s">
        <v>65</v>
      </c>
      <c r="L247" s="78">
        <v>249</v>
      </c>
      <c r="M247" s="78"/>
      <c r="N247" s="73" t="s">
        <v>850</v>
      </c>
      <c r="O247" s="80" t="s">
        <v>310</v>
      </c>
      <c r="P247" s="82">
        <v>43417.36813657408</v>
      </c>
      <c r="Q247" s="80" t="s">
        <v>397</v>
      </c>
      <c r="R247" s="80"/>
      <c r="S247" s="80"/>
      <c r="T247" s="80" t="s">
        <v>992</v>
      </c>
      <c r="U247" s="80"/>
      <c r="V247" s="80" t="s">
        <v>1319</v>
      </c>
      <c r="W247" s="82">
        <v>43417.36813657408</v>
      </c>
      <c r="X247" s="85">
        <v>43417</v>
      </c>
      <c r="Y247" s="83" t="s">
        <v>1463</v>
      </c>
      <c r="Z247" s="80" t="s">
        <v>1674</v>
      </c>
      <c r="AA247" s="80"/>
      <c r="AB247" s="80"/>
      <c r="AC247" s="83" t="s">
        <v>1954</v>
      </c>
      <c r="AD247" s="80"/>
      <c r="AE247" s="80" t="b">
        <v>0</v>
      </c>
      <c r="AF247" s="80">
        <v>0</v>
      </c>
      <c r="AG247" s="83" t="s">
        <v>2147</v>
      </c>
      <c r="AH247" s="80" t="b">
        <v>0</v>
      </c>
      <c r="AI247" s="80" t="s">
        <v>2150</v>
      </c>
      <c r="AJ247" s="80"/>
      <c r="AK247" s="83" t="s">
        <v>2147</v>
      </c>
      <c r="AL247" s="80" t="b">
        <v>0</v>
      </c>
      <c r="AM247" s="80">
        <v>1</v>
      </c>
      <c r="AN247" s="83" t="s">
        <v>2164</v>
      </c>
      <c r="AO247" s="80" t="s">
        <v>2175</v>
      </c>
      <c r="AP247" s="80" t="b">
        <v>0</v>
      </c>
      <c r="AQ247" s="83" t="s">
        <v>2164</v>
      </c>
      <c r="AR247" s="80"/>
      <c r="AS247" s="80">
        <v>0</v>
      </c>
      <c r="AT247" s="80">
        <v>0</v>
      </c>
      <c r="AU247" s="80"/>
      <c r="AV247" s="80"/>
      <c r="AW247" s="80"/>
      <c r="AX247" s="80"/>
      <c r="AY247" s="80"/>
      <c r="AZ247" s="80"/>
      <c r="BA247" s="80"/>
      <c r="BB247" s="80"/>
      <c r="BC247">
        <v>1</v>
      </c>
      <c r="BD247" s="79" t="str">
        <f>REPLACE(INDEX(GroupVertices[Group],MATCH(Edges25[[#This Row],[Vertex 1]],GroupVertices[Vertex],0)),1,1,"")</f>
        <v>3</v>
      </c>
      <c r="BE247" s="79" t="str">
        <f>REPLACE(INDEX(GroupVertices[Group],MATCH(Edges25[[#This Row],[Vertex 2]],GroupVertices[Vertex],0)),1,1,"")</f>
        <v>3</v>
      </c>
      <c r="BF247" s="48">
        <v>0</v>
      </c>
      <c r="BG247" s="49">
        <v>0</v>
      </c>
      <c r="BH247" s="48">
        <v>1</v>
      </c>
      <c r="BI247" s="49">
        <v>7.6923076923076925</v>
      </c>
      <c r="BJ247" s="48">
        <v>0</v>
      </c>
      <c r="BK247" s="49">
        <v>0</v>
      </c>
      <c r="BL247" s="48">
        <v>12</v>
      </c>
      <c r="BM247" s="49">
        <v>92.3076923076923</v>
      </c>
      <c r="BN247" s="48">
        <v>13</v>
      </c>
    </row>
    <row r="248" spans="1:66" ht="15">
      <c r="A248" s="65" t="s">
        <v>241</v>
      </c>
      <c r="B248" s="65" t="s">
        <v>240</v>
      </c>
      <c r="C248" s="66" t="s">
        <v>3369</v>
      </c>
      <c r="D248" s="67">
        <v>3</v>
      </c>
      <c r="E248" s="68" t="s">
        <v>132</v>
      </c>
      <c r="F248" s="69">
        <v>40</v>
      </c>
      <c r="G248" s="66"/>
      <c r="H248" s="70"/>
      <c r="I248" s="71"/>
      <c r="J248" s="71"/>
      <c r="K248" s="34" t="s">
        <v>65</v>
      </c>
      <c r="L248" s="78">
        <v>250</v>
      </c>
      <c r="M248" s="78"/>
      <c r="N248" s="73" t="s">
        <v>850</v>
      </c>
      <c r="O248" s="80" t="s">
        <v>310</v>
      </c>
      <c r="P248" s="82">
        <v>43417.418599537035</v>
      </c>
      <c r="Q248" s="80" t="s">
        <v>322</v>
      </c>
      <c r="R248" s="80"/>
      <c r="S248" s="80"/>
      <c r="T248" s="80" t="s">
        <v>889</v>
      </c>
      <c r="U248" s="80"/>
      <c r="V248" s="80" t="s">
        <v>1300</v>
      </c>
      <c r="W248" s="82">
        <v>43417.418599537035</v>
      </c>
      <c r="X248" s="85">
        <v>43417</v>
      </c>
      <c r="Y248" s="83" t="s">
        <v>1373</v>
      </c>
      <c r="Z248" s="80" t="s">
        <v>1599</v>
      </c>
      <c r="AA248" s="80"/>
      <c r="AB248" s="80"/>
      <c r="AC248" s="83" t="s">
        <v>1878</v>
      </c>
      <c r="AD248" s="80"/>
      <c r="AE248" s="80" t="b">
        <v>0</v>
      </c>
      <c r="AF248" s="80">
        <v>0</v>
      </c>
      <c r="AG248" s="83" t="s">
        <v>2147</v>
      </c>
      <c r="AH248" s="80" t="b">
        <v>0</v>
      </c>
      <c r="AI248" s="80" t="s">
        <v>2150</v>
      </c>
      <c r="AJ248" s="80"/>
      <c r="AK248" s="83" t="s">
        <v>2147</v>
      </c>
      <c r="AL248" s="80" t="b">
        <v>0</v>
      </c>
      <c r="AM248" s="80">
        <v>1</v>
      </c>
      <c r="AN248" s="83" t="s">
        <v>2160</v>
      </c>
      <c r="AO248" s="80" t="s">
        <v>2177</v>
      </c>
      <c r="AP248" s="80" t="b">
        <v>0</v>
      </c>
      <c r="AQ248" s="83" t="s">
        <v>2160</v>
      </c>
      <c r="AR248" s="80"/>
      <c r="AS248" s="80">
        <v>0</v>
      </c>
      <c r="AT248" s="80">
        <v>0</v>
      </c>
      <c r="AU248" s="80"/>
      <c r="AV248" s="80"/>
      <c r="AW248" s="80"/>
      <c r="AX248" s="80"/>
      <c r="AY248" s="80"/>
      <c r="AZ248" s="80"/>
      <c r="BA248" s="80"/>
      <c r="BB248" s="80"/>
      <c r="BC248">
        <v>1</v>
      </c>
      <c r="BD248" s="79" t="str">
        <f>REPLACE(INDEX(GroupVertices[Group],MATCH(Edges25[[#This Row],[Vertex 1]],GroupVertices[Vertex],0)),1,1,"")</f>
        <v>3</v>
      </c>
      <c r="BE248" s="79" t="str">
        <f>REPLACE(INDEX(GroupVertices[Group],MATCH(Edges25[[#This Row],[Vertex 2]],GroupVertices[Vertex],0)),1,1,"")</f>
        <v>3</v>
      </c>
      <c r="BF248" s="48">
        <v>0</v>
      </c>
      <c r="BG248" s="49">
        <v>0</v>
      </c>
      <c r="BH248" s="48">
        <v>0</v>
      </c>
      <c r="BI248" s="49">
        <v>0</v>
      </c>
      <c r="BJ248" s="48">
        <v>0</v>
      </c>
      <c r="BK248" s="49">
        <v>0</v>
      </c>
      <c r="BL248" s="48">
        <v>16</v>
      </c>
      <c r="BM248" s="49">
        <v>100</v>
      </c>
      <c r="BN248" s="48">
        <v>16</v>
      </c>
    </row>
    <row r="249" spans="1:66" ht="15">
      <c r="A249" s="65" t="s">
        <v>241</v>
      </c>
      <c r="B249" s="65" t="s">
        <v>241</v>
      </c>
      <c r="C249" s="66" t="s">
        <v>3375</v>
      </c>
      <c r="D249" s="67">
        <v>4.166666666666667</v>
      </c>
      <c r="E249" s="68" t="s">
        <v>132</v>
      </c>
      <c r="F249" s="69">
        <v>36.666666666666664</v>
      </c>
      <c r="G249" s="66"/>
      <c r="H249" s="70"/>
      <c r="I249" s="71"/>
      <c r="J249" s="71"/>
      <c r="K249" s="34" t="s">
        <v>65</v>
      </c>
      <c r="L249" s="78">
        <v>251</v>
      </c>
      <c r="M249" s="78"/>
      <c r="N249" s="73" t="s">
        <v>850</v>
      </c>
      <c r="O249" s="80" t="s">
        <v>198</v>
      </c>
      <c r="P249" s="82">
        <v>43417.76546296296</v>
      </c>
      <c r="Q249" s="80" t="s">
        <v>492</v>
      </c>
      <c r="R249" s="80"/>
      <c r="S249" s="80"/>
      <c r="T249" s="80" t="s">
        <v>1073</v>
      </c>
      <c r="U249" s="80"/>
      <c r="V249" s="80" t="s">
        <v>1300</v>
      </c>
      <c r="W249" s="82">
        <v>43417.76546296296</v>
      </c>
      <c r="X249" s="85">
        <v>43417</v>
      </c>
      <c r="Y249" s="83" t="s">
        <v>1572</v>
      </c>
      <c r="Z249" s="80" t="s">
        <v>1769</v>
      </c>
      <c r="AA249" s="80"/>
      <c r="AB249" s="80"/>
      <c r="AC249" s="83" t="s">
        <v>2049</v>
      </c>
      <c r="AD249" s="80"/>
      <c r="AE249" s="80" t="b">
        <v>0</v>
      </c>
      <c r="AF249" s="80">
        <v>0</v>
      </c>
      <c r="AG249" s="83" t="s">
        <v>2147</v>
      </c>
      <c r="AH249" s="80" t="b">
        <v>0</v>
      </c>
      <c r="AI249" s="80" t="s">
        <v>2150</v>
      </c>
      <c r="AJ249" s="80"/>
      <c r="AK249" s="83" t="s">
        <v>2147</v>
      </c>
      <c r="AL249" s="80" t="b">
        <v>0</v>
      </c>
      <c r="AM249" s="80">
        <v>1</v>
      </c>
      <c r="AN249" s="83" t="s">
        <v>2169</v>
      </c>
      <c r="AO249" s="80" t="s">
        <v>2177</v>
      </c>
      <c r="AP249" s="80" t="b">
        <v>0</v>
      </c>
      <c r="AQ249" s="83" t="s">
        <v>2169</v>
      </c>
      <c r="AR249" s="80"/>
      <c r="AS249" s="80">
        <v>0</v>
      </c>
      <c r="AT249" s="80">
        <v>0</v>
      </c>
      <c r="AU249" s="80"/>
      <c r="AV249" s="80"/>
      <c r="AW249" s="80"/>
      <c r="AX249" s="80"/>
      <c r="AY249" s="80"/>
      <c r="AZ249" s="80"/>
      <c r="BA249" s="80"/>
      <c r="BB249" s="80"/>
      <c r="BC249">
        <v>3</v>
      </c>
      <c r="BD249" s="79" t="str">
        <f>REPLACE(INDEX(GroupVertices[Group],MATCH(Edges25[[#This Row],[Vertex 1]],GroupVertices[Vertex],0)),1,1,"")</f>
        <v>3</v>
      </c>
      <c r="BE249" s="79" t="str">
        <f>REPLACE(INDEX(GroupVertices[Group],MATCH(Edges25[[#This Row],[Vertex 2]],GroupVertices[Vertex],0)),1,1,"")</f>
        <v>3</v>
      </c>
      <c r="BF249" s="48">
        <v>0</v>
      </c>
      <c r="BG249" s="49">
        <v>0</v>
      </c>
      <c r="BH249" s="48">
        <v>0</v>
      </c>
      <c r="BI249" s="49">
        <v>0</v>
      </c>
      <c r="BJ249" s="48">
        <v>0</v>
      </c>
      <c r="BK249" s="49">
        <v>0</v>
      </c>
      <c r="BL249" s="48">
        <v>19</v>
      </c>
      <c r="BM249" s="49">
        <v>100</v>
      </c>
      <c r="BN249" s="48">
        <v>19</v>
      </c>
    </row>
    <row r="250" spans="1:66" ht="15">
      <c r="A250" s="65" t="s">
        <v>260</v>
      </c>
      <c r="B250" s="65" t="s">
        <v>260</v>
      </c>
      <c r="C250" s="66" t="s">
        <v>3369</v>
      </c>
      <c r="D250" s="67">
        <v>3</v>
      </c>
      <c r="E250" s="68" t="s">
        <v>132</v>
      </c>
      <c r="F250" s="69">
        <v>40</v>
      </c>
      <c r="G250" s="66"/>
      <c r="H250" s="70"/>
      <c r="I250" s="71"/>
      <c r="J250" s="71"/>
      <c r="K250" s="34" t="s">
        <v>65</v>
      </c>
      <c r="L250" s="78">
        <v>252</v>
      </c>
      <c r="M250" s="78"/>
      <c r="N250" s="73" t="s">
        <v>850</v>
      </c>
      <c r="O250" s="80" t="s">
        <v>198</v>
      </c>
      <c r="P250" s="82">
        <v>43432.36584490741</v>
      </c>
      <c r="Q250" s="80" t="s">
        <v>495</v>
      </c>
      <c r="R250" s="80" t="s">
        <v>719</v>
      </c>
      <c r="S250" s="80" t="s">
        <v>835</v>
      </c>
      <c r="T250" s="80" t="s">
        <v>1075</v>
      </c>
      <c r="U250" s="80" t="s">
        <v>1234</v>
      </c>
      <c r="V250" s="80" t="s">
        <v>1234</v>
      </c>
      <c r="W250" s="82">
        <v>43432.36584490741</v>
      </c>
      <c r="X250" s="85">
        <v>43432</v>
      </c>
      <c r="Y250" s="83" t="s">
        <v>1431</v>
      </c>
      <c r="Z250" s="80" t="s">
        <v>1772</v>
      </c>
      <c r="AA250" s="80"/>
      <c r="AB250" s="80"/>
      <c r="AC250" s="83" t="s">
        <v>2052</v>
      </c>
      <c r="AD250" s="80"/>
      <c r="AE250" s="80" t="b">
        <v>0</v>
      </c>
      <c r="AF250" s="80">
        <v>0</v>
      </c>
      <c r="AG250" s="83" t="s">
        <v>2147</v>
      </c>
      <c r="AH250" s="80" t="b">
        <v>0</v>
      </c>
      <c r="AI250" s="80" t="s">
        <v>2150</v>
      </c>
      <c r="AJ250" s="80"/>
      <c r="AK250" s="83" t="s">
        <v>2147</v>
      </c>
      <c r="AL250" s="80" t="b">
        <v>0</v>
      </c>
      <c r="AM250" s="80">
        <v>0</v>
      </c>
      <c r="AN250" s="83" t="s">
        <v>2147</v>
      </c>
      <c r="AO250" s="80" t="s">
        <v>2176</v>
      </c>
      <c r="AP250" s="80" t="b">
        <v>0</v>
      </c>
      <c r="AQ250" s="83" t="s">
        <v>2052</v>
      </c>
      <c r="AR250" s="80"/>
      <c r="AS250" s="80">
        <v>0</v>
      </c>
      <c r="AT250" s="80">
        <v>0</v>
      </c>
      <c r="AU250" s="80"/>
      <c r="AV250" s="80"/>
      <c r="AW250" s="80"/>
      <c r="AX250" s="80"/>
      <c r="AY250" s="80"/>
      <c r="AZ250" s="80"/>
      <c r="BA250" s="80"/>
      <c r="BB250" s="80"/>
      <c r="BC250">
        <v>1</v>
      </c>
      <c r="BD250" s="79" t="str">
        <f>REPLACE(INDEX(GroupVertices[Group],MATCH(Edges25[[#This Row],[Vertex 1]],GroupVertices[Vertex],0)),1,1,"")</f>
        <v>3</v>
      </c>
      <c r="BE250" s="79" t="str">
        <f>REPLACE(INDEX(GroupVertices[Group],MATCH(Edges25[[#This Row],[Vertex 2]],GroupVertices[Vertex],0)),1,1,"")</f>
        <v>3</v>
      </c>
      <c r="BF250" s="48">
        <v>1</v>
      </c>
      <c r="BG250" s="49">
        <v>4</v>
      </c>
      <c r="BH250" s="48">
        <v>0</v>
      </c>
      <c r="BI250" s="49">
        <v>0</v>
      </c>
      <c r="BJ250" s="48">
        <v>0</v>
      </c>
      <c r="BK250" s="49">
        <v>0</v>
      </c>
      <c r="BL250" s="48">
        <v>24</v>
      </c>
      <c r="BM250" s="49">
        <v>96</v>
      </c>
      <c r="BN250" s="48">
        <v>25</v>
      </c>
    </row>
    <row r="251" spans="1:66" ht="15">
      <c r="A251" s="65" t="s">
        <v>240</v>
      </c>
      <c r="B251" s="65" t="s">
        <v>240</v>
      </c>
      <c r="C251" s="66" t="s">
        <v>3370</v>
      </c>
      <c r="D251" s="67">
        <v>10</v>
      </c>
      <c r="E251" s="68" t="s">
        <v>136</v>
      </c>
      <c r="F251" s="69">
        <v>20</v>
      </c>
      <c r="G251" s="66"/>
      <c r="H251" s="70"/>
      <c r="I251" s="71"/>
      <c r="J251" s="71"/>
      <c r="K251" s="34" t="s">
        <v>65</v>
      </c>
      <c r="L251" s="78">
        <v>253</v>
      </c>
      <c r="M251" s="78"/>
      <c r="N251" s="73" t="s">
        <v>888</v>
      </c>
      <c r="O251" s="80" t="s">
        <v>198</v>
      </c>
      <c r="P251" s="82">
        <v>43479.29519675926</v>
      </c>
      <c r="Q251" s="80" t="s">
        <v>434</v>
      </c>
      <c r="R251" s="84" t="s">
        <v>681</v>
      </c>
      <c r="S251" s="80" t="s">
        <v>802</v>
      </c>
      <c r="T251" s="80" t="s">
        <v>1028</v>
      </c>
      <c r="U251" s="80" t="s">
        <v>1198</v>
      </c>
      <c r="V251" s="80" t="s">
        <v>1198</v>
      </c>
      <c r="W251" s="82">
        <v>43479.29519675926</v>
      </c>
      <c r="X251" s="85">
        <v>43479</v>
      </c>
      <c r="Y251" s="83" t="s">
        <v>1391</v>
      </c>
      <c r="Z251" s="80" t="s">
        <v>1711</v>
      </c>
      <c r="AA251" s="80"/>
      <c r="AB251" s="80"/>
      <c r="AC251" s="83" t="s">
        <v>1991</v>
      </c>
      <c r="AD251" s="80"/>
      <c r="AE251" s="80" t="b">
        <v>0</v>
      </c>
      <c r="AF251" s="80">
        <v>3</v>
      </c>
      <c r="AG251" s="83" t="s">
        <v>2147</v>
      </c>
      <c r="AH251" s="80" t="b">
        <v>0</v>
      </c>
      <c r="AI251" s="80" t="s">
        <v>2150</v>
      </c>
      <c r="AJ251" s="80"/>
      <c r="AK251" s="83" t="s">
        <v>2147</v>
      </c>
      <c r="AL251" s="80" t="b">
        <v>0</v>
      </c>
      <c r="AM251" s="80">
        <v>4</v>
      </c>
      <c r="AN251" s="83" t="s">
        <v>2147</v>
      </c>
      <c r="AO251" s="80" t="s">
        <v>2185</v>
      </c>
      <c r="AP251" s="80" t="b">
        <v>0</v>
      </c>
      <c r="AQ251" s="83" t="s">
        <v>1991</v>
      </c>
      <c r="AR251" s="80"/>
      <c r="AS251" s="80">
        <v>0</v>
      </c>
      <c r="AT251" s="80">
        <v>0</v>
      </c>
      <c r="AU251" s="80"/>
      <c r="AV251" s="80"/>
      <c r="AW251" s="80"/>
      <c r="AX251" s="80"/>
      <c r="AY251" s="80"/>
      <c r="AZ251" s="80"/>
      <c r="BA251" s="80"/>
      <c r="BB251" s="80"/>
      <c r="BC251">
        <v>14</v>
      </c>
      <c r="BD251" s="79" t="str">
        <f>REPLACE(INDEX(GroupVertices[Group],MATCH(Edges25[[#This Row],[Vertex 1]],GroupVertices[Vertex],0)),1,1,"")</f>
        <v>3</v>
      </c>
      <c r="BE251" s="79" t="str">
        <f>REPLACE(INDEX(GroupVertices[Group],MATCH(Edges25[[#This Row],[Vertex 2]],GroupVertices[Vertex],0)),1,1,"")</f>
        <v>3</v>
      </c>
      <c r="BF251" s="48">
        <v>2</v>
      </c>
      <c r="BG251" s="49">
        <v>8.333333333333334</v>
      </c>
      <c r="BH251" s="48">
        <v>0</v>
      </c>
      <c r="BI251" s="49">
        <v>0</v>
      </c>
      <c r="BJ251" s="48">
        <v>0</v>
      </c>
      <c r="BK251" s="49">
        <v>0</v>
      </c>
      <c r="BL251" s="48">
        <v>22</v>
      </c>
      <c r="BM251" s="49">
        <v>91.66666666666667</v>
      </c>
      <c r="BN251" s="48">
        <v>24</v>
      </c>
    </row>
    <row r="252" spans="1:66" ht="15">
      <c r="A252" s="65" t="s">
        <v>240</v>
      </c>
      <c r="B252" s="65" t="s">
        <v>240</v>
      </c>
      <c r="C252" s="66" t="s">
        <v>3370</v>
      </c>
      <c r="D252" s="67">
        <v>10</v>
      </c>
      <c r="E252" s="68" t="s">
        <v>136</v>
      </c>
      <c r="F252" s="69">
        <v>20</v>
      </c>
      <c r="G252" s="66"/>
      <c r="H252" s="70"/>
      <c r="I252" s="71"/>
      <c r="J252" s="71"/>
      <c r="K252" s="34" t="s">
        <v>65</v>
      </c>
      <c r="L252" s="78">
        <v>254</v>
      </c>
      <c r="M252" s="78"/>
      <c r="N252" s="73" t="s">
        <v>850</v>
      </c>
      <c r="O252" s="80" t="s">
        <v>198</v>
      </c>
      <c r="P252" s="82">
        <v>43487.45055555556</v>
      </c>
      <c r="Q252" s="80" t="s">
        <v>435</v>
      </c>
      <c r="R252" s="84" t="s">
        <v>682</v>
      </c>
      <c r="S252" s="80" t="s">
        <v>801</v>
      </c>
      <c r="T252" s="80" t="s">
        <v>1029</v>
      </c>
      <c r="U252" s="80" t="s">
        <v>1199</v>
      </c>
      <c r="V252" s="80" t="s">
        <v>1199</v>
      </c>
      <c r="W252" s="82">
        <v>43487.45055555556</v>
      </c>
      <c r="X252" s="85">
        <v>43487</v>
      </c>
      <c r="Y252" s="83" t="s">
        <v>1518</v>
      </c>
      <c r="Z252" s="80" t="s">
        <v>1712</v>
      </c>
      <c r="AA252" s="80"/>
      <c r="AB252" s="80"/>
      <c r="AC252" s="83" t="s">
        <v>1992</v>
      </c>
      <c r="AD252" s="80"/>
      <c r="AE252" s="80" t="b">
        <v>0</v>
      </c>
      <c r="AF252" s="80">
        <v>3</v>
      </c>
      <c r="AG252" s="83" t="s">
        <v>2147</v>
      </c>
      <c r="AH252" s="80" t="b">
        <v>0</v>
      </c>
      <c r="AI252" s="80" t="s">
        <v>2150</v>
      </c>
      <c r="AJ252" s="80"/>
      <c r="AK252" s="83" t="s">
        <v>2147</v>
      </c>
      <c r="AL252" s="80" t="b">
        <v>0</v>
      </c>
      <c r="AM252" s="80">
        <v>6</v>
      </c>
      <c r="AN252" s="83" t="s">
        <v>2147</v>
      </c>
      <c r="AO252" s="80" t="s">
        <v>2185</v>
      </c>
      <c r="AP252" s="80" t="b">
        <v>0</v>
      </c>
      <c r="AQ252" s="83" t="s">
        <v>1992</v>
      </c>
      <c r="AR252" s="80"/>
      <c r="AS252" s="80">
        <v>0</v>
      </c>
      <c r="AT252" s="80">
        <v>0</v>
      </c>
      <c r="AU252" s="80"/>
      <c r="AV252" s="80"/>
      <c r="AW252" s="80"/>
      <c r="AX252" s="80"/>
      <c r="AY252" s="80"/>
      <c r="AZ252" s="80"/>
      <c r="BA252" s="80"/>
      <c r="BB252" s="80"/>
      <c r="BC252">
        <v>14</v>
      </c>
      <c r="BD252" s="79" t="str">
        <f>REPLACE(INDEX(GroupVertices[Group],MATCH(Edges25[[#This Row],[Vertex 1]],GroupVertices[Vertex],0)),1,1,"")</f>
        <v>3</v>
      </c>
      <c r="BE252" s="79" t="str">
        <f>REPLACE(INDEX(GroupVertices[Group],MATCH(Edges25[[#This Row],[Vertex 2]],GroupVertices[Vertex],0)),1,1,"")</f>
        <v>3</v>
      </c>
      <c r="BF252" s="48">
        <v>0</v>
      </c>
      <c r="BG252" s="49">
        <v>0</v>
      </c>
      <c r="BH252" s="48">
        <v>0</v>
      </c>
      <c r="BI252" s="49">
        <v>0</v>
      </c>
      <c r="BJ252" s="48">
        <v>0</v>
      </c>
      <c r="BK252" s="49">
        <v>0</v>
      </c>
      <c r="BL252" s="48">
        <v>21</v>
      </c>
      <c r="BM252" s="49">
        <v>100</v>
      </c>
      <c r="BN252" s="48">
        <v>21</v>
      </c>
    </row>
    <row r="253" spans="1:66" ht="15">
      <c r="A253" s="65" t="s">
        <v>240</v>
      </c>
      <c r="B253" s="65" t="s">
        <v>240</v>
      </c>
      <c r="C253" s="66" t="s">
        <v>3370</v>
      </c>
      <c r="D253" s="67">
        <v>10</v>
      </c>
      <c r="E253" s="68" t="s">
        <v>136</v>
      </c>
      <c r="F253" s="69">
        <v>20</v>
      </c>
      <c r="G253" s="66"/>
      <c r="H253" s="70"/>
      <c r="I253" s="71"/>
      <c r="J253" s="71"/>
      <c r="K253" s="34" t="s">
        <v>65</v>
      </c>
      <c r="L253" s="78">
        <v>255</v>
      </c>
      <c r="M253" s="78"/>
      <c r="N253" s="73" t="s">
        <v>850</v>
      </c>
      <c r="O253" s="80" t="s">
        <v>198</v>
      </c>
      <c r="P253" s="82">
        <v>43487.646145833336</v>
      </c>
      <c r="Q253" s="80" t="s">
        <v>436</v>
      </c>
      <c r="R253" s="84" t="s">
        <v>683</v>
      </c>
      <c r="S253" s="80" t="s">
        <v>802</v>
      </c>
      <c r="T253" s="80" t="s">
        <v>1030</v>
      </c>
      <c r="U253" s="80" t="s">
        <v>1200</v>
      </c>
      <c r="V253" s="80" t="s">
        <v>1200</v>
      </c>
      <c r="W253" s="82">
        <v>43487.646145833336</v>
      </c>
      <c r="X253" s="85">
        <v>43487</v>
      </c>
      <c r="Y253" s="83" t="s">
        <v>1446</v>
      </c>
      <c r="Z253" s="80" t="s">
        <v>1713</v>
      </c>
      <c r="AA253" s="80"/>
      <c r="AB253" s="80"/>
      <c r="AC253" s="83" t="s">
        <v>1993</v>
      </c>
      <c r="AD253" s="80"/>
      <c r="AE253" s="80" t="b">
        <v>0</v>
      </c>
      <c r="AF253" s="80">
        <v>5</v>
      </c>
      <c r="AG253" s="83" t="s">
        <v>2147</v>
      </c>
      <c r="AH253" s="80" t="b">
        <v>0</v>
      </c>
      <c r="AI253" s="80" t="s">
        <v>2150</v>
      </c>
      <c r="AJ253" s="80"/>
      <c r="AK253" s="83" t="s">
        <v>2147</v>
      </c>
      <c r="AL253" s="80" t="b">
        <v>0</v>
      </c>
      <c r="AM253" s="80">
        <v>3</v>
      </c>
      <c r="AN253" s="83" t="s">
        <v>2147</v>
      </c>
      <c r="AO253" s="80" t="s">
        <v>2185</v>
      </c>
      <c r="AP253" s="80" t="b">
        <v>0</v>
      </c>
      <c r="AQ253" s="83" t="s">
        <v>1993</v>
      </c>
      <c r="AR253" s="80"/>
      <c r="AS253" s="80">
        <v>0</v>
      </c>
      <c r="AT253" s="80">
        <v>0</v>
      </c>
      <c r="AU253" s="80"/>
      <c r="AV253" s="80"/>
      <c r="AW253" s="80"/>
      <c r="AX253" s="80"/>
      <c r="AY253" s="80"/>
      <c r="AZ253" s="80"/>
      <c r="BA253" s="80"/>
      <c r="BB253" s="80"/>
      <c r="BC253">
        <v>14</v>
      </c>
      <c r="BD253" s="79" t="str">
        <f>REPLACE(INDEX(GroupVertices[Group],MATCH(Edges25[[#This Row],[Vertex 1]],GroupVertices[Vertex],0)),1,1,"")</f>
        <v>3</v>
      </c>
      <c r="BE253" s="79" t="str">
        <f>REPLACE(INDEX(GroupVertices[Group],MATCH(Edges25[[#This Row],[Vertex 2]],GroupVertices[Vertex],0)),1,1,"")</f>
        <v>3</v>
      </c>
      <c r="BF253" s="48">
        <v>1</v>
      </c>
      <c r="BG253" s="49">
        <v>4.166666666666667</v>
      </c>
      <c r="BH253" s="48">
        <v>0</v>
      </c>
      <c r="BI253" s="49">
        <v>0</v>
      </c>
      <c r="BJ253" s="48">
        <v>0</v>
      </c>
      <c r="BK253" s="49">
        <v>0</v>
      </c>
      <c r="BL253" s="48">
        <v>23</v>
      </c>
      <c r="BM253" s="49">
        <v>95.83333333333333</v>
      </c>
      <c r="BN253" s="48">
        <v>24</v>
      </c>
    </row>
    <row r="254" spans="1:66" ht="15">
      <c r="A254" s="65" t="s">
        <v>240</v>
      </c>
      <c r="B254" s="65" t="s">
        <v>240</v>
      </c>
      <c r="C254" s="66" t="s">
        <v>3370</v>
      </c>
      <c r="D254" s="67">
        <v>10</v>
      </c>
      <c r="E254" s="68" t="s">
        <v>136</v>
      </c>
      <c r="F254" s="69">
        <v>20</v>
      </c>
      <c r="G254" s="66"/>
      <c r="H254" s="70"/>
      <c r="I254" s="71"/>
      <c r="J254" s="71"/>
      <c r="K254" s="34" t="s">
        <v>65</v>
      </c>
      <c r="L254" s="78">
        <v>256</v>
      </c>
      <c r="M254" s="78"/>
      <c r="N254" s="73" t="s">
        <v>850</v>
      </c>
      <c r="O254" s="80" t="s">
        <v>198</v>
      </c>
      <c r="P254" s="82">
        <v>43530.56486111111</v>
      </c>
      <c r="Q254" s="80" t="s">
        <v>437</v>
      </c>
      <c r="R254" s="80" t="s">
        <v>684</v>
      </c>
      <c r="S254" s="80" t="s">
        <v>828</v>
      </c>
      <c r="T254" s="80" t="s">
        <v>850</v>
      </c>
      <c r="U254" s="80"/>
      <c r="V254" s="80" t="s">
        <v>1299</v>
      </c>
      <c r="W254" s="82">
        <v>43530.56486111111</v>
      </c>
      <c r="X254" s="85">
        <v>43530</v>
      </c>
      <c r="Y254" s="83" t="s">
        <v>1516</v>
      </c>
      <c r="Z254" s="80" t="s">
        <v>1714</v>
      </c>
      <c r="AA254" s="80"/>
      <c r="AB254" s="80"/>
      <c r="AC254" s="83" t="s">
        <v>1994</v>
      </c>
      <c r="AD254" s="80"/>
      <c r="AE254" s="80" t="b">
        <v>0</v>
      </c>
      <c r="AF254" s="80">
        <v>4</v>
      </c>
      <c r="AG254" s="83" t="s">
        <v>2147</v>
      </c>
      <c r="AH254" s="80" t="b">
        <v>0</v>
      </c>
      <c r="AI254" s="80" t="s">
        <v>2150</v>
      </c>
      <c r="AJ254" s="80"/>
      <c r="AK254" s="83" t="s">
        <v>2147</v>
      </c>
      <c r="AL254" s="80" t="b">
        <v>0</v>
      </c>
      <c r="AM254" s="80">
        <v>4</v>
      </c>
      <c r="AN254" s="83" t="s">
        <v>2147</v>
      </c>
      <c r="AO254" s="80" t="s">
        <v>2185</v>
      </c>
      <c r="AP254" s="80" t="b">
        <v>0</v>
      </c>
      <c r="AQ254" s="83" t="s">
        <v>1994</v>
      </c>
      <c r="AR254" s="80"/>
      <c r="AS254" s="80">
        <v>0</v>
      </c>
      <c r="AT254" s="80">
        <v>0</v>
      </c>
      <c r="AU254" s="80"/>
      <c r="AV254" s="80"/>
      <c r="AW254" s="80"/>
      <c r="AX254" s="80"/>
      <c r="AY254" s="80"/>
      <c r="AZ254" s="80"/>
      <c r="BA254" s="80"/>
      <c r="BB254" s="80"/>
      <c r="BC254">
        <v>14</v>
      </c>
      <c r="BD254" s="79" t="str">
        <f>REPLACE(INDEX(GroupVertices[Group],MATCH(Edges25[[#This Row],[Vertex 1]],GroupVertices[Vertex],0)),1,1,"")</f>
        <v>3</v>
      </c>
      <c r="BE254" s="79" t="str">
        <f>REPLACE(INDEX(GroupVertices[Group],MATCH(Edges25[[#This Row],[Vertex 2]],GroupVertices[Vertex],0)),1,1,"")</f>
        <v>3</v>
      </c>
      <c r="BF254" s="48">
        <v>0</v>
      </c>
      <c r="BG254" s="49">
        <v>0</v>
      </c>
      <c r="BH254" s="48">
        <v>0</v>
      </c>
      <c r="BI254" s="49">
        <v>0</v>
      </c>
      <c r="BJ254" s="48">
        <v>0</v>
      </c>
      <c r="BK254" s="49">
        <v>0</v>
      </c>
      <c r="BL254" s="48">
        <v>31</v>
      </c>
      <c r="BM254" s="49">
        <v>100</v>
      </c>
      <c r="BN254" s="48">
        <v>31</v>
      </c>
    </row>
    <row r="255" spans="1:66" ht="15">
      <c r="A255" s="65" t="s">
        <v>240</v>
      </c>
      <c r="B255" s="65" t="s">
        <v>240</v>
      </c>
      <c r="C255" s="66" t="s">
        <v>3370</v>
      </c>
      <c r="D255" s="67">
        <v>10</v>
      </c>
      <c r="E255" s="68" t="s">
        <v>136</v>
      </c>
      <c r="F255" s="69">
        <v>20</v>
      </c>
      <c r="G255" s="66"/>
      <c r="H255" s="70"/>
      <c r="I255" s="71"/>
      <c r="J255" s="71"/>
      <c r="K255" s="34" t="s">
        <v>65</v>
      </c>
      <c r="L255" s="78">
        <v>257</v>
      </c>
      <c r="M255" s="78"/>
      <c r="N255" s="73" t="s">
        <v>888</v>
      </c>
      <c r="O255" s="80" t="s">
        <v>198</v>
      </c>
      <c r="P255" s="82">
        <v>43640.35084490741</v>
      </c>
      <c r="Q255" s="80" t="s">
        <v>438</v>
      </c>
      <c r="R255" s="84" t="s">
        <v>626</v>
      </c>
      <c r="S255" s="80" t="s">
        <v>802</v>
      </c>
      <c r="T255" s="80"/>
      <c r="U255" s="80" t="s">
        <v>1201</v>
      </c>
      <c r="V255" s="80" t="s">
        <v>1201</v>
      </c>
      <c r="W255" s="82">
        <v>43640.35084490741</v>
      </c>
      <c r="X255" s="85">
        <v>43640</v>
      </c>
      <c r="Y255" s="83" t="s">
        <v>1553</v>
      </c>
      <c r="Z255" s="80" t="s">
        <v>1715</v>
      </c>
      <c r="AA255" s="80"/>
      <c r="AB255" s="80"/>
      <c r="AC255" s="83" t="s">
        <v>1995</v>
      </c>
      <c r="AD255" s="80"/>
      <c r="AE255" s="80" t="b">
        <v>0</v>
      </c>
      <c r="AF255" s="80">
        <v>8</v>
      </c>
      <c r="AG255" s="83" t="s">
        <v>2147</v>
      </c>
      <c r="AH255" s="80" t="b">
        <v>0</v>
      </c>
      <c r="AI255" s="80" t="s">
        <v>2150</v>
      </c>
      <c r="AJ255" s="80"/>
      <c r="AK255" s="83" t="s">
        <v>2147</v>
      </c>
      <c r="AL255" s="80" t="b">
        <v>0</v>
      </c>
      <c r="AM255" s="80">
        <v>5</v>
      </c>
      <c r="AN255" s="83" t="s">
        <v>2147</v>
      </c>
      <c r="AO255" s="80" t="s">
        <v>2185</v>
      </c>
      <c r="AP255" s="80" t="b">
        <v>0</v>
      </c>
      <c r="AQ255" s="83" t="s">
        <v>1995</v>
      </c>
      <c r="AR255" s="80"/>
      <c r="AS255" s="80">
        <v>0</v>
      </c>
      <c r="AT255" s="80">
        <v>0</v>
      </c>
      <c r="AU255" s="80"/>
      <c r="AV255" s="80"/>
      <c r="AW255" s="80"/>
      <c r="AX255" s="80"/>
      <c r="AY255" s="80"/>
      <c r="AZ255" s="80"/>
      <c r="BA255" s="80"/>
      <c r="BB255" s="80"/>
      <c r="BC255">
        <v>14</v>
      </c>
      <c r="BD255" s="79" t="str">
        <f>REPLACE(INDEX(GroupVertices[Group],MATCH(Edges25[[#This Row],[Vertex 1]],GroupVertices[Vertex],0)),1,1,"")</f>
        <v>3</v>
      </c>
      <c r="BE255" s="79" t="str">
        <f>REPLACE(INDEX(GroupVertices[Group],MATCH(Edges25[[#This Row],[Vertex 2]],GroupVertices[Vertex],0)),1,1,"")</f>
        <v>3</v>
      </c>
      <c r="BF255" s="48">
        <v>1</v>
      </c>
      <c r="BG255" s="49">
        <v>4</v>
      </c>
      <c r="BH255" s="48">
        <v>0</v>
      </c>
      <c r="BI255" s="49">
        <v>0</v>
      </c>
      <c r="BJ255" s="48">
        <v>0</v>
      </c>
      <c r="BK255" s="49">
        <v>0</v>
      </c>
      <c r="BL255" s="48">
        <v>24</v>
      </c>
      <c r="BM255" s="49">
        <v>96</v>
      </c>
      <c r="BN255" s="48">
        <v>25</v>
      </c>
    </row>
    <row r="256" spans="1:66" ht="15">
      <c r="A256" s="65" t="s">
        <v>241</v>
      </c>
      <c r="B256" s="65" t="s">
        <v>241</v>
      </c>
      <c r="C256" s="66" t="s">
        <v>3375</v>
      </c>
      <c r="D256" s="67">
        <v>4.166666666666667</v>
      </c>
      <c r="E256" s="68" t="s">
        <v>132</v>
      </c>
      <c r="F256" s="69">
        <v>36.666666666666664</v>
      </c>
      <c r="G256" s="66"/>
      <c r="H256" s="70"/>
      <c r="I256" s="71"/>
      <c r="J256" s="71"/>
      <c r="K256" s="34" t="s">
        <v>65</v>
      </c>
      <c r="L256" s="78">
        <v>258</v>
      </c>
      <c r="M256" s="78"/>
      <c r="N256" s="73" t="s">
        <v>850</v>
      </c>
      <c r="O256" s="80" t="s">
        <v>198</v>
      </c>
      <c r="P256" s="82">
        <v>43668.27784722222</v>
      </c>
      <c r="Q256" s="80" t="s">
        <v>493</v>
      </c>
      <c r="R256" s="80" t="s">
        <v>718</v>
      </c>
      <c r="S256" s="80" t="s">
        <v>803</v>
      </c>
      <c r="T256" s="80" t="s">
        <v>1074</v>
      </c>
      <c r="U256" s="80" t="s">
        <v>1232</v>
      </c>
      <c r="V256" s="80" t="s">
        <v>1232</v>
      </c>
      <c r="W256" s="82">
        <v>43668.27784722222</v>
      </c>
      <c r="X256" s="85">
        <v>43668</v>
      </c>
      <c r="Y256" s="83" t="s">
        <v>1389</v>
      </c>
      <c r="Z256" s="80" t="s">
        <v>1770</v>
      </c>
      <c r="AA256" s="80"/>
      <c r="AB256" s="80"/>
      <c r="AC256" s="83" t="s">
        <v>2050</v>
      </c>
      <c r="AD256" s="80"/>
      <c r="AE256" s="80" t="b">
        <v>0</v>
      </c>
      <c r="AF256" s="80">
        <v>3</v>
      </c>
      <c r="AG256" s="83" t="s">
        <v>2147</v>
      </c>
      <c r="AH256" s="80" t="b">
        <v>0</v>
      </c>
      <c r="AI256" s="80" t="s">
        <v>2155</v>
      </c>
      <c r="AJ256" s="80"/>
      <c r="AK256" s="83" t="s">
        <v>2147</v>
      </c>
      <c r="AL256" s="80" t="b">
        <v>0</v>
      </c>
      <c r="AM256" s="80">
        <v>0</v>
      </c>
      <c r="AN256" s="83" t="s">
        <v>2147</v>
      </c>
      <c r="AO256" s="80" t="s">
        <v>2185</v>
      </c>
      <c r="AP256" s="80" t="b">
        <v>0</v>
      </c>
      <c r="AQ256" s="83" t="s">
        <v>2050</v>
      </c>
      <c r="AR256" s="80"/>
      <c r="AS256" s="80">
        <v>0</v>
      </c>
      <c r="AT256" s="80">
        <v>0</v>
      </c>
      <c r="AU256" s="80"/>
      <c r="AV256" s="80"/>
      <c r="AW256" s="80"/>
      <c r="AX256" s="80"/>
      <c r="AY256" s="80"/>
      <c r="AZ256" s="80"/>
      <c r="BA256" s="80"/>
      <c r="BB256" s="80"/>
      <c r="BC256">
        <v>3</v>
      </c>
      <c r="BD256" s="79" t="str">
        <f>REPLACE(INDEX(GroupVertices[Group],MATCH(Edges25[[#This Row],[Vertex 1]],GroupVertices[Vertex],0)),1,1,"")</f>
        <v>3</v>
      </c>
      <c r="BE256" s="79" t="str">
        <f>REPLACE(INDEX(GroupVertices[Group],MATCH(Edges25[[#This Row],[Vertex 2]],GroupVertices[Vertex],0)),1,1,"")</f>
        <v>3</v>
      </c>
      <c r="BF256" s="48">
        <v>0</v>
      </c>
      <c r="BG256" s="49">
        <v>0</v>
      </c>
      <c r="BH256" s="48">
        <v>0</v>
      </c>
      <c r="BI256" s="49">
        <v>0</v>
      </c>
      <c r="BJ256" s="48">
        <v>0</v>
      </c>
      <c r="BK256" s="49">
        <v>0</v>
      </c>
      <c r="BL256" s="48">
        <v>26</v>
      </c>
      <c r="BM256" s="49">
        <v>100</v>
      </c>
      <c r="BN256" s="48">
        <v>26</v>
      </c>
    </row>
    <row r="257" spans="1:66" ht="15">
      <c r="A257" s="65" t="s">
        <v>240</v>
      </c>
      <c r="B257" s="65" t="s">
        <v>240</v>
      </c>
      <c r="C257" s="66" t="s">
        <v>3370</v>
      </c>
      <c r="D257" s="67">
        <v>10</v>
      </c>
      <c r="E257" s="68" t="s">
        <v>136</v>
      </c>
      <c r="F257" s="69">
        <v>20</v>
      </c>
      <c r="G257" s="66"/>
      <c r="H257" s="70"/>
      <c r="I257" s="71"/>
      <c r="J257" s="71"/>
      <c r="K257" s="34" t="s">
        <v>65</v>
      </c>
      <c r="L257" s="78">
        <v>259</v>
      </c>
      <c r="M257" s="78"/>
      <c r="N257" s="73" t="s">
        <v>888</v>
      </c>
      <c r="O257" s="80" t="s">
        <v>198</v>
      </c>
      <c r="P257" s="82">
        <v>43668.48268518518</v>
      </c>
      <c r="Q257" s="80" t="s">
        <v>439</v>
      </c>
      <c r="R257" s="84" t="s">
        <v>685</v>
      </c>
      <c r="S257" s="80" t="s">
        <v>788</v>
      </c>
      <c r="T257" s="80"/>
      <c r="U257" s="80" t="s">
        <v>1202</v>
      </c>
      <c r="V257" s="80" t="s">
        <v>1202</v>
      </c>
      <c r="W257" s="82">
        <v>43668.48268518518</v>
      </c>
      <c r="X257" s="85">
        <v>43668</v>
      </c>
      <c r="Y257" s="83" t="s">
        <v>1398</v>
      </c>
      <c r="Z257" s="80" t="s">
        <v>1716</v>
      </c>
      <c r="AA257" s="80"/>
      <c r="AB257" s="80"/>
      <c r="AC257" s="83" t="s">
        <v>1996</v>
      </c>
      <c r="AD257" s="80"/>
      <c r="AE257" s="80" t="b">
        <v>0</v>
      </c>
      <c r="AF257" s="80">
        <v>3</v>
      </c>
      <c r="AG257" s="83" t="s">
        <v>2147</v>
      </c>
      <c r="AH257" s="80" t="b">
        <v>0</v>
      </c>
      <c r="AI257" s="80" t="s">
        <v>2150</v>
      </c>
      <c r="AJ257" s="80"/>
      <c r="AK257" s="83" t="s">
        <v>2147</v>
      </c>
      <c r="AL257" s="80" t="b">
        <v>0</v>
      </c>
      <c r="AM257" s="80">
        <v>1</v>
      </c>
      <c r="AN257" s="83" t="s">
        <v>2147</v>
      </c>
      <c r="AO257" s="80" t="s">
        <v>2185</v>
      </c>
      <c r="AP257" s="80" t="b">
        <v>0</v>
      </c>
      <c r="AQ257" s="83" t="s">
        <v>1996</v>
      </c>
      <c r="AR257" s="80"/>
      <c r="AS257" s="80">
        <v>0</v>
      </c>
      <c r="AT257" s="80">
        <v>0</v>
      </c>
      <c r="AU257" s="80"/>
      <c r="AV257" s="80"/>
      <c r="AW257" s="80"/>
      <c r="AX257" s="80"/>
      <c r="AY257" s="80"/>
      <c r="AZ257" s="80"/>
      <c r="BA257" s="80"/>
      <c r="BB257" s="80"/>
      <c r="BC257">
        <v>14</v>
      </c>
      <c r="BD257" s="79" t="str">
        <f>REPLACE(INDEX(GroupVertices[Group],MATCH(Edges25[[#This Row],[Vertex 1]],GroupVertices[Vertex],0)),1,1,"")</f>
        <v>3</v>
      </c>
      <c r="BE257" s="79" t="str">
        <f>REPLACE(INDEX(GroupVertices[Group],MATCH(Edges25[[#This Row],[Vertex 2]],GroupVertices[Vertex],0)),1,1,"")</f>
        <v>3</v>
      </c>
      <c r="BF257" s="48">
        <v>1</v>
      </c>
      <c r="BG257" s="49">
        <v>2.5641025641025643</v>
      </c>
      <c r="BH257" s="48">
        <v>0</v>
      </c>
      <c r="BI257" s="49">
        <v>0</v>
      </c>
      <c r="BJ257" s="48">
        <v>0</v>
      </c>
      <c r="BK257" s="49">
        <v>0</v>
      </c>
      <c r="BL257" s="48">
        <v>38</v>
      </c>
      <c r="BM257" s="49">
        <v>97.43589743589743</v>
      </c>
      <c r="BN257" s="48">
        <v>39</v>
      </c>
    </row>
    <row r="258" spans="1:66" ht="15">
      <c r="A258" s="65" t="s">
        <v>240</v>
      </c>
      <c r="B258" s="65" t="s">
        <v>240</v>
      </c>
      <c r="C258" s="66" t="s">
        <v>3370</v>
      </c>
      <c r="D258" s="67">
        <v>10</v>
      </c>
      <c r="E258" s="68" t="s">
        <v>136</v>
      </c>
      <c r="F258" s="69">
        <v>20</v>
      </c>
      <c r="G258" s="66"/>
      <c r="H258" s="70"/>
      <c r="I258" s="71"/>
      <c r="J258" s="71"/>
      <c r="K258" s="34" t="s">
        <v>65</v>
      </c>
      <c r="L258" s="78">
        <v>260</v>
      </c>
      <c r="M258" s="78"/>
      <c r="N258" s="73" t="s">
        <v>888</v>
      </c>
      <c r="O258" s="80" t="s">
        <v>198</v>
      </c>
      <c r="P258" s="82">
        <v>43671.302141203705</v>
      </c>
      <c r="Q258" s="80" t="s">
        <v>440</v>
      </c>
      <c r="R258" s="84" t="s">
        <v>685</v>
      </c>
      <c r="S258" s="80" t="s">
        <v>788</v>
      </c>
      <c r="T258" s="80" t="s">
        <v>888</v>
      </c>
      <c r="U258" s="80" t="s">
        <v>1203</v>
      </c>
      <c r="V258" s="80" t="s">
        <v>1203</v>
      </c>
      <c r="W258" s="82">
        <v>43671.302141203705</v>
      </c>
      <c r="X258" s="85">
        <v>43671</v>
      </c>
      <c r="Y258" s="83" t="s">
        <v>1374</v>
      </c>
      <c r="Z258" s="80" t="s">
        <v>1717</v>
      </c>
      <c r="AA258" s="80"/>
      <c r="AB258" s="80"/>
      <c r="AC258" s="83" t="s">
        <v>1997</v>
      </c>
      <c r="AD258" s="80"/>
      <c r="AE258" s="80" t="b">
        <v>0</v>
      </c>
      <c r="AF258" s="80">
        <v>1</v>
      </c>
      <c r="AG258" s="83" t="s">
        <v>2147</v>
      </c>
      <c r="AH258" s="80" t="b">
        <v>0</v>
      </c>
      <c r="AI258" s="80" t="s">
        <v>2150</v>
      </c>
      <c r="AJ258" s="80"/>
      <c r="AK258" s="83" t="s">
        <v>2147</v>
      </c>
      <c r="AL258" s="80" t="b">
        <v>0</v>
      </c>
      <c r="AM258" s="80">
        <v>1</v>
      </c>
      <c r="AN258" s="83" t="s">
        <v>2147</v>
      </c>
      <c r="AO258" s="80" t="s">
        <v>2185</v>
      </c>
      <c r="AP258" s="80" t="b">
        <v>0</v>
      </c>
      <c r="AQ258" s="83" t="s">
        <v>1997</v>
      </c>
      <c r="AR258" s="80"/>
      <c r="AS258" s="80">
        <v>0</v>
      </c>
      <c r="AT258" s="80">
        <v>0</v>
      </c>
      <c r="AU258" s="80"/>
      <c r="AV258" s="80"/>
      <c r="AW258" s="80"/>
      <c r="AX258" s="80"/>
      <c r="AY258" s="80"/>
      <c r="AZ258" s="80"/>
      <c r="BA258" s="80"/>
      <c r="BB258" s="80"/>
      <c r="BC258">
        <v>14</v>
      </c>
      <c r="BD258" s="79" t="str">
        <f>REPLACE(INDEX(GroupVertices[Group],MATCH(Edges25[[#This Row],[Vertex 1]],GroupVertices[Vertex],0)),1,1,"")</f>
        <v>3</v>
      </c>
      <c r="BE258" s="79" t="str">
        <f>REPLACE(INDEX(GroupVertices[Group],MATCH(Edges25[[#This Row],[Vertex 2]],GroupVertices[Vertex],0)),1,1,"")</f>
        <v>3</v>
      </c>
      <c r="BF258" s="48">
        <v>1</v>
      </c>
      <c r="BG258" s="49">
        <v>3.3333333333333335</v>
      </c>
      <c r="BH258" s="48">
        <v>0</v>
      </c>
      <c r="BI258" s="49">
        <v>0</v>
      </c>
      <c r="BJ258" s="48">
        <v>0</v>
      </c>
      <c r="BK258" s="49">
        <v>0</v>
      </c>
      <c r="BL258" s="48">
        <v>29</v>
      </c>
      <c r="BM258" s="49">
        <v>96.66666666666667</v>
      </c>
      <c r="BN258" s="48">
        <v>30</v>
      </c>
    </row>
    <row r="259" spans="1:66" ht="15">
      <c r="A259" s="65" t="s">
        <v>240</v>
      </c>
      <c r="B259" s="65" t="s">
        <v>240</v>
      </c>
      <c r="C259" s="66" t="s">
        <v>3370</v>
      </c>
      <c r="D259" s="67">
        <v>10</v>
      </c>
      <c r="E259" s="68" t="s">
        <v>136</v>
      </c>
      <c r="F259" s="69">
        <v>20</v>
      </c>
      <c r="G259" s="66"/>
      <c r="H259" s="70"/>
      <c r="I259" s="71"/>
      <c r="J259" s="71"/>
      <c r="K259" s="34" t="s">
        <v>65</v>
      </c>
      <c r="L259" s="78">
        <v>261</v>
      </c>
      <c r="M259" s="78"/>
      <c r="N259" s="73" t="s">
        <v>888</v>
      </c>
      <c r="O259" s="80" t="s">
        <v>198</v>
      </c>
      <c r="P259" s="82">
        <v>43675.493101851855</v>
      </c>
      <c r="Q259" s="80" t="s">
        <v>441</v>
      </c>
      <c r="R259" s="84" t="s">
        <v>685</v>
      </c>
      <c r="S259" s="80" t="s">
        <v>788</v>
      </c>
      <c r="T259" s="80"/>
      <c r="U259" s="80" t="s">
        <v>1204</v>
      </c>
      <c r="V259" s="80" t="s">
        <v>1204</v>
      </c>
      <c r="W259" s="82">
        <v>43675.493101851855</v>
      </c>
      <c r="X259" s="85">
        <v>43675</v>
      </c>
      <c r="Y259" s="83" t="s">
        <v>1461</v>
      </c>
      <c r="Z259" s="80" t="s">
        <v>1718</v>
      </c>
      <c r="AA259" s="80"/>
      <c r="AB259" s="80"/>
      <c r="AC259" s="83" t="s">
        <v>1998</v>
      </c>
      <c r="AD259" s="80"/>
      <c r="AE259" s="80" t="b">
        <v>0</v>
      </c>
      <c r="AF259" s="80">
        <v>1</v>
      </c>
      <c r="AG259" s="83" t="s">
        <v>2147</v>
      </c>
      <c r="AH259" s="80" t="b">
        <v>0</v>
      </c>
      <c r="AI259" s="80" t="s">
        <v>2150</v>
      </c>
      <c r="AJ259" s="80"/>
      <c r="AK259" s="83" t="s">
        <v>2147</v>
      </c>
      <c r="AL259" s="80" t="b">
        <v>0</v>
      </c>
      <c r="AM259" s="80">
        <v>2</v>
      </c>
      <c r="AN259" s="83" t="s">
        <v>2147</v>
      </c>
      <c r="AO259" s="80" t="s">
        <v>2185</v>
      </c>
      <c r="AP259" s="80" t="b">
        <v>0</v>
      </c>
      <c r="AQ259" s="83" t="s">
        <v>1998</v>
      </c>
      <c r="AR259" s="80"/>
      <c r="AS259" s="80">
        <v>0</v>
      </c>
      <c r="AT259" s="80">
        <v>0</v>
      </c>
      <c r="AU259" s="80"/>
      <c r="AV259" s="80"/>
      <c r="AW259" s="80"/>
      <c r="AX259" s="80"/>
      <c r="AY259" s="80"/>
      <c r="AZ259" s="80"/>
      <c r="BA259" s="80"/>
      <c r="BB259" s="80"/>
      <c r="BC259">
        <v>14</v>
      </c>
      <c r="BD259" s="79" t="str">
        <f>REPLACE(INDEX(GroupVertices[Group],MATCH(Edges25[[#This Row],[Vertex 1]],GroupVertices[Vertex],0)),1,1,"")</f>
        <v>3</v>
      </c>
      <c r="BE259" s="79" t="str">
        <f>REPLACE(INDEX(GroupVertices[Group],MATCH(Edges25[[#This Row],[Vertex 2]],GroupVertices[Vertex],0)),1,1,"")</f>
        <v>3</v>
      </c>
      <c r="BF259" s="48">
        <v>1</v>
      </c>
      <c r="BG259" s="49">
        <v>2.7777777777777777</v>
      </c>
      <c r="BH259" s="48">
        <v>0</v>
      </c>
      <c r="BI259" s="49">
        <v>0</v>
      </c>
      <c r="BJ259" s="48">
        <v>0</v>
      </c>
      <c r="BK259" s="49">
        <v>0</v>
      </c>
      <c r="BL259" s="48">
        <v>35</v>
      </c>
      <c r="BM259" s="49">
        <v>97.22222222222223</v>
      </c>
      <c r="BN259" s="48">
        <v>36</v>
      </c>
    </row>
    <row r="260" spans="1:66" ht="15">
      <c r="A260" s="65" t="s">
        <v>240</v>
      </c>
      <c r="B260" s="65" t="s">
        <v>240</v>
      </c>
      <c r="C260" s="66" t="s">
        <v>3370</v>
      </c>
      <c r="D260" s="67">
        <v>10</v>
      </c>
      <c r="E260" s="68" t="s">
        <v>136</v>
      </c>
      <c r="F260" s="69">
        <v>20</v>
      </c>
      <c r="G260" s="66"/>
      <c r="H260" s="70"/>
      <c r="I260" s="71"/>
      <c r="J260" s="71"/>
      <c r="K260" s="34" t="s">
        <v>65</v>
      </c>
      <c r="L260" s="78">
        <v>262</v>
      </c>
      <c r="M260" s="78"/>
      <c r="N260" s="73" t="s">
        <v>888</v>
      </c>
      <c r="O260" s="80" t="s">
        <v>198</v>
      </c>
      <c r="P260" s="82">
        <v>43678.628530092596</v>
      </c>
      <c r="Q260" s="80" t="s">
        <v>442</v>
      </c>
      <c r="R260" s="84" t="s">
        <v>685</v>
      </c>
      <c r="S260" s="80" t="s">
        <v>788</v>
      </c>
      <c r="T260" s="80"/>
      <c r="U260" s="80" t="s">
        <v>1205</v>
      </c>
      <c r="V260" s="80" t="s">
        <v>1205</v>
      </c>
      <c r="W260" s="82">
        <v>43678.628530092596</v>
      </c>
      <c r="X260" s="85">
        <v>43678</v>
      </c>
      <c r="Y260" s="83" t="s">
        <v>1534</v>
      </c>
      <c r="Z260" s="80" t="s">
        <v>1719</v>
      </c>
      <c r="AA260" s="80"/>
      <c r="AB260" s="80"/>
      <c r="AC260" s="83" t="s">
        <v>1999</v>
      </c>
      <c r="AD260" s="80"/>
      <c r="AE260" s="80" t="b">
        <v>0</v>
      </c>
      <c r="AF260" s="80">
        <v>1</v>
      </c>
      <c r="AG260" s="83" t="s">
        <v>2147</v>
      </c>
      <c r="AH260" s="80" t="b">
        <v>0</v>
      </c>
      <c r="AI260" s="80" t="s">
        <v>2150</v>
      </c>
      <c r="AJ260" s="80"/>
      <c r="AK260" s="83" t="s">
        <v>2147</v>
      </c>
      <c r="AL260" s="80" t="b">
        <v>0</v>
      </c>
      <c r="AM260" s="80">
        <v>0</v>
      </c>
      <c r="AN260" s="83" t="s">
        <v>2147</v>
      </c>
      <c r="AO260" s="80" t="s">
        <v>2185</v>
      </c>
      <c r="AP260" s="80" t="b">
        <v>0</v>
      </c>
      <c r="AQ260" s="83" t="s">
        <v>1999</v>
      </c>
      <c r="AR260" s="80"/>
      <c r="AS260" s="80">
        <v>0</v>
      </c>
      <c r="AT260" s="80">
        <v>0</v>
      </c>
      <c r="AU260" s="80"/>
      <c r="AV260" s="80"/>
      <c r="AW260" s="80"/>
      <c r="AX260" s="80"/>
      <c r="AY260" s="80"/>
      <c r="AZ260" s="80"/>
      <c r="BA260" s="80"/>
      <c r="BB260" s="80"/>
      <c r="BC260">
        <v>14</v>
      </c>
      <c r="BD260" s="79" t="str">
        <f>REPLACE(INDEX(GroupVertices[Group],MATCH(Edges25[[#This Row],[Vertex 1]],GroupVertices[Vertex],0)),1,1,"")</f>
        <v>3</v>
      </c>
      <c r="BE260" s="79" t="str">
        <f>REPLACE(INDEX(GroupVertices[Group],MATCH(Edges25[[#This Row],[Vertex 2]],GroupVertices[Vertex],0)),1,1,"")</f>
        <v>3</v>
      </c>
      <c r="BF260" s="48">
        <v>0</v>
      </c>
      <c r="BG260" s="49">
        <v>0</v>
      </c>
      <c r="BH260" s="48">
        <v>0</v>
      </c>
      <c r="BI260" s="49">
        <v>0</v>
      </c>
      <c r="BJ260" s="48">
        <v>0</v>
      </c>
      <c r="BK260" s="49">
        <v>0</v>
      </c>
      <c r="BL260" s="48">
        <v>19</v>
      </c>
      <c r="BM260" s="49">
        <v>100</v>
      </c>
      <c r="BN260" s="48">
        <v>19</v>
      </c>
    </row>
    <row r="261" spans="1:66" ht="15">
      <c r="A261" s="65" t="s">
        <v>241</v>
      </c>
      <c r="B261" s="65" t="s">
        <v>241</v>
      </c>
      <c r="C261" s="66" t="s">
        <v>3375</v>
      </c>
      <c r="D261" s="67">
        <v>4.166666666666667</v>
      </c>
      <c r="E261" s="68" t="s">
        <v>132</v>
      </c>
      <c r="F261" s="69">
        <v>36.666666666666664</v>
      </c>
      <c r="G261" s="66"/>
      <c r="H261" s="70"/>
      <c r="I261" s="71"/>
      <c r="J261" s="71"/>
      <c r="K261" s="34" t="s">
        <v>65</v>
      </c>
      <c r="L261" s="78">
        <v>263</v>
      </c>
      <c r="M261" s="78"/>
      <c r="N261" s="73" t="s">
        <v>850</v>
      </c>
      <c r="O261" s="80" t="s">
        <v>198</v>
      </c>
      <c r="P261" s="82">
        <v>43682.27784722222</v>
      </c>
      <c r="Q261" s="80" t="s">
        <v>494</v>
      </c>
      <c r="R261" s="80" t="s">
        <v>718</v>
      </c>
      <c r="S261" s="80" t="s">
        <v>803</v>
      </c>
      <c r="T261" s="80" t="s">
        <v>1074</v>
      </c>
      <c r="U261" s="80" t="s">
        <v>1233</v>
      </c>
      <c r="V261" s="80" t="s">
        <v>1233</v>
      </c>
      <c r="W261" s="82">
        <v>43682.27784722222</v>
      </c>
      <c r="X261" s="85">
        <v>43682</v>
      </c>
      <c r="Y261" s="83" t="s">
        <v>1389</v>
      </c>
      <c r="Z261" s="80" t="s">
        <v>1771</v>
      </c>
      <c r="AA261" s="80"/>
      <c r="AB261" s="80"/>
      <c r="AC261" s="83" t="s">
        <v>2051</v>
      </c>
      <c r="AD261" s="80"/>
      <c r="AE261" s="80" t="b">
        <v>0</v>
      </c>
      <c r="AF261" s="80">
        <v>3</v>
      </c>
      <c r="AG261" s="83" t="s">
        <v>2147</v>
      </c>
      <c r="AH261" s="80" t="b">
        <v>0</v>
      </c>
      <c r="AI261" s="80" t="s">
        <v>2155</v>
      </c>
      <c r="AJ261" s="80"/>
      <c r="AK261" s="83" t="s">
        <v>2147</v>
      </c>
      <c r="AL261" s="80" t="b">
        <v>0</v>
      </c>
      <c r="AM261" s="80">
        <v>0</v>
      </c>
      <c r="AN261" s="83" t="s">
        <v>2147</v>
      </c>
      <c r="AO261" s="80" t="s">
        <v>2185</v>
      </c>
      <c r="AP261" s="80" t="b">
        <v>0</v>
      </c>
      <c r="AQ261" s="83" t="s">
        <v>2051</v>
      </c>
      <c r="AR261" s="80"/>
      <c r="AS261" s="80">
        <v>0</v>
      </c>
      <c r="AT261" s="80">
        <v>0</v>
      </c>
      <c r="AU261" s="80"/>
      <c r="AV261" s="80"/>
      <c r="AW261" s="80"/>
      <c r="AX261" s="80"/>
      <c r="AY261" s="80"/>
      <c r="AZ261" s="80"/>
      <c r="BA261" s="80"/>
      <c r="BB261" s="80"/>
      <c r="BC261">
        <v>3</v>
      </c>
      <c r="BD261" s="79" t="str">
        <f>REPLACE(INDEX(GroupVertices[Group],MATCH(Edges25[[#This Row],[Vertex 1]],GroupVertices[Vertex],0)),1,1,"")</f>
        <v>3</v>
      </c>
      <c r="BE261" s="79" t="str">
        <f>REPLACE(INDEX(GroupVertices[Group],MATCH(Edges25[[#This Row],[Vertex 2]],GroupVertices[Vertex],0)),1,1,"")</f>
        <v>3</v>
      </c>
      <c r="BF261" s="48">
        <v>0</v>
      </c>
      <c r="BG261" s="49">
        <v>0</v>
      </c>
      <c r="BH261" s="48">
        <v>0</v>
      </c>
      <c r="BI261" s="49">
        <v>0</v>
      </c>
      <c r="BJ261" s="48">
        <v>0</v>
      </c>
      <c r="BK261" s="49">
        <v>0</v>
      </c>
      <c r="BL261" s="48">
        <v>26</v>
      </c>
      <c r="BM261" s="49">
        <v>100</v>
      </c>
      <c r="BN261" s="48">
        <v>26</v>
      </c>
    </row>
    <row r="262" spans="1:66" ht="15">
      <c r="A262" s="65" t="s">
        <v>240</v>
      </c>
      <c r="B262" s="65" t="s">
        <v>240</v>
      </c>
      <c r="C262" s="66" t="s">
        <v>3370</v>
      </c>
      <c r="D262" s="67">
        <v>10</v>
      </c>
      <c r="E262" s="68" t="s">
        <v>136</v>
      </c>
      <c r="F262" s="69">
        <v>20</v>
      </c>
      <c r="G262" s="66"/>
      <c r="H262" s="70"/>
      <c r="I262" s="71"/>
      <c r="J262" s="71"/>
      <c r="K262" s="34" t="s">
        <v>65</v>
      </c>
      <c r="L262" s="78">
        <v>264</v>
      </c>
      <c r="M262" s="78"/>
      <c r="N262" s="73" t="s">
        <v>888</v>
      </c>
      <c r="O262" s="80" t="s">
        <v>198</v>
      </c>
      <c r="P262" s="82">
        <v>43683.350752314815</v>
      </c>
      <c r="Q262" s="80" t="s">
        <v>443</v>
      </c>
      <c r="R262" s="84" t="s">
        <v>685</v>
      </c>
      <c r="S262" s="80" t="s">
        <v>788</v>
      </c>
      <c r="T262" s="80" t="s">
        <v>888</v>
      </c>
      <c r="U262" s="80" t="s">
        <v>1206</v>
      </c>
      <c r="V262" s="80" t="s">
        <v>1206</v>
      </c>
      <c r="W262" s="82">
        <v>43683.350752314815</v>
      </c>
      <c r="X262" s="85">
        <v>43683</v>
      </c>
      <c r="Y262" s="83" t="s">
        <v>1390</v>
      </c>
      <c r="Z262" s="80" t="s">
        <v>1720</v>
      </c>
      <c r="AA262" s="80"/>
      <c r="AB262" s="80"/>
      <c r="AC262" s="83" t="s">
        <v>2000</v>
      </c>
      <c r="AD262" s="80"/>
      <c r="AE262" s="80" t="b">
        <v>0</v>
      </c>
      <c r="AF262" s="80">
        <v>0</v>
      </c>
      <c r="AG262" s="83" t="s">
        <v>2147</v>
      </c>
      <c r="AH262" s="80" t="b">
        <v>0</v>
      </c>
      <c r="AI262" s="80" t="s">
        <v>2150</v>
      </c>
      <c r="AJ262" s="80"/>
      <c r="AK262" s="83" t="s">
        <v>2147</v>
      </c>
      <c r="AL262" s="80" t="b">
        <v>0</v>
      </c>
      <c r="AM262" s="80">
        <v>2</v>
      </c>
      <c r="AN262" s="83" t="s">
        <v>2147</v>
      </c>
      <c r="AO262" s="80" t="s">
        <v>2185</v>
      </c>
      <c r="AP262" s="80" t="b">
        <v>0</v>
      </c>
      <c r="AQ262" s="83" t="s">
        <v>2000</v>
      </c>
      <c r="AR262" s="80"/>
      <c r="AS262" s="80">
        <v>0</v>
      </c>
      <c r="AT262" s="80">
        <v>0</v>
      </c>
      <c r="AU262" s="80"/>
      <c r="AV262" s="80"/>
      <c r="AW262" s="80"/>
      <c r="AX262" s="80"/>
      <c r="AY262" s="80"/>
      <c r="AZ262" s="80"/>
      <c r="BA262" s="80"/>
      <c r="BB262" s="80"/>
      <c r="BC262">
        <v>14</v>
      </c>
      <c r="BD262" s="79" t="str">
        <f>REPLACE(INDEX(GroupVertices[Group],MATCH(Edges25[[#This Row],[Vertex 1]],GroupVertices[Vertex],0)),1,1,"")</f>
        <v>3</v>
      </c>
      <c r="BE262" s="79" t="str">
        <f>REPLACE(INDEX(GroupVertices[Group],MATCH(Edges25[[#This Row],[Vertex 2]],GroupVertices[Vertex],0)),1,1,"")</f>
        <v>3</v>
      </c>
      <c r="BF262" s="48">
        <v>2</v>
      </c>
      <c r="BG262" s="49">
        <v>6.25</v>
      </c>
      <c r="BH262" s="48">
        <v>0</v>
      </c>
      <c r="BI262" s="49">
        <v>0</v>
      </c>
      <c r="BJ262" s="48">
        <v>0</v>
      </c>
      <c r="BK262" s="49">
        <v>0</v>
      </c>
      <c r="BL262" s="48">
        <v>30</v>
      </c>
      <c r="BM262" s="49">
        <v>93.75</v>
      </c>
      <c r="BN262" s="48">
        <v>32</v>
      </c>
    </row>
    <row r="263" spans="1:66" ht="15">
      <c r="A263" s="65" t="s">
        <v>253</v>
      </c>
      <c r="B263" s="65" t="s">
        <v>253</v>
      </c>
      <c r="C263" s="66" t="s">
        <v>3373</v>
      </c>
      <c r="D263" s="67">
        <v>8.25</v>
      </c>
      <c r="E263" s="68" t="s">
        <v>136</v>
      </c>
      <c r="F263" s="69">
        <v>25</v>
      </c>
      <c r="G263" s="66"/>
      <c r="H263" s="70"/>
      <c r="I263" s="71"/>
      <c r="J263" s="71"/>
      <c r="K263" s="34" t="s">
        <v>65</v>
      </c>
      <c r="L263" s="78">
        <v>268</v>
      </c>
      <c r="M263" s="78"/>
      <c r="N263" s="73" t="s">
        <v>850</v>
      </c>
      <c r="O263" s="80" t="s">
        <v>198</v>
      </c>
      <c r="P263" s="82">
        <v>43353.63542824074</v>
      </c>
      <c r="Q263" s="80" t="s">
        <v>563</v>
      </c>
      <c r="R263" s="80" t="s">
        <v>764</v>
      </c>
      <c r="S263" s="80" t="s">
        <v>784</v>
      </c>
      <c r="T263" s="80" t="s">
        <v>945</v>
      </c>
      <c r="U263" s="80" t="s">
        <v>1274</v>
      </c>
      <c r="V263" s="80" t="s">
        <v>1274</v>
      </c>
      <c r="W263" s="82">
        <v>43353.63542824074</v>
      </c>
      <c r="X263" s="85">
        <v>43353</v>
      </c>
      <c r="Y263" s="83" t="s">
        <v>1365</v>
      </c>
      <c r="Z263" s="80" t="s">
        <v>1840</v>
      </c>
      <c r="AA263" s="80"/>
      <c r="AB263" s="80"/>
      <c r="AC263" s="83" t="s">
        <v>2121</v>
      </c>
      <c r="AD263" s="80"/>
      <c r="AE263" s="80" t="b">
        <v>0</v>
      </c>
      <c r="AF263" s="80">
        <v>1</v>
      </c>
      <c r="AG263" s="83" t="s">
        <v>2147</v>
      </c>
      <c r="AH263" s="80" t="b">
        <v>0</v>
      </c>
      <c r="AI263" s="80" t="s">
        <v>2153</v>
      </c>
      <c r="AJ263" s="80"/>
      <c r="AK263" s="83" t="s">
        <v>2147</v>
      </c>
      <c r="AL263" s="80" t="b">
        <v>0</v>
      </c>
      <c r="AM263" s="80">
        <v>2</v>
      </c>
      <c r="AN263" s="83" t="s">
        <v>2147</v>
      </c>
      <c r="AO263" s="80" t="s">
        <v>2174</v>
      </c>
      <c r="AP263" s="80" t="b">
        <v>0</v>
      </c>
      <c r="AQ263" s="83" t="s">
        <v>2121</v>
      </c>
      <c r="AR263" s="80"/>
      <c r="AS263" s="80">
        <v>0</v>
      </c>
      <c r="AT263" s="80">
        <v>0</v>
      </c>
      <c r="AU263" s="80"/>
      <c r="AV263" s="80"/>
      <c r="AW263" s="80"/>
      <c r="AX263" s="80"/>
      <c r="AY263" s="80"/>
      <c r="AZ263" s="80"/>
      <c r="BA263" s="80"/>
      <c r="BB263" s="80"/>
      <c r="BC263">
        <v>10</v>
      </c>
      <c r="BD263" s="79" t="str">
        <f>REPLACE(INDEX(GroupVertices[Group],MATCH(Edges25[[#This Row],[Vertex 1]],GroupVertices[Vertex],0)),1,1,"")</f>
        <v>4</v>
      </c>
      <c r="BE263" s="79" t="str">
        <f>REPLACE(INDEX(GroupVertices[Group],MATCH(Edges25[[#This Row],[Vertex 2]],GroupVertices[Vertex],0)),1,1,"")</f>
        <v>4</v>
      </c>
      <c r="BF263" s="48">
        <v>0</v>
      </c>
      <c r="BG263" s="49">
        <v>0</v>
      </c>
      <c r="BH263" s="48">
        <v>0</v>
      </c>
      <c r="BI263" s="49">
        <v>0</v>
      </c>
      <c r="BJ263" s="48">
        <v>0</v>
      </c>
      <c r="BK263" s="49">
        <v>0</v>
      </c>
      <c r="BL263" s="48">
        <v>18</v>
      </c>
      <c r="BM263" s="49">
        <v>100</v>
      </c>
      <c r="BN263" s="48">
        <v>18</v>
      </c>
    </row>
    <row r="264" spans="1:66" ht="15">
      <c r="A264" s="65" t="s">
        <v>250</v>
      </c>
      <c r="B264" s="65" t="s">
        <v>250</v>
      </c>
      <c r="C264" s="66" t="s">
        <v>3375</v>
      </c>
      <c r="D264" s="67">
        <v>4.166666666666667</v>
      </c>
      <c r="E264" s="68" t="s">
        <v>132</v>
      </c>
      <c r="F264" s="69">
        <v>36.666666666666664</v>
      </c>
      <c r="G264" s="66"/>
      <c r="H264" s="70"/>
      <c r="I264" s="71"/>
      <c r="J264" s="71"/>
      <c r="K264" s="34" t="s">
        <v>65</v>
      </c>
      <c r="L264" s="78">
        <v>269</v>
      </c>
      <c r="M264" s="78"/>
      <c r="N264" s="73" t="s">
        <v>850</v>
      </c>
      <c r="O264" s="80" t="s">
        <v>198</v>
      </c>
      <c r="P264" s="82">
        <v>43355.564305555556</v>
      </c>
      <c r="Q264" s="80" t="s">
        <v>409</v>
      </c>
      <c r="R264" s="84" t="s">
        <v>657</v>
      </c>
      <c r="S264" s="80" t="s">
        <v>824</v>
      </c>
      <c r="T264" s="80" t="s">
        <v>1004</v>
      </c>
      <c r="U264" s="80" t="s">
        <v>1181</v>
      </c>
      <c r="V264" s="80" t="s">
        <v>1181</v>
      </c>
      <c r="W264" s="82">
        <v>43355.564305555556</v>
      </c>
      <c r="X264" s="85">
        <v>43355</v>
      </c>
      <c r="Y264" s="83" t="s">
        <v>1358</v>
      </c>
      <c r="Z264" s="80" t="s">
        <v>1686</v>
      </c>
      <c r="AA264" s="80"/>
      <c r="AB264" s="80"/>
      <c r="AC264" s="83" t="s">
        <v>1966</v>
      </c>
      <c r="AD264" s="80"/>
      <c r="AE264" s="80" t="b">
        <v>0</v>
      </c>
      <c r="AF264" s="80">
        <v>0</v>
      </c>
      <c r="AG264" s="83" t="s">
        <v>2147</v>
      </c>
      <c r="AH264" s="80" t="b">
        <v>0</v>
      </c>
      <c r="AI264" s="80" t="s">
        <v>2150</v>
      </c>
      <c r="AJ264" s="80"/>
      <c r="AK264" s="83" t="s">
        <v>2147</v>
      </c>
      <c r="AL264" s="80" t="b">
        <v>0</v>
      </c>
      <c r="AM264" s="80">
        <v>0</v>
      </c>
      <c r="AN264" s="83" t="s">
        <v>2147</v>
      </c>
      <c r="AO264" s="80" t="s">
        <v>2174</v>
      </c>
      <c r="AP264" s="80" t="b">
        <v>0</v>
      </c>
      <c r="AQ264" s="83" t="s">
        <v>1966</v>
      </c>
      <c r="AR264" s="80"/>
      <c r="AS264" s="80">
        <v>0</v>
      </c>
      <c r="AT264" s="80">
        <v>0</v>
      </c>
      <c r="AU264" s="80"/>
      <c r="AV264" s="80"/>
      <c r="AW264" s="80"/>
      <c r="AX264" s="80"/>
      <c r="AY264" s="80"/>
      <c r="AZ264" s="80"/>
      <c r="BA264" s="80"/>
      <c r="BB264" s="80"/>
      <c r="BC264">
        <v>3</v>
      </c>
      <c r="BD264" s="79" t="str">
        <f>REPLACE(INDEX(GroupVertices[Group],MATCH(Edges25[[#This Row],[Vertex 1]],GroupVertices[Vertex],0)),1,1,"")</f>
        <v>4</v>
      </c>
      <c r="BE264" s="79" t="str">
        <f>REPLACE(INDEX(GroupVertices[Group],MATCH(Edges25[[#This Row],[Vertex 2]],GroupVertices[Vertex],0)),1,1,"")</f>
        <v>4</v>
      </c>
      <c r="BF264" s="48">
        <v>1</v>
      </c>
      <c r="BG264" s="49">
        <v>3.7037037037037037</v>
      </c>
      <c r="BH264" s="48">
        <v>0</v>
      </c>
      <c r="BI264" s="49">
        <v>0</v>
      </c>
      <c r="BJ264" s="48">
        <v>0</v>
      </c>
      <c r="BK264" s="49">
        <v>0</v>
      </c>
      <c r="BL264" s="48">
        <v>26</v>
      </c>
      <c r="BM264" s="49">
        <v>96.29629629629629</v>
      </c>
      <c r="BN264" s="48">
        <v>27</v>
      </c>
    </row>
    <row r="265" spans="1:66" ht="15">
      <c r="A265" s="65" t="s">
        <v>253</v>
      </c>
      <c r="B265" s="65" t="s">
        <v>253</v>
      </c>
      <c r="C265" s="66" t="s">
        <v>3373</v>
      </c>
      <c r="D265" s="67">
        <v>8.25</v>
      </c>
      <c r="E265" s="68" t="s">
        <v>136</v>
      </c>
      <c r="F265" s="69">
        <v>25</v>
      </c>
      <c r="G265" s="66"/>
      <c r="H265" s="70"/>
      <c r="I265" s="71"/>
      <c r="J265" s="71"/>
      <c r="K265" s="34" t="s">
        <v>65</v>
      </c>
      <c r="L265" s="78">
        <v>270</v>
      </c>
      <c r="M265" s="78"/>
      <c r="N265" s="73" t="s">
        <v>850</v>
      </c>
      <c r="O265" s="80" t="s">
        <v>198</v>
      </c>
      <c r="P265" s="82">
        <v>43362.42251157408</v>
      </c>
      <c r="Q265" s="80" t="s">
        <v>564</v>
      </c>
      <c r="R265" s="80" t="s">
        <v>765</v>
      </c>
      <c r="S265" s="80" t="s">
        <v>842</v>
      </c>
      <c r="T265" s="80" t="s">
        <v>1122</v>
      </c>
      <c r="U265" s="80" t="s">
        <v>1275</v>
      </c>
      <c r="V265" s="80" t="s">
        <v>1275</v>
      </c>
      <c r="W265" s="82">
        <v>43362.42251157408</v>
      </c>
      <c r="X265" s="85">
        <v>43362</v>
      </c>
      <c r="Y265" s="83" t="s">
        <v>1566</v>
      </c>
      <c r="Z265" s="80" t="s">
        <v>1841</v>
      </c>
      <c r="AA265" s="80"/>
      <c r="AB265" s="80"/>
      <c r="AC265" s="83" t="s">
        <v>2122</v>
      </c>
      <c r="AD265" s="80"/>
      <c r="AE265" s="80" t="b">
        <v>0</v>
      </c>
      <c r="AF265" s="80">
        <v>0</v>
      </c>
      <c r="AG265" s="83" t="s">
        <v>2147</v>
      </c>
      <c r="AH265" s="80" t="b">
        <v>0</v>
      </c>
      <c r="AI265" s="80" t="s">
        <v>2153</v>
      </c>
      <c r="AJ265" s="80"/>
      <c r="AK265" s="83" t="s">
        <v>2147</v>
      </c>
      <c r="AL265" s="80" t="b">
        <v>0</v>
      </c>
      <c r="AM265" s="80">
        <v>0</v>
      </c>
      <c r="AN265" s="83" t="s">
        <v>2147</v>
      </c>
      <c r="AO265" s="80" t="s">
        <v>2174</v>
      </c>
      <c r="AP265" s="80" t="b">
        <v>0</v>
      </c>
      <c r="AQ265" s="83" t="s">
        <v>2122</v>
      </c>
      <c r="AR265" s="80"/>
      <c r="AS265" s="80">
        <v>0</v>
      </c>
      <c r="AT265" s="80">
        <v>0</v>
      </c>
      <c r="AU265" s="80"/>
      <c r="AV265" s="80"/>
      <c r="AW265" s="80"/>
      <c r="AX265" s="80"/>
      <c r="AY265" s="80"/>
      <c r="AZ265" s="80"/>
      <c r="BA265" s="80"/>
      <c r="BB265" s="80"/>
      <c r="BC265">
        <v>10</v>
      </c>
      <c r="BD265" s="79" t="str">
        <f>REPLACE(INDEX(GroupVertices[Group],MATCH(Edges25[[#This Row],[Vertex 1]],GroupVertices[Vertex],0)),1,1,"")</f>
        <v>4</v>
      </c>
      <c r="BE265" s="79" t="str">
        <f>REPLACE(INDEX(GroupVertices[Group],MATCH(Edges25[[#This Row],[Vertex 2]],GroupVertices[Vertex],0)),1,1,"")</f>
        <v>4</v>
      </c>
      <c r="BF265" s="48">
        <v>0</v>
      </c>
      <c r="BG265" s="49">
        <v>0</v>
      </c>
      <c r="BH265" s="48">
        <v>1</v>
      </c>
      <c r="BI265" s="49">
        <v>3.8461538461538463</v>
      </c>
      <c r="BJ265" s="48">
        <v>0</v>
      </c>
      <c r="BK265" s="49">
        <v>0</v>
      </c>
      <c r="BL265" s="48">
        <v>25</v>
      </c>
      <c r="BM265" s="49">
        <v>96.15384615384616</v>
      </c>
      <c r="BN265" s="48">
        <v>26</v>
      </c>
    </row>
    <row r="266" spans="1:66" ht="15">
      <c r="A266" s="65" t="s">
        <v>253</v>
      </c>
      <c r="B266" s="65" t="s">
        <v>253</v>
      </c>
      <c r="C266" s="66" t="s">
        <v>3373</v>
      </c>
      <c r="D266" s="67">
        <v>8.25</v>
      </c>
      <c r="E266" s="68" t="s">
        <v>136</v>
      </c>
      <c r="F266" s="69">
        <v>25</v>
      </c>
      <c r="G266" s="66"/>
      <c r="H266" s="70"/>
      <c r="I266" s="71"/>
      <c r="J266" s="71"/>
      <c r="K266" s="34" t="s">
        <v>65</v>
      </c>
      <c r="L266" s="78">
        <v>271</v>
      </c>
      <c r="M266" s="78"/>
      <c r="N266" s="73" t="s">
        <v>850</v>
      </c>
      <c r="O266" s="80" t="s">
        <v>198</v>
      </c>
      <c r="P266" s="82">
        <v>43363.29827546296</v>
      </c>
      <c r="Q266" s="80" t="s">
        <v>565</v>
      </c>
      <c r="R266" s="80" t="s">
        <v>766</v>
      </c>
      <c r="S266" s="80" t="s">
        <v>843</v>
      </c>
      <c r="T266" s="80" t="s">
        <v>1123</v>
      </c>
      <c r="U266" s="80" t="s">
        <v>1276</v>
      </c>
      <c r="V266" s="80" t="s">
        <v>1276</v>
      </c>
      <c r="W266" s="82">
        <v>43363.29827546296</v>
      </c>
      <c r="X266" s="85">
        <v>43363</v>
      </c>
      <c r="Y266" s="83" t="s">
        <v>1574</v>
      </c>
      <c r="Z266" s="80" t="s">
        <v>1842</v>
      </c>
      <c r="AA266" s="80"/>
      <c r="AB266" s="80"/>
      <c r="AC266" s="83" t="s">
        <v>2123</v>
      </c>
      <c r="AD266" s="80"/>
      <c r="AE266" s="80" t="b">
        <v>0</v>
      </c>
      <c r="AF266" s="80">
        <v>3</v>
      </c>
      <c r="AG266" s="83" t="s">
        <v>2147</v>
      </c>
      <c r="AH266" s="80" t="b">
        <v>0</v>
      </c>
      <c r="AI266" s="80" t="s">
        <v>2150</v>
      </c>
      <c r="AJ266" s="80"/>
      <c r="AK266" s="83" t="s">
        <v>2147</v>
      </c>
      <c r="AL266" s="80" t="b">
        <v>0</v>
      </c>
      <c r="AM266" s="80">
        <v>1</v>
      </c>
      <c r="AN266" s="83" t="s">
        <v>2147</v>
      </c>
      <c r="AO266" s="80" t="s">
        <v>2174</v>
      </c>
      <c r="AP266" s="80" t="b">
        <v>0</v>
      </c>
      <c r="AQ266" s="83" t="s">
        <v>2123</v>
      </c>
      <c r="AR266" s="80"/>
      <c r="AS266" s="80">
        <v>0</v>
      </c>
      <c r="AT266" s="80">
        <v>0</v>
      </c>
      <c r="AU266" s="80"/>
      <c r="AV266" s="80"/>
      <c r="AW266" s="80"/>
      <c r="AX266" s="80"/>
      <c r="AY266" s="80"/>
      <c r="AZ266" s="80"/>
      <c r="BA266" s="80"/>
      <c r="BB266" s="80"/>
      <c r="BC266">
        <v>10</v>
      </c>
      <c r="BD266" s="79" t="str">
        <f>REPLACE(INDEX(GroupVertices[Group],MATCH(Edges25[[#This Row],[Vertex 1]],GroupVertices[Vertex],0)),1,1,"")</f>
        <v>4</v>
      </c>
      <c r="BE266" s="79" t="str">
        <f>REPLACE(INDEX(GroupVertices[Group],MATCH(Edges25[[#This Row],[Vertex 2]],GroupVertices[Vertex],0)),1,1,"")</f>
        <v>4</v>
      </c>
      <c r="BF266" s="48">
        <v>1</v>
      </c>
      <c r="BG266" s="49">
        <v>2.7777777777777777</v>
      </c>
      <c r="BH266" s="48">
        <v>1</v>
      </c>
      <c r="BI266" s="49">
        <v>2.7777777777777777</v>
      </c>
      <c r="BJ266" s="48">
        <v>0</v>
      </c>
      <c r="BK266" s="49">
        <v>0</v>
      </c>
      <c r="BL266" s="48">
        <v>34</v>
      </c>
      <c r="BM266" s="49">
        <v>94.44444444444444</v>
      </c>
      <c r="BN266" s="48">
        <v>36</v>
      </c>
    </row>
    <row r="267" spans="1:66" ht="15">
      <c r="A267" s="65" t="s">
        <v>253</v>
      </c>
      <c r="B267" s="65" t="s">
        <v>253</v>
      </c>
      <c r="C267" s="66" t="s">
        <v>3373</v>
      </c>
      <c r="D267" s="67">
        <v>8.25</v>
      </c>
      <c r="E267" s="68" t="s">
        <v>136</v>
      </c>
      <c r="F267" s="69">
        <v>25</v>
      </c>
      <c r="G267" s="66"/>
      <c r="H267" s="70"/>
      <c r="I267" s="71"/>
      <c r="J267" s="71"/>
      <c r="K267" s="34" t="s">
        <v>65</v>
      </c>
      <c r="L267" s="78">
        <v>272</v>
      </c>
      <c r="M267" s="78"/>
      <c r="N267" s="73" t="s">
        <v>850</v>
      </c>
      <c r="O267" s="80" t="s">
        <v>198</v>
      </c>
      <c r="P267" s="82">
        <v>43377.58510416667</v>
      </c>
      <c r="Q267" s="80" t="s">
        <v>566</v>
      </c>
      <c r="R267" s="80" t="s">
        <v>767</v>
      </c>
      <c r="S267" s="80" t="s">
        <v>834</v>
      </c>
      <c r="T267" s="80" t="s">
        <v>1124</v>
      </c>
      <c r="U267" s="80" t="s">
        <v>1277</v>
      </c>
      <c r="V267" s="80" t="s">
        <v>1277</v>
      </c>
      <c r="W267" s="82">
        <v>43377.58510416667</v>
      </c>
      <c r="X267" s="85">
        <v>43377</v>
      </c>
      <c r="Y267" s="83" t="s">
        <v>1473</v>
      </c>
      <c r="Z267" s="80" t="s">
        <v>1843</v>
      </c>
      <c r="AA267" s="80"/>
      <c r="AB267" s="80"/>
      <c r="AC267" s="83" t="s">
        <v>2124</v>
      </c>
      <c r="AD267" s="80"/>
      <c r="AE267" s="80" t="b">
        <v>0</v>
      </c>
      <c r="AF267" s="80">
        <v>0</v>
      </c>
      <c r="AG267" s="83" t="s">
        <v>2147</v>
      </c>
      <c r="AH267" s="80" t="b">
        <v>0</v>
      </c>
      <c r="AI267" s="80" t="s">
        <v>2153</v>
      </c>
      <c r="AJ267" s="80"/>
      <c r="AK267" s="83" t="s">
        <v>2147</v>
      </c>
      <c r="AL267" s="80" t="b">
        <v>0</v>
      </c>
      <c r="AM267" s="80">
        <v>1</v>
      </c>
      <c r="AN267" s="83" t="s">
        <v>2147</v>
      </c>
      <c r="AO267" s="80" t="s">
        <v>2174</v>
      </c>
      <c r="AP267" s="80" t="b">
        <v>0</v>
      </c>
      <c r="AQ267" s="83" t="s">
        <v>2124</v>
      </c>
      <c r="AR267" s="80"/>
      <c r="AS267" s="80">
        <v>0</v>
      </c>
      <c r="AT267" s="80">
        <v>0</v>
      </c>
      <c r="AU267" s="80"/>
      <c r="AV267" s="80"/>
      <c r="AW267" s="80"/>
      <c r="AX267" s="80"/>
      <c r="AY267" s="80"/>
      <c r="AZ267" s="80"/>
      <c r="BA267" s="80"/>
      <c r="BB267" s="80"/>
      <c r="BC267">
        <v>10</v>
      </c>
      <c r="BD267" s="79" t="str">
        <f>REPLACE(INDEX(GroupVertices[Group],MATCH(Edges25[[#This Row],[Vertex 1]],GroupVertices[Vertex],0)),1,1,"")</f>
        <v>4</v>
      </c>
      <c r="BE267" s="79" t="str">
        <f>REPLACE(INDEX(GroupVertices[Group],MATCH(Edges25[[#This Row],[Vertex 2]],GroupVertices[Vertex],0)),1,1,"")</f>
        <v>4</v>
      </c>
      <c r="BF267" s="48">
        <v>0</v>
      </c>
      <c r="BG267" s="49">
        <v>0</v>
      </c>
      <c r="BH267" s="48">
        <v>1</v>
      </c>
      <c r="BI267" s="49">
        <v>4.166666666666667</v>
      </c>
      <c r="BJ267" s="48">
        <v>0</v>
      </c>
      <c r="BK267" s="49">
        <v>0</v>
      </c>
      <c r="BL267" s="48">
        <v>23</v>
      </c>
      <c r="BM267" s="49">
        <v>95.83333333333333</v>
      </c>
      <c r="BN267" s="48">
        <v>24</v>
      </c>
    </row>
    <row r="268" spans="1:66" ht="15">
      <c r="A268" s="65" t="s">
        <v>253</v>
      </c>
      <c r="B268" s="65" t="s">
        <v>253</v>
      </c>
      <c r="C268" s="66" t="s">
        <v>3373</v>
      </c>
      <c r="D268" s="67">
        <v>8.25</v>
      </c>
      <c r="E268" s="68" t="s">
        <v>136</v>
      </c>
      <c r="F268" s="69">
        <v>25</v>
      </c>
      <c r="G268" s="66"/>
      <c r="H268" s="70"/>
      <c r="I268" s="71"/>
      <c r="J268" s="71"/>
      <c r="K268" s="34" t="s">
        <v>65</v>
      </c>
      <c r="L268" s="78">
        <v>273</v>
      </c>
      <c r="M268" s="78"/>
      <c r="N268" s="73" t="s">
        <v>850</v>
      </c>
      <c r="O268" s="80" t="s">
        <v>198</v>
      </c>
      <c r="P268" s="82">
        <v>43384.423680555556</v>
      </c>
      <c r="Q268" s="80" t="s">
        <v>567</v>
      </c>
      <c r="R268" s="80" t="s">
        <v>768</v>
      </c>
      <c r="S268" s="80" t="s">
        <v>844</v>
      </c>
      <c r="T268" s="80" t="s">
        <v>1125</v>
      </c>
      <c r="U268" s="80" t="s">
        <v>1278</v>
      </c>
      <c r="V268" s="80" t="s">
        <v>1278</v>
      </c>
      <c r="W268" s="82">
        <v>43384.423680555556</v>
      </c>
      <c r="X268" s="85">
        <v>43384</v>
      </c>
      <c r="Y268" s="83" t="s">
        <v>1448</v>
      </c>
      <c r="Z268" s="80" t="s">
        <v>1844</v>
      </c>
      <c r="AA268" s="80"/>
      <c r="AB268" s="80"/>
      <c r="AC268" s="83" t="s">
        <v>2125</v>
      </c>
      <c r="AD268" s="80"/>
      <c r="AE268" s="80" t="b">
        <v>0</v>
      </c>
      <c r="AF268" s="80">
        <v>2</v>
      </c>
      <c r="AG268" s="83" t="s">
        <v>2147</v>
      </c>
      <c r="AH268" s="80" t="b">
        <v>0</v>
      </c>
      <c r="AI268" s="80" t="s">
        <v>2153</v>
      </c>
      <c r="AJ268" s="80"/>
      <c r="AK268" s="83" t="s">
        <v>2147</v>
      </c>
      <c r="AL268" s="80" t="b">
        <v>0</v>
      </c>
      <c r="AM268" s="80">
        <v>1</v>
      </c>
      <c r="AN268" s="83" t="s">
        <v>2147</v>
      </c>
      <c r="AO268" s="80" t="s">
        <v>2174</v>
      </c>
      <c r="AP268" s="80" t="b">
        <v>0</v>
      </c>
      <c r="AQ268" s="83" t="s">
        <v>2125</v>
      </c>
      <c r="AR268" s="80"/>
      <c r="AS268" s="80">
        <v>0</v>
      </c>
      <c r="AT268" s="80">
        <v>0</v>
      </c>
      <c r="AU268" s="80"/>
      <c r="AV268" s="80"/>
      <c r="AW268" s="80"/>
      <c r="AX268" s="80"/>
      <c r="AY268" s="80"/>
      <c r="AZ268" s="80"/>
      <c r="BA268" s="80"/>
      <c r="BB268" s="80"/>
      <c r="BC268">
        <v>10</v>
      </c>
      <c r="BD268" s="79" t="str">
        <f>REPLACE(INDEX(GroupVertices[Group],MATCH(Edges25[[#This Row],[Vertex 1]],GroupVertices[Vertex],0)),1,1,"")</f>
        <v>4</v>
      </c>
      <c r="BE268" s="79" t="str">
        <f>REPLACE(INDEX(GroupVertices[Group],MATCH(Edges25[[#This Row],[Vertex 2]],GroupVertices[Vertex],0)),1,1,"")</f>
        <v>4</v>
      </c>
      <c r="BF268" s="48">
        <v>0</v>
      </c>
      <c r="BG268" s="49">
        <v>0</v>
      </c>
      <c r="BH268" s="48">
        <v>0</v>
      </c>
      <c r="BI268" s="49">
        <v>0</v>
      </c>
      <c r="BJ268" s="48">
        <v>0</v>
      </c>
      <c r="BK268" s="49">
        <v>0</v>
      </c>
      <c r="BL268" s="48">
        <v>18</v>
      </c>
      <c r="BM268" s="49">
        <v>100</v>
      </c>
      <c r="BN268" s="48">
        <v>18</v>
      </c>
    </row>
    <row r="269" spans="1:66" ht="15">
      <c r="A269" s="65" t="s">
        <v>253</v>
      </c>
      <c r="B269" s="65" t="s">
        <v>253</v>
      </c>
      <c r="C269" s="66" t="s">
        <v>3373</v>
      </c>
      <c r="D269" s="67">
        <v>8.25</v>
      </c>
      <c r="E269" s="68" t="s">
        <v>136</v>
      </c>
      <c r="F269" s="69">
        <v>25</v>
      </c>
      <c r="G269" s="66"/>
      <c r="H269" s="70"/>
      <c r="I269" s="71"/>
      <c r="J269" s="71"/>
      <c r="K269" s="34" t="s">
        <v>65</v>
      </c>
      <c r="L269" s="78">
        <v>274</v>
      </c>
      <c r="M269" s="78"/>
      <c r="N269" s="73" t="s">
        <v>850</v>
      </c>
      <c r="O269" s="80" t="s">
        <v>198</v>
      </c>
      <c r="P269" s="82">
        <v>43430.318402777775</v>
      </c>
      <c r="Q269" s="80" t="s">
        <v>568</v>
      </c>
      <c r="R269" s="80" t="s">
        <v>769</v>
      </c>
      <c r="S269" s="80" t="s">
        <v>784</v>
      </c>
      <c r="T269" s="80" t="s">
        <v>1126</v>
      </c>
      <c r="U269" s="80" t="s">
        <v>1279</v>
      </c>
      <c r="V269" s="80" t="s">
        <v>1279</v>
      </c>
      <c r="W269" s="82">
        <v>43430.318402777775</v>
      </c>
      <c r="X269" s="85">
        <v>43430</v>
      </c>
      <c r="Y269" s="83" t="s">
        <v>1543</v>
      </c>
      <c r="Z269" s="80" t="s">
        <v>1845</v>
      </c>
      <c r="AA269" s="80"/>
      <c r="AB269" s="80"/>
      <c r="AC269" s="83" t="s">
        <v>2126</v>
      </c>
      <c r="AD269" s="80"/>
      <c r="AE269" s="80" t="b">
        <v>0</v>
      </c>
      <c r="AF269" s="80">
        <v>2</v>
      </c>
      <c r="AG269" s="83" t="s">
        <v>2147</v>
      </c>
      <c r="AH269" s="80" t="b">
        <v>0</v>
      </c>
      <c r="AI269" s="80" t="s">
        <v>2153</v>
      </c>
      <c r="AJ269" s="80"/>
      <c r="AK269" s="83" t="s">
        <v>2147</v>
      </c>
      <c r="AL269" s="80" t="b">
        <v>0</v>
      </c>
      <c r="AM269" s="80">
        <v>0</v>
      </c>
      <c r="AN269" s="83" t="s">
        <v>2147</v>
      </c>
      <c r="AO269" s="80" t="s">
        <v>2174</v>
      </c>
      <c r="AP269" s="80" t="b">
        <v>0</v>
      </c>
      <c r="AQ269" s="83" t="s">
        <v>2126</v>
      </c>
      <c r="AR269" s="80"/>
      <c r="AS269" s="80">
        <v>0</v>
      </c>
      <c r="AT269" s="80">
        <v>0</v>
      </c>
      <c r="AU269" s="80"/>
      <c r="AV269" s="80"/>
      <c r="AW269" s="80"/>
      <c r="AX269" s="80"/>
      <c r="AY269" s="80"/>
      <c r="AZ269" s="80"/>
      <c r="BA269" s="80"/>
      <c r="BB269" s="80"/>
      <c r="BC269">
        <v>10</v>
      </c>
      <c r="BD269" s="79" t="str">
        <f>REPLACE(INDEX(GroupVertices[Group],MATCH(Edges25[[#This Row],[Vertex 1]],GroupVertices[Vertex],0)),1,1,"")</f>
        <v>4</v>
      </c>
      <c r="BE269" s="79" t="str">
        <f>REPLACE(INDEX(GroupVertices[Group],MATCH(Edges25[[#This Row],[Vertex 2]],GroupVertices[Vertex],0)),1,1,"")</f>
        <v>4</v>
      </c>
      <c r="BF269" s="48">
        <v>0</v>
      </c>
      <c r="BG269" s="49">
        <v>0</v>
      </c>
      <c r="BH269" s="48">
        <v>0</v>
      </c>
      <c r="BI269" s="49">
        <v>0</v>
      </c>
      <c r="BJ269" s="48">
        <v>0</v>
      </c>
      <c r="BK269" s="49">
        <v>0</v>
      </c>
      <c r="BL269" s="48">
        <v>7</v>
      </c>
      <c r="BM269" s="49">
        <v>100</v>
      </c>
      <c r="BN269" s="48">
        <v>7</v>
      </c>
    </row>
    <row r="270" spans="1:66" ht="15">
      <c r="A270" s="65" t="s">
        <v>253</v>
      </c>
      <c r="B270" s="65" t="s">
        <v>253</v>
      </c>
      <c r="C270" s="66" t="s">
        <v>3373</v>
      </c>
      <c r="D270" s="67">
        <v>8.25</v>
      </c>
      <c r="E270" s="68" t="s">
        <v>136</v>
      </c>
      <c r="F270" s="69">
        <v>25</v>
      </c>
      <c r="G270" s="66"/>
      <c r="H270" s="70"/>
      <c r="I270" s="71"/>
      <c r="J270" s="71"/>
      <c r="K270" s="34" t="s">
        <v>65</v>
      </c>
      <c r="L270" s="78">
        <v>275</v>
      </c>
      <c r="M270" s="78"/>
      <c r="N270" s="73" t="s">
        <v>850</v>
      </c>
      <c r="O270" s="80" t="s">
        <v>198</v>
      </c>
      <c r="P270" s="82">
        <v>43430.44584490741</v>
      </c>
      <c r="Q270" s="80" t="s">
        <v>569</v>
      </c>
      <c r="R270" s="80" t="s">
        <v>769</v>
      </c>
      <c r="S270" s="80" t="s">
        <v>784</v>
      </c>
      <c r="T270" s="80" t="s">
        <v>1126</v>
      </c>
      <c r="U270" s="80" t="s">
        <v>1280</v>
      </c>
      <c r="V270" s="80" t="s">
        <v>1280</v>
      </c>
      <c r="W270" s="82">
        <v>43430.44584490741</v>
      </c>
      <c r="X270" s="85">
        <v>43430</v>
      </c>
      <c r="Y270" s="83" t="s">
        <v>1487</v>
      </c>
      <c r="Z270" s="80" t="s">
        <v>1846</v>
      </c>
      <c r="AA270" s="80"/>
      <c r="AB270" s="80"/>
      <c r="AC270" s="83" t="s">
        <v>2127</v>
      </c>
      <c r="AD270" s="80"/>
      <c r="AE270" s="80" t="b">
        <v>0</v>
      </c>
      <c r="AF270" s="80">
        <v>2</v>
      </c>
      <c r="AG270" s="83" t="s">
        <v>2147</v>
      </c>
      <c r="AH270" s="80" t="b">
        <v>0</v>
      </c>
      <c r="AI270" s="80" t="s">
        <v>2153</v>
      </c>
      <c r="AJ270" s="80"/>
      <c r="AK270" s="83" t="s">
        <v>2147</v>
      </c>
      <c r="AL270" s="80" t="b">
        <v>0</v>
      </c>
      <c r="AM270" s="80">
        <v>1</v>
      </c>
      <c r="AN270" s="83" t="s">
        <v>2147</v>
      </c>
      <c r="AO270" s="80" t="s">
        <v>2174</v>
      </c>
      <c r="AP270" s="80" t="b">
        <v>0</v>
      </c>
      <c r="AQ270" s="83" t="s">
        <v>2127</v>
      </c>
      <c r="AR270" s="80"/>
      <c r="AS270" s="80">
        <v>0</v>
      </c>
      <c r="AT270" s="80">
        <v>0</v>
      </c>
      <c r="AU270" s="80"/>
      <c r="AV270" s="80"/>
      <c r="AW270" s="80"/>
      <c r="AX270" s="80"/>
      <c r="AY270" s="80"/>
      <c r="AZ270" s="80"/>
      <c r="BA270" s="80"/>
      <c r="BB270" s="80"/>
      <c r="BC270">
        <v>10</v>
      </c>
      <c r="BD270" s="79" t="str">
        <f>REPLACE(INDEX(GroupVertices[Group],MATCH(Edges25[[#This Row],[Vertex 1]],GroupVertices[Vertex],0)),1,1,"")</f>
        <v>4</v>
      </c>
      <c r="BE270" s="79" t="str">
        <f>REPLACE(INDEX(GroupVertices[Group],MATCH(Edges25[[#This Row],[Vertex 2]],GroupVertices[Vertex],0)),1,1,"")</f>
        <v>4</v>
      </c>
      <c r="BF270" s="48">
        <v>0</v>
      </c>
      <c r="BG270" s="49">
        <v>0</v>
      </c>
      <c r="BH270" s="48">
        <v>0</v>
      </c>
      <c r="BI270" s="49">
        <v>0</v>
      </c>
      <c r="BJ270" s="48">
        <v>0</v>
      </c>
      <c r="BK270" s="49">
        <v>0</v>
      </c>
      <c r="BL270" s="48">
        <v>7</v>
      </c>
      <c r="BM270" s="49">
        <v>100</v>
      </c>
      <c r="BN270" s="48">
        <v>7</v>
      </c>
    </row>
    <row r="271" spans="1:66" ht="15">
      <c r="A271" s="65" t="s">
        <v>253</v>
      </c>
      <c r="B271" s="65" t="s">
        <v>253</v>
      </c>
      <c r="C271" s="66" t="s">
        <v>3373</v>
      </c>
      <c r="D271" s="67">
        <v>8.25</v>
      </c>
      <c r="E271" s="68" t="s">
        <v>136</v>
      </c>
      <c r="F271" s="69">
        <v>25</v>
      </c>
      <c r="G271" s="66"/>
      <c r="H271" s="70"/>
      <c r="I271" s="71"/>
      <c r="J271" s="71"/>
      <c r="K271" s="34" t="s">
        <v>65</v>
      </c>
      <c r="L271" s="78">
        <v>276</v>
      </c>
      <c r="M271" s="78"/>
      <c r="N271" s="73" t="s">
        <v>850</v>
      </c>
      <c r="O271" s="80" t="s">
        <v>198</v>
      </c>
      <c r="P271" s="82">
        <v>43430.55663194445</v>
      </c>
      <c r="Q271" s="80" t="s">
        <v>570</v>
      </c>
      <c r="R271" s="80" t="s">
        <v>769</v>
      </c>
      <c r="S271" s="80" t="s">
        <v>784</v>
      </c>
      <c r="T271" s="80" t="s">
        <v>1126</v>
      </c>
      <c r="U271" s="80" t="s">
        <v>1281</v>
      </c>
      <c r="V271" s="80" t="s">
        <v>1281</v>
      </c>
      <c r="W271" s="82">
        <v>43430.55663194445</v>
      </c>
      <c r="X271" s="85">
        <v>43430</v>
      </c>
      <c r="Y271" s="83" t="s">
        <v>1568</v>
      </c>
      <c r="Z271" s="80" t="s">
        <v>1847</v>
      </c>
      <c r="AA271" s="80"/>
      <c r="AB271" s="80"/>
      <c r="AC271" s="83" t="s">
        <v>2128</v>
      </c>
      <c r="AD271" s="80"/>
      <c r="AE271" s="80" t="b">
        <v>0</v>
      </c>
      <c r="AF271" s="80">
        <v>0</v>
      </c>
      <c r="AG271" s="83" t="s">
        <v>2147</v>
      </c>
      <c r="AH271" s="80" t="b">
        <v>0</v>
      </c>
      <c r="AI271" s="80" t="s">
        <v>2153</v>
      </c>
      <c r="AJ271" s="80"/>
      <c r="AK271" s="83" t="s">
        <v>2147</v>
      </c>
      <c r="AL271" s="80" t="b">
        <v>0</v>
      </c>
      <c r="AM271" s="80">
        <v>0</v>
      </c>
      <c r="AN271" s="83" t="s">
        <v>2147</v>
      </c>
      <c r="AO271" s="80" t="s">
        <v>2174</v>
      </c>
      <c r="AP271" s="80" t="b">
        <v>0</v>
      </c>
      <c r="AQ271" s="83" t="s">
        <v>2128</v>
      </c>
      <c r="AR271" s="80"/>
      <c r="AS271" s="80">
        <v>0</v>
      </c>
      <c r="AT271" s="80">
        <v>0</v>
      </c>
      <c r="AU271" s="80"/>
      <c r="AV271" s="80"/>
      <c r="AW271" s="80"/>
      <c r="AX271" s="80"/>
      <c r="AY271" s="80"/>
      <c r="AZ271" s="80"/>
      <c r="BA271" s="80"/>
      <c r="BB271" s="80"/>
      <c r="BC271">
        <v>10</v>
      </c>
      <c r="BD271" s="79" t="str">
        <f>REPLACE(INDEX(GroupVertices[Group],MATCH(Edges25[[#This Row],[Vertex 1]],GroupVertices[Vertex],0)),1,1,"")</f>
        <v>4</v>
      </c>
      <c r="BE271" s="79" t="str">
        <f>REPLACE(INDEX(GroupVertices[Group],MATCH(Edges25[[#This Row],[Vertex 2]],GroupVertices[Vertex],0)),1,1,"")</f>
        <v>4</v>
      </c>
      <c r="BF271" s="48">
        <v>0</v>
      </c>
      <c r="BG271" s="49">
        <v>0</v>
      </c>
      <c r="BH271" s="48">
        <v>0</v>
      </c>
      <c r="BI271" s="49">
        <v>0</v>
      </c>
      <c r="BJ271" s="48">
        <v>0</v>
      </c>
      <c r="BK271" s="49">
        <v>0</v>
      </c>
      <c r="BL271" s="48">
        <v>7</v>
      </c>
      <c r="BM271" s="49">
        <v>100</v>
      </c>
      <c r="BN271" s="48">
        <v>7</v>
      </c>
    </row>
    <row r="272" spans="1:66" ht="15">
      <c r="A272" s="65" t="s">
        <v>253</v>
      </c>
      <c r="B272" s="65" t="s">
        <v>253</v>
      </c>
      <c r="C272" s="66" t="s">
        <v>3373</v>
      </c>
      <c r="D272" s="67">
        <v>8.25</v>
      </c>
      <c r="E272" s="68" t="s">
        <v>136</v>
      </c>
      <c r="F272" s="69">
        <v>25</v>
      </c>
      <c r="G272" s="66"/>
      <c r="H272" s="70"/>
      <c r="I272" s="71"/>
      <c r="J272" s="71"/>
      <c r="K272" s="34" t="s">
        <v>65</v>
      </c>
      <c r="L272" s="78">
        <v>277</v>
      </c>
      <c r="M272" s="78"/>
      <c r="N272" s="73" t="s">
        <v>850</v>
      </c>
      <c r="O272" s="80" t="s">
        <v>198</v>
      </c>
      <c r="P272" s="82">
        <v>43487.39644675926</v>
      </c>
      <c r="Q272" s="80" t="s">
        <v>571</v>
      </c>
      <c r="R272" s="80" t="s">
        <v>770</v>
      </c>
      <c r="S272" s="80" t="s">
        <v>784</v>
      </c>
      <c r="T272" s="80" t="s">
        <v>850</v>
      </c>
      <c r="U272" s="80" t="s">
        <v>1282</v>
      </c>
      <c r="V272" s="80" t="s">
        <v>1282</v>
      </c>
      <c r="W272" s="82">
        <v>43487.39644675926</v>
      </c>
      <c r="X272" s="85">
        <v>43487</v>
      </c>
      <c r="Y272" s="83" t="s">
        <v>1564</v>
      </c>
      <c r="Z272" s="80" t="s">
        <v>1848</v>
      </c>
      <c r="AA272" s="80"/>
      <c r="AB272" s="80"/>
      <c r="AC272" s="83" t="s">
        <v>2129</v>
      </c>
      <c r="AD272" s="80"/>
      <c r="AE272" s="80" t="b">
        <v>0</v>
      </c>
      <c r="AF272" s="80">
        <v>0</v>
      </c>
      <c r="AG272" s="83" t="s">
        <v>2147</v>
      </c>
      <c r="AH272" s="80" t="b">
        <v>0</v>
      </c>
      <c r="AI272" s="80" t="s">
        <v>2153</v>
      </c>
      <c r="AJ272" s="80"/>
      <c r="AK272" s="83" t="s">
        <v>2147</v>
      </c>
      <c r="AL272" s="80" t="b">
        <v>0</v>
      </c>
      <c r="AM272" s="80">
        <v>2</v>
      </c>
      <c r="AN272" s="83" t="s">
        <v>2147</v>
      </c>
      <c r="AO272" s="80" t="s">
        <v>2174</v>
      </c>
      <c r="AP272" s="80" t="b">
        <v>0</v>
      </c>
      <c r="AQ272" s="83" t="s">
        <v>2129</v>
      </c>
      <c r="AR272" s="80"/>
      <c r="AS272" s="80">
        <v>0</v>
      </c>
      <c r="AT272" s="80">
        <v>0</v>
      </c>
      <c r="AU272" s="80"/>
      <c r="AV272" s="80"/>
      <c r="AW272" s="80"/>
      <c r="AX272" s="80"/>
      <c r="AY272" s="80"/>
      <c r="AZ272" s="80"/>
      <c r="BA272" s="80"/>
      <c r="BB272" s="80"/>
      <c r="BC272">
        <v>10</v>
      </c>
      <c r="BD272" s="79" t="str">
        <f>REPLACE(INDEX(GroupVertices[Group],MATCH(Edges25[[#This Row],[Vertex 1]],GroupVertices[Vertex],0)),1,1,"")</f>
        <v>4</v>
      </c>
      <c r="BE272" s="79" t="str">
        <f>REPLACE(INDEX(GroupVertices[Group],MATCH(Edges25[[#This Row],[Vertex 2]],GroupVertices[Vertex],0)),1,1,"")</f>
        <v>4</v>
      </c>
      <c r="BF272" s="48">
        <v>0</v>
      </c>
      <c r="BG272" s="49">
        <v>0</v>
      </c>
      <c r="BH272" s="48">
        <v>0</v>
      </c>
      <c r="BI272" s="49">
        <v>0</v>
      </c>
      <c r="BJ272" s="48">
        <v>0</v>
      </c>
      <c r="BK272" s="49">
        <v>0</v>
      </c>
      <c r="BL272" s="48">
        <v>29</v>
      </c>
      <c r="BM272" s="49">
        <v>100</v>
      </c>
      <c r="BN272" s="48">
        <v>29</v>
      </c>
    </row>
    <row r="273" spans="1:66" ht="15">
      <c r="A273" s="65" t="s">
        <v>250</v>
      </c>
      <c r="B273" s="65" t="s">
        <v>250</v>
      </c>
      <c r="C273" s="66" t="s">
        <v>3375</v>
      </c>
      <c r="D273" s="67">
        <v>4.166666666666667</v>
      </c>
      <c r="E273" s="68" t="s">
        <v>132</v>
      </c>
      <c r="F273" s="69">
        <v>36.666666666666664</v>
      </c>
      <c r="G273" s="66"/>
      <c r="H273" s="70"/>
      <c r="I273" s="71"/>
      <c r="J273" s="71"/>
      <c r="K273" s="34" t="s">
        <v>65</v>
      </c>
      <c r="L273" s="78">
        <v>278</v>
      </c>
      <c r="M273" s="78"/>
      <c r="N273" s="73" t="s">
        <v>850</v>
      </c>
      <c r="O273" s="80" t="s">
        <v>198</v>
      </c>
      <c r="P273" s="82">
        <v>43507.70556712963</v>
      </c>
      <c r="Q273" s="80" t="s">
        <v>410</v>
      </c>
      <c r="R273" s="80" t="s">
        <v>658</v>
      </c>
      <c r="S273" s="80" t="s">
        <v>825</v>
      </c>
      <c r="T273" s="80" t="s">
        <v>1005</v>
      </c>
      <c r="U273" s="80" t="s">
        <v>1182</v>
      </c>
      <c r="V273" s="80" t="s">
        <v>1182</v>
      </c>
      <c r="W273" s="82">
        <v>43507.70556712963</v>
      </c>
      <c r="X273" s="85">
        <v>43507</v>
      </c>
      <c r="Y273" s="83" t="s">
        <v>1349</v>
      </c>
      <c r="Z273" s="80" t="s">
        <v>1687</v>
      </c>
      <c r="AA273" s="80"/>
      <c r="AB273" s="80"/>
      <c r="AC273" s="83" t="s">
        <v>1967</v>
      </c>
      <c r="AD273" s="80"/>
      <c r="AE273" s="80" t="b">
        <v>0</v>
      </c>
      <c r="AF273" s="80">
        <v>2</v>
      </c>
      <c r="AG273" s="83" t="s">
        <v>2147</v>
      </c>
      <c r="AH273" s="80" t="b">
        <v>0</v>
      </c>
      <c r="AI273" s="80" t="s">
        <v>2153</v>
      </c>
      <c r="AJ273" s="80"/>
      <c r="AK273" s="83" t="s">
        <v>2147</v>
      </c>
      <c r="AL273" s="80" t="b">
        <v>0</v>
      </c>
      <c r="AM273" s="80">
        <v>0</v>
      </c>
      <c r="AN273" s="83" t="s">
        <v>2147</v>
      </c>
      <c r="AO273" s="80" t="s">
        <v>2174</v>
      </c>
      <c r="AP273" s="80" t="b">
        <v>0</v>
      </c>
      <c r="AQ273" s="83" t="s">
        <v>1967</v>
      </c>
      <c r="AR273" s="80"/>
      <c r="AS273" s="80">
        <v>0</v>
      </c>
      <c r="AT273" s="80">
        <v>0</v>
      </c>
      <c r="AU273" s="80"/>
      <c r="AV273" s="80"/>
      <c r="AW273" s="80"/>
      <c r="AX273" s="80"/>
      <c r="AY273" s="80"/>
      <c r="AZ273" s="80"/>
      <c r="BA273" s="80"/>
      <c r="BB273" s="80"/>
      <c r="BC273">
        <v>3</v>
      </c>
      <c r="BD273" s="79" t="str">
        <f>REPLACE(INDEX(GroupVertices[Group],MATCH(Edges25[[#This Row],[Vertex 1]],GroupVertices[Vertex],0)),1,1,"")</f>
        <v>4</v>
      </c>
      <c r="BE273" s="79" t="str">
        <f>REPLACE(INDEX(GroupVertices[Group],MATCH(Edges25[[#This Row],[Vertex 2]],GroupVertices[Vertex],0)),1,1,"")</f>
        <v>4</v>
      </c>
      <c r="BF273" s="48">
        <v>0</v>
      </c>
      <c r="BG273" s="49">
        <v>0</v>
      </c>
      <c r="BH273" s="48">
        <v>1</v>
      </c>
      <c r="BI273" s="49">
        <v>5.2631578947368425</v>
      </c>
      <c r="BJ273" s="48">
        <v>0</v>
      </c>
      <c r="BK273" s="49">
        <v>0</v>
      </c>
      <c r="BL273" s="48">
        <v>18</v>
      </c>
      <c r="BM273" s="49">
        <v>94.73684210526316</v>
      </c>
      <c r="BN273" s="48">
        <v>19</v>
      </c>
    </row>
    <row r="274" spans="1:66" ht="15">
      <c r="A274" s="65" t="s">
        <v>250</v>
      </c>
      <c r="B274" s="65" t="s">
        <v>250</v>
      </c>
      <c r="C274" s="66" t="s">
        <v>3375</v>
      </c>
      <c r="D274" s="67">
        <v>4.166666666666667</v>
      </c>
      <c r="E274" s="68" t="s">
        <v>132</v>
      </c>
      <c r="F274" s="69">
        <v>36.666666666666664</v>
      </c>
      <c r="G274" s="66"/>
      <c r="H274" s="70"/>
      <c r="I274" s="71"/>
      <c r="J274" s="71"/>
      <c r="K274" s="34" t="s">
        <v>65</v>
      </c>
      <c r="L274" s="78">
        <v>279</v>
      </c>
      <c r="M274" s="78"/>
      <c r="N274" s="73" t="s">
        <v>850</v>
      </c>
      <c r="O274" s="80" t="s">
        <v>198</v>
      </c>
      <c r="P274" s="82">
        <v>43546.44688657407</v>
      </c>
      <c r="Q274" s="80" t="s">
        <v>411</v>
      </c>
      <c r="R274" s="84" t="s">
        <v>659</v>
      </c>
      <c r="S274" s="80" t="s">
        <v>819</v>
      </c>
      <c r="T274" s="80" t="s">
        <v>1006</v>
      </c>
      <c r="U274" s="80" t="s">
        <v>1183</v>
      </c>
      <c r="V274" s="80" t="s">
        <v>1183</v>
      </c>
      <c r="W274" s="82">
        <v>43546.44688657407</v>
      </c>
      <c r="X274" s="85">
        <v>43546</v>
      </c>
      <c r="Y274" s="83" t="s">
        <v>1545</v>
      </c>
      <c r="Z274" s="80" t="s">
        <v>1688</v>
      </c>
      <c r="AA274" s="80"/>
      <c r="AB274" s="80"/>
      <c r="AC274" s="83" t="s">
        <v>1968</v>
      </c>
      <c r="AD274" s="80"/>
      <c r="AE274" s="80" t="b">
        <v>0</v>
      </c>
      <c r="AF274" s="80">
        <v>0</v>
      </c>
      <c r="AG274" s="83" t="s">
        <v>2147</v>
      </c>
      <c r="AH274" s="80" t="b">
        <v>0</v>
      </c>
      <c r="AI274" s="80" t="s">
        <v>2150</v>
      </c>
      <c r="AJ274" s="80"/>
      <c r="AK274" s="83" t="s">
        <v>2147</v>
      </c>
      <c r="AL274" s="80" t="b">
        <v>0</v>
      </c>
      <c r="AM274" s="80">
        <v>0</v>
      </c>
      <c r="AN274" s="83" t="s">
        <v>2147</v>
      </c>
      <c r="AO274" s="80" t="s">
        <v>2174</v>
      </c>
      <c r="AP274" s="80" t="b">
        <v>0</v>
      </c>
      <c r="AQ274" s="83" t="s">
        <v>1968</v>
      </c>
      <c r="AR274" s="80"/>
      <c r="AS274" s="80">
        <v>0</v>
      </c>
      <c r="AT274" s="80">
        <v>0</v>
      </c>
      <c r="AU274" s="80"/>
      <c r="AV274" s="80"/>
      <c r="AW274" s="80"/>
      <c r="AX274" s="80"/>
      <c r="AY274" s="80"/>
      <c r="AZ274" s="80"/>
      <c r="BA274" s="80"/>
      <c r="BB274" s="80"/>
      <c r="BC274">
        <v>3</v>
      </c>
      <c r="BD274" s="79" t="str">
        <f>REPLACE(INDEX(GroupVertices[Group],MATCH(Edges25[[#This Row],[Vertex 1]],GroupVertices[Vertex],0)),1,1,"")</f>
        <v>4</v>
      </c>
      <c r="BE274" s="79" t="str">
        <f>REPLACE(INDEX(GroupVertices[Group],MATCH(Edges25[[#This Row],[Vertex 2]],GroupVertices[Vertex],0)),1,1,"")</f>
        <v>4</v>
      </c>
      <c r="BF274" s="48">
        <v>1</v>
      </c>
      <c r="BG274" s="49">
        <v>3.7037037037037037</v>
      </c>
      <c r="BH274" s="48">
        <v>1</v>
      </c>
      <c r="BI274" s="49">
        <v>3.7037037037037037</v>
      </c>
      <c r="BJ274" s="48">
        <v>0</v>
      </c>
      <c r="BK274" s="49">
        <v>0</v>
      </c>
      <c r="BL274" s="48">
        <v>25</v>
      </c>
      <c r="BM274" s="49">
        <v>92.5925925925926</v>
      </c>
      <c r="BN274" s="48">
        <v>27</v>
      </c>
    </row>
    <row r="275" spans="1:66" ht="15">
      <c r="A275" s="65" t="s">
        <v>250</v>
      </c>
      <c r="B275" s="65" t="s">
        <v>253</v>
      </c>
      <c r="C275" s="66" t="s">
        <v>3369</v>
      </c>
      <c r="D275" s="67">
        <v>3</v>
      </c>
      <c r="E275" s="68" t="s">
        <v>132</v>
      </c>
      <c r="F275" s="69">
        <v>40</v>
      </c>
      <c r="G275" s="66"/>
      <c r="H275" s="70"/>
      <c r="I275" s="71"/>
      <c r="J275" s="71"/>
      <c r="K275" s="34" t="s">
        <v>65</v>
      </c>
      <c r="L275" s="78">
        <v>280</v>
      </c>
      <c r="M275" s="78"/>
      <c r="N275" s="73" t="s">
        <v>888</v>
      </c>
      <c r="O275" s="80" t="s">
        <v>310</v>
      </c>
      <c r="P275" s="82">
        <v>43633.41979166667</v>
      </c>
      <c r="Q275" s="80" t="s">
        <v>351</v>
      </c>
      <c r="R275" s="84" t="s">
        <v>610</v>
      </c>
      <c r="S275" s="80" t="s">
        <v>786</v>
      </c>
      <c r="T275" s="80"/>
      <c r="U275" s="80" t="s">
        <v>1158</v>
      </c>
      <c r="V275" s="80" t="s">
        <v>1158</v>
      </c>
      <c r="W275" s="82">
        <v>43633.41979166667</v>
      </c>
      <c r="X275" s="85">
        <v>43633</v>
      </c>
      <c r="Y275" s="83" t="s">
        <v>1496</v>
      </c>
      <c r="Z275" s="80" t="s">
        <v>1628</v>
      </c>
      <c r="AA275" s="80"/>
      <c r="AB275" s="80"/>
      <c r="AC275" s="83" t="s">
        <v>1907</v>
      </c>
      <c r="AD275" s="80"/>
      <c r="AE275" s="80" t="b">
        <v>0</v>
      </c>
      <c r="AF275" s="80">
        <v>0</v>
      </c>
      <c r="AG275" s="83" t="s">
        <v>2147</v>
      </c>
      <c r="AH275" s="80" t="b">
        <v>0</v>
      </c>
      <c r="AI275" s="80" t="s">
        <v>2153</v>
      </c>
      <c r="AJ275" s="80"/>
      <c r="AK275" s="83" t="s">
        <v>2147</v>
      </c>
      <c r="AL275" s="80" t="b">
        <v>0</v>
      </c>
      <c r="AM275" s="80">
        <v>0</v>
      </c>
      <c r="AN275" s="83" t="s">
        <v>2147</v>
      </c>
      <c r="AO275" s="80" t="s">
        <v>2174</v>
      </c>
      <c r="AP275" s="80" t="b">
        <v>0</v>
      </c>
      <c r="AQ275" s="83" t="s">
        <v>1907</v>
      </c>
      <c r="AR275" s="80"/>
      <c r="AS275" s="80">
        <v>0</v>
      </c>
      <c r="AT275" s="80">
        <v>0</v>
      </c>
      <c r="AU275" s="80"/>
      <c r="AV275" s="80"/>
      <c r="AW275" s="80"/>
      <c r="AX275" s="80"/>
      <c r="AY275" s="80"/>
      <c r="AZ275" s="80"/>
      <c r="BA275" s="80"/>
      <c r="BB275" s="80"/>
      <c r="BC275">
        <v>1</v>
      </c>
      <c r="BD275" s="79" t="str">
        <f>REPLACE(INDEX(GroupVertices[Group],MATCH(Edges25[[#This Row],[Vertex 1]],GroupVertices[Vertex],0)),1,1,"")</f>
        <v>4</v>
      </c>
      <c r="BE275" s="79" t="str">
        <f>REPLACE(INDEX(GroupVertices[Group],MATCH(Edges25[[#This Row],[Vertex 2]],GroupVertices[Vertex],0)),1,1,"")</f>
        <v>4</v>
      </c>
      <c r="BF275" s="48">
        <v>0</v>
      </c>
      <c r="BG275" s="49">
        <v>0</v>
      </c>
      <c r="BH275" s="48">
        <v>2</v>
      </c>
      <c r="BI275" s="49">
        <v>6.0606060606060606</v>
      </c>
      <c r="BJ275" s="48">
        <v>0</v>
      </c>
      <c r="BK275" s="49">
        <v>0</v>
      </c>
      <c r="BL275" s="48">
        <v>31</v>
      </c>
      <c r="BM275" s="49">
        <v>93.93939393939394</v>
      </c>
      <c r="BN275" s="48">
        <v>33</v>
      </c>
    </row>
    <row r="276" spans="1:66" ht="15">
      <c r="A276" s="65" t="s">
        <v>253</v>
      </c>
      <c r="B276" s="65" t="s">
        <v>253</v>
      </c>
      <c r="C276" s="66" t="s">
        <v>3373</v>
      </c>
      <c r="D276" s="67">
        <v>8.25</v>
      </c>
      <c r="E276" s="68" t="s">
        <v>136</v>
      </c>
      <c r="F276" s="69">
        <v>25</v>
      </c>
      <c r="G276" s="66"/>
      <c r="H276" s="70"/>
      <c r="I276" s="71"/>
      <c r="J276" s="71"/>
      <c r="K276" s="34" t="s">
        <v>65</v>
      </c>
      <c r="L276" s="78">
        <v>281</v>
      </c>
      <c r="M276" s="78"/>
      <c r="N276" s="73" t="s">
        <v>850</v>
      </c>
      <c r="O276" s="80" t="s">
        <v>198</v>
      </c>
      <c r="P276" s="82">
        <v>43642.36005787037</v>
      </c>
      <c r="Q276" s="80" t="s">
        <v>572</v>
      </c>
      <c r="R276" s="80" t="s">
        <v>771</v>
      </c>
      <c r="S276" s="80" t="s">
        <v>786</v>
      </c>
      <c r="T276" s="80" t="s">
        <v>1127</v>
      </c>
      <c r="U276" s="80" t="s">
        <v>1283</v>
      </c>
      <c r="V276" s="80" t="s">
        <v>1283</v>
      </c>
      <c r="W276" s="82">
        <v>43642.36005787037</v>
      </c>
      <c r="X276" s="85">
        <v>43642</v>
      </c>
      <c r="Y276" s="83" t="s">
        <v>1549</v>
      </c>
      <c r="Z276" s="80" t="s">
        <v>1849</v>
      </c>
      <c r="AA276" s="80"/>
      <c r="AB276" s="80"/>
      <c r="AC276" s="83" t="s">
        <v>2130</v>
      </c>
      <c r="AD276" s="80"/>
      <c r="AE276" s="80" t="b">
        <v>0</v>
      </c>
      <c r="AF276" s="80">
        <v>1</v>
      </c>
      <c r="AG276" s="83" t="s">
        <v>2147</v>
      </c>
      <c r="AH276" s="80" t="b">
        <v>0</v>
      </c>
      <c r="AI276" s="80" t="s">
        <v>2153</v>
      </c>
      <c r="AJ276" s="80"/>
      <c r="AK276" s="83" t="s">
        <v>2147</v>
      </c>
      <c r="AL276" s="80" t="b">
        <v>0</v>
      </c>
      <c r="AM276" s="80">
        <v>1</v>
      </c>
      <c r="AN276" s="83" t="s">
        <v>2147</v>
      </c>
      <c r="AO276" s="80" t="s">
        <v>2174</v>
      </c>
      <c r="AP276" s="80" t="b">
        <v>0</v>
      </c>
      <c r="AQ276" s="83" t="s">
        <v>2130</v>
      </c>
      <c r="AR276" s="80"/>
      <c r="AS276" s="80">
        <v>0</v>
      </c>
      <c r="AT276" s="80">
        <v>0</v>
      </c>
      <c r="AU276" s="80"/>
      <c r="AV276" s="80"/>
      <c r="AW276" s="80"/>
      <c r="AX276" s="80"/>
      <c r="AY276" s="80"/>
      <c r="AZ276" s="80"/>
      <c r="BA276" s="80"/>
      <c r="BB276" s="80"/>
      <c r="BC276">
        <v>10</v>
      </c>
      <c r="BD276" s="79" t="str">
        <f>REPLACE(INDEX(GroupVertices[Group],MATCH(Edges25[[#This Row],[Vertex 1]],GroupVertices[Vertex],0)),1,1,"")</f>
        <v>4</v>
      </c>
      <c r="BE276" s="79" t="str">
        <f>REPLACE(INDEX(GroupVertices[Group],MATCH(Edges25[[#This Row],[Vertex 2]],GroupVertices[Vertex],0)),1,1,"")</f>
        <v>4</v>
      </c>
      <c r="BF276" s="48">
        <v>0</v>
      </c>
      <c r="BG276" s="49">
        <v>0</v>
      </c>
      <c r="BH276" s="48">
        <v>1</v>
      </c>
      <c r="BI276" s="49">
        <v>2.9411764705882355</v>
      </c>
      <c r="BJ276" s="48">
        <v>0</v>
      </c>
      <c r="BK276" s="49">
        <v>0</v>
      </c>
      <c r="BL276" s="48">
        <v>33</v>
      </c>
      <c r="BM276" s="49">
        <v>97.05882352941177</v>
      </c>
      <c r="BN276" s="48">
        <v>34</v>
      </c>
    </row>
    <row r="277" spans="1:66" ht="15">
      <c r="A277" s="65" t="s">
        <v>265</v>
      </c>
      <c r="B277" s="65" t="s">
        <v>265</v>
      </c>
      <c r="C277" s="66" t="s">
        <v>3371</v>
      </c>
      <c r="D277" s="67">
        <v>3.5833333333333335</v>
      </c>
      <c r="E277" s="68" t="s">
        <v>132</v>
      </c>
      <c r="F277" s="69">
        <v>38.333333333333336</v>
      </c>
      <c r="G277" s="66"/>
      <c r="H277" s="70"/>
      <c r="I277" s="71"/>
      <c r="J277" s="71"/>
      <c r="K277" s="34" t="s">
        <v>65</v>
      </c>
      <c r="L277" s="78">
        <v>265</v>
      </c>
      <c r="M277" s="78"/>
      <c r="N277" s="73" t="s">
        <v>850</v>
      </c>
      <c r="O277" s="80" t="s">
        <v>198</v>
      </c>
      <c r="P277" s="82">
        <v>43360.67017361111</v>
      </c>
      <c r="Q277" s="80" t="s">
        <v>469</v>
      </c>
      <c r="R277" s="80"/>
      <c r="S277" s="80"/>
      <c r="T277" s="80" t="s">
        <v>896</v>
      </c>
      <c r="U277" s="80"/>
      <c r="V277" s="80" t="s">
        <v>1324</v>
      </c>
      <c r="W277" s="82">
        <v>43360.67017361111</v>
      </c>
      <c r="X277" s="85">
        <v>43360</v>
      </c>
      <c r="Y277" s="83" t="s">
        <v>1559</v>
      </c>
      <c r="Z277" s="80" t="s">
        <v>1746</v>
      </c>
      <c r="AA277" s="80"/>
      <c r="AB277" s="80"/>
      <c r="AC277" s="83" t="s">
        <v>2026</v>
      </c>
      <c r="AD277" s="80"/>
      <c r="AE277" s="80" t="b">
        <v>0</v>
      </c>
      <c r="AF277" s="80">
        <v>0</v>
      </c>
      <c r="AG277" s="83" t="s">
        <v>2147</v>
      </c>
      <c r="AH277" s="80" t="b">
        <v>0</v>
      </c>
      <c r="AI277" s="80" t="s">
        <v>2152</v>
      </c>
      <c r="AJ277" s="80"/>
      <c r="AK277" s="83" t="s">
        <v>2147</v>
      </c>
      <c r="AL277" s="80" t="b">
        <v>0</v>
      </c>
      <c r="AM277" s="80">
        <v>12</v>
      </c>
      <c r="AN277" s="83" t="s">
        <v>2167</v>
      </c>
      <c r="AO277" s="80" t="s">
        <v>2175</v>
      </c>
      <c r="AP277" s="80" t="b">
        <v>0</v>
      </c>
      <c r="AQ277" s="83" t="s">
        <v>2167</v>
      </c>
      <c r="AR277" s="80"/>
      <c r="AS277" s="80">
        <v>0</v>
      </c>
      <c r="AT277" s="80">
        <v>0</v>
      </c>
      <c r="AU277" s="80"/>
      <c r="AV277" s="80"/>
      <c r="AW277" s="80"/>
      <c r="AX277" s="80"/>
      <c r="AY277" s="80"/>
      <c r="AZ277" s="80"/>
      <c r="BA277" s="80"/>
      <c r="BB277" s="80"/>
      <c r="BC277">
        <v>2</v>
      </c>
      <c r="BD277" s="79" t="str">
        <f>REPLACE(INDEX(GroupVertices[Group],MATCH(Edges25[[#This Row],[Vertex 1]],GroupVertices[Vertex],0)),1,1,"")</f>
        <v>5</v>
      </c>
      <c r="BE277" s="79" t="str">
        <f>REPLACE(INDEX(GroupVertices[Group],MATCH(Edges25[[#This Row],[Vertex 2]],GroupVertices[Vertex],0)),1,1,"")</f>
        <v>5</v>
      </c>
      <c r="BF277" s="48">
        <v>1</v>
      </c>
      <c r="BG277" s="49">
        <v>5</v>
      </c>
      <c r="BH277" s="48">
        <v>0</v>
      </c>
      <c r="BI277" s="49">
        <v>0</v>
      </c>
      <c r="BJ277" s="48">
        <v>0</v>
      </c>
      <c r="BK277" s="49">
        <v>0</v>
      </c>
      <c r="BL277" s="48">
        <v>19</v>
      </c>
      <c r="BM277" s="49">
        <v>95</v>
      </c>
      <c r="BN277" s="48">
        <v>20</v>
      </c>
    </row>
    <row r="278" spans="1:66" ht="15">
      <c r="A278" s="65" t="s">
        <v>265</v>
      </c>
      <c r="B278" s="65" t="s">
        <v>265</v>
      </c>
      <c r="C278" s="66" t="s">
        <v>3371</v>
      </c>
      <c r="D278" s="67">
        <v>3.5833333333333335</v>
      </c>
      <c r="E278" s="68" t="s">
        <v>132</v>
      </c>
      <c r="F278" s="69">
        <v>38.333333333333336</v>
      </c>
      <c r="G278" s="66"/>
      <c r="H278" s="70"/>
      <c r="I278" s="71"/>
      <c r="J278" s="71"/>
      <c r="K278" s="34" t="s">
        <v>65</v>
      </c>
      <c r="L278" s="78">
        <v>266</v>
      </c>
      <c r="M278" s="78"/>
      <c r="N278" s="73" t="s">
        <v>850</v>
      </c>
      <c r="O278" s="80" t="s">
        <v>198</v>
      </c>
      <c r="P278" s="82">
        <v>43369.41774305556</v>
      </c>
      <c r="Q278" s="80" t="s">
        <v>470</v>
      </c>
      <c r="R278" s="80"/>
      <c r="S278" s="80"/>
      <c r="T278" s="80" t="s">
        <v>896</v>
      </c>
      <c r="U278" s="80"/>
      <c r="V278" s="80" t="s">
        <v>1324</v>
      </c>
      <c r="W278" s="82">
        <v>43369.41774305556</v>
      </c>
      <c r="X278" s="85">
        <v>43369</v>
      </c>
      <c r="Y278" s="83" t="s">
        <v>1382</v>
      </c>
      <c r="Z278" s="80" t="s">
        <v>1747</v>
      </c>
      <c r="AA278" s="80"/>
      <c r="AB278" s="80"/>
      <c r="AC278" s="83" t="s">
        <v>2027</v>
      </c>
      <c r="AD278" s="80"/>
      <c r="AE278" s="80" t="b">
        <v>0</v>
      </c>
      <c r="AF278" s="80">
        <v>0</v>
      </c>
      <c r="AG278" s="83" t="s">
        <v>2147</v>
      </c>
      <c r="AH278" s="80" t="b">
        <v>0</v>
      </c>
      <c r="AI278" s="80" t="s">
        <v>2152</v>
      </c>
      <c r="AJ278" s="80"/>
      <c r="AK278" s="83" t="s">
        <v>2147</v>
      </c>
      <c r="AL278" s="80" t="b">
        <v>0</v>
      </c>
      <c r="AM278" s="80">
        <v>3</v>
      </c>
      <c r="AN278" s="83" t="s">
        <v>2168</v>
      </c>
      <c r="AO278" s="80" t="s">
        <v>2175</v>
      </c>
      <c r="AP278" s="80" t="b">
        <v>0</v>
      </c>
      <c r="AQ278" s="83" t="s">
        <v>2168</v>
      </c>
      <c r="AR278" s="80"/>
      <c r="AS278" s="80">
        <v>0</v>
      </c>
      <c r="AT278" s="80">
        <v>0</v>
      </c>
      <c r="AU278" s="80"/>
      <c r="AV278" s="80"/>
      <c r="AW278" s="80"/>
      <c r="AX278" s="80"/>
      <c r="AY278" s="80"/>
      <c r="AZ278" s="80"/>
      <c r="BA278" s="80"/>
      <c r="BB278" s="80"/>
      <c r="BC278">
        <v>2</v>
      </c>
      <c r="BD278" s="79" t="str">
        <f>REPLACE(INDEX(GroupVertices[Group],MATCH(Edges25[[#This Row],[Vertex 1]],GroupVertices[Vertex],0)),1,1,"")</f>
        <v>5</v>
      </c>
      <c r="BE278" s="79" t="str">
        <f>REPLACE(INDEX(GroupVertices[Group],MATCH(Edges25[[#This Row],[Vertex 2]],GroupVertices[Vertex],0)),1,1,"")</f>
        <v>5</v>
      </c>
      <c r="BF278" s="48">
        <v>0</v>
      </c>
      <c r="BG278" s="49">
        <v>0</v>
      </c>
      <c r="BH278" s="48">
        <v>0</v>
      </c>
      <c r="BI278" s="49">
        <v>0</v>
      </c>
      <c r="BJ278" s="48">
        <v>0</v>
      </c>
      <c r="BK278" s="49">
        <v>0</v>
      </c>
      <c r="BL278" s="48">
        <v>29</v>
      </c>
      <c r="BM278" s="49">
        <v>100</v>
      </c>
      <c r="BN278" s="48">
        <v>29</v>
      </c>
    </row>
    <row r="279" spans="1:66" ht="15">
      <c r="A279" s="65" t="s">
        <v>265</v>
      </c>
      <c r="B279" s="65" t="s">
        <v>249</v>
      </c>
      <c r="C279" s="66" t="s">
        <v>3369</v>
      </c>
      <c r="D279" s="67">
        <v>3</v>
      </c>
      <c r="E279" s="68" t="s">
        <v>132</v>
      </c>
      <c r="F279" s="69">
        <v>40</v>
      </c>
      <c r="G279" s="66"/>
      <c r="H279" s="70"/>
      <c r="I279" s="71"/>
      <c r="J279" s="71"/>
      <c r="K279" s="34" t="s">
        <v>65</v>
      </c>
      <c r="L279" s="78">
        <v>267</v>
      </c>
      <c r="M279" s="78"/>
      <c r="N279" s="73" t="s">
        <v>850</v>
      </c>
      <c r="O279" s="80" t="s">
        <v>310</v>
      </c>
      <c r="P279" s="82">
        <v>43370.512407407405</v>
      </c>
      <c r="Q279" s="80" t="s">
        <v>461</v>
      </c>
      <c r="R279" s="80"/>
      <c r="S279" s="80"/>
      <c r="T279" s="80" t="s">
        <v>1042</v>
      </c>
      <c r="U279" s="80"/>
      <c r="V279" s="80" t="s">
        <v>1324</v>
      </c>
      <c r="W279" s="82">
        <v>43370.512407407405</v>
      </c>
      <c r="X279" s="85">
        <v>43370</v>
      </c>
      <c r="Y279" s="83" t="s">
        <v>1388</v>
      </c>
      <c r="Z279" s="80" t="s">
        <v>1738</v>
      </c>
      <c r="AA279" s="80"/>
      <c r="AB279" s="80"/>
      <c r="AC279" s="83" t="s">
        <v>2018</v>
      </c>
      <c r="AD279" s="80"/>
      <c r="AE279" s="80" t="b">
        <v>0</v>
      </c>
      <c r="AF279" s="80">
        <v>0</v>
      </c>
      <c r="AG279" s="83" t="s">
        <v>2147</v>
      </c>
      <c r="AH279" s="80" t="b">
        <v>0</v>
      </c>
      <c r="AI279" s="80" t="s">
        <v>2152</v>
      </c>
      <c r="AJ279" s="80"/>
      <c r="AK279" s="83" t="s">
        <v>2147</v>
      </c>
      <c r="AL279" s="80" t="b">
        <v>0</v>
      </c>
      <c r="AM279" s="80">
        <v>4</v>
      </c>
      <c r="AN279" s="83" t="s">
        <v>2166</v>
      </c>
      <c r="AO279" s="80" t="s">
        <v>2175</v>
      </c>
      <c r="AP279" s="80" t="b">
        <v>0</v>
      </c>
      <c r="AQ279" s="83" t="s">
        <v>2166</v>
      </c>
      <c r="AR279" s="80"/>
      <c r="AS279" s="80">
        <v>0</v>
      </c>
      <c r="AT279" s="80">
        <v>0</v>
      </c>
      <c r="AU279" s="80"/>
      <c r="AV279" s="80"/>
      <c r="AW279" s="80"/>
      <c r="AX279" s="80"/>
      <c r="AY279" s="80"/>
      <c r="AZ279" s="80"/>
      <c r="BA279" s="80"/>
      <c r="BB279" s="80"/>
      <c r="BC279">
        <v>1</v>
      </c>
      <c r="BD279" s="79" t="str">
        <f>REPLACE(INDEX(GroupVertices[Group],MATCH(Edges25[[#This Row],[Vertex 1]],GroupVertices[Vertex],0)),1,1,"")</f>
        <v>5</v>
      </c>
      <c r="BE279" s="79" t="str">
        <f>REPLACE(INDEX(GroupVertices[Group],MATCH(Edges25[[#This Row],[Vertex 2]],GroupVertices[Vertex],0)),1,1,"")</f>
        <v>5</v>
      </c>
      <c r="BF279" s="48">
        <v>1</v>
      </c>
      <c r="BG279" s="49">
        <v>3.3333333333333335</v>
      </c>
      <c r="BH279" s="48">
        <v>0</v>
      </c>
      <c r="BI279" s="49">
        <v>0</v>
      </c>
      <c r="BJ279" s="48">
        <v>0</v>
      </c>
      <c r="BK279" s="49">
        <v>0</v>
      </c>
      <c r="BL279" s="48">
        <v>29</v>
      </c>
      <c r="BM279" s="49">
        <v>96.66666666666667</v>
      </c>
      <c r="BN279" s="48">
        <v>30</v>
      </c>
    </row>
    <row r="280" spans="1:11" ht="15">
      <c r="A280"/>
      <c r="B280"/>
      <c r="C280"/>
      <c r="D280"/>
      <c r="E280"/>
      <c r="F280"/>
      <c r="G280"/>
      <c r="H280"/>
      <c r="I280"/>
      <c r="J280"/>
      <c r="K280"/>
    </row>
    <row r="281" spans="1:11" ht="15">
      <c r="A281"/>
      <c r="B281"/>
      <c r="C281"/>
      <c r="D281"/>
      <c r="E281"/>
      <c r="F281"/>
      <c r="G281"/>
      <c r="H281"/>
      <c r="I281"/>
      <c r="J281"/>
      <c r="K28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9"/>
    <dataValidation allowBlank="1" showInputMessage="1" showErrorMessage="1" promptTitle="Vertex 2 Name" prompt="Enter the name of the edge's second vertex." sqref="B3:B279"/>
    <dataValidation allowBlank="1" showInputMessage="1" showErrorMessage="1" promptTitle="Vertex 1 Name" prompt="Enter the name of the edge's first vertex." sqref="A3:A2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9"/>
    <dataValidation allowBlank="1" showInputMessage="1" promptTitle="Edge Width" prompt="Enter an optional edge width between 1 and 10." errorTitle="Invalid Edge Width" error="The optional edge width must be a whole number between 1 and 10." sqref="D3:D279"/>
    <dataValidation allowBlank="1" showInputMessage="1" promptTitle="Edge Color" prompt="To select an optional edge color, right-click and select Select Color on the right-click menu." sqref="C3:C2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9"/>
    <dataValidation allowBlank="1" showErrorMessage="1" sqref="N2:N2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9"/>
  </dataValidations>
  <hyperlinks>
    <hyperlink ref="R7" r:id="rId1" display="https://www.mckinsey.com/business-functions/organization/our-insights/five-fifty-unprotected"/>
    <hyperlink ref="R64" r:id="rId2" display="https://www.mckinsey.com/business-functions/risk/our-insights/cyber-risk-measurement-and-the-holistic-cybersecurity-approach"/>
    <hyperlink ref="R70" r:id="rId3" display="https://www.mckinsey.com/business-functions/risk/our-insights/cyber-risk-measurement-and-the-holistic-cybersecurity-approach"/>
    <hyperlink ref="R71" r:id="rId4" display="https://www.mckinsey.com/business-functions/risk/our-insights/cyber-risk-measurement-and-the-holistic-cybersecurity-approach"/>
    <hyperlink ref="R72" r:id="rId5" display="https://www.mckinsey.com/business-functions/risk/our-insights/cyber-risk-measurement-and-the-holistic-cybersecurity-approach"/>
    <hyperlink ref="R73" r:id="rId6" display="https://www.mckinsey.com/business-functions/risk/our-insights/cyber-risk-measurement-and-the-holistic-cybersecurity-approach"/>
    <hyperlink ref="R110" r:id="rId7" display="https://www.mckinsey.com/business-functions/risk/our-insights/data-privacy-what-every-manager-needs-to-know"/>
    <hyperlink ref="R196" r:id="rId8" display="https://fd.nl/ondernemen/1269417/meer-druk-accountants-op-cyberveiligheid-bij-bedrijven"/>
    <hyperlink ref="R198" r:id="rId9" display="https://home.kpmg.com/nl/nl/home/media/press-releases/2018/10/kpmg-nederlander-nauwelijks-bekend-met-nieuwe-privacyrechten.html"/>
    <hyperlink ref="R14" r:id="rId10" display="https://home.kpmg/ch/en/home/insights/2018/05/clarity-on-cyber-security.html"/>
    <hyperlink ref="R105" r:id="rId11" display="https://home.kpmg/ch/en/home/insights/2018/05/clarity-on-cyber-security.html"/>
    <hyperlink ref="R130" r:id="rId12" display="https://home.kpmg/ch/en/home/insights/2018/05/clarity-on-cyber-security.html"/>
    <hyperlink ref="R134" r:id="rId13" display="https://home.kpmg/ch/en/home/insights/2018/05/clarity-on-cyber-security.html"/>
    <hyperlink ref="R137" r:id="rId14" display="https://home.kpmg/ch/en/home/insights/2018/05/clarity-on-cyber-security.html#scrollNav-2"/>
    <hyperlink ref="R147" r:id="rId15" display="https://home.kpmg/ch/en/home/insights/2018/05/clarity-on-cyber-security.html#scrollNav-2"/>
    <hyperlink ref="R54" r:id="rId16" display="https://ibm.webex.com/ibm/onstage/g.php?MTID=e3c8d72f71b28538e8d2a1c9f593cc643"/>
    <hyperlink ref="R57" r:id="rId17" display="https://ibm.webex.com/ibm/onstage/g.php?MTID=e3c8d72f71b28538e8d2a1c9f593cc643"/>
    <hyperlink ref="R115" r:id="rId18" display="http://www.ibm.com/this-is-ibm"/>
    <hyperlink ref="R127" r:id="rId19" display="http://www.ibm.com/this-is-ibm#029"/>
    <hyperlink ref="R148" r:id="rId20" display="https://www.computerweekly.com/news/252461474/Most-organisations-still-lack-incident-response-plans?linkId=66121359"/>
    <hyperlink ref="R153" r:id="rId21" display="http://ibm.biz/Bd2ChS?2277470206&amp;linkId=66692896"/>
    <hyperlink ref="R193" r:id="rId22" display="https://www.ey.com/nl/nl/newsroom/news-ey-digitale-transformatie-beleven-in-ey-nieuwe-groei-en-innovatiecentrum-in-amsterdam"/>
    <hyperlink ref="R195" r:id="rId23" display="https://www.accountant.nl/nieuws/2018/9/nba-komt-met-cybersecurity-health-check-voor-middelgrote-bedrijven/"/>
    <hyperlink ref="R209" r:id="rId24" display="https://www.ey.nl/podcast"/>
    <hyperlink ref="R79" r:id="rId25" display="https://www.ey.com/en_gl/growth/will-consumers-share-their-data-without-a-share-in-its-value"/>
    <hyperlink ref="R81" r:id="rId26" display="https://betterworkingworld.ey.com/growth/how-would-you-sell-to-people-who-never-buy-anything"/>
    <hyperlink ref="R83" r:id="rId27" display="https://www.ey.com/Publication/vwLUAssets/ey-data-privacy-service-offering/$FILE/ey-data-privacy-service-offering.pdf"/>
    <hyperlink ref="R84" r:id="rId28" display="https://betterworkingworld.ey.com/digital/cybercrime_challenges_21st_century"/>
    <hyperlink ref="R85" r:id="rId29" display="https://www.linkedin.com/pulse/cybersecurity-from-ground-up-helps-enable-growth-matthew-randolph/"/>
    <hyperlink ref="R86" r:id="rId30" display="https://www.ey.com/za/en/services/advisory/ey-cybersecurity"/>
    <hyperlink ref="R87" r:id="rId31" display="https://www.ey.com/za/en/services/advisory/ey-cybersecurity"/>
    <hyperlink ref="R88" r:id="rId32" display="https://www.linkedin.com/pulse/cybersecurity-from-ground-up-helps-enable-growth-matthew-randolph/"/>
    <hyperlink ref="R89" r:id="rId33" display="https://www.linkedin.com/pulse/cybersecurity-from-ground-up-helps-enable-growth-matthew-randolph/"/>
    <hyperlink ref="R90" r:id="rId34" display="http://www.ey.com/gl/en/services/advisory/ey-cybersecurity"/>
    <hyperlink ref="R91" r:id="rId35" display="https://www.ey.com/za/en/services/advisory/ey-cybersecurity"/>
    <hyperlink ref="R92" r:id="rId36" display="https://betterworkingworld.ey.com/growth/how-would-you-sell-to-people-who-never-buy-anything"/>
    <hyperlink ref="R94" r:id="rId37" display="https://www.linkedin.com/pulse/cybersecurity-from-ground-up-helps-enable-growth-matthew-randolph/"/>
    <hyperlink ref="R95" r:id="rId38" display="http://www.ey.com/gl/en/services/advisory/ey-cybersecurity"/>
    <hyperlink ref="R97" r:id="rId39" display="https://www.ey.com/en_gl/advisory/how-the-iot-and-data-monetization-are-changing-business-models"/>
    <hyperlink ref="R98" r:id="rId40" display="https://www.ey.com/en_gl/mining-metals/10-business-risks-facing-mining-and-metals"/>
    <hyperlink ref="R180" r:id="rId41" display="https://www.linkedin.com/pulse/cybercrime-national-security-imperative-george-atalla/"/>
    <hyperlink ref="R187" r:id="rId42" display="https://www.ey.com/en_gl/growth/ceo-imperative-global-challenges/?WT.mc_id=14627009&amp;AA.tsrc=social-media"/>
    <hyperlink ref="R47" r:id="rId43" display="http://ey.smh.re/_08"/>
    <hyperlink ref="R48" r:id="rId44" display="http://ey.smh.re/_0B"/>
    <hyperlink ref="R65" r:id="rId45" display="http://ey.smh.re/00Xq"/>
    <hyperlink ref="R191" r:id="rId46" display="https://ey.smh.re/0BR6"/>
    <hyperlink ref="R197" r:id="rId47" display="https://www2.deloitte.com/nl/nl/pages/risk/articles/cybersecurity-de-mens-is-niet-het-probleem-maar-de-oplossing.html"/>
    <hyperlink ref="R199" r:id="rId48" display="http://www.deloitte.nl/privacy?id=nl:2sm:3tw:4privacy::6risk:20181029161300:&amp;utm_source=tw&amp;utm_campaign=privacy&amp;utm_content=risk&amp;utm_medium=social&amp;linkId=58871490"/>
    <hyperlink ref="R200" r:id="rId49" display="https://www.deloitteforward.nl/?linkId=58660333"/>
    <hyperlink ref="R201" r:id="rId50" display="http://www.deloitte.nl/privacy?id=nl:2sm:3tw:4Private_corp::6oth:20181031110000:&amp;utm_source=tw&amp;utm_campaign=Private_corp&amp;utm_content=oth&amp;utm_medium=social&amp;linkId=58964899"/>
    <hyperlink ref="R203" r:id="rId51" display="https://event.on24.com/eventRegistration/EventLobbyServlet?target=reg20.jsp&amp;referrer=&amp;eventid=1869175&amp;sessionid=1&amp;key=A66C45B6AAC9D16B3032F11D00C9772B&amp;regTag=&amp;sourcepage=register"/>
    <hyperlink ref="R208" r:id="rId52" display="https://www.deloitteforward.nl/podcasts/podcastserie-cases-seizoen-1-over-cyber-security/"/>
    <hyperlink ref="R211" r:id="rId53" display="https://www.deloitteforward.nl/podcasts/podcast-cases-1-3-rickey-gevers-hackers-en-de-grens-tussen-goed-en-fout/"/>
    <hyperlink ref="R212" r:id="rId54" display="https://www.deloitteforward.nl/podcasts/podcastserie-cases-seizoen-1-over-cyber-security/?linkId=61323492"/>
    <hyperlink ref="R214" r:id="rId55" display="https://www.deloitteforward.nl/?linkId=62435753"/>
    <hyperlink ref="R216" r:id="rId56" display="https://www.deloitteforward.nl/?linkId=62436094"/>
    <hyperlink ref="R217" r:id="rId57" display="https://www2.deloitte.com/nl/nl/pages/risk/articles/part-1-why-would-anyone-want-hack-our-factory.html"/>
    <hyperlink ref="R218" r:id="rId58" display="https://www2.deloitte.com/nl/nl/pages/real-estate/articles/real-estate-predictions-2019.html"/>
    <hyperlink ref="R220" r:id="rId59" display="https://www2.deloitte.com/nl/nl/pages/risk/articles/what-can-we-learn-from-the-quadrigacx-fiasco.html"/>
    <hyperlink ref="R221" r:id="rId60" display="https://www2.deloitte.com/nl/nl/pages/real-estate/articles/real-estate-predictions-2019.html"/>
    <hyperlink ref="R225" r:id="rId61" display="https://www.deloitteforward.nl/cyber-security/cybersecurity-volgens-risk-managers-in-top-3-grootste-risicos/"/>
    <hyperlink ref="R226" r:id="rId62" display="https://www2.deloitte.com/nl/nl/pages/risk/articles/part-2-why-would-anyone-want-hack-our-factory.html"/>
    <hyperlink ref="R228" r:id="rId63" display="https://www.deloitteforward.nl/cyber-security/waarom-zou-iemand-onze-fabriek-willen-hacken/"/>
    <hyperlink ref="R238" r:id="rId64" display="https://www.deloitteforward.nl/cyber-security/cyber-security-de-mens-is-niet-de-zwakste-schakel-maar-juist-de-oplossing/?utm_source=tw&amp;utm_medium=org&amp;utm_campaign=corp_cs&amp;linkId=66558963"/>
    <hyperlink ref="R39" r:id="rId65" display="https://home.kpmg.com/fr/fr/home/insights/2018/10/offre-cybersecurite-kpmg-boardroom-datacenter.html"/>
    <hyperlink ref="R103" r:id="rId66" display="https://klardenker.kpmg.de/cyber-security-2019-was-kommt-da-auf-uns-zu/?utm_content=83192244&amp;utm_medium=social&amp;utm_source=twitter&amp;hss_channel=tw-37637110"/>
    <hyperlink ref="R104" r:id="rId67" display="https://klardenker.kpmg.de/cyber-security-2019-was-kommt-da-auf-uns-zu/?utm_content=83192245&amp;utm_medium=social&amp;utm_source=twitter&amp;hss_channel=tw-37637110"/>
    <hyperlink ref="R108" r:id="rId68" display="https://klardenker.kpmg.de/cyber-security-2019-was-kommt-da-auf-uns-zu/?utm_content=83192246&amp;utm_medium=social&amp;utm_source=twitter&amp;hss_channel=tw-37637110"/>
    <hyperlink ref="R158" r:id="rId69" display="https://hub.kpmg.de/was-sie-ueber-ihr-berechtigungsmanagement-wissen-sollten?utm_campaign=Was%20Sie%20%C3%BCber%20Ihr%20Berechtigungsmanagement%20wissen%20sollten&amp;utm_content=90998370&amp;utm_medium=social&amp;utm_source=twitter&amp;hss_channel=tw-37637110"/>
    <hyperlink ref="R159" r:id="rId70" display="https://klardenker.kpmg.de/klardenker-on-air-cyber-security/?utm_campaign=Klardenker%20on%20air&amp;utm_content=90940370&amp;utm_medium=social&amp;utm_source=twitter&amp;hss_channel=tw-37637110"/>
    <hyperlink ref="R162" r:id="rId71" display="https://klardenker.kpmg.de/it-sicherheit-das-undenkbare-denken/?utm_content=91565459&amp;utm_medium=social&amp;utm_source=twitter&amp;hss_channel=tw-37637110"/>
    <hyperlink ref="R163" r:id="rId72" display="https://klardenker.kpmg.de/darknet-marktplatz-firmendaten/?utm_content=91783604&amp;utm_medium=social&amp;utm_source=twitter&amp;hss_channel=tw-37637110"/>
    <hyperlink ref="R166" r:id="rId73" display="https://home.kpmg/de/de/home/events/2019/07/meet-the-future.html?utm_content=92423855&amp;utm_medium=social&amp;utm_source=twitter&amp;hss_channel=tw-37637110"/>
    <hyperlink ref="R170" r:id="rId74" display="https://hub.kpmg.de/global-ceo-outlook-2019?utm_campaign=CEO%20Outlook%202019&amp;utm_content=92785972&amp;utm_medium=social&amp;utm_source=twitter&amp;hss_channel=tw-37637110"/>
    <hyperlink ref="R186" r:id="rId75" display="https://hub.kpmg.de/kritische-infrastrukturen-vor-cyberangriffen-schuetzen?utm_campaign=NIS-Richtlinie%20&amp;utm_content=96730682&amp;utm_medium=social&amp;utm_source=twitter&amp;hss_channel=tw-37637110"/>
    <hyperlink ref="R189" r:id="rId76" display="https://home.kpmg/de/de/home/themen/2019/07/nis-richtlinie.html?utm_campaign=NIS-Richtlinie%20&amp;utm_content=96730733&amp;utm_medium=social&amp;utm_source=twitter&amp;hss_channel=tw-37637110"/>
    <hyperlink ref="R264" r:id="rId77" display="http://confare.at/swiss-cio-manager-summit/#anmeldung"/>
    <hyperlink ref="R274" r:id="rId78" display="https://www.eycom.ch/en/Publications/20181219-Is-Cybersecurity-about-more-than-protection/download"/>
    <hyperlink ref="R275" r:id="rId79" display="https://bit.ly/2QrLOzM"/>
    <hyperlink ref="R26" r:id="rId80" display="https://youtu.be/mrMUUxe3LtA?t=5m22s"/>
    <hyperlink ref="R12" r:id="rId81" display="https://deloi.tt/2PaHMtE"/>
    <hyperlink ref="R20" r:id="rId82" display="https://deloi.tt/2OJ7ipS"/>
    <hyperlink ref="R52" r:id="rId83" display="https://deloi.tt/2yX0f6v"/>
    <hyperlink ref="R102" r:id="rId84" display="https://deloi.tt/2Hed17X"/>
    <hyperlink ref="R106" r:id="rId85" display="https://deloi.tt/2AP1V3T"/>
    <hyperlink ref="R140" r:id="rId86" display="https://deloi.tt/2CMeSwf"/>
    <hyperlink ref="R164" r:id="rId87" display="https://deloi.tt/2JGtr8F"/>
    <hyperlink ref="R181" r:id="rId88" display="https://deloi.tt/2XPhPaS"/>
    <hyperlink ref="R31" r:id="rId89" display="https://deloi.tt/2OGuSDM"/>
    <hyperlink ref="R55" r:id="rId90" display="https://deloi.tt/2DdgZLw"/>
    <hyperlink ref="R60" r:id="rId91" display="https://deloi.tt/2NJfzJr"/>
    <hyperlink ref="R77" r:id="rId92" display="https://deloi.tt/2E1NCMx"/>
    <hyperlink ref="R109" r:id="rId93" display="https://deloi.tt/2MozX3p"/>
    <hyperlink ref="R168" r:id="rId94" display="https://deloi.tt/2wjQa2s"/>
    <hyperlink ref="R169" r:id="rId95" display="https://deloi.tt/2wi4jNW"/>
    <hyperlink ref="R176" r:id="rId96" display="https://deloi.tt/2wGkAMJ"/>
    <hyperlink ref="R243" r:id="rId97" display="https://home.kpmg.com/uk/en/home/insights/2018/08/mobility-2030-a-shake-up-for-insurance.html?hootPostID=65e6de8749391bf155976fd9672ed624"/>
    <hyperlink ref="R244" r:id="rId98" display="https://bit.ly/2okgtBT?hootPostID=5bc1666cb19200bffe24088b88fa8d61"/>
    <hyperlink ref="R245" r:id="rId99" display="https://r.online-reg.com/Appian_KPMG_GDPR_London_Event/site/pg/summary?utm_source=socialmedia&amp;utm_medium=LinkedIn&amp;utm_campaign=Appian"/>
    <hyperlink ref="R246" r:id="rId100" display="https://home.kpmg.com/uk/en/home/services/advisory/risk-consulting/regulatory-transformation-privacy-services.html?utm_source=socialmedia&amp;utm_medium=Twitter&amp;utm_campaign=GDPR"/>
    <hyperlink ref="R251" r:id="rId101" display="https://home.kpmg/uk/en/home/insights/2018/12/investing-in-data-privacy.html?hootPostID=45ec005b030401af8abe889bf8e29e15"/>
    <hyperlink ref="R252" r:id="rId102" display="https://social.kpmg/WEFLIVEUK_TW?utm_source=socialmedia&amp;utm_medium=&amp;utm_content=&amp;utm_campaign=wef19"/>
    <hyperlink ref="R253" r:id="rId103" display="https://home.kpmg/uk/en/home/media/press-releases/2019/01/ten-trends-driving-cyber-security-in-2019.html?utm_source=socialmedia&amp;utm_medium=&amp;utm_content=&amp;utm_campaign=wef19"/>
    <hyperlink ref="R255" r:id="rId104" display="https://home.kpmg/xx/en/home/insights/2019/01/driving-value-from-genomics.html?utm_campaign=uk_marketing"/>
    <hyperlink ref="R257" r:id="rId105" display="https://event.on24.com/wcc/r/2010329-1/FBA433E61485F3E0E1475DBA6CA61DAD"/>
    <hyperlink ref="R258" r:id="rId106" display="https://event.on24.com/wcc/r/2010329-1/FBA433E61485F3E0E1475DBA6CA61DAD"/>
    <hyperlink ref="R259" r:id="rId107" display="https://event.on24.com/wcc/r/2010329-1/FBA433E61485F3E0E1475DBA6CA61DAD"/>
    <hyperlink ref="R260" r:id="rId108" display="https://event.on24.com/wcc/r/2010329-1/FBA433E61485F3E0E1475DBA6CA61DAD"/>
    <hyperlink ref="R262" r:id="rId109" display="https://event.on24.com/wcc/r/2010329-1/FBA433E61485F3E0E1475DBA6CA61DAD"/>
    <hyperlink ref="R4" r:id="rId110" display="https://wp.me/p8qlMy-4m"/>
    <hyperlink ref="R15" r:id="rId111" display="https://www.ey.com/uk/en/services/specialty-services/ey-can-cybersecurity-be-your-best-competitive-advantage-instead-of-your-worst-setback-"/>
    <hyperlink ref="R17" r:id="rId112" display="https://transformationblog.ey.com/2018/09/12/four-tips-to-make-cybersecurity-a-private-equity-value-driver/"/>
    <hyperlink ref="R18" r:id="rId113" display="https://transformationblog.ey.com/2018/09/12/four-tips-to-make-cybersecurity-a-private-equity-value-driver/"/>
    <hyperlink ref="R29" r:id="rId114" display="https://www.uktech.news/guest-posts/growth-strategy/cybersecurity-growth-strategy/dont-let-your-organisation-fall-down-the-black-hole-of-cybercrime-20180924"/>
    <hyperlink ref="R100" r:id="rId115" display="https://transformationblog.ey.com/2019/01/14/a-year-in-the-life-of-a-data-protection-officer-ey-iapp-annual-privacy-governance-report/"/>
    <hyperlink ref="R101" r:id="rId116" display="https://transformationblog.ey.com/2019/01/14/a-year-in-the-life-of-a-data-protection-officer-ey-iapp-annual-privacy-governance-report/"/>
    <hyperlink ref="R121" r:id="rId117" display="https://www.ey.com/uk/en/issues/ey-disruption?utm_campaign=Disruption+Index+Q1+2019&amp;utm_medium=bitly&amp;utm_source=SMA"/>
    <hyperlink ref="R142" r:id="rId118" display="https://bit.ly/2H9pfOy"/>
    <hyperlink ref="R173" r:id="rId119" display="https://go.ey.com/2HN0rtn"/>
    <hyperlink ref="R174" r:id="rId120" display="https://go.ey.com/2HN0rtn"/>
    <hyperlink ref="R175" r:id="rId121" display="https://go.ey.com/2HN0rtn"/>
    <hyperlink ref="R179" r:id="rId122" display="https://go.ey.com/Disr_Index"/>
    <hyperlink ref="R3" r:id="rId123" display="http://r.socialstudio.radian6.com/44c46c41-8a04-4c02-84d0-333e1fe865f4"/>
    <hyperlink ref="R119" r:id="rId124" display="http://r.socialstudio.radian6.com/c270ea8e-9096-4bf1-b373-5d39bc8b15d0"/>
    <hyperlink ref="R125" r:id="rId125" display="http://r.socialstudio.radian6.com/8d77bfbc-8b92-46f8-a556-818bb10f347d"/>
    <hyperlink ref="R160" r:id="rId126" display="http://r.socialstudio.radian6.com/f300fecc-00e0-4624-8c16-03f23d96c1b7"/>
    <hyperlink ref="R111" r:id="rId127" display="https://www-01.ibm.com/events/wwe/grp/grp309.nsf/Agenda.xsp?openform&amp;seminar=ZFAM2HES&amp;locale=fr_FR&amp;auth=anonymous&amp;cm_mmc=OSocial_Twitter-_-Security_Detect+threats+-+QRadar-_-IFR_IFR-_-Twitter+Promo+IBM+Security+Summit+9+avril+&amp;cm_mmca1=000032ZH&amp;cm_mmca2=10000108"/>
    <hyperlink ref="R112" r:id="rId128" display="https://www-01.ibm.com/events/wwe/grp/grp309.nsf/Agenda.xsp?openform&amp;seminar=ZFAM2HES&amp;locale=fr_FR&amp;auth=anonymous&amp;cm_mmc=OSocial_Twitter-_-Security_Detect+threats+-+QRadar-_-IFR_IFR-_-Twitter+Promo+IBM+Security+Summit+9+avril+&amp;cm_mmca1=000032ZH&amp;cm_mmca2=10000108"/>
    <hyperlink ref="R135" r:id="rId129" display="https://www-01.ibm.com/events/wwe/grp/grp309.nsf/Agenda.xsp?openform&amp;seminar=ZFAM2HES&amp;locale=fr_FR&amp;auth=anonymous&amp;cm_mmc=OSocial_Twitter-_-Security_Detect+threats+-+QRadar-_-IFR_IFR-_-Twitter+Promo+IBM+Security+Summit+9+avril+&amp;cm_mmca1=000032ZH&amp;cm_mmca2=10000108"/>
    <hyperlink ref="R141" r:id="rId130" display="https://www-01.ibm.com/events/wwe/grp/grp309.nsf/Agenda.xsp?openform&amp;seminar=ZFAM2HES&amp;locale=fr_FR&amp;auth=anonymous&amp;cm_mmc=OSocial_Twitter-_-Security_Detect+threats+-+QRadar-_-IFR_IFR-_-Twitter+Promo+IBM+Security+Summit+9+avril+&amp;cm_mmca1=000032ZH&amp;cm_mmca2=10000108"/>
    <hyperlink ref="R25" r:id="rId131" display="http://r.socialstudio.radian6.com/2719531f-6811-476b-b2d1-5e8dd9bbc4a2"/>
    <hyperlink ref="R63" r:id="rId132" display="https://www.accenture-insights.nl/en-us/articles/unlocking-the-value-of-the-eu-nis-directive-for-your-organization?utm_source=twitter&amp;utm_medium=social"/>
    <hyperlink ref="R66" r:id="rId133" display="http://r.socialstudio.radian6.com/49095f72-d45c-4021-baf1-75e32df9b40e"/>
    <hyperlink ref="R68" r:id="rId134" display="http://r.socialstudio.radian6.com/070cbb47-4cf7-496e-876c-66c3302501df"/>
    <hyperlink ref="R99" r:id="rId135" display="http://r.socialstudio.radian6.com/1d715a10-9d59-440e-b7aa-41db85650f28"/>
    <hyperlink ref="R118" r:id="rId136" display="http://r.socialstudio.radian6.com/8fce9612-f178-48de-a842-86a368957ece"/>
    <hyperlink ref="R123" r:id="rId137" display="https://www.accenture.com/nl-en/careers/asgc-event?src=OSMC"/>
    <hyperlink ref="R129" r:id="rId138" display="http://r.socialstudio.radian6.com/b3820231-c623-46c3-9fb4-c15a827c3901"/>
    <hyperlink ref="R165" r:id="rId139" display="https://www.accenture-insights.nl/en-us/articles/identity-management-on-blockchain"/>
    <hyperlink ref="R172" r:id="rId140" display="http://r.socialstudio.radian6.com/58dcac27-7e1c-481a-9724-3149484be065"/>
    <hyperlink ref="R185" r:id="rId141" display="http://r.socialstudio.radian6.com/04e66a4b-85f2-4339-b835-817785ae24db"/>
    <hyperlink ref="R21" r:id="rId142" display="https://deloi.tt/2wS0fo9"/>
    <hyperlink ref="R113" r:id="rId143" display="https://deloi.tt/2Wzmuub"/>
    <hyperlink ref="R114" r:id="rId144" display="https://deloi.tt/2Wzmuub"/>
    <hyperlink ref="R9" r:id="rId145" display="https://www.pwc.co.za/en/press-room/cybersecurity.html"/>
    <hyperlink ref="R27" r:id="rId146" display="https://www.it-sa.de/"/>
    <hyperlink ref="R41" r:id="rId147" display="https://newsroom.ibm.com/2018-10-15-IBM-Announces-Cloud-Based-Community-Platform-for-Cyber-Security-Applications"/>
    <hyperlink ref="R120" r:id="rId148" display="https://www.ibm.com/de-de/blogs/think/2019/02/25/sicherheit/"/>
    <hyperlink ref="R132" r:id="rId149" display="https://www.ibm.com/de-de/blogs/think/2019/03/15/cyberkriminelle/"/>
    <hyperlink ref="R178" r:id="rId150" display="https://think-livestudio.com/2019/06/06/23-tonnen-fuer-mehr-sicherheit-der-ibm-x-force-cyber-truck-und-security-summit/?linkId=68950984"/>
  </hyperlinks>
  <printOptions/>
  <pageMargins left="0.7" right="0.7" top="0.75" bottom="0.75" header="0.3" footer="0.3"/>
  <pageSetup horizontalDpi="600" verticalDpi="600" orientation="portrait" r:id="rId154"/>
  <legacyDrawing r:id="rId152"/>
  <tableParts>
    <tablePart r:id="rId15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212FD-3407-4991-8FE0-02DFC559AEC3}">
  <dimension ref="A25:B213"/>
  <sheetViews>
    <sheetView workbookViewId="0" topLeftCell="A1"/>
  </sheetViews>
  <sheetFormatPr defaultColWidth="9.140625" defaultRowHeight="15"/>
  <cols>
    <col min="1" max="1" width="13.140625" style="0" bestFit="1" customWidth="1"/>
    <col min="2" max="2" width="25.00390625" style="0" bestFit="1" customWidth="1"/>
  </cols>
  <sheetData>
    <row r="25" spans="1:2" ht="15">
      <c r="A25" s="111" t="s">
        <v>3185</v>
      </c>
      <c r="B25" t="s">
        <v>3184</v>
      </c>
    </row>
    <row r="26" spans="1:2" ht="15">
      <c r="A26" s="112" t="s">
        <v>2444</v>
      </c>
      <c r="B26" s="3">
        <v>131</v>
      </c>
    </row>
    <row r="27" spans="1:2" ht="15">
      <c r="A27" s="113" t="s">
        <v>3197</v>
      </c>
      <c r="B27" s="3">
        <v>8</v>
      </c>
    </row>
    <row r="28" spans="1:2" ht="15">
      <c r="A28" s="114" t="s">
        <v>3282</v>
      </c>
      <c r="B28" s="3">
        <v>1</v>
      </c>
    </row>
    <row r="29" spans="1:2" ht="15">
      <c r="A29" s="114" t="s">
        <v>3198</v>
      </c>
      <c r="B29" s="3">
        <v>2</v>
      </c>
    </row>
    <row r="30" spans="1:2" ht="15">
      <c r="A30" s="114" t="s">
        <v>3351</v>
      </c>
      <c r="B30" s="3">
        <v>1</v>
      </c>
    </row>
    <row r="31" spans="1:2" ht="15">
      <c r="A31" s="114" t="s">
        <v>3284</v>
      </c>
      <c r="B31" s="3">
        <v>1</v>
      </c>
    </row>
    <row r="32" spans="1:2" ht="15">
      <c r="A32" s="114" t="s">
        <v>3285</v>
      </c>
      <c r="B32" s="3">
        <v>1</v>
      </c>
    </row>
    <row r="33" spans="1:2" ht="15">
      <c r="A33" s="114" t="s">
        <v>3223</v>
      </c>
      <c r="B33" s="3">
        <v>1</v>
      </c>
    </row>
    <row r="34" spans="1:2" ht="15">
      <c r="A34" s="114" t="s">
        <v>3331</v>
      </c>
      <c r="B34" s="3">
        <v>1</v>
      </c>
    </row>
    <row r="35" spans="1:2" ht="15">
      <c r="A35" s="113" t="s">
        <v>3199</v>
      </c>
      <c r="B35" s="3">
        <v>28</v>
      </c>
    </row>
    <row r="36" spans="1:2" ht="15">
      <c r="A36" s="114" t="s">
        <v>3286</v>
      </c>
      <c r="B36" s="3">
        <v>2</v>
      </c>
    </row>
    <row r="37" spans="1:2" ht="15">
      <c r="A37" s="114" t="s">
        <v>3224</v>
      </c>
      <c r="B37" s="3">
        <v>2</v>
      </c>
    </row>
    <row r="38" spans="1:2" ht="15">
      <c r="A38" s="114" t="s">
        <v>3332</v>
      </c>
      <c r="B38" s="3">
        <v>2</v>
      </c>
    </row>
    <row r="39" spans="1:2" ht="15">
      <c r="A39" s="114" t="s">
        <v>3200</v>
      </c>
      <c r="B39" s="3">
        <v>3</v>
      </c>
    </row>
    <row r="40" spans="1:2" ht="15">
      <c r="A40" s="114" t="s">
        <v>3287</v>
      </c>
      <c r="B40" s="3">
        <v>2</v>
      </c>
    </row>
    <row r="41" spans="1:2" ht="15">
      <c r="A41" s="114" t="s">
        <v>3288</v>
      </c>
      <c r="B41" s="3">
        <v>2</v>
      </c>
    </row>
    <row r="42" spans="1:2" ht="15">
      <c r="A42" s="114" t="s">
        <v>3289</v>
      </c>
      <c r="B42" s="3">
        <v>1</v>
      </c>
    </row>
    <row r="43" spans="1:2" ht="15">
      <c r="A43" s="114" t="s">
        <v>3290</v>
      </c>
      <c r="B43" s="3">
        <v>1</v>
      </c>
    </row>
    <row r="44" spans="1:2" ht="15">
      <c r="A44" s="114" t="s">
        <v>3333</v>
      </c>
      <c r="B44" s="3">
        <v>1</v>
      </c>
    </row>
    <row r="45" spans="1:2" ht="15">
      <c r="A45" s="114" t="s">
        <v>3291</v>
      </c>
      <c r="B45" s="3">
        <v>4</v>
      </c>
    </row>
    <row r="46" spans="1:2" ht="15">
      <c r="A46" s="114" t="s">
        <v>3352</v>
      </c>
      <c r="B46" s="3">
        <v>2</v>
      </c>
    </row>
    <row r="47" spans="1:2" ht="15">
      <c r="A47" s="114" t="s">
        <v>3353</v>
      </c>
      <c r="B47" s="3">
        <v>1</v>
      </c>
    </row>
    <row r="48" spans="1:2" ht="15">
      <c r="A48" s="114" t="s">
        <v>3334</v>
      </c>
      <c r="B48" s="3">
        <v>1</v>
      </c>
    </row>
    <row r="49" spans="1:2" ht="15">
      <c r="A49" s="114" t="s">
        <v>3354</v>
      </c>
      <c r="B49" s="3">
        <v>3</v>
      </c>
    </row>
    <row r="50" spans="1:2" ht="15">
      <c r="A50" s="114" t="s">
        <v>3225</v>
      </c>
      <c r="B50" s="3">
        <v>1</v>
      </c>
    </row>
    <row r="51" spans="1:2" ht="15">
      <c r="A51" s="113" t="s">
        <v>3201</v>
      </c>
      <c r="B51" s="3">
        <v>37</v>
      </c>
    </row>
    <row r="52" spans="1:2" ht="15">
      <c r="A52" s="114" t="s">
        <v>3226</v>
      </c>
      <c r="B52" s="3">
        <v>1</v>
      </c>
    </row>
    <row r="53" spans="1:2" ht="15">
      <c r="A53" s="114" t="s">
        <v>3257</v>
      </c>
      <c r="B53" s="3">
        <v>1</v>
      </c>
    </row>
    <row r="54" spans="1:2" ht="15">
      <c r="A54" s="114" t="s">
        <v>3292</v>
      </c>
      <c r="B54" s="3">
        <v>2</v>
      </c>
    </row>
    <row r="55" spans="1:2" ht="15">
      <c r="A55" s="114" t="s">
        <v>3202</v>
      </c>
      <c r="B55" s="3">
        <v>5</v>
      </c>
    </row>
    <row r="56" spans="1:2" ht="15">
      <c r="A56" s="114" t="s">
        <v>3258</v>
      </c>
      <c r="B56" s="3">
        <v>2</v>
      </c>
    </row>
    <row r="57" spans="1:2" ht="15">
      <c r="A57" s="114" t="s">
        <v>3227</v>
      </c>
      <c r="B57" s="3">
        <v>1</v>
      </c>
    </row>
    <row r="58" spans="1:2" ht="15">
      <c r="A58" s="114" t="s">
        <v>3293</v>
      </c>
      <c r="B58" s="3">
        <v>3</v>
      </c>
    </row>
    <row r="59" spans="1:2" ht="15">
      <c r="A59" s="114" t="s">
        <v>3203</v>
      </c>
      <c r="B59" s="3">
        <v>4</v>
      </c>
    </row>
    <row r="60" spans="1:2" ht="15">
      <c r="A60" s="114" t="s">
        <v>3335</v>
      </c>
      <c r="B60" s="3">
        <v>1</v>
      </c>
    </row>
    <row r="61" spans="1:2" ht="15">
      <c r="A61" s="114" t="s">
        <v>3294</v>
      </c>
      <c r="B61" s="3">
        <v>2</v>
      </c>
    </row>
    <row r="62" spans="1:2" ht="15">
      <c r="A62" s="114" t="s">
        <v>3295</v>
      </c>
      <c r="B62" s="3">
        <v>1</v>
      </c>
    </row>
    <row r="63" spans="1:2" ht="15">
      <c r="A63" s="114" t="s">
        <v>3204</v>
      </c>
      <c r="B63" s="3">
        <v>2</v>
      </c>
    </row>
    <row r="64" spans="1:2" ht="15">
      <c r="A64" s="114" t="s">
        <v>3259</v>
      </c>
      <c r="B64" s="3">
        <v>5</v>
      </c>
    </row>
    <row r="65" spans="1:2" ht="15">
      <c r="A65" s="114" t="s">
        <v>3205</v>
      </c>
      <c r="B65" s="3">
        <v>1</v>
      </c>
    </row>
    <row r="66" spans="1:2" ht="15">
      <c r="A66" s="114" t="s">
        <v>3336</v>
      </c>
      <c r="B66" s="3">
        <v>1</v>
      </c>
    </row>
    <row r="67" spans="1:2" ht="15">
      <c r="A67" s="114" t="s">
        <v>3296</v>
      </c>
      <c r="B67" s="3">
        <v>1</v>
      </c>
    </row>
    <row r="68" spans="1:2" ht="15">
      <c r="A68" s="114" t="s">
        <v>3355</v>
      </c>
      <c r="B68" s="3">
        <v>2</v>
      </c>
    </row>
    <row r="69" spans="1:2" ht="15">
      <c r="A69" s="114" t="s">
        <v>3297</v>
      </c>
      <c r="B69" s="3">
        <v>2</v>
      </c>
    </row>
    <row r="70" spans="1:2" ht="15">
      <c r="A70" s="113" t="s">
        <v>3206</v>
      </c>
      <c r="B70" s="3">
        <v>32</v>
      </c>
    </row>
    <row r="71" spans="1:2" ht="15">
      <c r="A71" s="114" t="s">
        <v>3298</v>
      </c>
      <c r="B71" s="3">
        <v>1</v>
      </c>
    </row>
    <row r="72" spans="1:2" ht="15">
      <c r="A72" s="114" t="s">
        <v>3299</v>
      </c>
      <c r="B72" s="3">
        <v>1</v>
      </c>
    </row>
    <row r="73" spans="1:2" ht="15">
      <c r="A73" s="114" t="s">
        <v>3356</v>
      </c>
      <c r="B73" s="3">
        <v>2</v>
      </c>
    </row>
    <row r="74" spans="1:2" ht="15">
      <c r="A74" s="114" t="s">
        <v>3228</v>
      </c>
      <c r="B74" s="3">
        <v>3</v>
      </c>
    </row>
    <row r="75" spans="1:2" ht="15">
      <c r="A75" s="114" t="s">
        <v>3300</v>
      </c>
      <c r="B75" s="3">
        <v>1</v>
      </c>
    </row>
    <row r="76" spans="1:2" ht="15">
      <c r="A76" s="114" t="s">
        <v>3229</v>
      </c>
      <c r="B76" s="3">
        <v>3</v>
      </c>
    </row>
    <row r="77" spans="1:2" ht="15">
      <c r="A77" s="114" t="s">
        <v>3230</v>
      </c>
      <c r="B77" s="3">
        <v>1</v>
      </c>
    </row>
    <row r="78" spans="1:2" ht="15">
      <c r="A78" s="114" t="s">
        <v>3301</v>
      </c>
      <c r="B78" s="3">
        <v>1</v>
      </c>
    </row>
    <row r="79" spans="1:2" ht="15">
      <c r="A79" s="114" t="s">
        <v>3337</v>
      </c>
      <c r="B79" s="3">
        <v>1</v>
      </c>
    </row>
    <row r="80" spans="1:2" ht="15">
      <c r="A80" s="114" t="s">
        <v>3338</v>
      </c>
      <c r="B80" s="3">
        <v>2</v>
      </c>
    </row>
    <row r="81" spans="1:2" ht="15">
      <c r="A81" s="114" t="s">
        <v>3207</v>
      </c>
      <c r="B81" s="3">
        <v>6</v>
      </c>
    </row>
    <row r="82" spans="1:2" ht="15">
      <c r="A82" s="114" t="s">
        <v>3339</v>
      </c>
      <c r="B82" s="3">
        <v>5</v>
      </c>
    </row>
    <row r="83" spans="1:2" ht="15">
      <c r="A83" s="114" t="s">
        <v>3340</v>
      </c>
      <c r="B83" s="3">
        <v>3</v>
      </c>
    </row>
    <row r="84" spans="1:2" ht="15">
      <c r="A84" s="114" t="s">
        <v>3302</v>
      </c>
      <c r="B84" s="3">
        <v>2</v>
      </c>
    </row>
    <row r="85" spans="1:2" ht="15">
      <c r="A85" s="113" t="s">
        <v>3187</v>
      </c>
      <c r="B85" s="3">
        <v>26</v>
      </c>
    </row>
    <row r="86" spans="1:2" ht="15">
      <c r="A86" s="114" t="s">
        <v>3357</v>
      </c>
      <c r="B86" s="3">
        <v>1</v>
      </c>
    </row>
    <row r="87" spans="1:2" ht="15">
      <c r="A87" s="114" t="s">
        <v>3208</v>
      </c>
      <c r="B87" s="3">
        <v>1</v>
      </c>
    </row>
    <row r="88" spans="1:2" ht="15">
      <c r="A88" s="114" t="s">
        <v>3303</v>
      </c>
      <c r="B88" s="3">
        <v>1</v>
      </c>
    </row>
    <row r="89" spans="1:2" ht="15">
      <c r="A89" s="114" t="s">
        <v>3260</v>
      </c>
      <c r="B89" s="3">
        <v>1</v>
      </c>
    </row>
    <row r="90" spans="1:2" ht="15">
      <c r="A90" s="114" t="s">
        <v>3341</v>
      </c>
      <c r="B90" s="3">
        <v>1</v>
      </c>
    </row>
    <row r="91" spans="1:2" ht="15">
      <c r="A91" s="114" t="s">
        <v>3209</v>
      </c>
      <c r="B91" s="3">
        <v>2</v>
      </c>
    </row>
    <row r="92" spans="1:2" ht="15">
      <c r="A92" s="114" t="s">
        <v>3261</v>
      </c>
      <c r="B92" s="3">
        <v>1</v>
      </c>
    </row>
    <row r="93" spans="1:2" ht="15">
      <c r="A93" s="114" t="s">
        <v>3231</v>
      </c>
      <c r="B93" s="3">
        <v>1</v>
      </c>
    </row>
    <row r="94" spans="1:2" ht="15">
      <c r="A94" s="114" t="s">
        <v>3304</v>
      </c>
      <c r="B94" s="3">
        <v>2</v>
      </c>
    </row>
    <row r="95" spans="1:2" ht="15">
      <c r="A95" s="114" t="s">
        <v>3305</v>
      </c>
      <c r="B95" s="3">
        <v>2</v>
      </c>
    </row>
    <row r="96" spans="1:2" ht="15">
      <c r="A96" s="114" t="s">
        <v>3262</v>
      </c>
      <c r="B96" s="3">
        <v>2</v>
      </c>
    </row>
    <row r="97" spans="1:2" ht="15">
      <c r="A97" s="114" t="s">
        <v>3232</v>
      </c>
      <c r="B97" s="3">
        <v>1</v>
      </c>
    </row>
    <row r="98" spans="1:2" ht="15">
      <c r="A98" s="114" t="s">
        <v>3306</v>
      </c>
      <c r="B98" s="3">
        <v>1</v>
      </c>
    </row>
    <row r="99" spans="1:2" ht="15">
      <c r="A99" s="114" t="s">
        <v>3263</v>
      </c>
      <c r="B99" s="3">
        <v>1</v>
      </c>
    </row>
    <row r="100" spans="1:2" ht="15">
      <c r="A100" s="114" t="s">
        <v>3342</v>
      </c>
      <c r="B100" s="3">
        <v>3</v>
      </c>
    </row>
    <row r="101" spans="1:2" ht="15">
      <c r="A101" s="114" t="s">
        <v>3264</v>
      </c>
      <c r="B101" s="3">
        <v>2</v>
      </c>
    </row>
    <row r="102" spans="1:2" ht="15">
      <c r="A102" s="114" t="s">
        <v>3233</v>
      </c>
      <c r="B102" s="3">
        <v>2</v>
      </c>
    </row>
    <row r="103" spans="1:2" ht="15">
      <c r="A103" s="114" t="s">
        <v>3358</v>
      </c>
      <c r="B103" s="3">
        <v>1</v>
      </c>
    </row>
    <row r="104" spans="1:2" ht="15">
      <c r="A104" s="112" t="s">
        <v>2498</v>
      </c>
      <c r="B104" s="3">
        <v>146</v>
      </c>
    </row>
    <row r="105" spans="1:2" ht="15">
      <c r="A105" s="113" t="s">
        <v>2240</v>
      </c>
      <c r="B105" s="3">
        <v>25</v>
      </c>
    </row>
    <row r="106" spans="1:2" ht="15">
      <c r="A106" s="114" t="s">
        <v>3359</v>
      </c>
      <c r="B106" s="3">
        <v>1</v>
      </c>
    </row>
    <row r="107" spans="1:2" ht="15">
      <c r="A107" s="114" t="s">
        <v>3265</v>
      </c>
      <c r="B107" s="3">
        <v>1</v>
      </c>
    </row>
    <row r="108" spans="1:2" ht="15">
      <c r="A108" s="114" t="s">
        <v>3234</v>
      </c>
      <c r="B108" s="3">
        <v>1</v>
      </c>
    </row>
    <row r="109" spans="1:2" ht="15">
      <c r="A109" s="114" t="s">
        <v>3307</v>
      </c>
      <c r="B109" s="3">
        <v>1</v>
      </c>
    </row>
    <row r="110" spans="1:2" ht="15">
      <c r="A110" s="114" t="s">
        <v>3308</v>
      </c>
      <c r="B110" s="3">
        <v>2</v>
      </c>
    </row>
    <row r="111" spans="1:2" ht="15">
      <c r="A111" s="114" t="s">
        <v>3266</v>
      </c>
      <c r="B111" s="3">
        <v>3</v>
      </c>
    </row>
    <row r="112" spans="1:2" ht="15">
      <c r="A112" s="114" t="s">
        <v>3267</v>
      </c>
      <c r="B112" s="3">
        <v>1</v>
      </c>
    </row>
    <row r="113" spans="1:2" ht="15">
      <c r="A113" s="114" t="s">
        <v>3360</v>
      </c>
      <c r="B113" s="3">
        <v>1</v>
      </c>
    </row>
    <row r="114" spans="1:2" ht="15">
      <c r="A114" s="114" t="s">
        <v>3235</v>
      </c>
      <c r="B114" s="3">
        <v>2</v>
      </c>
    </row>
    <row r="115" spans="1:2" ht="15">
      <c r="A115" s="114" t="s">
        <v>3236</v>
      </c>
      <c r="B115" s="3">
        <v>3</v>
      </c>
    </row>
    <row r="116" spans="1:2" ht="15">
      <c r="A116" s="114" t="s">
        <v>3343</v>
      </c>
      <c r="B116" s="3">
        <v>3</v>
      </c>
    </row>
    <row r="117" spans="1:2" ht="15">
      <c r="A117" s="114" t="s">
        <v>3344</v>
      </c>
      <c r="B117" s="3">
        <v>1</v>
      </c>
    </row>
    <row r="118" spans="1:2" ht="15">
      <c r="A118" s="114" t="s">
        <v>3345</v>
      </c>
      <c r="B118" s="3">
        <v>1</v>
      </c>
    </row>
    <row r="119" spans="1:2" ht="15">
      <c r="A119" s="114" t="s">
        <v>3237</v>
      </c>
      <c r="B119" s="3">
        <v>3</v>
      </c>
    </row>
    <row r="120" spans="1:2" ht="15">
      <c r="A120" s="114" t="s">
        <v>3346</v>
      </c>
      <c r="B120" s="3">
        <v>1</v>
      </c>
    </row>
    <row r="121" spans="1:2" ht="15">
      <c r="A121" s="113" t="s">
        <v>3188</v>
      </c>
      <c r="B121" s="3">
        <v>22</v>
      </c>
    </row>
    <row r="122" spans="1:2" ht="15">
      <c r="A122" s="114" t="s">
        <v>3309</v>
      </c>
      <c r="B122" s="3">
        <v>1</v>
      </c>
    </row>
    <row r="123" spans="1:2" ht="15">
      <c r="A123" s="114" t="s">
        <v>3210</v>
      </c>
      <c r="B123" s="3">
        <v>1</v>
      </c>
    </row>
    <row r="124" spans="1:2" ht="15">
      <c r="A124" s="114" t="s">
        <v>3310</v>
      </c>
      <c r="B124" s="3">
        <v>3</v>
      </c>
    </row>
    <row r="125" spans="1:2" ht="15">
      <c r="A125" s="114" t="s">
        <v>3268</v>
      </c>
      <c r="B125" s="3">
        <v>3</v>
      </c>
    </row>
    <row r="126" spans="1:2" ht="15">
      <c r="A126" s="114" t="s">
        <v>3238</v>
      </c>
      <c r="B126" s="3">
        <v>1</v>
      </c>
    </row>
    <row r="127" spans="1:2" ht="15">
      <c r="A127" s="114" t="s">
        <v>3239</v>
      </c>
      <c r="B127" s="3">
        <v>3</v>
      </c>
    </row>
    <row r="128" spans="1:2" ht="15">
      <c r="A128" s="114" t="s">
        <v>3240</v>
      </c>
      <c r="B128" s="3">
        <v>2</v>
      </c>
    </row>
    <row r="129" spans="1:2" ht="15">
      <c r="A129" s="114" t="s">
        <v>3361</v>
      </c>
      <c r="B129" s="3">
        <v>1</v>
      </c>
    </row>
    <row r="130" spans="1:2" ht="15">
      <c r="A130" s="114" t="s">
        <v>3311</v>
      </c>
      <c r="B130" s="3">
        <v>1</v>
      </c>
    </row>
    <row r="131" spans="1:2" ht="15">
      <c r="A131" s="114" t="s">
        <v>3269</v>
      </c>
      <c r="B131" s="3">
        <v>1</v>
      </c>
    </row>
    <row r="132" spans="1:2" ht="15">
      <c r="A132" s="114" t="s">
        <v>3270</v>
      </c>
      <c r="B132" s="3">
        <v>1</v>
      </c>
    </row>
    <row r="133" spans="1:2" ht="15">
      <c r="A133" s="114" t="s">
        <v>3347</v>
      </c>
      <c r="B133" s="3">
        <v>1</v>
      </c>
    </row>
    <row r="134" spans="1:2" ht="15">
      <c r="A134" s="114" t="s">
        <v>3312</v>
      </c>
      <c r="B134" s="3">
        <v>2</v>
      </c>
    </row>
    <row r="135" spans="1:2" ht="15">
      <c r="A135" s="114" t="s">
        <v>3211</v>
      </c>
      <c r="B135" s="3">
        <v>1</v>
      </c>
    </row>
    <row r="136" spans="1:2" ht="15">
      <c r="A136" s="113" t="s">
        <v>3212</v>
      </c>
      <c r="B136" s="3">
        <v>25</v>
      </c>
    </row>
    <row r="137" spans="1:2" ht="15">
      <c r="A137" s="114" t="s">
        <v>3313</v>
      </c>
      <c r="B137" s="3">
        <v>1</v>
      </c>
    </row>
    <row r="138" spans="1:2" ht="15">
      <c r="A138" s="114" t="s">
        <v>3362</v>
      </c>
      <c r="B138" s="3">
        <v>2</v>
      </c>
    </row>
    <row r="139" spans="1:2" ht="15">
      <c r="A139" s="114" t="s">
        <v>3213</v>
      </c>
      <c r="B139" s="3">
        <v>2</v>
      </c>
    </row>
    <row r="140" spans="1:2" ht="15">
      <c r="A140" s="114" t="s">
        <v>3271</v>
      </c>
      <c r="B140" s="3">
        <v>1</v>
      </c>
    </row>
    <row r="141" spans="1:2" ht="15">
      <c r="A141" s="114" t="s">
        <v>3241</v>
      </c>
      <c r="B141" s="3">
        <v>2</v>
      </c>
    </row>
    <row r="142" spans="1:2" ht="15">
      <c r="A142" s="114" t="s">
        <v>3272</v>
      </c>
      <c r="B142" s="3">
        <v>1</v>
      </c>
    </row>
    <row r="143" spans="1:2" ht="15">
      <c r="A143" s="114" t="s">
        <v>3242</v>
      </c>
      <c r="B143" s="3">
        <v>4</v>
      </c>
    </row>
    <row r="144" spans="1:2" ht="15">
      <c r="A144" s="114" t="s">
        <v>3314</v>
      </c>
      <c r="B144" s="3">
        <v>2</v>
      </c>
    </row>
    <row r="145" spans="1:2" ht="15">
      <c r="A145" s="114" t="s">
        <v>3315</v>
      </c>
      <c r="B145" s="3">
        <v>1</v>
      </c>
    </row>
    <row r="146" spans="1:2" ht="15">
      <c r="A146" s="114" t="s">
        <v>3243</v>
      </c>
      <c r="B146" s="3">
        <v>1</v>
      </c>
    </row>
    <row r="147" spans="1:2" ht="15">
      <c r="A147" s="114" t="s">
        <v>3348</v>
      </c>
      <c r="B147" s="3">
        <v>1</v>
      </c>
    </row>
    <row r="148" spans="1:2" ht="15">
      <c r="A148" s="114" t="s">
        <v>3273</v>
      </c>
      <c r="B148" s="3">
        <v>1</v>
      </c>
    </row>
    <row r="149" spans="1:2" ht="15">
      <c r="A149" s="114" t="s">
        <v>3274</v>
      </c>
      <c r="B149" s="3">
        <v>3</v>
      </c>
    </row>
    <row r="150" spans="1:2" ht="15">
      <c r="A150" s="114" t="s">
        <v>3316</v>
      </c>
      <c r="B150" s="3">
        <v>2</v>
      </c>
    </row>
    <row r="151" spans="1:2" ht="15">
      <c r="A151" s="114" t="s">
        <v>3317</v>
      </c>
      <c r="B151" s="3">
        <v>1</v>
      </c>
    </row>
    <row r="152" spans="1:2" ht="15">
      <c r="A152" s="113" t="s">
        <v>3189</v>
      </c>
      <c r="B152" s="3">
        <v>20</v>
      </c>
    </row>
    <row r="153" spans="1:2" ht="15">
      <c r="A153" s="114" t="s">
        <v>3363</v>
      </c>
      <c r="B153" s="3">
        <v>2</v>
      </c>
    </row>
    <row r="154" spans="1:2" ht="15">
      <c r="A154" s="114" t="s">
        <v>3318</v>
      </c>
      <c r="B154" s="3">
        <v>1</v>
      </c>
    </row>
    <row r="155" spans="1:2" ht="15">
      <c r="A155" s="114" t="s">
        <v>3214</v>
      </c>
      <c r="B155" s="3">
        <v>2</v>
      </c>
    </row>
    <row r="156" spans="1:2" ht="15">
      <c r="A156" s="114" t="s">
        <v>3190</v>
      </c>
      <c r="B156" s="3">
        <v>1</v>
      </c>
    </row>
    <row r="157" spans="1:2" ht="15">
      <c r="A157" s="114" t="s">
        <v>3244</v>
      </c>
      <c r="B157" s="3">
        <v>1</v>
      </c>
    </row>
    <row r="158" spans="1:2" ht="15">
      <c r="A158" s="114" t="s">
        <v>3245</v>
      </c>
      <c r="B158" s="3">
        <v>1</v>
      </c>
    </row>
    <row r="159" spans="1:2" ht="15">
      <c r="A159" s="114" t="s">
        <v>3275</v>
      </c>
      <c r="B159" s="3">
        <v>1</v>
      </c>
    </row>
    <row r="160" spans="1:2" ht="15">
      <c r="A160" s="114" t="s">
        <v>3215</v>
      </c>
      <c r="B160" s="3">
        <v>1</v>
      </c>
    </row>
    <row r="161" spans="1:2" ht="15">
      <c r="A161" s="114" t="s">
        <v>3246</v>
      </c>
      <c r="B161" s="3">
        <v>1</v>
      </c>
    </row>
    <row r="162" spans="1:2" ht="15">
      <c r="A162" s="114" t="s">
        <v>3247</v>
      </c>
      <c r="B162" s="3">
        <v>1</v>
      </c>
    </row>
    <row r="163" spans="1:2" ht="15">
      <c r="A163" s="114" t="s">
        <v>3248</v>
      </c>
      <c r="B163" s="3">
        <v>1</v>
      </c>
    </row>
    <row r="164" spans="1:2" ht="15">
      <c r="A164" s="114" t="s">
        <v>3249</v>
      </c>
      <c r="B164" s="3">
        <v>1</v>
      </c>
    </row>
    <row r="165" spans="1:2" ht="15">
      <c r="A165" s="114" t="s">
        <v>3191</v>
      </c>
      <c r="B165" s="3">
        <v>1</v>
      </c>
    </row>
    <row r="166" spans="1:2" ht="15">
      <c r="A166" s="114" t="s">
        <v>3216</v>
      </c>
      <c r="B166" s="3">
        <v>2</v>
      </c>
    </row>
    <row r="167" spans="1:2" ht="15">
      <c r="A167" s="114" t="s">
        <v>3319</v>
      </c>
      <c r="B167" s="3">
        <v>1</v>
      </c>
    </row>
    <row r="168" spans="1:2" ht="15">
      <c r="A168" s="114" t="s">
        <v>3320</v>
      </c>
      <c r="B168" s="3">
        <v>1</v>
      </c>
    </row>
    <row r="169" spans="1:2" ht="15">
      <c r="A169" s="114" t="s">
        <v>3217</v>
      </c>
      <c r="B169" s="3">
        <v>1</v>
      </c>
    </row>
    <row r="170" spans="1:2" ht="15">
      <c r="A170" s="113" t="s">
        <v>3192</v>
      </c>
      <c r="B170" s="3">
        <v>21</v>
      </c>
    </row>
    <row r="171" spans="1:2" ht="15">
      <c r="A171" s="114" t="s">
        <v>3193</v>
      </c>
      <c r="B171" s="3">
        <v>2</v>
      </c>
    </row>
    <row r="172" spans="1:2" ht="15">
      <c r="A172" s="114" t="s">
        <v>3321</v>
      </c>
      <c r="B172" s="3">
        <v>2</v>
      </c>
    </row>
    <row r="173" spans="1:2" ht="15">
      <c r="A173" s="114" t="s">
        <v>3250</v>
      </c>
      <c r="B173" s="3">
        <v>3</v>
      </c>
    </row>
    <row r="174" spans="1:2" ht="15">
      <c r="A174" s="114" t="s">
        <v>3322</v>
      </c>
      <c r="B174" s="3">
        <v>1</v>
      </c>
    </row>
    <row r="175" spans="1:2" ht="15">
      <c r="A175" s="114" t="s">
        <v>3323</v>
      </c>
      <c r="B175" s="3">
        <v>1</v>
      </c>
    </row>
    <row r="176" spans="1:2" ht="15">
      <c r="A176" s="114" t="s">
        <v>3276</v>
      </c>
      <c r="B176" s="3">
        <v>1</v>
      </c>
    </row>
    <row r="177" spans="1:2" ht="15">
      <c r="A177" s="114" t="s">
        <v>3324</v>
      </c>
      <c r="B177" s="3">
        <v>1</v>
      </c>
    </row>
    <row r="178" spans="1:2" ht="15">
      <c r="A178" s="114" t="s">
        <v>3325</v>
      </c>
      <c r="B178" s="3">
        <v>2</v>
      </c>
    </row>
    <row r="179" spans="1:2" ht="15">
      <c r="A179" s="114" t="s">
        <v>3326</v>
      </c>
      <c r="B179" s="3">
        <v>2</v>
      </c>
    </row>
    <row r="180" spans="1:2" ht="15">
      <c r="A180" s="114" t="s">
        <v>3277</v>
      </c>
      <c r="B180" s="3">
        <v>1</v>
      </c>
    </row>
    <row r="181" spans="1:2" ht="15">
      <c r="A181" s="114" t="s">
        <v>3218</v>
      </c>
      <c r="B181" s="3">
        <v>2</v>
      </c>
    </row>
    <row r="182" spans="1:2" ht="15">
      <c r="A182" s="114" t="s">
        <v>3278</v>
      </c>
      <c r="B182" s="3">
        <v>2</v>
      </c>
    </row>
    <row r="183" spans="1:2" ht="15">
      <c r="A183" s="114" t="s">
        <v>3279</v>
      </c>
      <c r="B183" s="3">
        <v>1</v>
      </c>
    </row>
    <row r="184" spans="1:2" ht="15">
      <c r="A184" s="113" t="s">
        <v>3194</v>
      </c>
      <c r="B184" s="3">
        <v>13</v>
      </c>
    </row>
    <row r="185" spans="1:2" ht="15">
      <c r="A185" s="114" t="s">
        <v>3219</v>
      </c>
      <c r="B185" s="3">
        <v>1</v>
      </c>
    </row>
    <row r="186" spans="1:2" ht="15">
      <c r="A186" s="114" t="s">
        <v>3251</v>
      </c>
      <c r="B186" s="3">
        <v>1</v>
      </c>
    </row>
    <row r="187" spans="1:2" ht="15">
      <c r="A187" s="114" t="s">
        <v>3327</v>
      </c>
      <c r="B187" s="3">
        <v>3</v>
      </c>
    </row>
    <row r="188" spans="1:2" ht="15">
      <c r="A188" s="114" t="s">
        <v>3349</v>
      </c>
      <c r="B188" s="3">
        <v>2</v>
      </c>
    </row>
    <row r="189" spans="1:2" ht="15">
      <c r="A189" s="114" t="s">
        <v>3328</v>
      </c>
      <c r="B189" s="3">
        <v>1</v>
      </c>
    </row>
    <row r="190" spans="1:2" ht="15">
      <c r="A190" s="114" t="s">
        <v>3252</v>
      </c>
      <c r="B190" s="3">
        <v>1</v>
      </c>
    </row>
    <row r="191" spans="1:2" ht="15">
      <c r="A191" s="114" t="s">
        <v>3280</v>
      </c>
      <c r="B191" s="3">
        <v>1</v>
      </c>
    </row>
    <row r="192" spans="1:2" ht="15">
      <c r="A192" s="114" t="s">
        <v>3329</v>
      </c>
      <c r="B192" s="3">
        <v>1</v>
      </c>
    </row>
    <row r="193" spans="1:2" ht="15">
      <c r="A193" s="114" t="s">
        <v>3253</v>
      </c>
      <c r="B193" s="3">
        <v>1</v>
      </c>
    </row>
    <row r="194" spans="1:2" ht="15">
      <c r="A194" s="114" t="s">
        <v>3281</v>
      </c>
      <c r="B194" s="3">
        <v>1</v>
      </c>
    </row>
    <row r="195" spans="1:2" ht="15">
      <c r="A195" s="113" t="s">
        <v>3195</v>
      </c>
      <c r="B195" s="3">
        <v>15</v>
      </c>
    </row>
    <row r="196" spans="1:2" ht="15">
      <c r="A196" s="114" t="s">
        <v>3364</v>
      </c>
      <c r="B196" s="3">
        <v>1</v>
      </c>
    </row>
    <row r="197" spans="1:2" ht="15">
      <c r="A197" s="114" t="s">
        <v>3330</v>
      </c>
      <c r="B197" s="3">
        <v>1</v>
      </c>
    </row>
    <row r="198" spans="1:2" ht="15">
      <c r="A198" s="114" t="s">
        <v>3254</v>
      </c>
      <c r="B198" s="3">
        <v>1</v>
      </c>
    </row>
    <row r="199" spans="1:2" ht="15">
      <c r="A199" s="114" t="s">
        <v>3255</v>
      </c>
      <c r="B199" s="3">
        <v>1</v>
      </c>
    </row>
    <row r="200" spans="1:2" ht="15">
      <c r="A200" s="114" t="s">
        <v>3365</v>
      </c>
      <c r="B200" s="3">
        <v>1</v>
      </c>
    </row>
    <row r="201" spans="1:2" ht="15">
      <c r="A201" s="114" t="s">
        <v>3366</v>
      </c>
      <c r="B201" s="3">
        <v>1</v>
      </c>
    </row>
    <row r="202" spans="1:2" ht="15">
      <c r="A202" s="114" t="s">
        <v>3350</v>
      </c>
      <c r="B202" s="3">
        <v>1</v>
      </c>
    </row>
    <row r="203" spans="1:2" ht="15">
      <c r="A203" s="114" t="s">
        <v>3256</v>
      </c>
      <c r="B203" s="3">
        <v>1</v>
      </c>
    </row>
    <row r="204" spans="1:2" ht="15">
      <c r="A204" s="114" t="s">
        <v>3367</v>
      </c>
      <c r="B204" s="3">
        <v>1</v>
      </c>
    </row>
    <row r="205" spans="1:2" ht="15">
      <c r="A205" s="114" t="s">
        <v>3220</v>
      </c>
      <c r="B205" s="3">
        <v>2</v>
      </c>
    </row>
    <row r="206" spans="1:2" ht="15">
      <c r="A206" s="114" t="s">
        <v>3221</v>
      </c>
      <c r="B206" s="3">
        <v>2</v>
      </c>
    </row>
    <row r="207" spans="1:2" ht="15">
      <c r="A207" s="114" t="s">
        <v>3222</v>
      </c>
      <c r="B207" s="3">
        <v>1</v>
      </c>
    </row>
    <row r="208" spans="1:2" ht="15">
      <c r="A208" s="114" t="s">
        <v>3196</v>
      </c>
      <c r="B208" s="3">
        <v>1</v>
      </c>
    </row>
    <row r="209" spans="1:2" ht="15">
      <c r="A209" s="113" t="s">
        <v>3197</v>
      </c>
      <c r="B209" s="3">
        <v>5</v>
      </c>
    </row>
    <row r="210" spans="1:2" ht="15">
      <c r="A210" s="114" t="s">
        <v>3282</v>
      </c>
      <c r="B210" s="3">
        <v>1</v>
      </c>
    </row>
    <row r="211" spans="1:2" ht="15">
      <c r="A211" s="114" t="s">
        <v>3283</v>
      </c>
      <c r="B211" s="3">
        <v>1</v>
      </c>
    </row>
    <row r="212" spans="1:2" ht="15">
      <c r="A212" s="114" t="s">
        <v>3368</v>
      </c>
      <c r="B212" s="3">
        <v>3</v>
      </c>
    </row>
    <row r="213" spans="1:2" ht="15">
      <c r="A213" s="112" t="s">
        <v>3186</v>
      </c>
      <c r="B213" s="3">
        <v>277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41"/>
  <sheetViews>
    <sheetView tabSelected="1"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17.8515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1.28125" style="0" bestFit="1" customWidth="1"/>
    <col min="42" max="43" width="16.140625" style="0" bestFit="1" customWidth="1"/>
    <col min="44" max="44" width="9.7109375" style="0" bestFit="1" customWidth="1"/>
    <col min="45" max="45" width="21.7109375" style="0" bestFit="1" customWidth="1"/>
    <col min="46" max="46" width="27.421875" style="0" bestFit="1" customWidth="1"/>
    <col min="47" max="47" width="22.57421875" style="0" bestFit="1" customWidth="1"/>
    <col min="48" max="48" width="28.421875" style="0" bestFit="1" customWidth="1"/>
    <col min="49" max="49" width="27.421875" style="0" bestFit="1" customWidth="1"/>
    <col min="50" max="50" width="31.57421875" style="0" bestFit="1" customWidth="1"/>
    <col min="51" max="51" width="18.57421875" style="0" bestFit="1" customWidth="1"/>
    <col min="52" max="52" width="22.28125" style="0" bestFit="1" customWidth="1"/>
    <col min="53" max="53" width="17.421875" style="0" bestFit="1" customWidth="1"/>
    <col min="54" max="55" width="16.140625" style="0" bestFit="1" customWidth="1"/>
    <col min="56" max="56" width="17.28125" style="0" bestFit="1" customWidth="1"/>
    <col min="57" max="57" width="19.57421875" style="0" bestFit="1" customWidth="1"/>
    <col min="58" max="58" width="17.28125" style="0" bestFit="1" customWidth="1"/>
    <col min="59" max="59" width="19.57421875" style="0" bestFit="1" customWidth="1"/>
    <col min="60" max="60" width="17.28125" style="0" bestFit="1" customWidth="1"/>
    <col min="61" max="61" width="19.57421875" style="0" bestFit="1" customWidth="1"/>
    <col min="62" max="62" width="19.28125" style="0" bestFit="1" customWidth="1"/>
    <col min="63" max="63"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6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2202</v>
      </c>
      <c r="AE2" s="13" t="s">
        <v>2203</v>
      </c>
      <c r="AF2" s="13" t="s">
        <v>2204</v>
      </c>
      <c r="AG2" s="13" t="s">
        <v>2205</v>
      </c>
      <c r="AH2" s="13" t="s">
        <v>2206</v>
      </c>
      <c r="AI2" s="13" t="s">
        <v>2207</v>
      </c>
      <c r="AJ2" s="13" t="s">
        <v>2208</v>
      </c>
      <c r="AK2" s="13" t="s">
        <v>2209</v>
      </c>
      <c r="AL2" s="13" t="s">
        <v>2210</v>
      </c>
      <c r="AM2" s="13" t="s">
        <v>2211</v>
      </c>
      <c r="AN2" s="13" t="s">
        <v>2212</v>
      </c>
      <c r="AO2" s="13" t="s">
        <v>2213</v>
      </c>
      <c r="AP2" s="13" t="s">
        <v>2214</v>
      </c>
      <c r="AQ2" s="13" t="s">
        <v>2215</v>
      </c>
      <c r="AR2" s="13" t="s">
        <v>2418</v>
      </c>
      <c r="AS2" s="106" t="s">
        <v>3080</v>
      </c>
      <c r="AT2" s="106" t="s">
        <v>3081</v>
      </c>
      <c r="AU2" s="106" t="s">
        <v>3082</v>
      </c>
      <c r="AV2" s="106" t="s">
        <v>3083</v>
      </c>
      <c r="AW2" s="106" t="s">
        <v>3084</v>
      </c>
      <c r="AX2" s="106" t="s">
        <v>3085</v>
      </c>
      <c r="AY2" s="106" t="s">
        <v>3086</v>
      </c>
      <c r="AZ2" s="106" t="s">
        <v>3087</v>
      </c>
      <c r="BA2" s="106" t="s">
        <v>3089</v>
      </c>
      <c r="BB2" s="106" t="s">
        <v>3172</v>
      </c>
      <c r="BC2" s="106" t="s">
        <v>3173</v>
      </c>
      <c r="BD2" s="106" t="s">
        <v>3175</v>
      </c>
      <c r="BE2" s="106" t="s">
        <v>3176</v>
      </c>
      <c r="BF2" s="106" t="s">
        <v>3178</v>
      </c>
      <c r="BG2" s="106" t="s">
        <v>3179</v>
      </c>
      <c r="BH2" s="106" t="s">
        <v>3180</v>
      </c>
      <c r="BI2" s="106" t="s">
        <v>3181</v>
      </c>
      <c r="BJ2" s="106" t="s">
        <v>3182</v>
      </c>
      <c r="BK2" s="106" t="s">
        <v>3183</v>
      </c>
      <c r="BL2" s="3"/>
      <c r="BM2" s="3"/>
    </row>
    <row r="3" spans="1:65" ht="15" customHeight="1">
      <c r="A3" s="65" t="s">
        <v>268</v>
      </c>
      <c r="B3" s="66"/>
      <c r="C3" s="66"/>
      <c r="D3" s="67">
        <v>150</v>
      </c>
      <c r="E3" s="69"/>
      <c r="F3" s="90" t="s">
        <v>1327</v>
      </c>
      <c r="G3" s="66"/>
      <c r="H3" s="70" t="s">
        <v>268</v>
      </c>
      <c r="I3" s="71"/>
      <c r="J3" s="71"/>
      <c r="K3" s="70"/>
      <c r="L3" s="74">
        <v>1</v>
      </c>
      <c r="M3" s="75">
        <v>805.6519165039062</v>
      </c>
      <c r="N3" s="75">
        <v>2571.9970703125</v>
      </c>
      <c r="O3" s="76"/>
      <c r="P3" s="77"/>
      <c r="Q3" s="77"/>
      <c r="R3" s="87"/>
      <c r="S3" s="48">
        <v>1</v>
      </c>
      <c r="T3" s="48">
        <v>1</v>
      </c>
      <c r="U3" s="49">
        <v>0</v>
      </c>
      <c r="V3" s="49">
        <v>0</v>
      </c>
      <c r="W3" s="49">
        <v>0</v>
      </c>
      <c r="X3" s="49">
        <v>0.999987</v>
      </c>
      <c r="Y3" s="49">
        <v>0</v>
      </c>
      <c r="Z3" s="49" t="s">
        <v>2421</v>
      </c>
      <c r="AA3" s="72">
        <v>3</v>
      </c>
      <c r="AB3" s="72"/>
      <c r="AC3" s="73"/>
      <c r="AD3" s="79" t="s">
        <v>2250</v>
      </c>
      <c r="AE3" s="79">
        <v>397</v>
      </c>
      <c r="AF3" s="79">
        <v>92840</v>
      </c>
      <c r="AG3" s="79">
        <v>16680</v>
      </c>
      <c r="AH3" s="79">
        <v>923</v>
      </c>
      <c r="AI3" s="79"/>
      <c r="AJ3" s="79" t="s">
        <v>2290</v>
      </c>
      <c r="AK3" s="79" t="s">
        <v>2296</v>
      </c>
      <c r="AL3" s="89" t="s">
        <v>2346</v>
      </c>
      <c r="AM3" s="79"/>
      <c r="AN3" s="81">
        <v>39885.43212962963</v>
      </c>
      <c r="AO3" s="79" t="s">
        <v>66</v>
      </c>
      <c r="AP3" s="79" t="s">
        <v>2352</v>
      </c>
      <c r="AQ3" s="89" t="s">
        <v>2386</v>
      </c>
      <c r="AR3" s="79" t="str">
        <f>REPLACE(INDEX(GroupVertices[Group],MATCH(Vertices[[#This Row],[Vertex]],GroupVertices[Vertex],0)),1,1,"")</f>
        <v>1</v>
      </c>
      <c r="AS3" s="48">
        <v>11</v>
      </c>
      <c r="AT3" s="49">
        <v>2.1868787276341948</v>
      </c>
      <c r="AU3" s="48">
        <v>3</v>
      </c>
      <c r="AV3" s="49">
        <v>0.5964214711729622</v>
      </c>
      <c r="AW3" s="48">
        <v>0</v>
      </c>
      <c r="AX3" s="49">
        <v>0</v>
      </c>
      <c r="AY3" s="48">
        <v>489</v>
      </c>
      <c r="AZ3" s="49">
        <v>97.21669980119285</v>
      </c>
      <c r="BA3" s="48">
        <v>503</v>
      </c>
      <c r="BB3" s="48" t="s">
        <v>3598</v>
      </c>
      <c r="BC3" s="48" t="s">
        <v>3598</v>
      </c>
      <c r="BD3" s="48" t="s">
        <v>3626</v>
      </c>
      <c r="BE3" s="48" t="s">
        <v>3639</v>
      </c>
      <c r="BF3" s="48" t="s">
        <v>3647</v>
      </c>
      <c r="BG3" s="48" t="s">
        <v>3677</v>
      </c>
      <c r="BH3" s="110" t="s">
        <v>3701</v>
      </c>
      <c r="BI3" s="110" t="s">
        <v>3736</v>
      </c>
      <c r="BJ3" s="110" t="s">
        <v>3768</v>
      </c>
      <c r="BK3" s="110" t="s">
        <v>3768</v>
      </c>
      <c r="BL3" s="3"/>
      <c r="BM3" s="3"/>
    </row>
    <row r="4" spans="1:68" ht="15">
      <c r="A4" s="65" t="s">
        <v>244</v>
      </c>
      <c r="B4" s="66"/>
      <c r="C4" s="66"/>
      <c r="D4" s="67">
        <v>150</v>
      </c>
      <c r="E4" s="69"/>
      <c r="F4" s="90" t="s">
        <v>1303</v>
      </c>
      <c r="G4" s="66"/>
      <c r="H4" s="70" t="s">
        <v>244</v>
      </c>
      <c r="I4" s="71"/>
      <c r="J4" s="71"/>
      <c r="K4" s="70"/>
      <c r="L4" s="74">
        <v>1</v>
      </c>
      <c r="M4" s="75">
        <v>5002.68408203125</v>
      </c>
      <c r="N4" s="75">
        <v>5808.66748046875</v>
      </c>
      <c r="O4" s="76"/>
      <c r="P4" s="77"/>
      <c r="Q4" s="77"/>
      <c r="R4" s="87"/>
      <c r="S4" s="48">
        <v>1</v>
      </c>
      <c r="T4" s="48">
        <v>1</v>
      </c>
      <c r="U4" s="49">
        <v>0</v>
      </c>
      <c r="V4" s="49">
        <v>0</v>
      </c>
      <c r="W4" s="49">
        <v>0</v>
      </c>
      <c r="X4" s="49">
        <v>0.999987</v>
      </c>
      <c r="Y4" s="49">
        <v>0</v>
      </c>
      <c r="Z4" s="49" t="s">
        <v>2421</v>
      </c>
      <c r="AA4" s="72">
        <v>4</v>
      </c>
      <c r="AB4" s="72"/>
      <c r="AC4" s="73"/>
      <c r="AD4" s="79" t="s">
        <v>2224</v>
      </c>
      <c r="AE4" s="79">
        <v>1772</v>
      </c>
      <c r="AF4" s="79">
        <v>11169</v>
      </c>
      <c r="AG4" s="79">
        <v>11987</v>
      </c>
      <c r="AH4" s="79">
        <v>7915</v>
      </c>
      <c r="AI4" s="79"/>
      <c r="AJ4" s="79" t="s">
        <v>2265</v>
      </c>
      <c r="AK4" s="79" t="s">
        <v>2303</v>
      </c>
      <c r="AL4" s="89" t="s">
        <v>2323</v>
      </c>
      <c r="AM4" s="79"/>
      <c r="AN4" s="81">
        <v>39937.45831018518</v>
      </c>
      <c r="AO4" s="79" t="s">
        <v>66</v>
      </c>
      <c r="AP4" s="79" t="s">
        <v>2352</v>
      </c>
      <c r="AQ4" s="89" t="s">
        <v>2361</v>
      </c>
      <c r="AR4" s="79" t="str">
        <f>REPLACE(INDEX(GroupVertices[Group],MATCH(Vertices[[#This Row],[Vertex]],GroupVertices[Vertex],0)),1,1,"")</f>
        <v>1</v>
      </c>
      <c r="AS4" s="48">
        <v>0</v>
      </c>
      <c r="AT4" s="49">
        <v>0</v>
      </c>
      <c r="AU4" s="48">
        <v>6</v>
      </c>
      <c r="AV4" s="49">
        <v>2.3622047244094486</v>
      </c>
      <c r="AW4" s="48">
        <v>0</v>
      </c>
      <c r="AX4" s="49">
        <v>0</v>
      </c>
      <c r="AY4" s="48">
        <v>248</v>
      </c>
      <c r="AZ4" s="49">
        <v>97.63779527559055</v>
      </c>
      <c r="BA4" s="48">
        <v>254</v>
      </c>
      <c r="BB4" s="48" t="s">
        <v>3599</v>
      </c>
      <c r="BC4" s="48" t="s">
        <v>3599</v>
      </c>
      <c r="BD4" s="48" t="s">
        <v>3627</v>
      </c>
      <c r="BE4" s="48" t="s">
        <v>3640</v>
      </c>
      <c r="BF4" s="48" t="s">
        <v>3648</v>
      </c>
      <c r="BG4" s="48" t="s">
        <v>3678</v>
      </c>
      <c r="BH4" s="110" t="s">
        <v>3702</v>
      </c>
      <c r="BI4" s="110" t="s">
        <v>3737</v>
      </c>
      <c r="BJ4" s="110" t="s">
        <v>3769</v>
      </c>
      <c r="BK4" s="110" t="s">
        <v>3769</v>
      </c>
      <c r="BL4" s="2"/>
      <c r="BM4" s="3"/>
      <c r="BN4" s="3"/>
      <c r="BO4" s="3"/>
      <c r="BP4" s="3"/>
    </row>
    <row r="5" spans="1:68" ht="15">
      <c r="A5" s="65" t="s">
        <v>247</v>
      </c>
      <c r="B5" s="66"/>
      <c r="C5" s="66"/>
      <c r="D5" s="67">
        <v>150</v>
      </c>
      <c r="E5" s="69"/>
      <c r="F5" s="90" t="s">
        <v>1306</v>
      </c>
      <c r="G5" s="66"/>
      <c r="H5" s="70" t="s">
        <v>247</v>
      </c>
      <c r="I5" s="71"/>
      <c r="J5" s="71"/>
      <c r="K5" s="70"/>
      <c r="L5" s="74">
        <v>1</v>
      </c>
      <c r="M5" s="75">
        <v>2204.66259765625</v>
      </c>
      <c r="N5" s="75">
        <v>5808.66748046875</v>
      </c>
      <c r="O5" s="76"/>
      <c r="P5" s="77"/>
      <c r="Q5" s="77"/>
      <c r="R5" s="87"/>
      <c r="S5" s="48">
        <v>1</v>
      </c>
      <c r="T5" s="48">
        <v>1</v>
      </c>
      <c r="U5" s="49">
        <v>0</v>
      </c>
      <c r="V5" s="49">
        <v>0</v>
      </c>
      <c r="W5" s="49">
        <v>0</v>
      </c>
      <c r="X5" s="49">
        <v>0.999987</v>
      </c>
      <c r="Y5" s="49">
        <v>0</v>
      </c>
      <c r="Z5" s="49" t="s">
        <v>2421</v>
      </c>
      <c r="AA5" s="72">
        <v>5</v>
      </c>
      <c r="AB5" s="72"/>
      <c r="AC5" s="73"/>
      <c r="AD5" s="79" t="s">
        <v>2227</v>
      </c>
      <c r="AE5" s="79">
        <v>822</v>
      </c>
      <c r="AF5" s="79">
        <v>16105</v>
      </c>
      <c r="AG5" s="79">
        <v>8500</v>
      </c>
      <c r="AH5" s="79">
        <v>1214</v>
      </c>
      <c r="AI5" s="79"/>
      <c r="AJ5" s="79" t="s">
        <v>2268</v>
      </c>
      <c r="AK5" s="79" t="s">
        <v>2297</v>
      </c>
      <c r="AL5" s="89" t="s">
        <v>2326</v>
      </c>
      <c r="AM5" s="79"/>
      <c r="AN5" s="81">
        <v>39856.71304398148</v>
      </c>
      <c r="AO5" s="79" t="s">
        <v>66</v>
      </c>
      <c r="AP5" s="79" t="s">
        <v>2352</v>
      </c>
      <c r="AQ5" s="89" t="s">
        <v>2364</v>
      </c>
      <c r="AR5" s="79" t="str">
        <f>REPLACE(INDEX(GroupVertices[Group],MATCH(Vertices[[#This Row],[Vertex]],GroupVertices[Vertex],0)),1,1,"")</f>
        <v>1</v>
      </c>
      <c r="AS5" s="48">
        <v>4</v>
      </c>
      <c r="AT5" s="49">
        <v>1.7167381974248928</v>
      </c>
      <c r="AU5" s="48">
        <v>8</v>
      </c>
      <c r="AV5" s="49">
        <v>3.4334763948497855</v>
      </c>
      <c r="AW5" s="48">
        <v>0</v>
      </c>
      <c r="AX5" s="49">
        <v>0</v>
      </c>
      <c r="AY5" s="48">
        <v>221</v>
      </c>
      <c r="AZ5" s="49">
        <v>94.84978540772532</v>
      </c>
      <c r="BA5" s="48">
        <v>233</v>
      </c>
      <c r="BB5" s="48" t="s">
        <v>3600</v>
      </c>
      <c r="BC5" s="48" t="s">
        <v>3600</v>
      </c>
      <c r="BD5" s="48" t="s">
        <v>3628</v>
      </c>
      <c r="BE5" s="48" t="s">
        <v>3628</v>
      </c>
      <c r="BF5" s="48" t="s">
        <v>3649</v>
      </c>
      <c r="BG5" s="48" t="s">
        <v>3679</v>
      </c>
      <c r="BH5" s="110" t="s">
        <v>3703</v>
      </c>
      <c r="BI5" s="110" t="s">
        <v>3738</v>
      </c>
      <c r="BJ5" s="110" t="s">
        <v>3770</v>
      </c>
      <c r="BK5" s="110" t="s">
        <v>3770</v>
      </c>
      <c r="BL5" s="2"/>
      <c r="BM5" s="3"/>
      <c r="BN5" s="3"/>
      <c r="BO5" s="3"/>
      <c r="BP5" s="3"/>
    </row>
    <row r="6" spans="1:68" ht="15">
      <c r="A6" s="65" t="s">
        <v>272</v>
      </c>
      <c r="B6" s="66"/>
      <c r="C6" s="66"/>
      <c r="D6" s="67">
        <v>150</v>
      </c>
      <c r="E6" s="69"/>
      <c r="F6" s="90" t="s">
        <v>1331</v>
      </c>
      <c r="G6" s="66"/>
      <c r="H6" s="70" t="s">
        <v>272</v>
      </c>
      <c r="I6" s="71"/>
      <c r="J6" s="71"/>
      <c r="K6" s="70"/>
      <c r="L6" s="74">
        <v>1</v>
      </c>
      <c r="M6" s="75">
        <v>805.6519165039062</v>
      </c>
      <c r="N6" s="75">
        <v>5808.66748046875</v>
      </c>
      <c r="O6" s="76"/>
      <c r="P6" s="77"/>
      <c r="Q6" s="77"/>
      <c r="R6" s="87"/>
      <c r="S6" s="48">
        <v>1</v>
      </c>
      <c r="T6" s="48">
        <v>1</v>
      </c>
      <c r="U6" s="49">
        <v>0</v>
      </c>
      <c r="V6" s="49">
        <v>0</v>
      </c>
      <c r="W6" s="49">
        <v>0</v>
      </c>
      <c r="X6" s="49">
        <v>0.999987</v>
      </c>
      <c r="Y6" s="49">
        <v>0</v>
      </c>
      <c r="Z6" s="49" t="s">
        <v>2421</v>
      </c>
      <c r="AA6" s="72">
        <v>6</v>
      </c>
      <c r="AB6" s="72"/>
      <c r="AC6" s="73"/>
      <c r="AD6" s="79" t="s">
        <v>2253</v>
      </c>
      <c r="AE6" s="79">
        <v>952</v>
      </c>
      <c r="AF6" s="79">
        <v>5969</v>
      </c>
      <c r="AG6" s="79">
        <v>8999</v>
      </c>
      <c r="AH6" s="79">
        <v>1773</v>
      </c>
      <c r="AI6" s="79"/>
      <c r="AJ6" s="79" t="s">
        <v>2293</v>
      </c>
      <c r="AK6" s="79" t="s">
        <v>2197</v>
      </c>
      <c r="AL6" s="89" t="s">
        <v>2349</v>
      </c>
      <c r="AM6" s="79"/>
      <c r="AN6" s="81">
        <v>41675.26849537037</v>
      </c>
      <c r="AO6" s="79" t="s">
        <v>66</v>
      </c>
      <c r="AP6" s="79" t="s">
        <v>2352</v>
      </c>
      <c r="AQ6" s="89" t="s">
        <v>2389</v>
      </c>
      <c r="AR6" s="79" t="str">
        <f>REPLACE(INDEX(GroupVertices[Group],MATCH(Vertices[[#This Row],[Vertex]],GroupVertices[Vertex],0)),1,1,"")</f>
        <v>1</v>
      </c>
      <c r="AS6" s="48">
        <v>6</v>
      </c>
      <c r="AT6" s="49">
        <v>3.125</v>
      </c>
      <c r="AU6" s="48">
        <v>0</v>
      </c>
      <c r="AV6" s="49">
        <v>0</v>
      </c>
      <c r="AW6" s="48">
        <v>0</v>
      </c>
      <c r="AX6" s="49">
        <v>0</v>
      </c>
      <c r="AY6" s="48">
        <v>186</v>
      </c>
      <c r="AZ6" s="49">
        <v>96.875</v>
      </c>
      <c r="BA6" s="48">
        <v>192</v>
      </c>
      <c r="BB6" s="48" t="s">
        <v>3601</v>
      </c>
      <c r="BC6" s="48" t="s">
        <v>3623</v>
      </c>
      <c r="BD6" s="48" t="s">
        <v>3629</v>
      </c>
      <c r="BE6" s="48" t="s">
        <v>3641</v>
      </c>
      <c r="BF6" s="48" t="s">
        <v>3650</v>
      </c>
      <c r="BG6" s="48" t="s">
        <v>3680</v>
      </c>
      <c r="BH6" s="110" t="s">
        <v>3704</v>
      </c>
      <c r="BI6" s="110" t="s">
        <v>3739</v>
      </c>
      <c r="BJ6" s="110" t="s">
        <v>3771</v>
      </c>
      <c r="BK6" s="110" t="s">
        <v>3771</v>
      </c>
      <c r="BL6" s="2"/>
      <c r="BM6" s="3"/>
      <c r="BN6" s="3"/>
      <c r="BO6" s="3"/>
      <c r="BP6" s="3"/>
    </row>
    <row r="7" spans="1:68" ht="15">
      <c r="A7" s="65" t="s">
        <v>265</v>
      </c>
      <c r="B7" s="66"/>
      <c r="C7" s="66"/>
      <c r="D7" s="67">
        <v>150</v>
      </c>
      <c r="E7" s="69"/>
      <c r="F7" s="90" t="s">
        <v>1324</v>
      </c>
      <c r="G7" s="66"/>
      <c r="H7" s="70" t="s">
        <v>265</v>
      </c>
      <c r="I7" s="71"/>
      <c r="J7" s="71"/>
      <c r="K7" s="70"/>
      <c r="L7" s="74">
        <v>1</v>
      </c>
      <c r="M7" s="75">
        <v>7854.8408203125</v>
      </c>
      <c r="N7" s="75">
        <v>1004.2348022460938</v>
      </c>
      <c r="O7" s="76"/>
      <c r="P7" s="77"/>
      <c r="Q7" s="77"/>
      <c r="R7" s="87"/>
      <c r="S7" s="48">
        <v>1</v>
      </c>
      <c r="T7" s="48">
        <v>2</v>
      </c>
      <c r="U7" s="49">
        <v>0</v>
      </c>
      <c r="V7" s="49">
        <v>1</v>
      </c>
      <c r="W7" s="49">
        <v>0</v>
      </c>
      <c r="X7" s="49">
        <v>1.298228</v>
      </c>
      <c r="Y7" s="49">
        <v>0</v>
      </c>
      <c r="Z7" s="49">
        <v>0</v>
      </c>
      <c r="AA7" s="72">
        <v>7</v>
      </c>
      <c r="AB7" s="72"/>
      <c r="AC7" s="73"/>
      <c r="AD7" s="79" t="s">
        <v>2243</v>
      </c>
      <c r="AE7" s="79">
        <v>740</v>
      </c>
      <c r="AF7" s="79">
        <v>23668</v>
      </c>
      <c r="AG7" s="79">
        <v>8513</v>
      </c>
      <c r="AH7" s="79">
        <v>5251</v>
      </c>
      <c r="AI7" s="79"/>
      <c r="AJ7" s="79" t="s">
        <v>2283</v>
      </c>
      <c r="AK7" s="79"/>
      <c r="AL7" s="89" t="s">
        <v>2340</v>
      </c>
      <c r="AM7" s="79"/>
      <c r="AN7" s="81">
        <v>40588.41578703704</v>
      </c>
      <c r="AO7" s="79" t="s">
        <v>66</v>
      </c>
      <c r="AP7" s="79" t="s">
        <v>2352</v>
      </c>
      <c r="AQ7" s="89" t="s">
        <v>2379</v>
      </c>
      <c r="AR7" s="79" t="str">
        <f>REPLACE(INDEX(GroupVertices[Group],MATCH(Vertices[[#This Row],[Vertex]],GroupVertices[Vertex],0)),1,1,"")</f>
        <v>5</v>
      </c>
      <c r="AS7" s="48">
        <v>2</v>
      </c>
      <c r="AT7" s="49">
        <v>2.5316455696202533</v>
      </c>
      <c r="AU7" s="48">
        <v>0</v>
      </c>
      <c r="AV7" s="49">
        <v>0</v>
      </c>
      <c r="AW7" s="48">
        <v>0</v>
      </c>
      <c r="AX7" s="49">
        <v>0</v>
      </c>
      <c r="AY7" s="48">
        <v>77</v>
      </c>
      <c r="AZ7" s="49">
        <v>97.46835443037975</v>
      </c>
      <c r="BA7" s="48">
        <v>79</v>
      </c>
      <c r="BB7" s="48"/>
      <c r="BC7" s="48"/>
      <c r="BD7" s="48"/>
      <c r="BE7" s="48"/>
      <c r="BF7" s="48" t="s">
        <v>3550</v>
      </c>
      <c r="BG7" s="48" t="s">
        <v>3681</v>
      </c>
      <c r="BH7" s="110" t="s">
        <v>3705</v>
      </c>
      <c r="BI7" s="110" t="s">
        <v>3740</v>
      </c>
      <c r="BJ7" s="110" t="s">
        <v>3772</v>
      </c>
      <c r="BK7" s="110" t="s">
        <v>3804</v>
      </c>
      <c r="BL7" s="2"/>
      <c r="BM7" s="3"/>
      <c r="BN7" s="3"/>
      <c r="BO7" s="3"/>
      <c r="BP7" s="3"/>
    </row>
    <row r="8" spans="1:68" ht="15">
      <c r="A8" s="65" t="s">
        <v>254</v>
      </c>
      <c r="B8" s="66"/>
      <c r="C8" s="66"/>
      <c r="D8" s="67">
        <v>150</v>
      </c>
      <c r="E8" s="69"/>
      <c r="F8" s="90" t="s">
        <v>1313</v>
      </c>
      <c r="G8" s="66"/>
      <c r="H8" s="70" t="s">
        <v>254</v>
      </c>
      <c r="I8" s="71"/>
      <c r="J8" s="71"/>
      <c r="K8" s="70"/>
      <c r="L8" s="74">
        <v>1</v>
      </c>
      <c r="M8" s="75">
        <v>3603.673583984375</v>
      </c>
      <c r="N8" s="75">
        <v>5808.66748046875</v>
      </c>
      <c r="O8" s="76"/>
      <c r="P8" s="77"/>
      <c r="Q8" s="77"/>
      <c r="R8" s="87"/>
      <c r="S8" s="48">
        <v>1</v>
      </c>
      <c r="T8" s="48">
        <v>1</v>
      </c>
      <c r="U8" s="49">
        <v>0</v>
      </c>
      <c r="V8" s="49">
        <v>0</v>
      </c>
      <c r="W8" s="49">
        <v>0</v>
      </c>
      <c r="X8" s="49">
        <v>0.999987</v>
      </c>
      <c r="Y8" s="49">
        <v>0</v>
      </c>
      <c r="Z8" s="49" t="s">
        <v>2421</v>
      </c>
      <c r="AA8" s="72">
        <v>8</v>
      </c>
      <c r="AB8" s="72"/>
      <c r="AC8" s="73"/>
      <c r="AD8" s="79" t="s">
        <v>2234</v>
      </c>
      <c r="AE8" s="79">
        <v>1017</v>
      </c>
      <c r="AF8" s="79">
        <v>18067</v>
      </c>
      <c r="AG8" s="79">
        <v>27942</v>
      </c>
      <c r="AH8" s="79">
        <v>3516</v>
      </c>
      <c r="AI8" s="79"/>
      <c r="AJ8" s="79" t="s">
        <v>2275</v>
      </c>
      <c r="AK8" s="79" t="s">
        <v>2307</v>
      </c>
      <c r="AL8" s="89" t="s">
        <v>2316</v>
      </c>
      <c r="AM8" s="79"/>
      <c r="AN8" s="81">
        <v>40730.72503472222</v>
      </c>
      <c r="AO8" s="79" t="s">
        <v>66</v>
      </c>
      <c r="AP8" s="79" t="s">
        <v>2352</v>
      </c>
      <c r="AQ8" s="89" t="s">
        <v>2371</v>
      </c>
      <c r="AR8" s="79" t="str">
        <f>REPLACE(INDEX(GroupVertices[Group],MATCH(Vertices[[#This Row],[Vertex]],GroupVertices[Vertex],0)),1,1,"")</f>
        <v>1</v>
      </c>
      <c r="AS8" s="48">
        <v>18</v>
      </c>
      <c r="AT8" s="49">
        <v>3.6437246963562755</v>
      </c>
      <c r="AU8" s="48">
        <v>19</v>
      </c>
      <c r="AV8" s="49">
        <v>3.8461538461538463</v>
      </c>
      <c r="AW8" s="48">
        <v>0</v>
      </c>
      <c r="AX8" s="49">
        <v>0</v>
      </c>
      <c r="AY8" s="48">
        <v>457</v>
      </c>
      <c r="AZ8" s="49">
        <v>92.51012145748987</v>
      </c>
      <c r="BA8" s="48">
        <v>494</v>
      </c>
      <c r="BB8" s="48" t="s">
        <v>3602</v>
      </c>
      <c r="BC8" s="48" t="s">
        <v>3602</v>
      </c>
      <c r="BD8" s="48" t="s">
        <v>3121</v>
      </c>
      <c r="BE8" s="48" t="s">
        <v>3177</v>
      </c>
      <c r="BF8" s="48" t="s">
        <v>3651</v>
      </c>
      <c r="BG8" s="48" t="s">
        <v>3682</v>
      </c>
      <c r="BH8" s="110" t="s">
        <v>3706</v>
      </c>
      <c r="BI8" s="110" t="s">
        <v>3741</v>
      </c>
      <c r="BJ8" s="110" t="s">
        <v>3773</v>
      </c>
      <c r="BK8" s="110" t="s">
        <v>3773</v>
      </c>
      <c r="BL8" s="2"/>
      <c r="BM8" s="3"/>
      <c r="BN8" s="3"/>
      <c r="BO8" s="3"/>
      <c r="BP8" s="3"/>
    </row>
    <row r="9" spans="1:68" ht="15">
      <c r="A9" s="65" t="s">
        <v>237</v>
      </c>
      <c r="B9" s="66"/>
      <c r="C9" s="66"/>
      <c r="D9" s="67">
        <v>1000</v>
      </c>
      <c r="E9" s="69"/>
      <c r="F9" s="90" t="s">
        <v>1296</v>
      </c>
      <c r="G9" s="66"/>
      <c r="H9" s="70" t="s">
        <v>237</v>
      </c>
      <c r="I9" s="71"/>
      <c r="J9" s="71"/>
      <c r="K9" s="70"/>
      <c r="L9" s="74">
        <v>9999</v>
      </c>
      <c r="M9" s="75">
        <v>9221.4765625</v>
      </c>
      <c r="N9" s="75">
        <v>7275.2841796875</v>
      </c>
      <c r="O9" s="76"/>
      <c r="P9" s="77"/>
      <c r="Q9" s="77"/>
      <c r="R9" s="87"/>
      <c r="S9" s="48">
        <v>1</v>
      </c>
      <c r="T9" s="48">
        <v>4</v>
      </c>
      <c r="U9" s="49">
        <v>6</v>
      </c>
      <c r="V9" s="49">
        <v>0.333333</v>
      </c>
      <c r="W9" s="49">
        <v>0.366019</v>
      </c>
      <c r="X9" s="49">
        <v>1.525752</v>
      </c>
      <c r="Y9" s="49">
        <v>0</v>
      </c>
      <c r="Z9" s="49">
        <v>0</v>
      </c>
      <c r="AA9" s="72">
        <v>9</v>
      </c>
      <c r="AB9" s="72"/>
      <c r="AC9" s="73"/>
      <c r="AD9" s="79" t="s">
        <v>2217</v>
      </c>
      <c r="AE9" s="79">
        <v>1465</v>
      </c>
      <c r="AF9" s="79">
        <v>4511</v>
      </c>
      <c r="AG9" s="79">
        <v>5676</v>
      </c>
      <c r="AH9" s="79">
        <v>3267</v>
      </c>
      <c r="AI9" s="79"/>
      <c r="AJ9" s="79" t="s">
        <v>2258</v>
      </c>
      <c r="AK9" s="79" t="s">
        <v>2201</v>
      </c>
      <c r="AL9" s="89" t="s">
        <v>2315</v>
      </c>
      <c r="AM9" s="79"/>
      <c r="AN9" s="81">
        <v>40477.39376157407</v>
      </c>
      <c r="AO9" s="79" t="s">
        <v>66</v>
      </c>
      <c r="AP9" s="79" t="s">
        <v>2352</v>
      </c>
      <c r="AQ9" s="89" t="s">
        <v>2354</v>
      </c>
      <c r="AR9" s="79" t="str">
        <f>REPLACE(INDEX(GroupVertices[Group],MATCH(Vertices[[#This Row],[Vertex]],GroupVertices[Vertex],0)),1,1,"")</f>
        <v>2</v>
      </c>
      <c r="AS9" s="48">
        <v>0</v>
      </c>
      <c r="AT9" s="49">
        <v>0</v>
      </c>
      <c r="AU9" s="48">
        <v>1</v>
      </c>
      <c r="AV9" s="49">
        <v>0.7633587786259542</v>
      </c>
      <c r="AW9" s="48">
        <v>0</v>
      </c>
      <c r="AX9" s="49">
        <v>0</v>
      </c>
      <c r="AY9" s="48">
        <v>130</v>
      </c>
      <c r="AZ9" s="49">
        <v>99.23664122137404</v>
      </c>
      <c r="BA9" s="48">
        <v>131</v>
      </c>
      <c r="BB9" s="48" t="s">
        <v>3603</v>
      </c>
      <c r="BC9" s="48" t="s">
        <v>3603</v>
      </c>
      <c r="BD9" s="48" t="s">
        <v>3630</v>
      </c>
      <c r="BE9" s="48" t="s">
        <v>3630</v>
      </c>
      <c r="BF9" s="48" t="s">
        <v>3652</v>
      </c>
      <c r="BG9" s="48" t="s">
        <v>3683</v>
      </c>
      <c r="BH9" s="110" t="s">
        <v>3707</v>
      </c>
      <c r="BI9" s="110" t="s">
        <v>3742</v>
      </c>
      <c r="BJ9" s="110" t="s">
        <v>3774</v>
      </c>
      <c r="BK9" s="110" t="s">
        <v>3774</v>
      </c>
      <c r="BL9" s="2"/>
      <c r="BM9" s="3"/>
      <c r="BN9" s="3"/>
      <c r="BO9" s="3"/>
      <c r="BP9" s="3"/>
    </row>
    <row r="10" spans="1:68" ht="15">
      <c r="A10" s="65" t="s">
        <v>274</v>
      </c>
      <c r="B10" s="66"/>
      <c r="C10" s="66"/>
      <c r="D10" s="67">
        <v>150</v>
      </c>
      <c r="E10" s="69"/>
      <c r="F10" s="90" t="s">
        <v>1333</v>
      </c>
      <c r="G10" s="66"/>
      <c r="H10" s="70" t="s">
        <v>274</v>
      </c>
      <c r="I10" s="71"/>
      <c r="J10" s="71"/>
      <c r="K10" s="70"/>
      <c r="L10" s="74">
        <v>1</v>
      </c>
      <c r="M10" s="75">
        <v>6401.69482421875</v>
      </c>
      <c r="N10" s="75">
        <v>2571.9970703125</v>
      </c>
      <c r="O10" s="76"/>
      <c r="P10" s="77"/>
      <c r="Q10" s="77"/>
      <c r="R10" s="87"/>
      <c r="S10" s="48">
        <v>1</v>
      </c>
      <c r="T10" s="48">
        <v>1</v>
      </c>
      <c r="U10" s="49">
        <v>0</v>
      </c>
      <c r="V10" s="49">
        <v>0</v>
      </c>
      <c r="W10" s="49">
        <v>0</v>
      </c>
      <c r="X10" s="49">
        <v>0.999987</v>
      </c>
      <c r="Y10" s="49">
        <v>0</v>
      </c>
      <c r="Z10" s="49" t="s">
        <v>2421</v>
      </c>
      <c r="AA10" s="72">
        <v>10</v>
      </c>
      <c r="AB10" s="72"/>
      <c r="AC10" s="73"/>
      <c r="AD10" s="79" t="s">
        <v>2256</v>
      </c>
      <c r="AE10" s="79">
        <v>262</v>
      </c>
      <c r="AF10" s="79">
        <v>6848</v>
      </c>
      <c r="AG10" s="79">
        <v>2732</v>
      </c>
      <c r="AH10" s="79">
        <v>1477</v>
      </c>
      <c r="AI10" s="79"/>
      <c r="AJ10" s="79" t="s">
        <v>2295</v>
      </c>
      <c r="AK10" s="79" t="s">
        <v>2303</v>
      </c>
      <c r="AL10" s="89" t="s">
        <v>2351</v>
      </c>
      <c r="AM10" s="79"/>
      <c r="AN10" s="81">
        <v>39839.59532407407</v>
      </c>
      <c r="AO10" s="79" t="s">
        <v>66</v>
      </c>
      <c r="AP10" s="79" t="s">
        <v>2352</v>
      </c>
      <c r="AQ10" s="89" t="s">
        <v>2391</v>
      </c>
      <c r="AR10" s="79" t="str">
        <f>REPLACE(INDEX(GroupVertices[Group],MATCH(Vertices[[#This Row],[Vertex]],GroupVertices[Vertex],0)),1,1,"")</f>
        <v>1</v>
      </c>
      <c r="AS10" s="48">
        <v>4</v>
      </c>
      <c r="AT10" s="49">
        <v>1.1799410029498525</v>
      </c>
      <c r="AU10" s="48">
        <v>10</v>
      </c>
      <c r="AV10" s="49">
        <v>2.949852507374631</v>
      </c>
      <c r="AW10" s="48">
        <v>0</v>
      </c>
      <c r="AX10" s="49">
        <v>0</v>
      </c>
      <c r="AY10" s="48">
        <v>325</v>
      </c>
      <c r="AZ10" s="49">
        <v>95.87020648967551</v>
      </c>
      <c r="BA10" s="48">
        <v>339</v>
      </c>
      <c r="BB10" s="48" t="s">
        <v>3604</v>
      </c>
      <c r="BC10" s="48" t="s">
        <v>3604</v>
      </c>
      <c r="BD10" s="48" t="s">
        <v>3631</v>
      </c>
      <c r="BE10" s="48" t="s">
        <v>3642</v>
      </c>
      <c r="BF10" s="48" t="s">
        <v>3653</v>
      </c>
      <c r="BG10" s="48" t="s">
        <v>3684</v>
      </c>
      <c r="BH10" s="110" t="s">
        <v>3708</v>
      </c>
      <c r="BI10" s="110" t="s">
        <v>3743</v>
      </c>
      <c r="BJ10" s="110" t="s">
        <v>3775</v>
      </c>
      <c r="BK10" s="110" t="s">
        <v>3775</v>
      </c>
      <c r="BL10" s="2"/>
      <c r="BM10" s="3"/>
      <c r="BN10" s="3"/>
      <c r="BO10" s="3"/>
      <c r="BP10" s="3"/>
    </row>
    <row r="11" spans="1:68" ht="15">
      <c r="A11" s="65" t="s">
        <v>238</v>
      </c>
      <c r="B11" s="66"/>
      <c r="C11" s="66"/>
      <c r="D11" s="67">
        <v>150</v>
      </c>
      <c r="E11" s="69"/>
      <c r="F11" s="90" t="s">
        <v>1297</v>
      </c>
      <c r="G11" s="66"/>
      <c r="H11" s="70" t="s">
        <v>238</v>
      </c>
      <c r="I11" s="71"/>
      <c r="J11" s="71"/>
      <c r="K11" s="70"/>
      <c r="L11" s="74">
        <v>1</v>
      </c>
      <c r="M11" s="75">
        <v>2204.66259765625</v>
      </c>
      <c r="N11" s="75">
        <v>2571.9970703125</v>
      </c>
      <c r="O11" s="76"/>
      <c r="P11" s="77"/>
      <c r="Q11" s="77"/>
      <c r="R11" s="87"/>
      <c r="S11" s="48">
        <v>1</v>
      </c>
      <c r="T11" s="48">
        <v>1</v>
      </c>
      <c r="U11" s="49">
        <v>0</v>
      </c>
      <c r="V11" s="49">
        <v>0</v>
      </c>
      <c r="W11" s="49">
        <v>0</v>
      </c>
      <c r="X11" s="49">
        <v>0.999987</v>
      </c>
      <c r="Y11" s="49">
        <v>0</v>
      </c>
      <c r="Z11" s="49" t="s">
        <v>2421</v>
      </c>
      <c r="AA11" s="72">
        <v>11</v>
      </c>
      <c r="AB11" s="72"/>
      <c r="AC11" s="73"/>
      <c r="AD11" s="79" t="s">
        <v>2218</v>
      </c>
      <c r="AE11" s="79">
        <v>174</v>
      </c>
      <c r="AF11" s="79">
        <v>12653</v>
      </c>
      <c r="AG11" s="79">
        <v>6914</v>
      </c>
      <c r="AH11" s="79">
        <v>1461</v>
      </c>
      <c r="AI11" s="79"/>
      <c r="AJ11" s="79" t="s">
        <v>2259</v>
      </c>
      <c r="AK11" s="79" t="s">
        <v>2300</v>
      </c>
      <c r="AL11" s="89" t="s">
        <v>2317</v>
      </c>
      <c r="AM11" s="79"/>
      <c r="AN11" s="81">
        <v>40689.38612268519</v>
      </c>
      <c r="AO11" s="79" t="s">
        <v>66</v>
      </c>
      <c r="AP11" s="79" t="s">
        <v>2352</v>
      </c>
      <c r="AQ11" s="89" t="s">
        <v>2355</v>
      </c>
      <c r="AR11" s="79" t="str">
        <f>REPLACE(INDEX(GroupVertices[Group],MATCH(Vertices[[#This Row],[Vertex]],GroupVertices[Vertex],0)),1,1,"")</f>
        <v>1</v>
      </c>
      <c r="AS11" s="48">
        <v>3</v>
      </c>
      <c r="AT11" s="49">
        <v>2.2222222222222223</v>
      </c>
      <c r="AU11" s="48">
        <v>4</v>
      </c>
      <c r="AV11" s="49">
        <v>2.962962962962963</v>
      </c>
      <c r="AW11" s="48">
        <v>0</v>
      </c>
      <c r="AX11" s="49">
        <v>0</v>
      </c>
      <c r="AY11" s="48">
        <v>128</v>
      </c>
      <c r="AZ11" s="49">
        <v>94.81481481481481</v>
      </c>
      <c r="BA11" s="48">
        <v>135</v>
      </c>
      <c r="BB11" s="48" t="s">
        <v>3605</v>
      </c>
      <c r="BC11" s="48" t="s">
        <v>3605</v>
      </c>
      <c r="BD11" s="48" t="s">
        <v>784</v>
      </c>
      <c r="BE11" s="48" t="s">
        <v>784</v>
      </c>
      <c r="BF11" s="48" t="s">
        <v>3654</v>
      </c>
      <c r="BG11" s="48" t="s">
        <v>3654</v>
      </c>
      <c r="BH11" s="110" t="s">
        <v>3709</v>
      </c>
      <c r="BI11" s="110" t="s">
        <v>3744</v>
      </c>
      <c r="BJ11" s="110" t="s">
        <v>3776</v>
      </c>
      <c r="BK11" s="110" t="s">
        <v>3805</v>
      </c>
      <c r="BL11" s="2"/>
      <c r="BM11" s="3"/>
      <c r="BN11" s="3"/>
      <c r="BO11" s="3"/>
      <c r="BP11" s="3"/>
    </row>
    <row r="12" spans="1:68" ht="15">
      <c r="A12" s="65" t="s">
        <v>262</v>
      </c>
      <c r="B12" s="66"/>
      <c r="C12" s="66"/>
      <c r="D12" s="67">
        <v>150</v>
      </c>
      <c r="E12" s="69"/>
      <c r="F12" s="90" t="s">
        <v>1321</v>
      </c>
      <c r="G12" s="66"/>
      <c r="H12" s="70" t="s">
        <v>262</v>
      </c>
      <c r="I12" s="71"/>
      <c r="J12" s="71"/>
      <c r="K12" s="70"/>
      <c r="L12" s="74">
        <v>1</v>
      </c>
      <c r="M12" s="75">
        <v>805.6519165039062</v>
      </c>
      <c r="N12" s="75">
        <v>953.661865234375</v>
      </c>
      <c r="O12" s="76"/>
      <c r="P12" s="77"/>
      <c r="Q12" s="77"/>
      <c r="R12" s="87"/>
      <c r="S12" s="48">
        <v>1</v>
      </c>
      <c r="T12" s="48">
        <v>1</v>
      </c>
      <c r="U12" s="49">
        <v>0</v>
      </c>
      <c r="V12" s="49">
        <v>0</v>
      </c>
      <c r="W12" s="49">
        <v>0</v>
      </c>
      <c r="X12" s="49">
        <v>0.999987</v>
      </c>
      <c r="Y12" s="49">
        <v>0</v>
      </c>
      <c r="Z12" s="49" t="s">
        <v>2421</v>
      </c>
      <c r="AA12" s="72">
        <v>12</v>
      </c>
      <c r="AB12" s="72"/>
      <c r="AC12" s="73"/>
      <c r="AD12" s="79" t="s">
        <v>2246</v>
      </c>
      <c r="AE12" s="79">
        <v>452</v>
      </c>
      <c r="AF12" s="79">
        <v>3478</v>
      </c>
      <c r="AG12" s="79">
        <v>1904</v>
      </c>
      <c r="AH12" s="79">
        <v>532</v>
      </c>
      <c r="AI12" s="79"/>
      <c r="AJ12" s="79" t="s">
        <v>2286</v>
      </c>
      <c r="AK12" s="79" t="s">
        <v>2196</v>
      </c>
      <c r="AL12" s="89" t="s">
        <v>2343</v>
      </c>
      <c r="AM12" s="79"/>
      <c r="AN12" s="81">
        <v>42913.60931712963</v>
      </c>
      <c r="AO12" s="79" t="s">
        <v>66</v>
      </c>
      <c r="AP12" s="79" t="s">
        <v>2352</v>
      </c>
      <c r="AQ12" s="89" t="s">
        <v>2382</v>
      </c>
      <c r="AR12" s="79" t="str">
        <f>REPLACE(INDEX(GroupVertices[Group],MATCH(Vertices[[#This Row],[Vertex]],GroupVertices[Vertex],0)),1,1,"")</f>
        <v>1</v>
      </c>
      <c r="AS12" s="48">
        <v>7</v>
      </c>
      <c r="AT12" s="49">
        <v>3.255813953488372</v>
      </c>
      <c r="AU12" s="48">
        <v>4</v>
      </c>
      <c r="AV12" s="49">
        <v>1.8604651162790697</v>
      </c>
      <c r="AW12" s="48">
        <v>0</v>
      </c>
      <c r="AX12" s="49">
        <v>0</v>
      </c>
      <c r="AY12" s="48">
        <v>204</v>
      </c>
      <c r="AZ12" s="49">
        <v>94.88372093023256</v>
      </c>
      <c r="BA12" s="48">
        <v>215</v>
      </c>
      <c r="BB12" s="48" t="s">
        <v>3606</v>
      </c>
      <c r="BC12" s="48" t="s">
        <v>3606</v>
      </c>
      <c r="BD12" s="48" t="s">
        <v>820</v>
      </c>
      <c r="BE12" s="48" t="s">
        <v>820</v>
      </c>
      <c r="BF12" s="48" t="s">
        <v>3655</v>
      </c>
      <c r="BG12" s="48" t="s">
        <v>3685</v>
      </c>
      <c r="BH12" s="110" t="s">
        <v>3710</v>
      </c>
      <c r="BI12" s="110" t="s">
        <v>3745</v>
      </c>
      <c r="BJ12" s="110" t="s">
        <v>3777</v>
      </c>
      <c r="BK12" s="110" t="s">
        <v>3777</v>
      </c>
      <c r="BL12" s="2"/>
      <c r="BM12" s="3"/>
      <c r="BN12" s="3"/>
      <c r="BO12" s="3"/>
      <c r="BP12" s="3"/>
    </row>
    <row r="13" spans="1:68" ht="15">
      <c r="A13" s="65" t="s">
        <v>245</v>
      </c>
      <c r="B13" s="66"/>
      <c r="C13" s="66"/>
      <c r="D13" s="67">
        <v>150</v>
      </c>
      <c r="E13" s="69"/>
      <c r="F13" s="90" t="s">
        <v>1304</v>
      </c>
      <c r="G13" s="66"/>
      <c r="H13" s="70" t="s">
        <v>245</v>
      </c>
      <c r="I13" s="71"/>
      <c r="J13" s="71"/>
      <c r="K13" s="70"/>
      <c r="L13" s="74">
        <v>1</v>
      </c>
      <c r="M13" s="75">
        <v>2204.66259765625</v>
      </c>
      <c r="N13" s="75">
        <v>953.661865234375</v>
      </c>
      <c r="O13" s="76"/>
      <c r="P13" s="77"/>
      <c r="Q13" s="77"/>
      <c r="R13" s="87"/>
      <c r="S13" s="48">
        <v>1</v>
      </c>
      <c r="T13" s="48">
        <v>1</v>
      </c>
      <c r="U13" s="49">
        <v>0</v>
      </c>
      <c r="V13" s="49">
        <v>0</v>
      </c>
      <c r="W13" s="49">
        <v>0</v>
      </c>
      <c r="X13" s="49">
        <v>0.999987</v>
      </c>
      <c r="Y13" s="49">
        <v>0</v>
      </c>
      <c r="Z13" s="49" t="s">
        <v>2421</v>
      </c>
      <c r="AA13" s="72">
        <v>13</v>
      </c>
      <c r="AB13" s="72"/>
      <c r="AC13" s="73"/>
      <c r="AD13" s="79" t="s">
        <v>2225</v>
      </c>
      <c r="AE13" s="79">
        <v>1714</v>
      </c>
      <c r="AF13" s="79">
        <v>4903</v>
      </c>
      <c r="AG13" s="79">
        <v>3381</v>
      </c>
      <c r="AH13" s="79">
        <v>1217</v>
      </c>
      <c r="AI13" s="79"/>
      <c r="AJ13" s="79" t="s">
        <v>2266</v>
      </c>
      <c r="AK13" s="79"/>
      <c r="AL13" s="89" t="s">
        <v>2324</v>
      </c>
      <c r="AM13" s="79"/>
      <c r="AN13" s="81">
        <v>39876.51326388889</v>
      </c>
      <c r="AO13" s="79" t="s">
        <v>66</v>
      </c>
      <c r="AP13" s="79" t="s">
        <v>2352</v>
      </c>
      <c r="AQ13" s="89" t="s">
        <v>2362</v>
      </c>
      <c r="AR13" s="79" t="str">
        <f>REPLACE(INDEX(GroupVertices[Group],MATCH(Vertices[[#This Row],[Vertex]],GroupVertices[Vertex],0)),1,1,"")</f>
        <v>1</v>
      </c>
      <c r="AS13" s="48">
        <v>8</v>
      </c>
      <c r="AT13" s="49">
        <v>3.2388663967611335</v>
      </c>
      <c r="AU13" s="48">
        <v>6</v>
      </c>
      <c r="AV13" s="49">
        <v>2.42914979757085</v>
      </c>
      <c r="AW13" s="48">
        <v>0</v>
      </c>
      <c r="AX13" s="49">
        <v>0</v>
      </c>
      <c r="AY13" s="48">
        <v>233</v>
      </c>
      <c r="AZ13" s="49">
        <v>94.33198380566802</v>
      </c>
      <c r="BA13" s="48">
        <v>247</v>
      </c>
      <c r="BB13" s="48" t="s">
        <v>3608</v>
      </c>
      <c r="BC13" s="48" t="s">
        <v>3624</v>
      </c>
      <c r="BD13" s="48" t="s">
        <v>3633</v>
      </c>
      <c r="BE13" s="48" t="s">
        <v>3644</v>
      </c>
      <c r="BF13" s="48" t="s">
        <v>3658</v>
      </c>
      <c r="BG13" s="48" t="s">
        <v>3687</v>
      </c>
      <c r="BH13" s="110" t="s">
        <v>3713</v>
      </c>
      <c r="BI13" s="110" t="s">
        <v>3748</v>
      </c>
      <c r="BJ13" s="110" t="s">
        <v>3780</v>
      </c>
      <c r="BK13" s="110" t="s">
        <v>3806</v>
      </c>
      <c r="BL13" s="2"/>
      <c r="BM13" s="3"/>
      <c r="BN13" s="3"/>
      <c r="BO13" s="3"/>
      <c r="BP13" s="3"/>
    </row>
    <row r="14" spans="1:68" ht="15">
      <c r="A14" s="65" t="s">
        <v>260</v>
      </c>
      <c r="B14" s="66"/>
      <c r="C14" s="66"/>
      <c r="D14" s="67">
        <v>150</v>
      </c>
      <c r="E14" s="69"/>
      <c r="F14" s="90" t="s">
        <v>1319</v>
      </c>
      <c r="G14" s="66"/>
      <c r="H14" s="70" t="s">
        <v>260</v>
      </c>
      <c r="I14" s="71"/>
      <c r="J14" s="71"/>
      <c r="K14" s="70"/>
      <c r="L14" s="74">
        <v>1</v>
      </c>
      <c r="M14" s="75">
        <v>7878.72412109375</v>
      </c>
      <c r="N14" s="75">
        <v>5635.2744140625</v>
      </c>
      <c r="O14" s="76"/>
      <c r="P14" s="77"/>
      <c r="Q14" s="77"/>
      <c r="R14" s="87"/>
      <c r="S14" s="48">
        <v>1</v>
      </c>
      <c r="T14" s="48">
        <v>2</v>
      </c>
      <c r="U14" s="49">
        <v>0</v>
      </c>
      <c r="V14" s="49">
        <v>0.333333</v>
      </c>
      <c r="W14" s="49">
        <v>5E-06</v>
      </c>
      <c r="X14" s="49">
        <v>0.875901</v>
      </c>
      <c r="Y14" s="49">
        <v>0</v>
      </c>
      <c r="Z14" s="49">
        <v>0</v>
      </c>
      <c r="AA14" s="72">
        <v>14</v>
      </c>
      <c r="AB14" s="72"/>
      <c r="AC14" s="73"/>
      <c r="AD14" s="79" t="s">
        <v>2244</v>
      </c>
      <c r="AE14" s="79">
        <v>267</v>
      </c>
      <c r="AF14" s="79">
        <v>784</v>
      </c>
      <c r="AG14" s="79">
        <v>2700</v>
      </c>
      <c r="AH14" s="79">
        <v>829</v>
      </c>
      <c r="AI14" s="79"/>
      <c r="AJ14" s="79" t="s">
        <v>2284</v>
      </c>
      <c r="AK14" s="79"/>
      <c r="AL14" s="89" t="s">
        <v>2341</v>
      </c>
      <c r="AM14" s="79"/>
      <c r="AN14" s="81">
        <v>42237.198067129626</v>
      </c>
      <c r="AO14" s="79" t="s">
        <v>66</v>
      </c>
      <c r="AP14" s="79" t="s">
        <v>2352</v>
      </c>
      <c r="AQ14" s="89" t="s">
        <v>2380</v>
      </c>
      <c r="AR14" s="79" t="str">
        <f>REPLACE(INDEX(GroupVertices[Group],MATCH(Vertices[[#This Row],[Vertex]],GroupVertices[Vertex],0)),1,1,"")</f>
        <v>3</v>
      </c>
      <c r="AS14" s="48">
        <v>1</v>
      </c>
      <c r="AT14" s="49">
        <v>2.6315789473684212</v>
      </c>
      <c r="AU14" s="48">
        <v>1</v>
      </c>
      <c r="AV14" s="49">
        <v>2.6315789473684212</v>
      </c>
      <c r="AW14" s="48">
        <v>0</v>
      </c>
      <c r="AX14" s="49">
        <v>0</v>
      </c>
      <c r="AY14" s="48">
        <v>36</v>
      </c>
      <c r="AZ14" s="49">
        <v>94.73684210526316</v>
      </c>
      <c r="BA14" s="48">
        <v>38</v>
      </c>
      <c r="BB14" s="48" t="s">
        <v>719</v>
      </c>
      <c r="BC14" s="48" t="s">
        <v>719</v>
      </c>
      <c r="BD14" s="48" t="s">
        <v>835</v>
      </c>
      <c r="BE14" s="48" t="s">
        <v>835</v>
      </c>
      <c r="BF14" s="48" t="s">
        <v>3659</v>
      </c>
      <c r="BG14" s="48" t="s">
        <v>3659</v>
      </c>
      <c r="BH14" s="110" t="s">
        <v>3714</v>
      </c>
      <c r="BI14" s="110" t="s">
        <v>3714</v>
      </c>
      <c r="BJ14" s="110" t="s">
        <v>3781</v>
      </c>
      <c r="BK14" s="110" t="s">
        <v>3781</v>
      </c>
      <c r="BL14" s="2"/>
      <c r="BM14" s="3"/>
      <c r="BN14" s="3"/>
      <c r="BO14" s="3"/>
      <c r="BP14" s="3"/>
    </row>
    <row r="15" spans="1:68" ht="15">
      <c r="A15" s="65" t="s">
        <v>263</v>
      </c>
      <c r="B15" s="66"/>
      <c r="C15" s="66"/>
      <c r="D15" s="67">
        <v>150</v>
      </c>
      <c r="E15" s="69"/>
      <c r="F15" s="90" t="s">
        <v>1322</v>
      </c>
      <c r="G15" s="66"/>
      <c r="H15" s="70" t="s">
        <v>263</v>
      </c>
      <c r="I15" s="71"/>
      <c r="J15" s="71"/>
      <c r="K15" s="70"/>
      <c r="L15" s="74">
        <v>1</v>
      </c>
      <c r="M15" s="75">
        <v>5002.68408203125</v>
      </c>
      <c r="N15" s="75">
        <v>4190.33251953125</v>
      </c>
      <c r="O15" s="76"/>
      <c r="P15" s="77"/>
      <c r="Q15" s="77"/>
      <c r="R15" s="87"/>
      <c r="S15" s="48">
        <v>1</v>
      </c>
      <c r="T15" s="48">
        <v>1</v>
      </c>
      <c r="U15" s="49">
        <v>0</v>
      </c>
      <c r="V15" s="49">
        <v>0</v>
      </c>
      <c r="W15" s="49">
        <v>0</v>
      </c>
      <c r="X15" s="49">
        <v>0.999987</v>
      </c>
      <c r="Y15" s="49">
        <v>0</v>
      </c>
      <c r="Z15" s="49" t="s">
        <v>2421</v>
      </c>
      <c r="AA15" s="72">
        <v>15</v>
      </c>
      <c r="AB15" s="72"/>
      <c r="AC15" s="73"/>
      <c r="AD15" s="79" t="s">
        <v>2249</v>
      </c>
      <c r="AE15" s="79">
        <v>1177</v>
      </c>
      <c r="AF15" s="79">
        <v>15183</v>
      </c>
      <c r="AG15" s="79">
        <v>8821</v>
      </c>
      <c r="AH15" s="79">
        <v>4741</v>
      </c>
      <c r="AI15" s="79"/>
      <c r="AJ15" s="79" t="s">
        <v>2289</v>
      </c>
      <c r="AK15" s="79" t="s">
        <v>2199</v>
      </c>
      <c r="AL15" s="89" t="s">
        <v>2345</v>
      </c>
      <c r="AM15" s="79"/>
      <c r="AN15" s="81">
        <v>41789.352013888885</v>
      </c>
      <c r="AO15" s="79" t="s">
        <v>66</v>
      </c>
      <c r="AP15" s="79" t="s">
        <v>2352</v>
      </c>
      <c r="AQ15" s="89" t="s">
        <v>2385</v>
      </c>
      <c r="AR15" s="79" t="str">
        <f>REPLACE(INDEX(GroupVertices[Group],MATCH(Vertices[[#This Row],[Vertex]],GroupVertices[Vertex],0)),1,1,"")</f>
        <v>1</v>
      </c>
      <c r="AS15" s="48">
        <v>1</v>
      </c>
      <c r="AT15" s="49">
        <v>1.694915254237288</v>
      </c>
      <c r="AU15" s="48">
        <v>1</v>
      </c>
      <c r="AV15" s="49">
        <v>1.694915254237288</v>
      </c>
      <c r="AW15" s="48">
        <v>0</v>
      </c>
      <c r="AX15" s="49">
        <v>0</v>
      </c>
      <c r="AY15" s="48">
        <v>57</v>
      </c>
      <c r="AZ15" s="49">
        <v>96.61016949152543</v>
      </c>
      <c r="BA15" s="48">
        <v>59</v>
      </c>
      <c r="BB15" s="48" t="s">
        <v>3609</v>
      </c>
      <c r="BC15" s="48" t="s">
        <v>3609</v>
      </c>
      <c r="BD15" s="48" t="s">
        <v>814</v>
      </c>
      <c r="BE15" s="48" t="s">
        <v>814</v>
      </c>
      <c r="BF15" s="48" t="s">
        <v>3660</v>
      </c>
      <c r="BG15" s="48" t="s">
        <v>3688</v>
      </c>
      <c r="BH15" s="110" t="s">
        <v>3715</v>
      </c>
      <c r="BI15" s="110" t="s">
        <v>3749</v>
      </c>
      <c r="BJ15" s="110" t="s">
        <v>3782</v>
      </c>
      <c r="BK15" s="110" t="s">
        <v>3782</v>
      </c>
      <c r="BL15" s="2"/>
      <c r="BM15" s="3"/>
      <c r="BN15" s="3"/>
      <c r="BO15" s="3"/>
      <c r="BP15" s="3"/>
    </row>
    <row r="16" spans="1:68" ht="15">
      <c r="A16" s="65" t="s">
        <v>273</v>
      </c>
      <c r="B16" s="66"/>
      <c r="C16" s="66"/>
      <c r="D16" s="67">
        <v>150</v>
      </c>
      <c r="E16" s="69"/>
      <c r="F16" s="90" t="s">
        <v>1332</v>
      </c>
      <c r="G16" s="66"/>
      <c r="H16" s="70" t="s">
        <v>273</v>
      </c>
      <c r="I16" s="71"/>
      <c r="J16" s="71"/>
      <c r="K16" s="70"/>
      <c r="L16" s="74">
        <v>1</v>
      </c>
      <c r="M16" s="75">
        <v>805.6519165039062</v>
      </c>
      <c r="N16" s="75">
        <v>7427.0029296875</v>
      </c>
      <c r="O16" s="76"/>
      <c r="P16" s="77"/>
      <c r="Q16" s="77"/>
      <c r="R16" s="87"/>
      <c r="S16" s="48">
        <v>1</v>
      </c>
      <c r="T16" s="48">
        <v>1</v>
      </c>
      <c r="U16" s="49">
        <v>0</v>
      </c>
      <c r="V16" s="49">
        <v>0</v>
      </c>
      <c r="W16" s="49">
        <v>0</v>
      </c>
      <c r="X16" s="49">
        <v>0.999987</v>
      </c>
      <c r="Y16" s="49">
        <v>0</v>
      </c>
      <c r="Z16" s="49" t="s">
        <v>2421</v>
      </c>
      <c r="AA16" s="72">
        <v>16</v>
      </c>
      <c r="AB16" s="72"/>
      <c r="AC16" s="73"/>
      <c r="AD16" s="79" t="s">
        <v>2247</v>
      </c>
      <c r="AE16" s="79">
        <v>404</v>
      </c>
      <c r="AF16" s="79">
        <v>45498</v>
      </c>
      <c r="AG16" s="79">
        <v>16946</v>
      </c>
      <c r="AH16" s="79">
        <v>3273</v>
      </c>
      <c r="AI16" s="79"/>
      <c r="AJ16" s="79" t="s">
        <v>2287</v>
      </c>
      <c r="AK16" s="79"/>
      <c r="AL16" s="79"/>
      <c r="AM16" s="79"/>
      <c r="AN16" s="81">
        <v>39988.50803240741</v>
      </c>
      <c r="AO16" s="79" t="s">
        <v>66</v>
      </c>
      <c r="AP16" s="79" t="s">
        <v>2352</v>
      </c>
      <c r="AQ16" s="89" t="s">
        <v>2383</v>
      </c>
      <c r="AR16" s="79" t="str">
        <f>REPLACE(INDEX(GroupVertices[Group],MATCH(Vertices[[#This Row],[Vertex]],GroupVertices[Vertex],0)),1,1,"")</f>
        <v>1</v>
      </c>
      <c r="AS16" s="48">
        <v>0</v>
      </c>
      <c r="AT16" s="49">
        <v>0</v>
      </c>
      <c r="AU16" s="48">
        <v>0</v>
      </c>
      <c r="AV16" s="49">
        <v>0</v>
      </c>
      <c r="AW16" s="48">
        <v>0</v>
      </c>
      <c r="AX16" s="49">
        <v>0</v>
      </c>
      <c r="AY16" s="48">
        <v>146</v>
      </c>
      <c r="AZ16" s="49">
        <v>100</v>
      </c>
      <c r="BA16" s="48">
        <v>146</v>
      </c>
      <c r="BB16" s="48" t="s">
        <v>757</v>
      </c>
      <c r="BC16" s="48" t="s">
        <v>757</v>
      </c>
      <c r="BD16" s="48" t="s">
        <v>840</v>
      </c>
      <c r="BE16" s="48" t="s">
        <v>840</v>
      </c>
      <c r="BF16" s="48" t="s">
        <v>3661</v>
      </c>
      <c r="BG16" s="48" t="s">
        <v>3689</v>
      </c>
      <c r="BH16" s="110" t="s">
        <v>3716</v>
      </c>
      <c r="BI16" s="110" t="s">
        <v>3750</v>
      </c>
      <c r="BJ16" s="110" t="s">
        <v>3783</v>
      </c>
      <c r="BK16" s="110" t="s">
        <v>3807</v>
      </c>
      <c r="BL16" s="2"/>
      <c r="BM16" s="3"/>
      <c r="BN16" s="3"/>
      <c r="BO16" s="3"/>
      <c r="BP16" s="3"/>
    </row>
    <row r="17" spans="1:68" ht="15">
      <c r="A17" s="65" t="s">
        <v>236</v>
      </c>
      <c r="B17" s="66"/>
      <c r="C17" s="66"/>
      <c r="D17" s="67">
        <v>150</v>
      </c>
      <c r="E17" s="69"/>
      <c r="F17" s="90" t="s">
        <v>1295</v>
      </c>
      <c r="G17" s="66"/>
      <c r="H17" s="70" t="s">
        <v>236</v>
      </c>
      <c r="I17" s="71"/>
      <c r="J17" s="71"/>
      <c r="K17" s="70"/>
      <c r="L17" s="74">
        <v>1</v>
      </c>
      <c r="M17" s="75">
        <v>6401.69482421875</v>
      </c>
      <c r="N17" s="75">
        <v>4190.33251953125</v>
      </c>
      <c r="O17" s="76"/>
      <c r="P17" s="77"/>
      <c r="Q17" s="77"/>
      <c r="R17" s="48"/>
      <c r="S17" s="48">
        <v>1</v>
      </c>
      <c r="T17" s="48">
        <v>1</v>
      </c>
      <c r="U17" s="49">
        <v>0</v>
      </c>
      <c r="V17" s="49">
        <v>0</v>
      </c>
      <c r="W17" s="49">
        <v>0</v>
      </c>
      <c r="X17" s="49">
        <v>0.999987</v>
      </c>
      <c r="Y17" s="49">
        <v>0</v>
      </c>
      <c r="Z17" s="49" t="s">
        <v>2421</v>
      </c>
      <c r="AA17" s="72">
        <v>17</v>
      </c>
      <c r="AB17" s="72"/>
      <c r="AC17" s="73"/>
      <c r="AD17" s="79" t="s">
        <v>2216</v>
      </c>
      <c r="AE17" s="79">
        <v>839</v>
      </c>
      <c r="AF17" s="79">
        <v>25737</v>
      </c>
      <c r="AG17" s="79">
        <v>12747</v>
      </c>
      <c r="AH17" s="79">
        <v>3143</v>
      </c>
      <c r="AI17" s="79"/>
      <c r="AJ17" s="79" t="s">
        <v>2257</v>
      </c>
      <c r="AK17" s="79" t="s">
        <v>2190</v>
      </c>
      <c r="AL17" s="89" t="s">
        <v>2314</v>
      </c>
      <c r="AM17" s="79"/>
      <c r="AN17" s="81">
        <v>40675.19321759259</v>
      </c>
      <c r="AO17" s="79" t="s">
        <v>66</v>
      </c>
      <c r="AP17" s="79" t="s">
        <v>2352</v>
      </c>
      <c r="AQ17" s="89" t="s">
        <v>2353</v>
      </c>
      <c r="AR17" s="79" t="str">
        <f>REPLACE(INDEX(GroupVertices[Group],MATCH(Vertices[[#This Row],[Vertex]],GroupVertices[Vertex],0)),1,1,"")</f>
        <v>1</v>
      </c>
      <c r="AS17" s="48">
        <v>20</v>
      </c>
      <c r="AT17" s="49">
        <v>5.54016620498615</v>
      </c>
      <c r="AU17" s="48">
        <v>7</v>
      </c>
      <c r="AV17" s="49">
        <v>1.9390581717451523</v>
      </c>
      <c r="AW17" s="48">
        <v>0</v>
      </c>
      <c r="AX17" s="49">
        <v>0</v>
      </c>
      <c r="AY17" s="48">
        <v>334</v>
      </c>
      <c r="AZ17" s="49">
        <v>92.5207756232687</v>
      </c>
      <c r="BA17" s="48">
        <v>361</v>
      </c>
      <c r="BB17" s="48" t="s">
        <v>3611</v>
      </c>
      <c r="BC17" s="48" t="s">
        <v>3611</v>
      </c>
      <c r="BD17" s="48" t="s">
        <v>3635</v>
      </c>
      <c r="BE17" s="48" t="s">
        <v>3635</v>
      </c>
      <c r="BF17" s="48" t="s">
        <v>3664</v>
      </c>
      <c r="BG17" s="48" t="s">
        <v>3691</v>
      </c>
      <c r="BH17" s="110" t="s">
        <v>3719</v>
      </c>
      <c r="BI17" s="110" t="s">
        <v>3753</v>
      </c>
      <c r="BJ17" s="110" t="s">
        <v>3786</v>
      </c>
      <c r="BK17" s="110" t="s">
        <v>3786</v>
      </c>
      <c r="BL17" s="2"/>
      <c r="BM17" s="3"/>
      <c r="BN17" s="3"/>
      <c r="BO17" s="3"/>
      <c r="BP17" s="3"/>
    </row>
    <row r="18" spans="1:68" ht="15">
      <c r="A18" s="65" t="s">
        <v>248</v>
      </c>
      <c r="B18" s="66"/>
      <c r="C18" s="66"/>
      <c r="D18" s="67">
        <v>150</v>
      </c>
      <c r="E18" s="69"/>
      <c r="F18" s="90" t="s">
        <v>1307</v>
      </c>
      <c r="G18" s="66"/>
      <c r="H18" s="70" t="s">
        <v>248</v>
      </c>
      <c r="I18" s="71"/>
      <c r="J18" s="71"/>
      <c r="K18" s="70"/>
      <c r="L18" s="74">
        <v>1</v>
      </c>
      <c r="M18" s="75">
        <v>3603.673583984375</v>
      </c>
      <c r="N18" s="75">
        <v>7427.0029296875</v>
      </c>
      <c r="O18" s="76"/>
      <c r="P18" s="77"/>
      <c r="Q18" s="77"/>
      <c r="R18" s="87"/>
      <c r="S18" s="48">
        <v>1</v>
      </c>
      <c r="T18" s="48">
        <v>1</v>
      </c>
      <c r="U18" s="49">
        <v>0</v>
      </c>
      <c r="V18" s="49">
        <v>0</v>
      </c>
      <c r="W18" s="49">
        <v>0</v>
      </c>
      <c r="X18" s="49">
        <v>0.999987</v>
      </c>
      <c r="Y18" s="49">
        <v>0</v>
      </c>
      <c r="Z18" s="49" t="s">
        <v>2421</v>
      </c>
      <c r="AA18" s="72">
        <v>18</v>
      </c>
      <c r="AB18" s="72"/>
      <c r="AC18" s="73"/>
      <c r="AD18" s="79" t="s">
        <v>2228</v>
      </c>
      <c r="AE18" s="79">
        <v>1138</v>
      </c>
      <c r="AF18" s="79">
        <v>10523</v>
      </c>
      <c r="AG18" s="79">
        <v>12320</v>
      </c>
      <c r="AH18" s="79">
        <v>1681</v>
      </c>
      <c r="AI18" s="79"/>
      <c r="AJ18" s="79" t="s">
        <v>2269</v>
      </c>
      <c r="AK18" s="79" t="s">
        <v>2302</v>
      </c>
      <c r="AL18" s="89" t="s">
        <v>2327</v>
      </c>
      <c r="AM18" s="79"/>
      <c r="AN18" s="81">
        <v>39911.52510416666</v>
      </c>
      <c r="AO18" s="79" t="s">
        <v>66</v>
      </c>
      <c r="AP18" s="79" t="s">
        <v>2352</v>
      </c>
      <c r="AQ18" s="89" t="s">
        <v>2365</v>
      </c>
      <c r="AR18" s="79" t="str">
        <f>REPLACE(INDEX(GroupVertices[Group],MATCH(Vertices[[#This Row],[Vertex]],GroupVertices[Vertex],0)),1,1,"")</f>
        <v>1</v>
      </c>
      <c r="AS18" s="48">
        <v>0</v>
      </c>
      <c r="AT18" s="49">
        <v>0</v>
      </c>
      <c r="AU18" s="48">
        <v>0</v>
      </c>
      <c r="AV18" s="49">
        <v>0</v>
      </c>
      <c r="AW18" s="48">
        <v>0</v>
      </c>
      <c r="AX18" s="49">
        <v>0</v>
      </c>
      <c r="AY18" s="48">
        <v>194</v>
      </c>
      <c r="AZ18" s="49">
        <v>100</v>
      </c>
      <c r="BA18" s="48">
        <v>194</v>
      </c>
      <c r="BB18" s="48" t="s">
        <v>3113</v>
      </c>
      <c r="BC18" s="48" t="s">
        <v>3174</v>
      </c>
      <c r="BD18" s="48" t="s">
        <v>815</v>
      </c>
      <c r="BE18" s="48" t="s">
        <v>816</v>
      </c>
      <c r="BF18" s="48" t="s">
        <v>3665</v>
      </c>
      <c r="BG18" s="48" t="s">
        <v>3692</v>
      </c>
      <c r="BH18" s="110" t="s">
        <v>3720</v>
      </c>
      <c r="BI18" s="110" t="s">
        <v>3754</v>
      </c>
      <c r="BJ18" s="110" t="s">
        <v>3787</v>
      </c>
      <c r="BK18" s="110" t="s">
        <v>3809</v>
      </c>
      <c r="BL18" s="2"/>
      <c r="BM18" s="3"/>
      <c r="BN18" s="3"/>
      <c r="BO18" s="3"/>
      <c r="BP18" s="3"/>
    </row>
    <row r="19" spans="1:68" ht="15">
      <c r="A19" s="65" t="s">
        <v>261</v>
      </c>
      <c r="B19" s="66"/>
      <c r="C19" s="66"/>
      <c r="D19" s="67">
        <v>150</v>
      </c>
      <c r="E19" s="69"/>
      <c r="F19" s="90" t="s">
        <v>1320</v>
      </c>
      <c r="G19" s="66"/>
      <c r="H19" s="70" t="s">
        <v>261</v>
      </c>
      <c r="I19" s="71"/>
      <c r="J19" s="71"/>
      <c r="K19" s="70"/>
      <c r="L19" s="74">
        <v>1</v>
      </c>
      <c r="M19" s="75">
        <v>3603.673583984375</v>
      </c>
      <c r="N19" s="75">
        <v>953.661865234375</v>
      </c>
      <c r="O19" s="76"/>
      <c r="P19" s="77"/>
      <c r="Q19" s="77"/>
      <c r="R19" s="87"/>
      <c r="S19" s="48">
        <v>1</v>
      </c>
      <c r="T19" s="48">
        <v>1</v>
      </c>
      <c r="U19" s="49">
        <v>0</v>
      </c>
      <c r="V19" s="49">
        <v>0</v>
      </c>
      <c r="W19" s="49">
        <v>0</v>
      </c>
      <c r="X19" s="49">
        <v>0.999987</v>
      </c>
      <c r="Y19" s="49">
        <v>0</v>
      </c>
      <c r="Z19" s="49" t="s">
        <v>2421</v>
      </c>
      <c r="AA19" s="72">
        <v>19</v>
      </c>
      <c r="AB19" s="72"/>
      <c r="AC19" s="73"/>
      <c r="AD19" s="79" t="s">
        <v>2245</v>
      </c>
      <c r="AE19" s="79">
        <v>2673</v>
      </c>
      <c r="AF19" s="79">
        <v>4501</v>
      </c>
      <c r="AG19" s="79">
        <v>2856</v>
      </c>
      <c r="AH19" s="79">
        <v>936</v>
      </c>
      <c r="AI19" s="79"/>
      <c r="AJ19" s="79" t="s">
        <v>2285</v>
      </c>
      <c r="AK19" s="79" t="s">
        <v>2304</v>
      </c>
      <c r="AL19" s="89" t="s">
        <v>2342</v>
      </c>
      <c r="AM19" s="79"/>
      <c r="AN19" s="81">
        <v>39990.34369212963</v>
      </c>
      <c r="AO19" s="79" t="s">
        <v>66</v>
      </c>
      <c r="AP19" s="79" t="s">
        <v>2352</v>
      </c>
      <c r="AQ19" s="89" t="s">
        <v>2381</v>
      </c>
      <c r="AR19" s="79" t="str">
        <f>REPLACE(INDEX(GroupVertices[Group],MATCH(Vertices[[#This Row],[Vertex]],GroupVertices[Vertex],0)),1,1,"")</f>
        <v>1</v>
      </c>
      <c r="AS19" s="48">
        <v>1</v>
      </c>
      <c r="AT19" s="49">
        <v>0.7575757575757576</v>
      </c>
      <c r="AU19" s="48">
        <v>5</v>
      </c>
      <c r="AV19" s="49">
        <v>3.787878787878788</v>
      </c>
      <c r="AW19" s="48">
        <v>0</v>
      </c>
      <c r="AX19" s="49">
        <v>0</v>
      </c>
      <c r="AY19" s="48">
        <v>126</v>
      </c>
      <c r="AZ19" s="49">
        <v>95.45454545454545</v>
      </c>
      <c r="BA19" s="48">
        <v>132</v>
      </c>
      <c r="BB19" s="48" t="s">
        <v>3612</v>
      </c>
      <c r="BC19" s="48" t="s">
        <v>3612</v>
      </c>
      <c r="BD19" s="48" t="s">
        <v>820</v>
      </c>
      <c r="BE19" s="48" t="s">
        <v>820</v>
      </c>
      <c r="BF19" s="48" t="s">
        <v>3666</v>
      </c>
      <c r="BG19" s="48" t="s">
        <v>3693</v>
      </c>
      <c r="BH19" s="110" t="s">
        <v>3721</v>
      </c>
      <c r="BI19" s="110" t="s">
        <v>3755</v>
      </c>
      <c r="BJ19" s="110" t="s">
        <v>3788</v>
      </c>
      <c r="BK19" s="110" t="s">
        <v>3810</v>
      </c>
      <c r="BL19" s="2"/>
      <c r="BM19" s="3"/>
      <c r="BN19" s="3"/>
      <c r="BO19" s="3"/>
      <c r="BP19" s="3"/>
    </row>
    <row r="20" spans="1:68" ht="15">
      <c r="A20" s="65" t="s">
        <v>255</v>
      </c>
      <c r="B20" s="66"/>
      <c r="C20" s="66"/>
      <c r="D20" s="67">
        <v>150</v>
      </c>
      <c r="E20" s="69"/>
      <c r="F20" s="90" t="s">
        <v>1314</v>
      </c>
      <c r="G20" s="66"/>
      <c r="H20" s="70" t="s">
        <v>255</v>
      </c>
      <c r="I20" s="71"/>
      <c r="J20" s="71"/>
      <c r="K20" s="70"/>
      <c r="L20" s="74">
        <v>1</v>
      </c>
      <c r="M20" s="75">
        <v>5002.68408203125</v>
      </c>
      <c r="N20" s="75">
        <v>9045.337890625</v>
      </c>
      <c r="O20" s="76"/>
      <c r="P20" s="77"/>
      <c r="Q20" s="77"/>
      <c r="R20" s="87"/>
      <c r="S20" s="48">
        <v>1</v>
      </c>
      <c r="T20" s="48">
        <v>1</v>
      </c>
      <c r="U20" s="49">
        <v>0</v>
      </c>
      <c r="V20" s="49">
        <v>0</v>
      </c>
      <c r="W20" s="49">
        <v>0</v>
      </c>
      <c r="X20" s="49">
        <v>0.999987</v>
      </c>
      <c r="Y20" s="49">
        <v>0</v>
      </c>
      <c r="Z20" s="49" t="s">
        <v>2421</v>
      </c>
      <c r="AA20" s="72">
        <v>20</v>
      </c>
      <c r="AB20" s="72"/>
      <c r="AC20" s="73"/>
      <c r="AD20" s="79" t="s">
        <v>2238</v>
      </c>
      <c r="AE20" s="79">
        <v>994</v>
      </c>
      <c r="AF20" s="79">
        <v>67516</v>
      </c>
      <c r="AG20" s="79">
        <v>14028</v>
      </c>
      <c r="AH20" s="79">
        <v>1455</v>
      </c>
      <c r="AI20" s="79"/>
      <c r="AJ20" s="79" t="s">
        <v>2279</v>
      </c>
      <c r="AK20" s="79" t="s">
        <v>2190</v>
      </c>
      <c r="AL20" s="89" t="s">
        <v>2336</v>
      </c>
      <c r="AM20" s="79"/>
      <c r="AN20" s="81">
        <v>39856.66033564815</v>
      </c>
      <c r="AO20" s="79" t="s">
        <v>66</v>
      </c>
      <c r="AP20" s="79" t="s">
        <v>2352</v>
      </c>
      <c r="AQ20" s="89" t="s">
        <v>2375</v>
      </c>
      <c r="AR20" s="79" t="str">
        <f>REPLACE(INDEX(GroupVertices[Group],MATCH(Vertices[[#This Row],[Vertex]],GroupVertices[Vertex],0)),1,1,"")</f>
        <v>1</v>
      </c>
      <c r="AS20" s="48">
        <v>10</v>
      </c>
      <c r="AT20" s="49">
        <v>3.4364261168384878</v>
      </c>
      <c r="AU20" s="48">
        <v>5</v>
      </c>
      <c r="AV20" s="49">
        <v>1.7182130584192439</v>
      </c>
      <c r="AW20" s="48">
        <v>0</v>
      </c>
      <c r="AX20" s="49">
        <v>0</v>
      </c>
      <c r="AY20" s="48">
        <v>276</v>
      </c>
      <c r="AZ20" s="49">
        <v>94.84536082474227</v>
      </c>
      <c r="BA20" s="48">
        <v>291</v>
      </c>
      <c r="BB20" s="48" t="s">
        <v>3615</v>
      </c>
      <c r="BC20" s="48" t="s">
        <v>3615</v>
      </c>
      <c r="BD20" s="48" t="s">
        <v>820</v>
      </c>
      <c r="BE20" s="48" t="s">
        <v>820</v>
      </c>
      <c r="BF20" s="48" t="s">
        <v>3669</v>
      </c>
      <c r="BG20" s="48" t="s">
        <v>3669</v>
      </c>
      <c r="BH20" s="110" t="s">
        <v>3724</v>
      </c>
      <c r="BI20" s="110" t="s">
        <v>3758</v>
      </c>
      <c r="BJ20" s="110" t="s">
        <v>3791</v>
      </c>
      <c r="BK20" s="110" t="s">
        <v>3791</v>
      </c>
      <c r="BL20" s="2"/>
      <c r="BM20" s="3"/>
      <c r="BN20" s="3"/>
      <c r="BO20" s="3"/>
      <c r="BP20" s="3"/>
    </row>
    <row r="21" spans="1:68" ht="15">
      <c r="A21" s="65" t="s">
        <v>266</v>
      </c>
      <c r="B21" s="66"/>
      <c r="C21" s="66"/>
      <c r="D21" s="67">
        <v>150</v>
      </c>
      <c r="E21" s="69"/>
      <c r="F21" s="90" t="s">
        <v>1325</v>
      </c>
      <c r="G21" s="66"/>
      <c r="H21" s="70" t="s">
        <v>266</v>
      </c>
      <c r="I21" s="71"/>
      <c r="J21" s="71"/>
      <c r="K21" s="70"/>
      <c r="L21" s="74">
        <v>1</v>
      </c>
      <c r="M21" s="75">
        <v>5002.68408203125</v>
      </c>
      <c r="N21" s="75">
        <v>7427.0029296875</v>
      </c>
      <c r="O21" s="76"/>
      <c r="P21" s="77"/>
      <c r="Q21" s="77"/>
      <c r="R21" s="87"/>
      <c r="S21" s="48">
        <v>1</v>
      </c>
      <c r="T21" s="48">
        <v>1</v>
      </c>
      <c r="U21" s="49">
        <v>0</v>
      </c>
      <c r="V21" s="49">
        <v>0</v>
      </c>
      <c r="W21" s="49">
        <v>0</v>
      </c>
      <c r="X21" s="49">
        <v>0.999987</v>
      </c>
      <c r="Y21" s="49">
        <v>0</v>
      </c>
      <c r="Z21" s="49" t="s">
        <v>2421</v>
      </c>
      <c r="AA21" s="72">
        <v>21</v>
      </c>
      <c r="AB21" s="72"/>
      <c r="AC21" s="73"/>
      <c r="AD21" s="79" t="s">
        <v>2252</v>
      </c>
      <c r="AE21" s="79">
        <v>2660</v>
      </c>
      <c r="AF21" s="79">
        <v>3618</v>
      </c>
      <c r="AG21" s="79">
        <v>2049</v>
      </c>
      <c r="AH21" s="79">
        <v>563</v>
      </c>
      <c r="AI21" s="79"/>
      <c r="AJ21" s="79" t="s">
        <v>2292</v>
      </c>
      <c r="AK21" s="79" t="s">
        <v>2191</v>
      </c>
      <c r="AL21" s="89" t="s">
        <v>2348</v>
      </c>
      <c r="AM21" s="79"/>
      <c r="AN21" s="81">
        <v>42290.397199074076</v>
      </c>
      <c r="AO21" s="79" t="s">
        <v>66</v>
      </c>
      <c r="AP21" s="79" t="s">
        <v>2352</v>
      </c>
      <c r="AQ21" s="89" t="s">
        <v>2388</v>
      </c>
      <c r="AR21" s="79" t="str">
        <f>REPLACE(INDEX(GroupVertices[Group],MATCH(Vertices[[#This Row],[Vertex]],GroupVertices[Vertex],0)),1,1,"")</f>
        <v>1</v>
      </c>
      <c r="AS21" s="48">
        <v>3</v>
      </c>
      <c r="AT21" s="49">
        <v>7.894736842105263</v>
      </c>
      <c r="AU21" s="48">
        <v>1</v>
      </c>
      <c r="AV21" s="49">
        <v>2.6315789473684212</v>
      </c>
      <c r="AW21" s="48">
        <v>0</v>
      </c>
      <c r="AX21" s="49">
        <v>0</v>
      </c>
      <c r="AY21" s="48">
        <v>34</v>
      </c>
      <c r="AZ21" s="49">
        <v>89.47368421052632</v>
      </c>
      <c r="BA21" s="48">
        <v>38</v>
      </c>
      <c r="BB21" s="48" t="s">
        <v>3616</v>
      </c>
      <c r="BC21" s="48" t="s">
        <v>3616</v>
      </c>
      <c r="BD21" s="48" t="s">
        <v>814</v>
      </c>
      <c r="BE21" s="48" t="s">
        <v>814</v>
      </c>
      <c r="BF21" s="48" t="s">
        <v>3670</v>
      </c>
      <c r="BG21" s="48" t="s">
        <v>3695</v>
      </c>
      <c r="BH21" s="110" t="s">
        <v>3725</v>
      </c>
      <c r="BI21" s="110" t="s">
        <v>3759</v>
      </c>
      <c r="BJ21" s="110" t="s">
        <v>3792</v>
      </c>
      <c r="BK21" s="110" t="s">
        <v>3792</v>
      </c>
      <c r="BL21" s="2"/>
      <c r="BM21" s="3"/>
      <c r="BN21" s="3"/>
      <c r="BO21" s="3"/>
      <c r="BP21" s="3"/>
    </row>
    <row r="22" spans="1:68" ht="15">
      <c r="A22" s="65" t="s">
        <v>243</v>
      </c>
      <c r="B22" s="66"/>
      <c r="C22" s="66"/>
      <c r="D22" s="67">
        <v>150</v>
      </c>
      <c r="E22" s="69"/>
      <c r="F22" s="90" t="s">
        <v>1302</v>
      </c>
      <c r="G22" s="66"/>
      <c r="H22" s="70" t="s">
        <v>243</v>
      </c>
      <c r="I22" s="71"/>
      <c r="J22" s="71"/>
      <c r="K22" s="70"/>
      <c r="L22" s="74">
        <v>1</v>
      </c>
      <c r="M22" s="75">
        <v>2204.66259765625</v>
      </c>
      <c r="N22" s="75">
        <v>9045.337890625</v>
      </c>
      <c r="O22" s="76"/>
      <c r="P22" s="77"/>
      <c r="Q22" s="77"/>
      <c r="R22" s="87"/>
      <c r="S22" s="48">
        <v>1</v>
      </c>
      <c r="T22" s="48">
        <v>1</v>
      </c>
      <c r="U22" s="49">
        <v>0</v>
      </c>
      <c r="V22" s="49">
        <v>0</v>
      </c>
      <c r="W22" s="49">
        <v>0</v>
      </c>
      <c r="X22" s="49">
        <v>0.999987</v>
      </c>
      <c r="Y22" s="49">
        <v>0</v>
      </c>
      <c r="Z22" s="49" t="s">
        <v>2421</v>
      </c>
      <c r="AA22" s="72">
        <v>22</v>
      </c>
      <c r="AB22" s="72"/>
      <c r="AC22" s="73"/>
      <c r="AD22" s="79" t="s">
        <v>2223</v>
      </c>
      <c r="AE22" s="79">
        <v>1034</v>
      </c>
      <c r="AF22" s="79">
        <v>20096</v>
      </c>
      <c r="AG22" s="79">
        <v>7147</v>
      </c>
      <c r="AH22" s="79">
        <v>1627</v>
      </c>
      <c r="AI22" s="79"/>
      <c r="AJ22" s="79" t="s">
        <v>2264</v>
      </c>
      <c r="AK22" s="79" t="s">
        <v>2309</v>
      </c>
      <c r="AL22" s="89" t="s">
        <v>2322</v>
      </c>
      <c r="AM22" s="79"/>
      <c r="AN22" s="81">
        <v>40429.66847222222</v>
      </c>
      <c r="AO22" s="79" t="s">
        <v>66</v>
      </c>
      <c r="AP22" s="79" t="s">
        <v>2352</v>
      </c>
      <c r="AQ22" s="89" t="s">
        <v>2360</v>
      </c>
      <c r="AR22" s="79" t="str">
        <f>REPLACE(INDEX(GroupVertices[Group],MATCH(Vertices[[#This Row],[Vertex]],GroupVertices[Vertex],0)),1,1,"")</f>
        <v>1</v>
      </c>
      <c r="AS22" s="48">
        <v>6</v>
      </c>
      <c r="AT22" s="49">
        <v>7.5</v>
      </c>
      <c r="AU22" s="48">
        <v>0</v>
      </c>
      <c r="AV22" s="49">
        <v>0</v>
      </c>
      <c r="AW22" s="48">
        <v>0</v>
      </c>
      <c r="AX22" s="49">
        <v>0</v>
      </c>
      <c r="AY22" s="48">
        <v>74</v>
      </c>
      <c r="AZ22" s="49">
        <v>92.5</v>
      </c>
      <c r="BA22" s="48">
        <v>80</v>
      </c>
      <c r="BB22" s="48" t="s">
        <v>645</v>
      </c>
      <c r="BC22" s="48" t="s">
        <v>645</v>
      </c>
      <c r="BD22" s="48" t="s">
        <v>800</v>
      </c>
      <c r="BE22" s="48" t="s">
        <v>800</v>
      </c>
      <c r="BF22" s="48" t="s">
        <v>3671</v>
      </c>
      <c r="BG22" s="48" t="s">
        <v>3671</v>
      </c>
      <c r="BH22" s="110" t="s">
        <v>3726</v>
      </c>
      <c r="BI22" s="110" t="s">
        <v>3760</v>
      </c>
      <c r="BJ22" s="110" t="s">
        <v>3793</v>
      </c>
      <c r="BK22" s="110" t="s">
        <v>3793</v>
      </c>
      <c r="BL22" s="2"/>
      <c r="BM22" s="3"/>
      <c r="BN22" s="3"/>
      <c r="BO22" s="3"/>
      <c r="BP22" s="3"/>
    </row>
    <row r="23" spans="1:68" ht="15">
      <c r="A23" s="65" t="s">
        <v>256</v>
      </c>
      <c r="B23" s="66"/>
      <c r="C23" s="66"/>
      <c r="D23" s="67">
        <v>150</v>
      </c>
      <c r="E23" s="69"/>
      <c r="F23" s="90" t="s">
        <v>1315</v>
      </c>
      <c r="G23" s="66"/>
      <c r="H23" s="70" t="s">
        <v>256</v>
      </c>
      <c r="I23" s="71"/>
      <c r="J23" s="71"/>
      <c r="K23" s="70"/>
      <c r="L23" s="74">
        <v>1</v>
      </c>
      <c r="M23" s="75">
        <v>6401.69482421875</v>
      </c>
      <c r="N23" s="75">
        <v>5808.66748046875</v>
      </c>
      <c r="O23" s="76"/>
      <c r="P23" s="77"/>
      <c r="Q23" s="77"/>
      <c r="R23" s="87"/>
      <c r="S23" s="48">
        <v>1</v>
      </c>
      <c r="T23" s="48">
        <v>1</v>
      </c>
      <c r="U23" s="49">
        <v>0</v>
      </c>
      <c r="V23" s="49">
        <v>0</v>
      </c>
      <c r="W23" s="49">
        <v>0</v>
      </c>
      <c r="X23" s="49">
        <v>0.999987</v>
      </c>
      <c r="Y23" s="49">
        <v>0</v>
      </c>
      <c r="Z23" s="49" t="s">
        <v>2421</v>
      </c>
      <c r="AA23" s="72">
        <v>23</v>
      </c>
      <c r="AB23" s="72"/>
      <c r="AC23" s="73"/>
      <c r="AD23" s="79" t="s">
        <v>2239</v>
      </c>
      <c r="AE23" s="79">
        <v>1364</v>
      </c>
      <c r="AF23" s="79">
        <v>22545</v>
      </c>
      <c r="AG23" s="79">
        <v>13980</v>
      </c>
      <c r="AH23" s="79">
        <v>1073</v>
      </c>
      <c r="AI23" s="79"/>
      <c r="AJ23" s="79" t="s">
        <v>2280</v>
      </c>
      <c r="AK23" s="79" t="s">
        <v>2195</v>
      </c>
      <c r="AL23" s="89" t="s">
        <v>2337</v>
      </c>
      <c r="AM23" s="79"/>
      <c r="AN23" s="81">
        <v>40249.35878472222</v>
      </c>
      <c r="AO23" s="79" t="s">
        <v>66</v>
      </c>
      <c r="AP23" s="79" t="s">
        <v>2352</v>
      </c>
      <c r="AQ23" s="89" t="s">
        <v>2376</v>
      </c>
      <c r="AR23" s="79" t="str">
        <f>REPLACE(INDEX(GroupVertices[Group],MATCH(Vertices[[#This Row],[Vertex]],GroupVertices[Vertex],0)),1,1,"")</f>
        <v>1</v>
      </c>
      <c r="AS23" s="48">
        <v>2</v>
      </c>
      <c r="AT23" s="49">
        <v>2.9411764705882355</v>
      </c>
      <c r="AU23" s="48">
        <v>0</v>
      </c>
      <c r="AV23" s="49">
        <v>0</v>
      </c>
      <c r="AW23" s="48">
        <v>0</v>
      </c>
      <c r="AX23" s="49">
        <v>0</v>
      </c>
      <c r="AY23" s="48">
        <v>66</v>
      </c>
      <c r="AZ23" s="49">
        <v>97.05882352941177</v>
      </c>
      <c r="BA23" s="48">
        <v>68</v>
      </c>
      <c r="BB23" s="48" t="s">
        <v>3617</v>
      </c>
      <c r="BC23" s="48" t="s">
        <v>3625</v>
      </c>
      <c r="BD23" s="48" t="s">
        <v>820</v>
      </c>
      <c r="BE23" s="48" t="s">
        <v>820</v>
      </c>
      <c r="BF23" s="48" t="s">
        <v>3672</v>
      </c>
      <c r="BG23" s="48" t="s">
        <v>3696</v>
      </c>
      <c r="BH23" s="110" t="s">
        <v>3727</v>
      </c>
      <c r="BI23" s="110" t="s">
        <v>3727</v>
      </c>
      <c r="BJ23" s="110" t="s">
        <v>3794</v>
      </c>
      <c r="BK23" s="110" t="s">
        <v>3794</v>
      </c>
      <c r="BL23" s="2"/>
      <c r="BM23" s="3"/>
      <c r="BN23" s="3"/>
      <c r="BO23" s="3"/>
      <c r="BP23" s="3"/>
    </row>
    <row r="24" spans="1:68" ht="15">
      <c r="A24" s="65" t="s">
        <v>270</v>
      </c>
      <c r="B24" s="66"/>
      <c r="C24" s="66"/>
      <c r="D24" s="67">
        <v>150</v>
      </c>
      <c r="E24" s="69"/>
      <c r="F24" s="90" t="s">
        <v>1329</v>
      </c>
      <c r="G24" s="66"/>
      <c r="H24" s="70" t="s">
        <v>270</v>
      </c>
      <c r="I24" s="71"/>
      <c r="J24" s="71"/>
      <c r="K24" s="70"/>
      <c r="L24" s="74">
        <v>1</v>
      </c>
      <c r="M24" s="75">
        <v>805.6519165039062</v>
      </c>
      <c r="N24" s="75">
        <v>9045.337890625</v>
      </c>
      <c r="O24" s="76"/>
      <c r="P24" s="77"/>
      <c r="Q24" s="77"/>
      <c r="R24" s="87"/>
      <c r="S24" s="48">
        <v>1</v>
      </c>
      <c r="T24" s="48">
        <v>1</v>
      </c>
      <c r="U24" s="49">
        <v>0</v>
      </c>
      <c r="V24" s="49">
        <v>0</v>
      </c>
      <c r="W24" s="49">
        <v>0</v>
      </c>
      <c r="X24" s="49">
        <v>0.999987</v>
      </c>
      <c r="Y24" s="49">
        <v>0</v>
      </c>
      <c r="Z24" s="49" t="s">
        <v>2421</v>
      </c>
      <c r="AA24" s="72">
        <v>24</v>
      </c>
      <c r="AB24" s="72"/>
      <c r="AC24" s="73"/>
      <c r="AD24" s="79" t="s">
        <v>2255</v>
      </c>
      <c r="AE24" s="79">
        <v>329</v>
      </c>
      <c r="AF24" s="79">
        <v>1789</v>
      </c>
      <c r="AG24" s="79">
        <v>7776</v>
      </c>
      <c r="AH24" s="79">
        <v>3287</v>
      </c>
      <c r="AI24" s="79"/>
      <c r="AJ24" s="79" t="s">
        <v>2294</v>
      </c>
      <c r="AK24" s="79" t="s">
        <v>2194</v>
      </c>
      <c r="AL24" s="89" t="s">
        <v>2350</v>
      </c>
      <c r="AM24" s="79"/>
      <c r="AN24" s="81">
        <v>41654.471284722225</v>
      </c>
      <c r="AO24" s="79" t="s">
        <v>66</v>
      </c>
      <c r="AP24" s="79" t="s">
        <v>2352</v>
      </c>
      <c r="AQ24" s="89" t="s">
        <v>2390</v>
      </c>
      <c r="AR24" s="79" t="str">
        <f>REPLACE(INDEX(GroupVertices[Group],MATCH(Vertices[[#This Row],[Vertex]],GroupVertices[Vertex],0)),1,1,"")</f>
        <v>1</v>
      </c>
      <c r="AS24" s="48">
        <v>0</v>
      </c>
      <c r="AT24" s="49">
        <v>0</v>
      </c>
      <c r="AU24" s="48">
        <v>0</v>
      </c>
      <c r="AV24" s="49">
        <v>0</v>
      </c>
      <c r="AW24" s="48">
        <v>0</v>
      </c>
      <c r="AX24" s="49">
        <v>0</v>
      </c>
      <c r="AY24" s="48">
        <v>35</v>
      </c>
      <c r="AZ24" s="49">
        <v>100</v>
      </c>
      <c r="BA24" s="48">
        <v>35</v>
      </c>
      <c r="BB24" s="48" t="s">
        <v>3618</v>
      </c>
      <c r="BC24" s="48" t="s">
        <v>3618</v>
      </c>
      <c r="BD24" s="48" t="s">
        <v>3637</v>
      </c>
      <c r="BE24" s="48" t="s">
        <v>3637</v>
      </c>
      <c r="BF24" s="48" t="s">
        <v>1081</v>
      </c>
      <c r="BG24" s="48" t="s">
        <v>1081</v>
      </c>
      <c r="BH24" s="110" t="s">
        <v>3728</v>
      </c>
      <c r="BI24" s="110" t="s">
        <v>3761</v>
      </c>
      <c r="BJ24" s="110" t="s">
        <v>3795</v>
      </c>
      <c r="BK24" s="110" t="s">
        <v>3812</v>
      </c>
      <c r="BL24" s="2"/>
      <c r="BM24" s="3"/>
      <c r="BN24" s="3"/>
      <c r="BO24" s="3"/>
      <c r="BP24" s="3"/>
    </row>
    <row r="25" spans="1:68" ht="15">
      <c r="A25" s="65" t="s">
        <v>246</v>
      </c>
      <c r="B25" s="66"/>
      <c r="C25" s="66"/>
      <c r="D25" s="67">
        <v>150</v>
      </c>
      <c r="E25" s="69"/>
      <c r="F25" s="90" t="s">
        <v>1305</v>
      </c>
      <c r="G25" s="66"/>
      <c r="H25" s="70" t="s">
        <v>246</v>
      </c>
      <c r="I25" s="71"/>
      <c r="J25" s="71"/>
      <c r="K25" s="70"/>
      <c r="L25" s="74">
        <v>1</v>
      </c>
      <c r="M25" s="75">
        <v>6401.69482421875</v>
      </c>
      <c r="N25" s="75">
        <v>9045.337890625</v>
      </c>
      <c r="O25" s="76"/>
      <c r="P25" s="77"/>
      <c r="Q25" s="77"/>
      <c r="R25" s="87"/>
      <c r="S25" s="48">
        <v>1</v>
      </c>
      <c r="T25" s="48">
        <v>1</v>
      </c>
      <c r="U25" s="49">
        <v>0</v>
      </c>
      <c r="V25" s="49">
        <v>0</v>
      </c>
      <c r="W25" s="49">
        <v>0</v>
      </c>
      <c r="X25" s="49">
        <v>0.999987</v>
      </c>
      <c r="Y25" s="49">
        <v>0</v>
      </c>
      <c r="Z25" s="49" t="s">
        <v>2421</v>
      </c>
      <c r="AA25" s="72">
        <v>25</v>
      </c>
      <c r="AB25" s="72"/>
      <c r="AC25" s="73"/>
      <c r="AD25" s="79" t="s">
        <v>2226</v>
      </c>
      <c r="AE25" s="79">
        <v>547</v>
      </c>
      <c r="AF25" s="79">
        <v>2986</v>
      </c>
      <c r="AG25" s="79">
        <v>4496</v>
      </c>
      <c r="AH25" s="79">
        <v>403</v>
      </c>
      <c r="AI25" s="79"/>
      <c r="AJ25" s="79" t="s">
        <v>2267</v>
      </c>
      <c r="AK25" s="79" t="s">
        <v>2305</v>
      </c>
      <c r="AL25" s="89" t="s">
        <v>2325</v>
      </c>
      <c r="AM25" s="79"/>
      <c r="AN25" s="81">
        <v>39997.3728125</v>
      </c>
      <c r="AO25" s="79" t="s">
        <v>66</v>
      </c>
      <c r="AP25" s="79" t="s">
        <v>2352</v>
      </c>
      <c r="AQ25" s="89" t="s">
        <v>2363</v>
      </c>
      <c r="AR25" s="79" t="str">
        <f>REPLACE(INDEX(GroupVertices[Group],MATCH(Vertices[[#This Row],[Vertex]],GroupVertices[Vertex],0)),1,1,"")</f>
        <v>1</v>
      </c>
      <c r="AS25" s="48">
        <v>0</v>
      </c>
      <c r="AT25" s="49">
        <v>0</v>
      </c>
      <c r="AU25" s="48">
        <v>7</v>
      </c>
      <c r="AV25" s="49">
        <v>6.140350877192983</v>
      </c>
      <c r="AW25" s="48">
        <v>0</v>
      </c>
      <c r="AX25" s="49">
        <v>0</v>
      </c>
      <c r="AY25" s="48">
        <v>107</v>
      </c>
      <c r="AZ25" s="49">
        <v>93.85964912280701</v>
      </c>
      <c r="BA25" s="48">
        <v>114</v>
      </c>
      <c r="BB25" s="48" t="s">
        <v>3619</v>
      </c>
      <c r="BC25" s="48" t="s">
        <v>3619</v>
      </c>
      <c r="BD25" s="48" t="s">
        <v>3638</v>
      </c>
      <c r="BE25" s="48" t="s">
        <v>3646</v>
      </c>
      <c r="BF25" s="48" t="s">
        <v>3673</v>
      </c>
      <c r="BG25" s="48" t="s">
        <v>3697</v>
      </c>
      <c r="BH25" s="110" t="s">
        <v>3729</v>
      </c>
      <c r="BI25" s="110" t="s">
        <v>3762</v>
      </c>
      <c r="BJ25" s="110" t="s">
        <v>3796</v>
      </c>
      <c r="BK25" s="110" t="s">
        <v>3813</v>
      </c>
      <c r="BL25" s="2"/>
      <c r="BM25" s="3"/>
      <c r="BN25" s="3"/>
      <c r="BO25" s="3"/>
      <c r="BP25" s="3"/>
    </row>
    <row r="26" spans="1:68" ht="15">
      <c r="A26" s="65" t="s">
        <v>264</v>
      </c>
      <c r="B26" s="66"/>
      <c r="C26" s="66"/>
      <c r="D26" s="67">
        <v>150</v>
      </c>
      <c r="E26" s="69"/>
      <c r="F26" s="90" t="s">
        <v>1323</v>
      </c>
      <c r="G26" s="66"/>
      <c r="H26" s="70" t="s">
        <v>264</v>
      </c>
      <c r="I26" s="71"/>
      <c r="J26" s="71"/>
      <c r="K26" s="70"/>
      <c r="L26" s="74">
        <v>1</v>
      </c>
      <c r="M26" s="75">
        <v>3603.673583984375</v>
      </c>
      <c r="N26" s="75">
        <v>2571.9970703125</v>
      </c>
      <c r="O26" s="76"/>
      <c r="P26" s="77"/>
      <c r="Q26" s="77"/>
      <c r="R26" s="87"/>
      <c r="S26" s="48">
        <v>1</v>
      </c>
      <c r="T26" s="48">
        <v>1</v>
      </c>
      <c r="U26" s="49">
        <v>0</v>
      </c>
      <c r="V26" s="49">
        <v>0</v>
      </c>
      <c r="W26" s="49">
        <v>0</v>
      </c>
      <c r="X26" s="49">
        <v>0.999987</v>
      </c>
      <c r="Y26" s="49">
        <v>0</v>
      </c>
      <c r="Z26" s="49" t="s">
        <v>2421</v>
      </c>
      <c r="AA26" s="72">
        <v>26</v>
      </c>
      <c r="AB26" s="72"/>
      <c r="AC26" s="73"/>
      <c r="AD26" s="79" t="s">
        <v>2251</v>
      </c>
      <c r="AE26" s="79">
        <v>3177</v>
      </c>
      <c r="AF26" s="79">
        <v>5246</v>
      </c>
      <c r="AG26" s="79">
        <v>5103</v>
      </c>
      <c r="AH26" s="79">
        <v>1363</v>
      </c>
      <c r="AI26" s="79"/>
      <c r="AJ26" s="79" t="s">
        <v>2291</v>
      </c>
      <c r="AK26" s="79" t="s">
        <v>2311</v>
      </c>
      <c r="AL26" s="89" t="s">
        <v>2347</v>
      </c>
      <c r="AM26" s="79"/>
      <c r="AN26" s="81">
        <v>39990.57607638889</v>
      </c>
      <c r="AO26" s="79" t="s">
        <v>66</v>
      </c>
      <c r="AP26" s="79" t="s">
        <v>2352</v>
      </c>
      <c r="AQ26" s="89" t="s">
        <v>2387</v>
      </c>
      <c r="AR26" s="79" t="str">
        <f>REPLACE(INDEX(GroupVertices[Group],MATCH(Vertices[[#This Row],[Vertex]],GroupVertices[Vertex],0)),1,1,"")</f>
        <v>1</v>
      </c>
      <c r="AS26" s="48">
        <v>7</v>
      </c>
      <c r="AT26" s="49">
        <v>2.422145328719723</v>
      </c>
      <c r="AU26" s="48">
        <v>7</v>
      </c>
      <c r="AV26" s="49">
        <v>2.422145328719723</v>
      </c>
      <c r="AW26" s="48">
        <v>0</v>
      </c>
      <c r="AX26" s="49">
        <v>0</v>
      </c>
      <c r="AY26" s="48">
        <v>275</v>
      </c>
      <c r="AZ26" s="49">
        <v>95.15570934256056</v>
      </c>
      <c r="BA26" s="48">
        <v>289</v>
      </c>
      <c r="BB26" s="48" t="s">
        <v>3620</v>
      </c>
      <c r="BC26" s="48" t="s">
        <v>3620</v>
      </c>
      <c r="BD26" s="48" t="s">
        <v>3397</v>
      </c>
      <c r="BE26" s="48" t="s">
        <v>3401</v>
      </c>
      <c r="BF26" s="48" t="s">
        <v>3674</v>
      </c>
      <c r="BG26" s="48" t="s">
        <v>3698</v>
      </c>
      <c r="BH26" s="110" t="s">
        <v>3730</v>
      </c>
      <c r="BI26" s="110" t="s">
        <v>3763</v>
      </c>
      <c r="BJ26" s="110" t="s">
        <v>3797</v>
      </c>
      <c r="BK26" s="110" t="s">
        <v>3797</v>
      </c>
      <c r="BL26" s="2"/>
      <c r="BM26" s="3"/>
      <c r="BN26" s="3"/>
      <c r="BO26" s="3"/>
      <c r="BP26" s="3"/>
    </row>
    <row r="27" spans="1:68" ht="15">
      <c r="A27" s="65" t="s">
        <v>250</v>
      </c>
      <c r="B27" s="66"/>
      <c r="C27" s="66"/>
      <c r="D27" s="67">
        <v>150</v>
      </c>
      <c r="E27" s="69"/>
      <c r="F27" s="90" t="s">
        <v>1309</v>
      </c>
      <c r="G27" s="66"/>
      <c r="H27" s="70" t="s">
        <v>250</v>
      </c>
      <c r="I27" s="71"/>
      <c r="J27" s="71"/>
      <c r="K27" s="70"/>
      <c r="L27" s="74">
        <v>1</v>
      </c>
      <c r="M27" s="75">
        <v>9250.6669921875</v>
      </c>
      <c r="N27" s="75">
        <v>1004.2348022460938</v>
      </c>
      <c r="O27" s="76"/>
      <c r="P27" s="77"/>
      <c r="Q27" s="77"/>
      <c r="R27" s="87"/>
      <c r="S27" s="48">
        <v>1</v>
      </c>
      <c r="T27" s="48">
        <v>2</v>
      </c>
      <c r="U27" s="49">
        <v>0</v>
      </c>
      <c r="V27" s="49">
        <v>1</v>
      </c>
      <c r="W27" s="49">
        <v>0</v>
      </c>
      <c r="X27" s="49">
        <v>0.999987</v>
      </c>
      <c r="Y27" s="49">
        <v>0</v>
      </c>
      <c r="Z27" s="49">
        <v>0</v>
      </c>
      <c r="AA27" s="72">
        <v>27</v>
      </c>
      <c r="AB27" s="72"/>
      <c r="AC27" s="73"/>
      <c r="AD27" s="79" t="s">
        <v>2230</v>
      </c>
      <c r="AE27" s="79">
        <v>66</v>
      </c>
      <c r="AF27" s="79">
        <v>375</v>
      </c>
      <c r="AG27" s="79">
        <v>834</v>
      </c>
      <c r="AH27" s="79">
        <v>47</v>
      </c>
      <c r="AI27" s="79"/>
      <c r="AJ27" s="79" t="s">
        <v>2271</v>
      </c>
      <c r="AK27" s="79" t="s">
        <v>2196</v>
      </c>
      <c r="AL27" s="89" t="s">
        <v>2329</v>
      </c>
      <c r="AM27" s="79"/>
      <c r="AN27" s="81">
        <v>42786.57642361111</v>
      </c>
      <c r="AO27" s="79" t="s">
        <v>66</v>
      </c>
      <c r="AP27" s="79" t="s">
        <v>2352</v>
      </c>
      <c r="AQ27" s="89" t="s">
        <v>2367</v>
      </c>
      <c r="AR27" s="79" t="str">
        <f>REPLACE(INDEX(GroupVertices[Group],MATCH(Vertices[[#This Row],[Vertex]],GroupVertices[Vertex],0)),1,1,"")</f>
        <v>4</v>
      </c>
      <c r="AS27" s="48">
        <v>2</v>
      </c>
      <c r="AT27" s="49">
        <v>1.8867924528301887</v>
      </c>
      <c r="AU27" s="48">
        <v>4</v>
      </c>
      <c r="AV27" s="49">
        <v>3.7735849056603774</v>
      </c>
      <c r="AW27" s="48">
        <v>0</v>
      </c>
      <c r="AX27" s="49">
        <v>0</v>
      </c>
      <c r="AY27" s="48">
        <v>100</v>
      </c>
      <c r="AZ27" s="49">
        <v>94.33962264150944</v>
      </c>
      <c r="BA27" s="48">
        <v>106</v>
      </c>
      <c r="BB27" s="48" t="s">
        <v>3392</v>
      </c>
      <c r="BC27" s="48" t="s">
        <v>3392</v>
      </c>
      <c r="BD27" s="48" t="s">
        <v>3398</v>
      </c>
      <c r="BE27" s="48" t="s">
        <v>3398</v>
      </c>
      <c r="BF27" s="48" t="s">
        <v>3403</v>
      </c>
      <c r="BG27" s="48" t="s">
        <v>3406</v>
      </c>
      <c r="BH27" s="110" t="s">
        <v>3410</v>
      </c>
      <c r="BI27" s="110" t="s">
        <v>3411</v>
      </c>
      <c r="BJ27" s="110" t="s">
        <v>3413</v>
      </c>
      <c r="BK27" s="110" t="s">
        <v>3413</v>
      </c>
      <c r="BL27" s="2"/>
      <c r="BM27" s="3"/>
      <c r="BN27" s="3"/>
      <c r="BO27" s="3"/>
      <c r="BP27" s="3"/>
    </row>
    <row r="28" spans="1:68" ht="15">
      <c r="A28" s="65" t="s">
        <v>252</v>
      </c>
      <c r="B28" s="66"/>
      <c r="C28" s="66"/>
      <c r="D28" s="67">
        <v>150</v>
      </c>
      <c r="E28" s="69"/>
      <c r="F28" s="90" t="s">
        <v>1311</v>
      </c>
      <c r="G28" s="66"/>
      <c r="H28" s="70" t="s">
        <v>252</v>
      </c>
      <c r="I28" s="71"/>
      <c r="J28" s="71"/>
      <c r="K28" s="70"/>
      <c r="L28" s="74">
        <v>1</v>
      </c>
      <c r="M28" s="75">
        <v>3603.673583984375</v>
      </c>
      <c r="N28" s="75">
        <v>9045.337890625</v>
      </c>
      <c r="O28" s="76"/>
      <c r="P28" s="77"/>
      <c r="Q28" s="77"/>
      <c r="R28" s="87"/>
      <c r="S28" s="48">
        <v>1</v>
      </c>
      <c r="T28" s="48">
        <v>1</v>
      </c>
      <c r="U28" s="49">
        <v>0</v>
      </c>
      <c r="V28" s="49">
        <v>0</v>
      </c>
      <c r="W28" s="49">
        <v>0</v>
      </c>
      <c r="X28" s="49">
        <v>0.999987</v>
      </c>
      <c r="Y28" s="49">
        <v>0</v>
      </c>
      <c r="Z28" s="49" t="s">
        <v>2421</v>
      </c>
      <c r="AA28" s="72">
        <v>28</v>
      </c>
      <c r="AB28" s="72"/>
      <c r="AC28" s="73"/>
      <c r="AD28" s="79" t="s">
        <v>2232</v>
      </c>
      <c r="AE28" s="79">
        <v>729</v>
      </c>
      <c r="AF28" s="79">
        <v>1645</v>
      </c>
      <c r="AG28" s="79">
        <v>1318</v>
      </c>
      <c r="AH28" s="79">
        <v>54</v>
      </c>
      <c r="AI28" s="79"/>
      <c r="AJ28" s="79" t="s">
        <v>2273</v>
      </c>
      <c r="AK28" s="79" t="s">
        <v>2193</v>
      </c>
      <c r="AL28" s="89" t="s">
        <v>2331</v>
      </c>
      <c r="AM28" s="79"/>
      <c r="AN28" s="81">
        <v>40701.9221875</v>
      </c>
      <c r="AO28" s="79" t="s">
        <v>66</v>
      </c>
      <c r="AP28" s="79" t="s">
        <v>2352</v>
      </c>
      <c r="AQ28" s="89" t="s">
        <v>2369</v>
      </c>
      <c r="AR28" s="79" t="str">
        <f>REPLACE(INDEX(GroupVertices[Group],MATCH(Vertices[[#This Row],[Vertex]],GroupVertices[Vertex],0)),1,1,"")</f>
        <v>1</v>
      </c>
      <c r="AS28" s="48">
        <v>2</v>
      </c>
      <c r="AT28" s="49">
        <v>1.8018018018018018</v>
      </c>
      <c r="AU28" s="48">
        <v>4</v>
      </c>
      <c r="AV28" s="49">
        <v>3.6036036036036037</v>
      </c>
      <c r="AW28" s="48">
        <v>0</v>
      </c>
      <c r="AX28" s="49">
        <v>0</v>
      </c>
      <c r="AY28" s="48">
        <v>105</v>
      </c>
      <c r="AZ28" s="49">
        <v>94.5945945945946</v>
      </c>
      <c r="BA28" s="48">
        <v>111</v>
      </c>
      <c r="BB28" s="48" t="s">
        <v>3393</v>
      </c>
      <c r="BC28" s="48" t="s">
        <v>3393</v>
      </c>
      <c r="BD28" s="48" t="s">
        <v>793</v>
      </c>
      <c r="BE28" s="48" t="s">
        <v>793</v>
      </c>
      <c r="BF28" s="48" t="s">
        <v>3404</v>
      </c>
      <c r="BG28" s="48" t="s">
        <v>3407</v>
      </c>
      <c r="BH28" s="110" t="s">
        <v>3731</v>
      </c>
      <c r="BI28" s="110" t="s">
        <v>3764</v>
      </c>
      <c r="BJ28" s="110" t="s">
        <v>3798</v>
      </c>
      <c r="BK28" s="110" t="s">
        <v>3814</v>
      </c>
      <c r="BL28" s="2"/>
      <c r="BM28" s="3"/>
      <c r="BN28" s="3"/>
      <c r="BO28" s="3"/>
      <c r="BP28" s="3"/>
    </row>
    <row r="29" spans="1:68" ht="15">
      <c r="A29" s="65" t="s">
        <v>269</v>
      </c>
      <c r="B29" s="66"/>
      <c r="C29" s="66"/>
      <c r="D29" s="67">
        <v>150</v>
      </c>
      <c r="E29" s="69"/>
      <c r="F29" s="90" t="s">
        <v>1328</v>
      </c>
      <c r="G29" s="66"/>
      <c r="H29" s="70" t="s">
        <v>269</v>
      </c>
      <c r="I29" s="71"/>
      <c r="J29" s="71"/>
      <c r="K29" s="70"/>
      <c r="L29" s="74">
        <v>1</v>
      </c>
      <c r="M29" s="75">
        <v>2204.66259765625</v>
      </c>
      <c r="N29" s="75">
        <v>4190.33251953125</v>
      </c>
      <c r="O29" s="76"/>
      <c r="P29" s="77"/>
      <c r="Q29" s="77"/>
      <c r="R29" s="87"/>
      <c r="S29" s="48">
        <v>1</v>
      </c>
      <c r="T29" s="48">
        <v>1</v>
      </c>
      <c r="U29" s="49">
        <v>0</v>
      </c>
      <c r="V29" s="49">
        <v>0</v>
      </c>
      <c r="W29" s="49">
        <v>0</v>
      </c>
      <c r="X29" s="49">
        <v>0.999987</v>
      </c>
      <c r="Y29" s="49">
        <v>0</v>
      </c>
      <c r="Z29" s="49" t="s">
        <v>2421</v>
      </c>
      <c r="AA29" s="72">
        <v>29</v>
      </c>
      <c r="AB29" s="72"/>
      <c r="AC29" s="73"/>
      <c r="AD29" s="79" t="s">
        <v>2248</v>
      </c>
      <c r="AE29" s="79">
        <v>651</v>
      </c>
      <c r="AF29" s="79">
        <v>5643</v>
      </c>
      <c r="AG29" s="79">
        <v>7068</v>
      </c>
      <c r="AH29" s="79">
        <v>1015</v>
      </c>
      <c r="AI29" s="79"/>
      <c r="AJ29" s="79" t="s">
        <v>2288</v>
      </c>
      <c r="AK29" s="79" t="s">
        <v>2196</v>
      </c>
      <c r="AL29" s="89" t="s">
        <v>2344</v>
      </c>
      <c r="AM29" s="79"/>
      <c r="AN29" s="81">
        <v>40140.582094907404</v>
      </c>
      <c r="AO29" s="79" t="s">
        <v>66</v>
      </c>
      <c r="AP29" s="79" t="s">
        <v>2352</v>
      </c>
      <c r="AQ29" s="89" t="s">
        <v>2384</v>
      </c>
      <c r="AR29" s="79" t="str">
        <f>REPLACE(INDEX(GroupVertices[Group],MATCH(Vertices[[#This Row],[Vertex]],GroupVertices[Vertex],0)),1,1,"")</f>
        <v>1</v>
      </c>
      <c r="AS29" s="48">
        <v>2</v>
      </c>
      <c r="AT29" s="49">
        <v>1.5151515151515151</v>
      </c>
      <c r="AU29" s="48">
        <v>1</v>
      </c>
      <c r="AV29" s="49">
        <v>0.7575757575757576</v>
      </c>
      <c r="AW29" s="48">
        <v>0</v>
      </c>
      <c r="AX29" s="49">
        <v>0</v>
      </c>
      <c r="AY29" s="48">
        <v>129</v>
      </c>
      <c r="AZ29" s="49">
        <v>97.72727272727273</v>
      </c>
      <c r="BA29" s="48">
        <v>132</v>
      </c>
      <c r="BB29" s="48" t="s">
        <v>3621</v>
      </c>
      <c r="BC29" s="48" t="s">
        <v>3621</v>
      </c>
      <c r="BD29" s="48" t="s">
        <v>833</v>
      </c>
      <c r="BE29" s="48" t="s">
        <v>833</v>
      </c>
      <c r="BF29" s="48" t="s">
        <v>3675</v>
      </c>
      <c r="BG29" s="48" t="s">
        <v>3699</v>
      </c>
      <c r="BH29" s="110" t="s">
        <v>3732</v>
      </c>
      <c r="BI29" s="110" t="s">
        <v>3765</v>
      </c>
      <c r="BJ29" s="110" t="s">
        <v>3799</v>
      </c>
      <c r="BK29" s="110" t="s">
        <v>3799</v>
      </c>
      <c r="BL29" s="2"/>
      <c r="BM29" s="3"/>
      <c r="BN29" s="3"/>
      <c r="BO29" s="3"/>
      <c r="BP29" s="3"/>
    </row>
    <row r="30" spans="1:68" ht="15">
      <c r="A30" s="65" t="s">
        <v>251</v>
      </c>
      <c r="B30" s="66"/>
      <c r="C30" s="66"/>
      <c r="D30" s="67">
        <v>150</v>
      </c>
      <c r="E30" s="69"/>
      <c r="F30" s="90" t="s">
        <v>1310</v>
      </c>
      <c r="G30" s="66"/>
      <c r="H30" s="70" t="s">
        <v>251</v>
      </c>
      <c r="I30" s="71"/>
      <c r="J30" s="71"/>
      <c r="K30" s="70"/>
      <c r="L30" s="74">
        <v>1</v>
      </c>
      <c r="M30" s="75">
        <v>2204.66259765625</v>
      </c>
      <c r="N30" s="75">
        <v>7427.0029296875</v>
      </c>
      <c r="O30" s="76"/>
      <c r="P30" s="77"/>
      <c r="Q30" s="77"/>
      <c r="R30" s="87"/>
      <c r="S30" s="48">
        <v>1</v>
      </c>
      <c r="T30" s="48">
        <v>1</v>
      </c>
      <c r="U30" s="49">
        <v>0</v>
      </c>
      <c r="V30" s="49">
        <v>0</v>
      </c>
      <c r="W30" s="49">
        <v>0</v>
      </c>
      <c r="X30" s="49">
        <v>0.999987</v>
      </c>
      <c r="Y30" s="49">
        <v>0</v>
      </c>
      <c r="Z30" s="49" t="s">
        <v>2421</v>
      </c>
      <c r="AA30" s="72">
        <v>30</v>
      </c>
      <c r="AB30" s="72"/>
      <c r="AC30" s="73"/>
      <c r="AD30" s="79" t="s">
        <v>2231</v>
      </c>
      <c r="AE30" s="79">
        <v>1006</v>
      </c>
      <c r="AF30" s="79">
        <v>1857</v>
      </c>
      <c r="AG30" s="79">
        <v>6101</v>
      </c>
      <c r="AH30" s="79">
        <v>1456</v>
      </c>
      <c r="AI30" s="79"/>
      <c r="AJ30" s="79" t="s">
        <v>2272</v>
      </c>
      <c r="AK30" s="79" t="s">
        <v>2198</v>
      </c>
      <c r="AL30" s="89" t="s">
        <v>2330</v>
      </c>
      <c r="AM30" s="79"/>
      <c r="AN30" s="81">
        <v>40972.01021990741</v>
      </c>
      <c r="AO30" s="79" t="s">
        <v>66</v>
      </c>
      <c r="AP30" s="79" t="s">
        <v>2352</v>
      </c>
      <c r="AQ30" s="89" t="s">
        <v>2368</v>
      </c>
      <c r="AR30" s="79" t="str">
        <f>REPLACE(INDEX(GroupVertices[Group],MATCH(Vertices[[#This Row],[Vertex]],GroupVertices[Vertex],0)),1,1,"")</f>
        <v>1</v>
      </c>
      <c r="AS30" s="48">
        <v>0</v>
      </c>
      <c r="AT30" s="49">
        <v>0</v>
      </c>
      <c r="AU30" s="48">
        <v>2</v>
      </c>
      <c r="AV30" s="49">
        <v>2.127659574468085</v>
      </c>
      <c r="AW30" s="48">
        <v>0</v>
      </c>
      <c r="AX30" s="49">
        <v>0</v>
      </c>
      <c r="AY30" s="48">
        <v>92</v>
      </c>
      <c r="AZ30" s="49">
        <v>97.87234042553192</v>
      </c>
      <c r="BA30" s="48">
        <v>94</v>
      </c>
      <c r="BB30" s="48" t="s">
        <v>3622</v>
      </c>
      <c r="BC30" s="48" t="s">
        <v>3622</v>
      </c>
      <c r="BD30" s="48" t="s">
        <v>3396</v>
      </c>
      <c r="BE30" s="48" t="s">
        <v>3400</v>
      </c>
      <c r="BF30" s="48" t="s">
        <v>3676</v>
      </c>
      <c r="BG30" s="48" t="s">
        <v>3700</v>
      </c>
      <c r="BH30" s="110" t="s">
        <v>3733</v>
      </c>
      <c r="BI30" s="110" t="s">
        <v>3766</v>
      </c>
      <c r="BJ30" s="110" t="s">
        <v>3800</v>
      </c>
      <c r="BK30" s="110" t="s">
        <v>3800</v>
      </c>
      <c r="BL30" s="2"/>
      <c r="BM30" s="3"/>
      <c r="BN30" s="3"/>
      <c r="BO30" s="3"/>
      <c r="BP30" s="3"/>
    </row>
    <row r="31" spans="1:68" ht="15">
      <c r="A31" s="65" t="s">
        <v>258</v>
      </c>
      <c r="B31" s="66"/>
      <c r="C31" s="66"/>
      <c r="D31" s="67">
        <v>150</v>
      </c>
      <c r="E31" s="69"/>
      <c r="F31" s="90" t="s">
        <v>1317</v>
      </c>
      <c r="G31" s="66"/>
      <c r="H31" s="70" t="s">
        <v>258</v>
      </c>
      <c r="I31" s="71"/>
      <c r="J31" s="71"/>
      <c r="K31" s="70"/>
      <c r="L31" s="74">
        <v>1</v>
      </c>
      <c r="M31" s="75">
        <v>6401.69482421875</v>
      </c>
      <c r="N31" s="75">
        <v>7427.0029296875</v>
      </c>
      <c r="O31" s="76"/>
      <c r="P31" s="77"/>
      <c r="Q31" s="77"/>
      <c r="R31" s="87"/>
      <c r="S31" s="48">
        <v>1</v>
      </c>
      <c r="T31" s="48">
        <v>1</v>
      </c>
      <c r="U31" s="49">
        <v>0</v>
      </c>
      <c r="V31" s="49">
        <v>0</v>
      </c>
      <c r="W31" s="49">
        <v>0</v>
      </c>
      <c r="X31" s="49">
        <v>0.999987</v>
      </c>
      <c r="Y31" s="49">
        <v>0</v>
      </c>
      <c r="Z31" s="49" t="s">
        <v>2421</v>
      </c>
      <c r="AA31" s="72">
        <v>31</v>
      </c>
      <c r="AB31" s="72"/>
      <c r="AC31" s="73"/>
      <c r="AD31" s="79" t="s">
        <v>2241</v>
      </c>
      <c r="AE31" s="79">
        <v>729</v>
      </c>
      <c r="AF31" s="79">
        <v>7224</v>
      </c>
      <c r="AG31" s="79">
        <v>8107</v>
      </c>
      <c r="AH31" s="79">
        <v>276</v>
      </c>
      <c r="AI31" s="79"/>
      <c r="AJ31" s="79" t="s">
        <v>2281</v>
      </c>
      <c r="AK31" s="79" t="s">
        <v>2301</v>
      </c>
      <c r="AL31" s="89" t="s">
        <v>2338</v>
      </c>
      <c r="AM31" s="79"/>
      <c r="AN31" s="81">
        <v>40651.31512731482</v>
      </c>
      <c r="AO31" s="79" t="s">
        <v>66</v>
      </c>
      <c r="AP31" s="79" t="s">
        <v>2352</v>
      </c>
      <c r="AQ31" s="89" t="s">
        <v>2377</v>
      </c>
      <c r="AR31" s="79" t="str">
        <f>REPLACE(INDEX(GroupVertices[Group],MATCH(Vertices[[#This Row],[Vertex]],GroupVertices[Vertex],0)),1,1,"")</f>
        <v>1</v>
      </c>
      <c r="AS31" s="48">
        <v>2</v>
      </c>
      <c r="AT31" s="49">
        <v>5.2631578947368425</v>
      </c>
      <c r="AU31" s="48">
        <v>1</v>
      </c>
      <c r="AV31" s="49">
        <v>2.6315789473684212</v>
      </c>
      <c r="AW31" s="48">
        <v>0</v>
      </c>
      <c r="AX31" s="49">
        <v>0</v>
      </c>
      <c r="AY31" s="48">
        <v>35</v>
      </c>
      <c r="AZ31" s="49">
        <v>92.10526315789474</v>
      </c>
      <c r="BA31" s="48">
        <v>38</v>
      </c>
      <c r="BB31" s="48"/>
      <c r="BC31" s="48"/>
      <c r="BD31" s="48"/>
      <c r="BE31" s="48"/>
      <c r="BF31" s="48" t="s">
        <v>1094</v>
      </c>
      <c r="BG31" s="48" t="s">
        <v>1094</v>
      </c>
      <c r="BH31" s="110" t="s">
        <v>3734</v>
      </c>
      <c r="BI31" s="110" t="s">
        <v>3734</v>
      </c>
      <c r="BJ31" s="110" t="s">
        <v>3801</v>
      </c>
      <c r="BK31" s="110" t="s">
        <v>3801</v>
      </c>
      <c r="BL31" s="2"/>
      <c r="BM31" s="3"/>
      <c r="BN31" s="3"/>
      <c r="BO31" s="3"/>
      <c r="BP31" s="3"/>
    </row>
    <row r="32" spans="1:68" ht="15">
      <c r="A32" s="65" t="s">
        <v>239</v>
      </c>
      <c r="B32" s="66"/>
      <c r="C32" s="66"/>
      <c r="D32" s="67">
        <v>150</v>
      </c>
      <c r="E32" s="69"/>
      <c r="F32" s="90" t="s">
        <v>1298</v>
      </c>
      <c r="G32" s="66"/>
      <c r="H32" s="70" t="s">
        <v>239</v>
      </c>
      <c r="I32" s="71"/>
      <c r="J32" s="71"/>
      <c r="K32" s="70"/>
      <c r="L32" s="74">
        <v>1</v>
      </c>
      <c r="M32" s="75">
        <v>3603.673583984375</v>
      </c>
      <c r="N32" s="75">
        <v>4190.33251953125</v>
      </c>
      <c r="O32" s="76"/>
      <c r="P32" s="77"/>
      <c r="Q32" s="77"/>
      <c r="R32" s="87"/>
      <c r="S32" s="48">
        <v>1</v>
      </c>
      <c r="T32" s="48">
        <v>1</v>
      </c>
      <c r="U32" s="49">
        <v>0</v>
      </c>
      <c r="V32" s="49">
        <v>0</v>
      </c>
      <c r="W32" s="49">
        <v>0</v>
      </c>
      <c r="X32" s="49">
        <v>0.999987</v>
      </c>
      <c r="Y32" s="49">
        <v>0</v>
      </c>
      <c r="Z32" s="49" t="s">
        <v>2421</v>
      </c>
      <c r="AA32" s="72">
        <v>32</v>
      </c>
      <c r="AB32" s="72"/>
      <c r="AC32" s="73"/>
      <c r="AD32" s="79" t="s">
        <v>2219</v>
      </c>
      <c r="AE32" s="79">
        <v>120</v>
      </c>
      <c r="AF32" s="79">
        <v>1890</v>
      </c>
      <c r="AG32" s="79">
        <v>1811</v>
      </c>
      <c r="AH32" s="79">
        <v>371</v>
      </c>
      <c r="AI32" s="79"/>
      <c r="AJ32" s="79" t="s">
        <v>2260</v>
      </c>
      <c r="AK32" s="79" t="s">
        <v>2192</v>
      </c>
      <c r="AL32" s="89" t="s">
        <v>2318</v>
      </c>
      <c r="AM32" s="79"/>
      <c r="AN32" s="81">
        <v>41177.36616898148</v>
      </c>
      <c r="AO32" s="79" t="s">
        <v>66</v>
      </c>
      <c r="AP32" s="79" t="s">
        <v>2352</v>
      </c>
      <c r="AQ32" s="89" t="s">
        <v>2356</v>
      </c>
      <c r="AR32" s="79" t="str">
        <f>REPLACE(INDEX(GroupVertices[Group],MATCH(Vertices[[#This Row],[Vertex]],GroupVertices[Vertex],0)),1,1,"")</f>
        <v>1</v>
      </c>
      <c r="AS32" s="48">
        <v>0</v>
      </c>
      <c r="AT32" s="49">
        <v>0</v>
      </c>
      <c r="AU32" s="48">
        <v>9</v>
      </c>
      <c r="AV32" s="49">
        <v>6.293706293706293</v>
      </c>
      <c r="AW32" s="48">
        <v>0</v>
      </c>
      <c r="AX32" s="49">
        <v>0</v>
      </c>
      <c r="AY32" s="48">
        <v>134</v>
      </c>
      <c r="AZ32" s="49">
        <v>93.7062937062937</v>
      </c>
      <c r="BA32" s="48">
        <v>143</v>
      </c>
      <c r="BB32" s="48" t="s">
        <v>3391</v>
      </c>
      <c r="BC32" s="48" t="s">
        <v>3394</v>
      </c>
      <c r="BD32" s="48" t="s">
        <v>798</v>
      </c>
      <c r="BE32" s="48" t="s">
        <v>798</v>
      </c>
      <c r="BF32" s="48" t="s">
        <v>3402</v>
      </c>
      <c r="BG32" s="48" t="s">
        <v>3405</v>
      </c>
      <c r="BH32" s="110" t="s">
        <v>3735</v>
      </c>
      <c r="BI32" s="110" t="s">
        <v>3767</v>
      </c>
      <c r="BJ32" s="110" t="s">
        <v>3802</v>
      </c>
      <c r="BK32" s="110" t="s">
        <v>3802</v>
      </c>
      <c r="BL32" s="2"/>
      <c r="BM32" s="3"/>
      <c r="BN32" s="3"/>
      <c r="BO32" s="3"/>
      <c r="BP32" s="3"/>
    </row>
    <row r="33" spans="1:68" ht="15">
      <c r="A33" s="65" t="s">
        <v>267</v>
      </c>
      <c r="B33" s="66"/>
      <c r="C33" s="66"/>
      <c r="D33" s="67">
        <v>150</v>
      </c>
      <c r="E33" s="69"/>
      <c r="F33" s="90" t="s">
        <v>1326</v>
      </c>
      <c r="G33" s="66"/>
      <c r="H33" s="70" t="s">
        <v>267</v>
      </c>
      <c r="I33" s="71"/>
      <c r="J33" s="71"/>
      <c r="K33" s="70"/>
      <c r="L33" s="74">
        <v>1</v>
      </c>
      <c r="M33" s="75">
        <v>805.6519165039062</v>
      </c>
      <c r="N33" s="75">
        <v>4190.33251953125</v>
      </c>
      <c r="O33" s="76"/>
      <c r="P33" s="77"/>
      <c r="Q33" s="77"/>
      <c r="R33" s="87"/>
      <c r="S33" s="48">
        <v>1</v>
      </c>
      <c r="T33" s="48">
        <v>1</v>
      </c>
      <c r="U33" s="49">
        <v>0</v>
      </c>
      <c r="V33" s="49">
        <v>0</v>
      </c>
      <c r="W33" s="49">
        <v>0</v>
      </c>
      <c r="X33" s="49">
        <v>0.999987</v>
      </c>
      <c r="Y33" s="49">
        <v>0</v>
      </c>
      <c r="Z33" s="49" t="s">
        <v>2421</v>
      </c>
      <c r="AA33" s="72">
        <v>33</v>
      </c>
      <c r="AB33" s="72"/>
      <c r="AC33" s="73"/>
      <c r="AD33" s="79" t="s">
        <v>2237</v>
      </c>
      <c r="AE33" s="79">
        <v>229</v>
      </c>
      <c r="AF33" s="79">
        <v>27011</v>
      </c>
      <c r="AG33" s="79">
        <v>6454</v>
      </c>
      <c r="AH33" s="79">
        <v>1002</v>
      </c>
      <c r="AI33" s="79"/>
      <c r="AJ33" s="79" t="s">
        <v>2278</v>
      </c>
      <c r="AK33" s="79" t="s">
        <v>2195</v>
      </c>
      <c r="AL33" s="89" t="s">
        <v>2335</v>
      </c>
      <c r="AM33" s="79"/>
      <c r="AN33" s="81">
        <v>40162.531319444446</v>
      </c>
      <c r="AO33" s="79" t="s">
        <v>66</v>
      </c>
      <c r="AP33" s="79" t="s">
        <v>2352</v>
      </c>
      <c r="AQ33" s="89" t="s">
        <v>2374</v>
      </c>
      <c r="AR33" s="79" t="str">
        <f>REPLACE(INDEX(GroupVertices[Group],MATCH(Vertices[[#This Row],[Vertex]],GroupVertices[Vertex],0)),1,1,"")</f>
        <v>1</v>
      </c>
      <c r="AS33" s="48">
        <v>1</v>
      </c>
      <c r="AT33" s="49">
        <v>3.225806451612903</v>
      </c>
      <c r="AU33" s="48">
        <v>1</v>
      </c>
      <c r="AV33" s="49">
        <v>3.225806451612903</v>
      </c>
      <c r="AW33" s="48">
        <v>0</v>
      </c>
      <c r="AX33" s="49">
        <v>0</v>
      </c>
      <c r="AY33" s="48">
        <v>29</v>
      </c>
      <c r="AZ33" s="49">
        <v>93.54838709677419</v>
      </c>
      <c r="BA33" s="48">
        <v>31</v>
      </c>
      <c r="BB33" s="48" t="s">
        <v>711</v>
      </c>
      <c r="BC33" s="48" t="s">
        <v>711</v>
      </c>
      <c r="BD33" s="48" t="s">
        <v>804</v>
      </c>
      <c r="BE33" s="48" t="s">
        <v>804</v>
      </c>
      <c r="BF33" s="48" t="s">
        <v>1062</v>
      </c>
      <c r="BG33" s="48" t="s">
        <v>1062</v>
      </c>
      <c r="BH33" s="110" t="s">
        <v>3408</v>
      </c>
      <c r="BI33" s="110" t="s">
        <v>3408</v>
      </c>
      <c r="BJ33" s="110" t="s">
        <v>3803</v>
      </c>
      <c r="BK33" s="110" t="s">
        <v>3803</v>
      </c>
      <c r="BL33" s="2"/>
      <c r="BM33" s="3"/>
      <c r="BN33" s="3"/>
      <c r="BO33" s="3"/>
      <c r="BP33" s="3"/>
    </row>
    <row r="34" spans="1:68" ht="15">
      <c r="A34" s="65" t="s">
        <v>259</v>
      </c>
      <c r="B34" s="66"/>
      <c r="C34" s="66"/>
      <c r="D34" s="67">
        <v>150</v>
      </c>
      <c r="E34" s="69"/>
      <c r="F34" s="90" t="s">
        <v>1318</v>
      </c>
      <c r="G34" s="66"/>
      <c r="H34" s="70" t="s">
        <v>259</v>
      </c>
      <c r="I34" s="71"/>
      <c r="J34" s="71"/>
      <c r="K34" s="70"/>
      <c r="L34" s="74">
        <v>1</v>
      </c>
      <c r="M34" s="75">
        <v>5002.68408203125</v>
      </c>
      <c r="N34" s="75">
        <v>2571.9970703125</v>
      </c>
      <c r="O34" s="76"/>
      <c r="P34" s="77"/>
      <c r="Q34" s="77"/>
      <c r="R34" s="87"/>
      <c r="S34" s="48">
        <v>1</v>
      </c>
      <c r="T34" s="48">
        <v>1</v>
      </c>
      <c r="U34" s="49">
        <v>0</v>
      </c>
      <c r="V34" s="49">
        <v>0</v>
      </c>
      <c r="W34" s="49">
        <v>0</v>
      </c>
      <c r="X34" s="49">
        <v>0.999987</v>
      </c>
      <c r="Y34" s="49">
        <v>0</v>
      </c>
      <c r="Z34" s="49" t="s">
        <v>2421</v>
      </c>
      <c r="AA34" s="72">
        <v>34</v>
      </c>
      <c r="AB34" s="72"/>
      <c r="AC34" s="73"/>
      <c r="AD34" s="79" t="s">
        <v>2242</v>
      </c>
      <c r="AE34" s="79">
        <v>1879</v>
      </c>
      <c r="AF34" s="79">
        <v>31349</v>
      </c>
      <c r="AG34" s="79">
        <v>8148</v>
      </c>
      <c r="AH34" s="79">
        <v>1824</v>
      </c>
      <c r="AI34" s="79"/>
      <c r="AJ34" s="79" t="s">
        <v>2282</v>
      </c>
      <c r="AK34" s="79" t="s">
        <v>2200</v>
      </c>
      <c r="AL34" s="89" t="s">
        <v>2339</v>
      </c>
      <c r="AM34" s="79"/>
      <c r="AN34" s="81">
        <v>40484.35487268519</v>
      </c>
      <c r="AO34" s="79" t="s">
        <v>66</v>
      </c>
      <c r="AP34" s="79" t="s">
        <v>2352</v>
      </c>
      <c r="AQ34" s="89" t="s">
        <v>2378</v>
      </c>
      <c r="AR34" s="79" t="str">
        <f>REPLACE(INDEX(GroupVertices[Group],MATCH(Vertices[[#This Row],[Vertex]],GroupVertices[Vertex],0)),1,1,"")</f>
        <v>1</v>
      </c>
      <c r="AS34" s="48">
        <v>0</v>
      </c>
      <c r="AT34" s="49">
        <v>0</v>
      </c>
      <c r="AU34" s="48">
        <v>1</v>
      </c>
      <c r="AV34" s="49">
        <v>4.545454545454546</v>
      </c>
      <c r="AW34" s="48">
        <v>0</v>
      </c>
      <c r="AX34" s="49">
        <v>0</v>
      </c>
      <c r="AY34" s="48">
        <v>21</v>
      </c>
      <c r="AZ34" s="49">
        <v>95.45454545454545</v>
      </c>
      <c r="BA34" s="48">
        <v>22</v>
      </c>
      <c r="BB34" s="48" t="s">
        <v>660</v>
      </c>
      <c r="BC34" s="48" t="s">
        <v>660</v>
      </c>
      <c r="BD34" s="48" t="s">
        <v>792</v>
      </c>
      <c r="BE34" s="48" t="s">
        <v>792</v>
      </c>
      <c r="BF34" s="48" t="s">
        <v>1008</v>
      </c>
      <c r="BG34" s="48" t="s">
        <v>1008</v>
      </c>
      <c r="BH34" s="110" t="s">
        <v>3409</v>
      </c>
      <c r="BI34" s="110" t="s">
        <v>3409</v>
      </c>
      <c r="BJ34" s="110" t="s">
        <v>3412</v>
      </c>
      <c r="BK34" s="110" t="s">
        <v>3412</v>
      </c>
      <c r="BL34" s="2"/>
      <c r="BM34" s="3"/>
      <c r="BN34" s="3"/>
      <c r="BO34" s="3"/>
      <c r="BP34" s="3"/>
    </row>
    <row r="35" spans="1:68" ht="15">
      <c r="A35" s="65" t="s">
        <v>249</v>
      </c>
      <c r="B35" s="66"/>
      <c r="C35" s="66"/>
      <c r="D35" s="67">
        <v>150</v>
      </c>
      <c r="E35" s="69"/>
      <c r="F35" s="90" t="s">
        <v>1308</v>
      </c>
      <c r="G35" s="66"/>
      <c r="H35" s="70" t="s">
        <v>249</v>
      </c>
      <c r="I35" s="71"/>
      <c r="J35" s="71"/>
      <c r="K35" s="70"/>
      <c r="L35" s="74">
        <v>1</v>
      </c>
      <c r="M35" s="75">
        <v>7854.8408203125</v>
      </c>
      <c r="N35" s="75">
        <v>2723.716064453125</v>
      </c>
      <c r="O35" s="76"/>
      <c r="P35" s="77"/>
      <c r="Q35" s="77"/>
      <c r="R35" s="87"/>
      <c r="S35" s="48">
        <v>1</v>
      </c>
      <c r="T35" s="48">
        <v>0</v>
      </c>
      <c r="U35" s="49">
        <v>0</v>
      </c>
      <c r="V35" s="49">
        <v>1</v>
      </c>
      <c r="W35" s="49">
        <v>0</v>
      </c>
      <c r="X35" s="49">
        <v>0.701746</v>
      </c>
      <c r="Y35" s="49">
        <v>0</v>
      </c>
      <c r="Z35" s="49">
        <v>0</v>
      </c>
      <c r="AA35" s="72">
        <v>35</v>
      </c>
      <c r="AB35" s="72"/>
      <c r="AC35" s="73"/>
      <c r="AD35" s="79" t="s">
        <v>2229</v>
      </c>
      <c r="AE35" s="79">
        <v>536</v>
      </c>
      <c r="AF35" s="79">
        <v>21249</v>
      </c>
      <c r="AG35" s="79">
        <v>15708</v>
      </c>
      <c r="AH35" s="79">
        <v>5288</v>
      </c>
      <c r="AI35" s="79"/>
      <c r="AJ35" s="79" t="s">
        <v>2270</v>
      </c>
      <c r="AK35" s="79" t="s">
        <v>2310</v>
      </c>
      <c r="AL35" s="89" t="s">
        <v>2328</v>
      </c>
      <c r="AM35" s="79"/>
      <c r="AN35" s="81">
        <v>40053.370671296296</v>
      </c>
      <c r="AO35" s="79" t="s">
        <v>66</v>
      </c>
      <c r="AP35" s="79" t="s">
        <v>2352</v>
      </c>
      <c r="AQ35" s="89" t="s">
        <v>2366</v>
      </c>
      <c r="AR35" s="79" t="str">
        <f>REPLACE(INDEX(GroupVertices[Group],MATCH(Vertices[[#This Row],[Vertex]],GroupVertices[Vertex],0)),1,1,"")</f>
        <v>5</v>
      </c>
      <c r="AS35" s="48"/>
      <c r="AT35" s="49"/>
      <c r="AU35" s="48"/>
      <c r="AV35" s="49"/>
      <c r="AW35" s="48"/>
      <c r="AX35" s="49"/>
      <c r="AY35" s="48"/>
      <c r="AZ35" s="49"/>
      <c r="BA35" s="48"/>
      <c r="BB35" s="48"/>
      <c r="BC35" s="48"/>
      <c r="BD35" s="48"/>
      <c r="BE35" s="48"/>
      <c r="BF35" s="48"/>
      <c r="BG35" s="48"/>
      <c r="BH35" s="110"/>
      <c r="BI35" s="110"/>
      <c r="BJ35" s="110"/>
      <c r="BK35" s="110"/>
      <c r="BL35" s="2"/>
      <c r="BM35" s="3"/>
      <c r="BN35" s="3"/>
      <c r="BO35" s="3"/>
      <c r="BP35" s="3"/>
    </row>
    <row r="36" spans="1:68" ht="15">
      <c r="A36" s="65" t="s">
        <v>253</v>
      </c>
      <c r="B36" s="66"/>
      <c r="C36" s="66"/>
      <c r="D36" s="67">
        <v>150</v>
      </c>
      <c r="E36" s="69"/>
      <c r="F36" s="90" t="s">
        <v>1312</v>
      </c>
      <c r="G36" s="66"/>
      <c r="H36" s="70" t="s">
        <v>253</v>
      </c>
      <c r="I36" s="71"/>
      <c r="J36" s="71"/>
      <c r="K36" s="70"/>
      <c r="L36" s="74">
        <v>1</v>
      </c>
      <c r="M36" s="75">
        <v>9250.6669921875</v>
      </c>
      <c r="N36" s="75">
        <v>2723.716064453125</v>
      </c>
      <c r="O36" s="76"/>
      <c r="P36" s="77"/>
      <c r="Q36" s="77"/>
      <c r="R36" s="87"/>
      <c r="S36" s="48">
        <v>2</v>
      </c>
      <c r="T36" s="48">
        <v>1</v>
      </c>
      <c r="U36" s="49">
        <v>0</v>
      </c>
      <c r="V36" s="49">
        <v>1</v>
      </c>
      <c r="W36" s="49">
        <v>0</v>
      </c>
      <c r="X36" s="49">
        <v>0.999987</v>
      </c>
      <c r="Y36" s="49">
        <v>0</v>
      </c>
      <c r="Z36" s="49">
        <v>0</v>
      </c>
      <c r="AA36" s="72">
        <v>36</v>
      </c>
      <c r="AB36" s="72"/>
      <c r="AC36" s="73"/>
      <c r="AD36" s="79" t="s">
        <v>2233</v>
      </c>
      <c r="AE36" s="79">
        <v>122</v>
      </c>
      <c r="AF36" s="79">
        <v>2522</v>
      </c>
      <c r="AG36" s="79">
        <v>4291</v>
      </c>
      <c r="AH36" s="79">
        <v>225</v>
      </c>
      <c r="AI36" s="79"/>
      <c r="AJ36" s="79" t="s">
        <v>2274</v>
      </c>
      <c r="AK36" s="79" t="s">
        <v>2192</v>
      </c>
      <c r="AL36" s="89" t="s">
        <v>2332</v>
      </c>
      <c r="AM36" s="79"/>
      <c r="AN36" s="81">
        <v>41404.57230324074</v>
      </c>
      <c r="AO36" s="79" t="s">
        <v>66</v>
      </c>
      <c r="AP36" s="79" t="s">
        <v>2352</v>
      </c>
      <c r="AQ36" s="89" t="s">
        <v>2370</v>
      </c>
      <c r="AR36" s="79" t="str">
        <f>REPLACE(INDEX(GroupVertices[Group],MATCH(Vertices[[#This Row],[Vertex]],GroupVertices[Vertex],0)),1,1,"")</f>
        <v>4</v>
      </c>
      <c r="AS36" s="48">
        <v>1</v>
      </c>
      <c r="AT36" s="49">
        <v>0.4854368932038835</v>
      </c>
      <c r="AU36" s="48">
        <v>4</v>
      </c>
      <c r="AV36" s="49">
        <v>1.941747572815534</v>
      </c>
      <c r="AW36" s="48">
        <v>0</v>
      </c>
      <c r="AX36" s="49">
        <v>0</v>
      </c>
      <c r="AY36" s="48">
        <v>201</v>
      </c>
      <c r="AZ36" s="49">
        <v>97.57281553398059</v>
      </c>
      <c r="BA36" s="48">
        <v>206</v>
      </c>
      <c r="BB36" s="48" t="s">
        <v>3607</v>
      </c>
      <c r="BC36" s="48" t="s">
        <v>3607</v>
      </c>
      <c r="BD36" s="48" t="s">
        <v>3632</v>
      </c>
      <c r="BE36" s="48" t="s">
        <v>3643</v>
      </c>
      <c r="BF36" s="48" t="s">
        <v>3656</v>
      </c>
      <c r="BG36" s="48" t="s">
        <v>3686</v>
      </c>
      <c r="BH36" s="110" t="s">
        <v>3711</v>
      </c>
      <c r="BI36" s="110" t="s">
        <v>3746</v>
      </c>
      <c r="BJ36" s="110" t="s">
        <v>3778</v>
      </c>
      <c r="BK36" s="110" t="s">
        <v>3778</v>
      </c>
      <c r="BL36" s="2"/>
      <c r="BM36" s="3"/>
      <c r="BN36" s="3"/>
      <c r="BO36" s="3"/>
      <c r="BP36" s="3"/>
    </row>
    <row r="37" spans="1:68" ht="15">
      <c r="A37" s="65" t="s">
        <v>241</v>
      </c>
      <c r="B37" s="66"/>
      <c r="C37" s="66"/>
      <c r="D37" s="67">
        <v>433.3333333333333</v>
      </c>
      <c r="E37" s="69"/>
      <c r="F37" s="90" t="s">
        <v>1300</v>
      </c>
      <c r="G37" s="66"/>
      <c r="H37" s="70" t="s">
        <v>241</v>
      </c>
      <c r="I37" s="71"/>
      <c r="J37" s="71"/>
      <c r="K37" s="70"/>
      <c r="L37" s="74">
        <v>3333.6666666666665</v>
      </c>
      <c r="M37" s="75">
        <v>7878.72412109375</v>
      </c>
      <c r="N37" s="75">
        <v>4363.7255859375</v>
      </c>
      <c r="O37" s="76"/>
      <c r="P37" s="77"/>
      <c r="Q37" s="77"/>
      <c r="R37" s="87"/>
      <c r="S37" s="48">
        <v>2</v>
      </c>
      <c r="T37" s="48">
        <v>2</v>
      </c>
      <c r="U37" s="49">
        <v>2</v>
      </c>
      <c r="V37" s="49">
        <v>0.5</v>
      </c>
      <c r="W37" s="49">
        <v>8E-06</v>
      </c>
      <c r="X37" s="49">
        <v>1.248158</v>
      </c>
      <c r="Y37" s="49">
        <v>0</v>
      </c>
      <c r="Z37" s="49">
        <v>0</v>
      </c>
      <c r="AA37" s="72">
        <v>37</v>
      </c>
      <c r="AB37" s="72"/>
      <c r="AC37" s="73"/>
      <c r="AD37" s="79" t="s">
        <v>2221</v>
      </c>
      <c r="AE37" s="79">
        <v>329</v>
      </c>
      <c r="AF37" s="79">
        <v>1477</v>
      </c>
      <c r="AG37" s="79">
        <v>3039</v>
      </c>
      <c r="AH37" s="79">
        <v>1585</v>
      </c>
      <c r="AI37" s="79"/>
      <c r="AJ37" s="79" t="s">
        <v>2262</v>
      </c>
      <c r="AK37" s="79" t="s">
        <v>2194</v>
      </c>
      <c r="AL37" s="89" t="s">
        <v>2320</v>
      </c>
      <c r="AM37" s="79"/>
      <c r="AN37" s="81">
        <v>41877.46092592592</v>
      </c>
      <c r="AO37" s="79" t="s">
        <v>66</v>
      </c>
      <c r="AP37" s="79" t="s">
        <v>2352</v>
      </c>
      <c r="AQ37" s="89" t="s">
        <v>2358</v>
      </c>
      <c r="AR37" s="79" t="str">
        <f>REPLACE(INDEX(GroupVertices[Group],MATCH(Vertices[[#This Row],[Vertex]],GroupVertices[Vertex],0)),1,1,"")</f>
        <v>3</v>
      </c>
      <c r="AS37" s="48">
        <v>0</v>
      </c>
      <c r="AT37" s="49">
        <v>0</v>
      </c>
      <c r="AU37" s="48">
        <v>0</v>
      </c>
      <c r="AV37" s="49">
        <v>0</v>
      </c>
      <c r="AW37" s="48">
        <v>0</v>
      </c>
      <c r="AX37" s="49">
        <v>0</v>
      </c>
      <c r="AY37" s="48">
        <v>87</v>
      </c>
      <c r="AZ37" s="49">
        <v>100</v>
      </c>
      <c r="BA37" s="48">
        <v>87</v>
      </c>
      <c r="BB37" s="48" t="s">
        <v>718</v>
      </c>
      <c r="BC37" s="48" t="s">
        <v>718</v>
      </c>
      <c r="BD37" s="48" t="s">
        <v>803</v>
      </c>
      <c r="BE37" s="48" t="s">
        <v>803</v>
      </c>
      <c r="BF37" s="48" t="s">
        <v>3657</v>
      </c>
      <c r="BG37" s="48" t="s">
        <v>3657</v>
      </c>
      <c r="BH37" s="110" t="s">
        <v>3712</v>
      </c>
      <c r="BI37" s="110" t="s">
        <v>3747</v>
      </c>
      <c r="BJ37" s="110" t="s">
        <v>3779</v>
      </c>
      <c r="BK37" s="110" t="s">
        <v>3779</v>
      </c>
      <c r="BL37" s="2"/>
      <c r="BM37" s="3"/>
      <c r="BN37" s="3"/>
      <c r="BO37" s="3"/>
      <c r="BP37" s="3"/>
    </row>
    <row r="38" spans="1:68" ht="15">
      <c r="A38" s="65" t="s">
        <v>257</v>
      </c>
      <c r="B38" s="66"/>
      <c r="C38" s="66"/>
      <c r="D38" s="67">
        <v>150</v>
      </c>
      <c r="E38" s="69"/>
      <c r="F38" s="90" t="s">
        <v>1316</v>
      </c>
      <c r="G38" s="66"/>
      <c r="H38" s="70" t="s">
        <v>257</v>
      </c>
      <c r="I38" s="71"/>
      <c r="J38" s="71"/>
      <c r="K38" s="70"/>
      <c r="L38" s="74">
        <v>1</v>
      </c>
      <c r="M38" s="75">
        <v>7878.72412109375</v>
      </c>
      <c r="N38" s="75">
        <v>7275.2841796875</v>
      </c>
      <c r="O38" s="76"/>
      <c r="P38" s="77"/>
      <c r="Q38" s="77"/>
      <c r="R38" s="87"/>
      <c r="S38" s="48">
        <v>2</v>
      </c>
      <c r="T38" s="48">
        <v>1</v>
      </c>
      <c r="U38" s="49">
        <v>0</v>
      </c>
      <c r="V38" s="49">
        <v>0.2</v>
      </c>
      <c r="W38" s="49">
        <v>0.211321</v>
      </c>
      <c r="X38" s="49">
        <v>0.824732</v>
      </c>
      <c r="Y38" s="49">
        <v>0</v>
      </c>
      <c r="Z38" s="49">
        <v>0</v>
      </c>
      <c r="AA38" s="72">
        <v>38</v>
      </c>
      <c r="AB38" s="72"/>
      <c r="AC38" s="73"/>
      <c r="AD38" s="79" t="s">
        <v>2235</v>
      </c>
      <c r="AE38" s="79">
        <v>3318</v>
      </c>
      <c r="AF38" s="79">
        <v>7248</v>
      </c>
      <c r="AG38" s="79">
        <v>5486</v>
      </c>
      <c r="AH38" s="79">
        <v>188</v>
      </c>
      <c r="AI38" s="79"/>
      <c r="AJ38" s="79" t="s">
        <v>2276</v>
      </c>
      <c r="AK38" s="79" t="s">
        <v>2312</v>
      </c>
      <c r="AL38" s="89" t="s">
        <v>2333</v>
      </c>
      <c r="AM38" s="79"/>
      <c r="AN38" s="81">
        <v>39686.57375</v>
      </c>
      <c r="AO38" s="79" t="s">
        <v>66</v>
      </c>
      <c r="AP38" s="79" t="s">
        <v>2352</v>
      </c>
      <c r="AQ38" s="89" t="s">
        <v>2372</v>
      </c>
      <c r="AR38" s="79" t="str">
        <f>REPLACE(INDEX(GroupVertices[Group],MATCH(Vertices[[#This Row],[Vertex]],GroupVertices[Vertex],0)),1,1,"")</f>
        <v>2</v>
      </c>
      <c r="AS38" s="48">
        <v>13</v>
      </c>
      <c r="AT38" s="49">
        <v>2.584493041749503</v>
      </c>
      <c r="AU38" s="48">
        <v>6</v>
      </c>
      <c r="AV38" s="49">
        <v>1.1928429423459244</v>
      </c>
      <c r="AW38" s="48">
        <v>0</v>
      </c>
      <c r="AX38" s="49">
        <v>0</v>
      </c>
      <c r="AY38" s="48">
        <v>484</v>
      </c>
      <c r="AZ38" s="49">
        <v>96.22266401590457</v>
      </c>
      <c r="BA38" s="48">
        <v>503</v>
      </c>
      <c r="BB38" s="48" t="s">
        <v>3610</v>
      </c>
      <c r="BC38" s="48" t="s">
        <v>3610</v>
      </c>
      <c r="BD38" s="48" t="s">
        <v>3634</v>
      </c>
      <c r="BE38" s="48" t="s">
        <v>3645</v>
      </c>
      <c r="BF38" s="48" t="s">
        <v>3662</v>
      </c>
      <c r="BG38" s="48" t="s">
        <v>3690</v>
      </c>
      <c r="BH38" s="110" t="s">
        <v>3717</v>
      </c>
      <c r="BI38" s="110" t="s">
        <v>3751</v>
      </c>
      <c r="BJ38" s="110" t="s">
        <v>3784</v>
      </c>
      <c r="BK38" s="110" t="s">
        <v>3808</v>
      </c>
      <c r="BL38" s="2"/>
      <c r="BM38" s="3"/>
      <c r="BN38" s="3"/>
      <c r="BO38" s="3"/>
      <c r="BP38" s="3"/>
    </row>
    <row r="39" spans="1:68" ht="15">
      <c r="A39" s="65" t="s">
        <v>242</v>
      </c>
      <c r="B39" s="66"/>
      <c r="C39" s="66"/>
      <c r="D39" s="67">
        <v>150</v>
      </c>
      <c r="E39" s="69"/>
      <c r="F39" s="90" t="s">
        <v>1301</v>
      </c>
      <c r="G39" s="66"/>
      <c r="H39" s="70" t="s">
        <v>242</v>
      </c>
      <c r="I39" s="71"/>
      <c r="J39" s="71"/>
      <c r="K39" s="70"/>
      <c r="L39" s="74">
        <v>1</v>
      </c>
      <c r="M39" s="75">
        <v>7878.72412109375</v>
      </c>
      <c r="N39" s="75">
        <v>8994.765625</v>
      </c>
      <c r="O39" s="76"/>
      <c r="P39" s="77"/>
      <c r="Q39" s="77"/>
      <c r="R39" s="87"/>
      <c r="S39" s="48">
        <v>2</v>
      </c>
      <c r="T39" s="48">
        <v>1</v>
      </c>
      <c r="U39" s="49">
        <v>0</v>
      </c>
      <c r="V39" s="49">
        <v>0.2</v>
      </c>
      <c r="W39" s="49">
        <v>0.211321</v>
      </c>
      <c r="X39" s="49">
        <v>0.824732</v>
      </c>
      <c r="Y39" s="49">
        <v>0</v>
      </c>
      <c r="Z39" s="49">
        <v>0</v>
      </c>
      <c r="AA39" s="72">
        <v>39</v>
      </c>
      <c r="AB39" s="72"/>
      <c r="AC39" s="73"/>
      <c r="AD39" s="79" t="s">
        <v>2222</v>
      </c>
      <c r="AE39" s="79">
        <v>326</v>
      </c>
      <c r="AF39" s="79">
        <v>6311</v>
      </c>
      <c r="AG39" s="79">
        <v>3199</v>
      </c>
      <c r="AH39" s="79">
        <v>369</v>
      </c>
      <c r="AI39" s="79"/>
      <c r="AJ39" s="79" t="s">
        <v>2263</v>
      </c>
      <c r="AK39" s="79" t="s">
        <v>2298</v>
      </c>
      <c r="AL39" s="89" t="s">
        <v>2321</v>
      </c>
      <c r="AM39" s="79"/>
      <c r="AN39" s="81">
        <v>40084.50525462963</v>
      </c>
      <c r="AO39" s="79" t="s">
        <v>66</v>
      </c>
      <c r="AP39" s="79" t="s">
        <v>2352</v>
      </c>
      <c r="AQ39" s="89" t="s">
        <v>2359</v>
      </c>
      <c r="AR39" s="79" t="str">
        <f>REPLACE(INDEX(GroupVertices[Group],MATCH(Vertices[[#This Row],[Vertex]],GroupVertices[Vertex],0)),1,1,"")</f>
        <v>2</v>
      </c>
      <c r="AS39" s="48">
        <v>0</v>
      </c>
      <c r="AT39" s="49">
        <v>0</v>
      </c>
      <c r="AU39" s="48">
        <v>1</v>
      </c>
      <c r="AV39" s="49">
        <v>0.38022813688212925</v>
      </c>
      <c r="AW39" s="48">
        <v>0</v>
      </c>
      <c r="AX39" s="49">
        <v>0</v>
      </c>
      <c r="AY39" s="48">
        <v>262</v>
      </c>
      <c r="AZ39" s="49">
        <v>99.61977186311788</v>
      </c>
      <c r="BA39" s="48">
        <v>263</v>
      </c>
      <c r="BB39" s="48" t="s">
        <v>594</v>
      </c>
      <c r="BC39" s="48" t="s">
        <v>594</v>
      </c>
      <c r="BD39" s="48" t="s">
        <v>800</v>
      </c>
      <c r="BE39" s="48" t="s">
        <v>800</v>
      </c>
      <c r="BF39" s="48" t="s">
        <v>3663</v>
      </c>
      <c r="BG39" s="48" t="s">
        <v>3663</v>
      </c>
      <c r="BH39" s="110" t="s">
        <v>3718</v>
      </c>
      <c r="BI39" s="110" t="s">
        <v>3752</v>
      </c>
      <c r="BJ39" s="110" t="s">
        <v>3785</v>
      </c>
      <c r="BK39" s="110" t="s">
        <v>3785</v>
      </c>
      <c r="BL39" s="2"/>
      <c r="BM39" s="3"/>
      <c r="BN39" s="3"/>
      <c r="BO39" s="3"/>
      <c r="BP39" s="3"/>
    </row>
    <row r="40" spans="1:68" ht="15">
      <c r="A40" s="65" t="s">
        <v>271</v>
      </c>
      <c r="B40" s="66"/>
      <c r="C40" s="66"/>
      <c r="D40" s="67">
        <v>150</v>
      </c>
      <c r="E40" s="69"/>
      <c r="F40" s="90" t="s">
        <v>1330</v>
      </c>
      <c r="G40" s="66"/>
      <c r="H40" s="70" t="s">
        <v>271</v>
      </c>
      <c r="I40" s="71"/>
      <c r="J40" s="71"/>
      <c r="K40" s="70"/>
      <c r="L40" s="74">
        <v>1</v>
      </c>
      <c r="M40" s="75">
        <v>9221.4765625</v>
      </c>
      <c r="N40" s="75">
        <v>8994.765625</v>
      </c>
      <c r="O40" s="76"/>
      <c r="P40" s="77"/>
      <c r="Q40" s="77"/>
      <c r="R40" s="87"/>
      <c r="S40" s="48">
        <v>2</v>
      </c>
      <c r="T40" s="48">
        <v>1</v>
      </c>
      <c r="U40" s="49">
        <v>0</v>
      </c>
      <c r="V40" s="49">
        <v>0.2</v>
      </c>
      <c r="W40" s="49">
        <v>0.211321</v>
      </c>
      <c r="X40" s="49">
        <v>0.824732</v>
      </c>
      <c r="Y40" s="49">
        <v>0</v>
      </c>
      <c r="Z40" s="49">
        <v>0</v>
      </c>
      <c r="AA40" s="72">
        <v>40</v>
      </c>
      <c r="AB40" s="72"/>
      <c r="AC40" s="73"/>
      <c r="AD40" s="79" t="s">
        <v>2236</v>
      </c>
      <c r="AE40" s="79">
        <v>870</v>
      </c>
      <c r="AF40" s="79">
        <v>8050</v>
      </c>
      <c r="AG40" s="79">
        <v>6782</v>
      </c>
      <c r="AH40" s="79">
        <v>363</v>
      </c>
      <c r="AI40" s="79"/>
      <c r="AJ40" s="79" t="s">
        <v>2277</v>
      </c>
      <c r="AK40" s="79" t="s">
        <v>2299</v>
      </c>
      <c r="AL40" s="89" t="s">
        <v>2334</v>
      </c>
      <c r="AM40" s="79"/>
      <c r="AN40" s="81">
        <v>39870.832280092596</v>
      </c>
      <c r="AO40" s="79" t="s">
        <v>66</v>
      </c>
      <c r="AP40" s="79" t="s">
        <v>2352</v>
      </c>
      <c r="AQ40" s="89" t="s">
        <v>2373</v>
      </c>
      <c r="AR40" s="79" t="str">
        <f>REPLACE(INDEX(GroupVertices[Group],MATCH(Vertices[[#This Row],[Vertex]],GroupVertices[Vertex],0)),1,1,"")</f>
        <v>2</v>
      </c>
      <c r="AS40" s="48">
        <v>0</v>
      </c>
      <c r="AT40" s="49">
        <v>0</v>
      </c>
      <c r="AU40" s="48">
        <v>3</v>
      </c>
      <c r="AV40" s="49">
        <v>0.6711409395973155</v>
      </c>
      <c r="AW40" s="48">
        <v>0</v>
      </c>
      <c r="AX40" s="49">
        <v>0</v>
      </c>
      <c r="AY40" s="48">
        <v>444</v>
      </c>
      <c r="AZ40" s="49">
        <v>99.32885906040268</v>
      </c>
      <c r="BA40" s="48">
        <v>447</v>
      </c>
      <c r="BB40" s="48" t="s">
        <v>3613</v>
      </c>
      <c r="BC40" s="48" t="s">
        <v>3613</v>
      </c>
      <c r="BD40" s="48" t="s">
        <v>3395</v>
      </c>
      <c r="BE40" s="48" t="s">
        <v>3399</v>
      </c>
      <c r="BF40" s="48" t="s">
        <v>3667</v>
      </c>
      <c r="BG40" s="48" t="s">
        <v>3694</v>
      </c>
      <c r="BH40" s="110" t="s">
        <v>3722</v>
      </c>
      <c r="BI40" s="110" t="s">
        <v>3756</v>
      </c>
      <c r="BJ40" s="110" t="s">
        <v>3789</v>
      </c>
      <c r="BK40" s="110" t="s">
        <v>3811</v>
      </c>
      <c r="BL40" s="2"/>
      <c r="BM40" s="3"/>
      <c r="BN40" s="3"/>
      <c r="BO40" s="3"/>
      <c r="BP40" s="3"/>
    </row>
    <row r="41" spans="1:68" ht="15">
      <c r="A41" s="65" t="s">
        <v>240</v>
      </c>
      <c r="B41" s="66"/>
      <c r="C41" s="66"/>
      <c r="D41" s="67">
        <v>150</v>
      </c>
      <c r="E41" s="69"/>
      <c r="F41" s="90" t="s">
        <v>1299</v>
      </c>
      <c r="G41" s="66"/>
      <c r="H41" s="70" t="s">
        <v>240</v>
      </c>
      <c r="I41" s="71"/>
      <c r="J41" s="71"/>
      <c r="K41" s="70"/>
      <c r="L41" s="74">
        <v>1</v>
      </c>
      <c r="M41" s="75">
        <v>9221.4765625</v>
      </c>
      <c r="N41" s="75">
        <v>5635.2744140625</v>
      </c>
      <c r="O41" s="76"/>
      <c r="P41" s="77"/>
      <c r="Q41" s="77"/>
      <c r="R41" s="87"/>
      <c r="S41" s="48">
        <v>2</v>
      </c>
      <c r="T41" s="48">
        <v>1</v>
      </c>
      <c r="U41" s="49">
        <v>0</v>
      </c>
      <c r="V41" s="49">
        <v>0.333333</v>
      </c>
      <c r="W41" s="49">
        <v>5E-06</v>
      </c>
      <c r="X41" s="49">
        <v>0.875901</v>
      </c>
      <c r="Y41" s="49">
        <v>0</v>
      </c>
      <c r="Z41" s="49">
        <v>0</v>
      </c>
      <c r="AA41" s="72">
        <v>41</v>
      </c>
      <c r="AB41" s="72"/>
      <c r="AC41" s="73"/>
      <c r="AD41" s="79" t="s">
        <v>2220</v>
      </c>
      <c r="AE41" s="79">
        <v>865</v>
      </c>
      <c r="AF41" s="79">
        <v>58116</v>
      </c>
      <c r="AG41" s="79">
        <v>12715</v>
      </c>
      <c r="AH41" s="79">
        <v>4227</v>
      </c>
      <c r="AI41" s="79"/>
      <c r="AJ41" s="79" t="s">
        <v>2261</v>
      </c>
      <c r="AK41" s="79" t="s">
        <v>2306</v>
      </c>
      <c r="AL41" s="89" t="s">
        <v>2319</v>
      </c>
      <c r="AM41" s="79"/>
      <c r="AN41" s="81">
        <v>39994.5606712963</v>
      </c>
      <c r="AO41" s="79" t="s">
        <v>66</v>
      </c>
      <c r="AP41" s="79" t="s">
        <v>2352</v>
      </c>
      <c r="AQ41" s="89" t="s">
        <v>2357</v>
      </c>
      <c r="AR41" s="79" t="str">
        <f>REPLACE(INDEX(GroupVertices[Group],MATCH(Vertices[[#This Row],[Vertex]],GroupVertices[Vertex],0)),1,1,"")</f>
        <v>3</v>
      </c>
      <c r="AS41" s="48">
        <v>13</v>
      </c>
      <c r="AT41" s="49">
        <v>3.194103194103194</v>
      </c>
      <c r="AU41" s="48">
        <v>2</v>
      </c>
      <c r="AV41" s="49">
        <v>0.4914004914004914</v>
      </c>
      <c r="AW41" s="48">
        <v>0</v>
      </c>
      <c r="AX41" s="49">
        <v>0</v>
      </c>
      <c r="AY41" s="48">
        <v>392</v>
      </c>
      <c r="AZ41" s="49">
        <v>96.31449631449631</v>
      </c>
      <c r="BA41" s="48">
        <v>407</v>
      </c>
      <c r="BB41" s="48" t="s">
        <v>3614</v>
      </c>
      <c r="BC41" s="48" t="s">
        <v>3614</v>
      </c>
      <c r="BD41" s="48" t="s">
        <v>3636</v>
      </c>
      <c r="BE41" s="48" t="s">
        <v>3636</v>
      </c>
      <c r="BF41" s="48" t="s">
        <v>3668</v>
      </c>
      <c r="BG41" s="48" t="s">
        <v>3668</v>
      </c>
      <c r="BH41" s="110" t="s">
        <v>3723</v>
      </c>
      <c r="BI41" s="110" t="s">
        <v>3757</v>
      </c>
      <c r="BJ41" s="110" t="s">
        <v>3790</v>
      </c>
      <c r="BK41" s="110" t="s">
        <v>3790</v>
      </c>
      <c r="BL41" s="2"/>
      <c r="BM41" s="3"/>
      <c r="BN41" s="3"/>
      <c r="BO41" s="3"/>
      <c r="BP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L3"/>
    <dataValidation allowBlank="1" showErrorMessage="1" sqref="BL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hyperlinks>
    <hyperlink ref="AL17" r:id="rId1" display="http://t.co/GQZAJbwfDD"/>
    <hyperlink ref="AL9" r:id="rId2" display="https://t.co/SLyCM5LNPn"/>
    <hyperlink ref="AL11" r:id="rId3" display="https://t.co/qBnzKfdAvZ"/>
    <hyperlink ref="AL32" r:id="rId4" display="http://t.co/fdlwB6tcNA"/>
    <hyperlink ref="AL41" r:id="rId5" display="https://t.co/aZuLKzH9MV"/>
    <hyperlink ref="AL37" r:id="rId6" display="https://t.co/Rtnl7zCagF"/>
    <hyperlink ref="AL39" r:id="rId7" display="http://t.co/AKLCNHh4eR"/>
    <hyperlink ref="AL22" r:id="rId8" display="https://t.co/vECdo1jh3K"/>
    <hyperlink ref="AL4" r:id="rId9" display="https://t.co/0S4ZkZVHKX"/>
    <hyperlink ref="AL13" r:id="rId10" display="https://t.co/7fYEkeL7Yx"/>
    <hyperlink ref="AL25" r:id="rId11" display="https://t.co/MXHoGLWz7i"/>
    <hyperlink ref="AL5" r:id="rId12" display="http://t.co/ki2ww09uCh"/>
    <hyperlink ref="AL18" r:id="rId13" display="http://t.co/85MfHsProU"/>
    <hyperlink ref="AL35" r:id="rId14" display="http://t.co/FHOncsgOpr"/>
    <hyperlink ref="AL27" r:id="rId15" display="https://t.co/q7qC3Hijtv"/>
    <hyperlink ref="AL30" r:id="rId16" display="https://t.co/d1ugdgHL0I"/>
    <hyperlink ref="AL28" r:id="rId17" display="https://t.co/DTRhU7ptO2"/>
    <hyperlink ref="AL36" r:id="rId18" display="http://t.co/vf0sOk0YNC"/>
    <hyperlink ref="AL8" r:id="rId19" display="https://t.co/0eMJg1dhug"/>
    <hyperlink ref="AL38" r:id="rId20" display="http://t.co/lDZnLhCNrc"/>
    <hyperlink ref="AL40" r:id="rId21" display="https://t.co/IgCd9FkY4h"/>
    <hyperlink ref="AL33" r:id="rId22" display="http://t.co/NmAsHl7kBH"/>
    <hyperlink ref="AL20" r:id="rId23" display="https://t.co/bRReo8eUTy"/>
    <hyperlink ref="AL23" r:id="rId24" display="https://t.co/an30EHFI3Z"/>
    <hyperlink ref="AL31" r:id="rId25" display="http://t.co/D4wNDtVsbf"/>
    <hyperlink ref="AL34" r:id="rId26" display="http://t.co/SXBsjlmYuN"/>
    <hyperlink ref="AL7" r:id="rId27" display="http://t.co/D5nNG7kYaf"/>
    <hyperlink ref="AL14" r:id="rId28" display="https://t.co/rQUgGHN39p"/>
    <hyperlink ref="AL19" r:id="rId29" display="http://t.co/6JIQlvDIfu"/>
    <hyperlink ref="AL12" r:id="rId30" display="https://t.co/lUbGeA9WwQ"/>
    <hyperlink ref="AL29" r:id="rId31" display="https://t.co/AqqJ0yJsAV"/>
    <hyperlink ref="AL15" r:id="rId32" display="https://t.co/9mhAMti0Gb"/>
    <hyperlink ref="AL3" r:id="rId33" display="https://t.co/kiG47b8srZ"/>
    <hyperlink ref="AL26" r:id="rId34" display="https://t.co/14Bd9URg0C"/>
    <hyperlink ref="AL21" r:id="rId35" display="https://t.co/ecugJY6I3w"/>
    <hyperlink ref="AL6" r:id="rId36" display="https://t.co/NPSeCJAc5u"/>
    <hyperlink ref="AL24" r:id="rId37" display="https://t.co/fb6IfjoDPE"/>
    <hyperlink ref="AL10" r:id="rId38" display="http://t.co/L8csJo4Go8"/>
    <hyperlink ref="F17" r:id="rId39" display="http://pbs.twimg.com/profile_images/1138798912767008768/tPrJBtD7_normal.png"/>
    <hyperlink ref="F9" r:id="rId40" display="http://pbs.twimg.com/profile_images/1154744384623132674/G6uMdidF_normal.jpg"/>
    <hyperlink ref="F11" r:id="rId41" display="http://pbs.twimg.com/profile_images/876353644374917121/km4URMzb_normal.jpg"/>
    <hyperlink ref="F32" r:id="rId42" display="http://pbs.twimg.com/profile_images/1145688684269903872/DPZHwGe3_normal.png"/>
    <hyperlink ref="F41" r:id="rId43" display="http://pbs.twimg.com/profile_images/1148873289353355265/WUBsGNtH_normal.png"/>
    <hyperlink ref="F37" r:id="rId44" display="http://pbs.twimg.com/profile_images/1148475315846623232/56RP4ffY_normal.jpg"/>
    <hyperlink ref="F39" r:id="rId45" display="http://pbs.twimg.com/profile_images/1153259110609170432/01_0lYvQ_normal.jpg"/>
    <hyperlink ref="F22" r:id="rId46" display="http://pbs.twimg.com/profile_images/1151068310328500225/P-4RV5pd_normal.png"/>
    <hyperlink ref="F4" r:id="rId47" display="http://pbs.twimg.com/profile_images/1106210518648401923/ZBJQT0p__normal.png"/>
    <hyperlink ref="F13" r:id="rId48" display="http://pbs.twimg.com/profile_images/1145591225472495616/RHxdJTXI_normal.png"/>
    <hyperlink ref="F25" r:id="rId49" display="http://pbs.twimg.com/profile_images/1155822474023571456/PnnuForu_normal.png"/>
    <hyperlink ref="F5" r:id="rId50" display="http://pbs.twimg.com/profile_images/750011675714158592/3VjJ03DB_normal.jpg"/>
    <hyperlink ref="F18" r:id="rId51" display="http://pbs.twimg.com/profile_images/875694725768130561/Oc8Wpi3w_normal.jpg"/>
    <hyperlink ref="F35" r:id="rId52" display="http://pbs.twimg.com/profile_images/1148589096698286081/9vBEoRrC_normal.png"/>
    <hyperlink ref="F27" r:id="rId53" display="http://pbs.twimg.com/profile_images/895176361425469445/PsiHOhJ__normal.jpg"/>
    <hyperlink ref="F30" r:id="rId54" display="http://pbs.twimg.com/profile_images/1145584917167783936/tgL3Q40z_normal.png"/>
    <hyperlink ref="F28" r:id="rId55" display="http://pbs.twimg.com/profile_images/898086940175724544/Eyvn0m9H_normal.jpg"/>
    <hyperlink ref="F36" r:id="rId56" display="http://pbs.twimg.com/profile_images/876787872736702464/FuPAwqjE_normal.jpg"/>
    <hyperlink ref="F8" r:id="rId57" display="http://pbs.twimg.com/profile_images/1138840900086296578/MU3gVTEI_normal.png"/>
    <hyperlink ref="F38" r:id="rId58" display="http://pbs.twimg.com/profile_images/1143081438436298752/HU5ASmjY_normal.png"/>
    <hyperlink ref="F40" r:id="rId59" display="http://pbs.twimg.com/profile_images/1158421727564697601/RLc5oFmh_normal.jpg"/>
    <hyperlink ref="F33" r:id="rId60" display="http://pbs.twimg.com/profile_images/524966376843116544/O8BEAmWL_normal.png"/>
    <hyperlink ref="F20" r:id="rId61" display="http://pbs.twimg.com/profile_images/1148152470876622848/GbBIxSkV_normal.jpg"/>
    <hyperlink ref="F23" r:id="rId62" display="http://pbs.twimg.com/profile_images/742807818370179072/a_6HcZ6A_normal.jpg"/>
    <hyperlink ref="F31" r:id="rId63" display="http://pbs.twimg.com/profile_images/742984436661276673/2NW6eZiW_normal.jpg"/>
    <hyperlink ref="F34" r:id="rId64" display="http://pbs.twimg.com/profile_images/1145719086271410181/kF3-96yz_normal.png"/>
    <hyperlink ref="F7" r:id="rId65" display="http://pbs.twimg.com/profile_images/1136211202219085824/sDBtSHc3_normal.png"/>
    <hyperlink ref="F14" r:id="rId66" display="http://pbs.twimg.com/profile_images/1145589090525601792/syau7rKB_normal.png"/>
    <hyperlink ref="F19" r:id="rId67" display="http://pbs.twimg.com/profile_images/1141242250988531712/PmCxmws4_normal.png"/>
    <hyperlink ref="F12" r:id="rId68" display="http://pbs.twimg.com/profile_images/1114089182643806208/vW-NJnCo_normal.png"/>
    <hyperlink ref="F16" r:id="rId69" display="http://pbs.twimg.com/profile_images/1011976888724738048/KyRP07NK_normal.jpg"/>
    <hyperlink ref="F29" r:id="rId70" display="http://pbs.twimg.com/profile_images/1147796980946604032/k8Xnw5Do_normal.jpg"/>
    <hyperlink ref="F15" r:id="rId71" display="http://pbs.twimg.com/profile_images/1149602376455602176/jzoeLmV2_normal.png"/>
    <hyperlink ref="F3" r:id="rId72" display="http://pbs.twimg.com/profile_images/1148862822211817472/R88AdU_V_normal.png"/>
    <hyperlink ref="F26" r:id="rId73" display="http://pbs.twimg.com/profile_images/1138375664199974913/TwH6Brgj_normal.png"/>
    <hyperlink ref="F21" r:id="rId74" display="http://pbs.twimg.com/profile_images/1045235248001404928/HZYhQ2U8_normal.jpg"/>
    <hyperlink ref="F6" r:id="rId75" display="http://pbs.twimg.com/profile_images/478896554044956675/tkiIL38-_normal.jpeg"/>
    <hyperlink ref="F24" r:id="rId76" display="http://pbs.twimg.com/profile_images/1145930189337223168/C5hbojU8_normal.png"/>
    <hyperlink ref="F10" r:id="rId77" display="http://pbs.twimg.com/profile_images/1145612612912238594/o-13-eJt_normal.png"/>
    <hyperlink ref="AQ17" r:id="rId78" display="https://twitter.com/ey_uki"/>
    <hyperlink ref="AQ9" r:id="rId79" display="https://twitter.com/ey_nederland"/>
    <hyperlink ref="AQ11" r:id="rId80" display="https://twitter.com/ey_mena"/>
    <hyperlink ref="AQ32" r:id="rId81" display="https://twitter.com/mckinsey_de"/>
    <hyperlink ref="AQ41" r:id="rId82" display="https://twitter.com/kpmguk"/>
    <hyperlink ref="AQ37" r:id="rId83" display="https://twitter.com/kpmgfinland"/>
    <hyperlink ref="AQ39" r:id="rId84" display="https://twitter.com/kpmg_nl"/>
    <hyperlink ref="AQ22" r:id="rId85" display="https://twitter.com/kpmg_france"/>
    <hyperlink ref="AQ4" r:id="rId86" display="https://twitter.com/kpmg_de"/>
    <hyperlink ref="AQ13" r:id="rId87" display="https://twitter.com/kpmg_ch"/>
    <hyperlink ref="AQ25" r:id="rId88" display="https://twitter.com/ibmch"/>
    <hyperlink ref="AQ5" r:id="rId89" display="https://twitter.com/ibm_uk_news"/>
    <hyperlink ref="AQ18" r:id="rId90" display="https://twitter.com/ibm_france"/>
    <hyperlink ref="AQ35" r:id="rId91" display="https://twitter.com/eyfrance"/>
    <hyperlink ref="AQ27" r:id="rId92" display="https://twitter.com/ey_switzerland"/>
    <hyperlink ref="AQ30" r:id="rId93" display="https://twitter.com/ey_suomi"/>
    <hyperlink ref="AQ28" r:id="rId94" display="https://twitter.com/ey_norge"/>
    <hyperlink ref="AQ36" r:id="rId95" display="https://twitter.com/ey_germany"/>
    <hyperlink ref="AQ8" r:id="rId96" display="https://twitter.com/ey_africa"/>
    <hyperlink ref="AQ38" r:id="rId97" display="https://twitter.com/deloittenl"/>
    <hyperlink ref="AQ40" r:id="rId98" display="https://twitter.com/pwc_nederland"/>
    <hyperlink ref="AQ33" r:id="rId99" display="https://twitter.com/pwc_za"/>
    <hyperlink ref="AQ20" r:id="rId100" display="https://twitter.com/deloitteuk"/>
    <hyperlink ref="AQ23" r:id="rId101" display="https://twitter.com/deloittesa"/>
    <hyperlink ref="AQ31" r:id="rId102" display="https://twitter.com/deloitteme"/>
    <hyperlink ref="AQ34" r:id="rId103" display="https://twitter.com/deloittefrance"/>
    <hyperlink ref="AQ7" r:id="rId104" display="https://twitter.com/accenturefrance"/>
    <hyperlink ref="AQ14" r:id="rId105" display="https://twitter.com/deloittefinland"/>
    <hyperlink ref="AQ19" r:id="rId106" display="https://twitter.com/deloittede"/>
    <hyperlink ref="AQ12" r:id="rId107" display="https://twitter.com/deloittech"/>
    <hyperlink ref="AQ16" r:id="rId108" display="https://twitter.com/pwc_france"/>
    <hyperlink ref="AQ29" r:id="rId109" display="https://twitter.com/pwc_switzerland"/>
    <hyperlink ref="AQ15" r:id="rId110" display="https://twitter.com/accentureuk"/>
    <hyperlink ref="AQ3" r:id="rId111" display="https://twitter.com/pwc_uk"/>
    <hyperlink ref="AQ26" r:id="rId112" display="https://twitter.com/accenturenl"/>
    <hyperlink ref="AQ21" r:id="rId113" display="https://twitter.com/accenture_me"/>
    <hyperlink ref="AQ6" r:id="rId114" display="https://twitter.com/pwc_middle_east"/>
    <hyperlink ref="AQ24" r:id="rId115" display="https://twitter.com/pwc_suomi"/>
    <hyperlink ref="AQ10" r:id="rId116" display="https://twitter.com/pwc_de"/>
  </hyperlinks>
  <printOptions/>
  <pageMargins left="0.7" right="0.7" top="0.75" bottom="0.75" header="0.3" footer="0.3"/>
  <pageSetup horizontalDpi="600" verticalDpi="600" orientation="portrait" r:id="rId120"/>
  <legacyDrawing r:id="rId118"/>
  <tableParts>
    <tablePart r:id="rId1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421875" style="0" bestFit="1" customWidth="1"/>
    <col min="30" max="30" width="31.5742187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3080</v>
      </c>
      <c r="Z2" s="52" t="s">
        <v>3081</v>
      </c>
      <c r="AA2" s="52" t="s">
        <v>3082</v>
      </c>
      <c r="AB2" s="52" t="s">
        <v>3083</v>
      </c>
      <c r="AC2" s="52" t="s">
        <v>3084</v>
      </c>
      <c r="AD2" s="52" t="s">
        <v>3085</v>
      </c>
      <c r="AE2" s="52" t="s">
        <v>3086</v>
      </c>
      <c r="AF2" s="52" t="s">
        <v>3087</v>
      </c>
      <c r="AG2" s="52" t="s">
        <v>3090</v>
      </c>
      <c r="AH2" s="13" t="s">
        <v>3112</v>
      </c>
      <c r="AI2" s="13" t="s">
        <v>3120</v>
      </c>
      <c r="AJ2" s="13" t="s">
        <v>3128</v>
      </c>
      <c r="AK2" s="13" t="s">
        <v>3135</v>
      </c>
      <c r="AL2" s="13" t="s">
        <v>3150</v>
      </c>
      <c r="AM2" s="13" t="s">
        <v>3163</v>
      </c>
      <c r="AN2" s="13" t="s">
        <v>3164</v>
      </c>
      <c r="AO2" s="13" t="s">
        <v>3171</v>
      </c>
    </row>
    <row r="3" spans="1:41" ht="15">
      <c r="A3" s="88" t="s">
        <v>2408</v>
      </c>
      <c r="B3" s="66" t="s">
        <v>2413</v>
      </c>
      <c r="C3" s="66" t="s">
        <v>56</v>
      </c>
      <c r="D3" s="92"/>
      <c r="E3" s="91"/>
      <c r="F3" s="93" t="s">
        <v>3822</v>
      </c>
      <c r="G3" s="94"/>
      <c r="H3" s="94"/>
      <c r="I3" s="95">
        <v>3</v>
      </c>
      <c r="J3" s="96"/>
      <c r="K3" s="48">
        <v>28</v>
      </c>
      <c r="L3" s="48">
        <v>3</v>
      </c>
      <c r="M3" s="48">
        <v>187</v>
      </c>
      <c r="N3" s="48">
        <v>190</v>
      </c>
      <c r="O3" s="48">
        <v>190</v>
      </c>
      <c r="P3" s="49" t="s">
        <v>2421</v>
      </c>
      <c r="Q3" s="49" t="s">
        <v>2421</v>
      </c>
      <c r="R3" s="48">
        <v>28</v>
      </c>
      <c r="S3" s="48">
        <v>28</v>
      </c>
      <c r="T3" s="48">
        <v>1</v>
      </c>
      <c r="U3" s="48">
        <v>19</v>
      </c>
      <c r="V3" s="48">
        <v>0</v>
      </c>
      <c r="W3" s="49">
        <v>0</v>
      </c>
      <c r="X3" s="49">
        <v>0</v>
      </c>
      <c r="Y3" s="48">
        <v>118</v>
      </c>
      <c r="Z3" s="49">
        <v>2.364729458917836</v>
      </c>
      <c r="AA3" s="48">
        <v>112</v>
      </c>
      <c r="AB3" s="49">
        <v>2.244488977955912</v>
      </c>
      <c r="AC3" s="48">
        <v>0</v>
      </c>
      <c r="AD3" s="49">
        <v>0</v>
      </c>
      <c r="AE3" s="48">
        <v>4760</v>
      </c>
      <c r="AF3" s="49">
        <v>95.39078156312625</v>
      </c>
      <c r="AG3" s="48">
        <v>4990</v>
      </c>
      <c r="AH3" s="79" t="s">
        <v>3529</v>
      </c>
      <c r="AI3" s="79" t="s">
        <v>3533</v>
      </c>
      <c r="AJ3" s="79" t="s">
        <v>3546</v>
      </c>
      <c r="AK3" s="86" t="s">
        <v>3551</v>
      </c>
      <c r="AL3" s="86" t="s">
        <v>3581</v>
      </c>
      <c r="AM3" s="86"/>
      <c r="AN3" s="86" t="s">
        <v>3588</v>
      </c>
      <c r="AO3" s="86" t="s">
        <v>3593</v>
      </c>
    </row>
    <row r="4" spans="1:41" ht="15">
      <c r="A4" s="115" t="s">
        <v>2409</v>
      </c>
      <c r="B4" s="66" t="s">
        <v>2414</v>
      </c>
      <c r="C4" s="66" t="s">
        <v>56</v>
      </c>
      <c r="D4" s="98"/>
      <c r="E4" s="97"/>
      <c r="F4" s="99" t="s">
        <v>3823</v>
      </c>
      <c r="G4" s="100"/>
      <c r="H4" s="100"/>
      <c r="I4" s="101">
        <v>4</v>
      </c>
      <c r="J4" s="102"/>
      <c r="K4" s="48">
        <v>4</v>
      </c>
      <c r="L4" s="48">
        <v>3</v>
      </c>
      <c r="M4" s="48">
        <v>49</v>
      </c>
      <c r="N4" s="48">
        <v>52</v>
      </c>
      <c r="O4" s="48">
        <v>49</v>
      </c>
      <c r="P4" s="49">
        <v>0</v>
      </c>
      <c r="Q4" s="49">
        <v>0</v>
      </c>
      <c r="R4" s="48">
        <v>1</v>
      </c>
      <c r="S4" s="48">
        <v>0</v>
      </c>
      <c r="T4" s="48">
        <v>4</v>
      </c>
      <c r="U4" s="48">
        <v>52</v>
      </c>
      <c r="V4" s="48">
        <v>2</v>
      </c>
      <c r="W4" s="49">
        <v>1.125</v>
      </c>
      <c r="X4" s="49">
        <v>0.25</v>
      </c>
      <c r="Y4" s="48">
        <v>13</v>
      </c>
      <c r="Z4" s="49">
        <v>0.9672619047619048</v>
      </c>
      <c r="AA4" s="48">
        <v>11</v>
      </c>
      <c r="AB4" s="49">
        <v>0.8184523809523809</v>
      </c>
      <c r="AC4" s="48">
        <v>0</v>
      </c>
      <c r="AD4" s="49">
        <v>0</v>
      </c>
      <c r="AE4" s="48">
        <v>1320</v>
      </c>
      <c r="AF4" s="49">
        <v>98.21428571428571</v>
      </c>
      <c r="AG4" s="48">
        <v>1344</v>
      </c>
      <c r="AH4" s="79" t="s">
        <v>3530</v>
      </c>
      <c r="AI4" s="79" t="s">
        <v>3534</v>
      </c>
      <c r="AJ4" s="79" t="s">
        <v>3547</v>
      </c>
      <c r="AK4" s="86" t="s">
        <v>3552</v>
      </c>
      <c r="AL4" s="86" t="s">
        <v>3582</v>
      </c>
      <c r="AM4" s="79"/>
      <c r="AN4" s="79" t="s">
        <v>3589</v>
      </c>
      <c r="AO4" s="79" t="s">
        <v>3594</v>
      </c>
    </row>
    <row r="5" spans="1:41" ht="15">
      <c r="A5" s="115" t="s">
        <v>2410</v>
      </c>
      <c r="B5" s="66" t="s">
        <v>2415</v>
      </c>
      <c r="C5" s="66" t="s">
        <v>56</v>
      </c>
      <c r="D5" s="98"/>
      <c r="E5" s="97"/>
      <c r="F5" s="99" t="s">
        <v>3824</v>
      </c>
      <c r="G5" s="100"/>
      <c r="H5" s="100"/>
      <c r="I5" s="101">
        <v>5</v>
      </c>
      <c r="J5" s="102"/>
      <c r="K5" s="48">
        <v>3</v>
      </c>
      <c r="L5" s="48">
        <v>3</v>
      </c>
      <c r="M5" s="48">
        <v>17</v>
      </c>
      <c r="N5" s="48">
        <v>20</v>
      </c>
      <c r="O5" s="48">
        <v>18</v>
      </c>
      <c r="P5" s="49">
        <v>0</v>
      </c>
      <c r="Q5" s="49">
        <v>0</v>
      </c>
      <c r="R5" s="48">
        <v>1</v>
      </c>
      <c r="S5" s="48">
        <v>0</v>
      </c>
      <c r="T5" s="48">
        <v>3</v>
      </c>
      <c r="U5" s="48">
        <v>20</v>
      </c>
      <c r="V5" s="48">
        <v>2</v>
      </c>
      <c r="W5" s="49">
        <v>0.888889</v>
      </c>
      <c r="X5" s="49">
        <v>0.3333333333333333</v>
      </c>
      <c r="Y5" s="48">
        <v>14</v>
      </c>
      <c r="Z5" s="49">
        <v>2.6315789473684212</v>
      </c>
      <c r="AA5" s="48">
        <v>3</v>
      </c>
      <c r="AB5" s="49">
        <v>0.5639097744360902</v>
      </c>
      <c r="AC5" s="48">
        <v>0</v>
      </c>
      <c r="AD5" s="49">
        <v>0</v>
      </c>
      <c r="AE5" s="48">
        <v>515</v>
      </c>
      <c r="AF5" s="49">
        <v>96.80451127819549</v>
      </c>
      <c r="AG5" s="48">
        <v>532</v>
      </c>
      <c r="AH5" s="79" t="s">
        <v>3531</v>
      </c>
      <c r="AI5" s="79" t="s">
        <v>3535</v>
      </c>
      <c r="AJ5" s="79" t="s">
        <v>3548</v>
      </c>
      <c r="AK5" s="86" t="s">
        <v>3553</v>
      </c>
      <c r="AL5" s="86" t="s">
        <v>3583</v>
      </c>
      <c r="AM5" s="79" t="s">
        <v>241</v>
      </c>
      <c r="AN5" s="79" t="s">
        <v>3590</v>
      </c>
      <c r="AO5" s="79" t="s">
        <v>3595</v>
      </c>
    </row>
    <row r="6" spans="1:41" ht="15">
      <c r="A6" s="115" t="s">
        <v>2411</v>
      </c>
      <c r="B6" s="66" t="s">
        <v>2416</v>
      </c>
      <c r="C6" s="66" t="s">
        <v>56</v>
      </c>
      <c r="D6" s="98"/>
      <c r="E6" s="97"/>
      <c r="F6" s="99" t="s">
        <v>3825</v>
      </c>
      <c r="G6" s="100"/>
      <c r="H6" s="100"/>
      <c r="I6" s="101">
        <v>6</v>
      </c>
      <c r="J6" s="102"/>
      <c r="K6" s="48">
        <v>2</v>
      </c>
      <c r="L6" s="48">
        <v>1</v>
      </c>
      <c r="M6" s="48">
        <v>13</v>
      </c>
      <c r="N6" s="48">
        <v>14</v>
      </c>
      <c r="O6" s="48">
        <v>13</v>
      </c>
      <c r="P6" s="49">
        <v>0</v>
      </c>
      <c r="Q6" s="49">
        <v>0</v>
      </c>
      <c r="R6" s="48">
        <v>1</v>
      </c>
      <c r="S6" s="48">
        <v>0</v>
      </c>
      <c r="T6" s="48">
        <v>2</v>
      </c>
      <c r="U6" s="48">
        <v>14</v>
      </c>
      <c r="V6" s="48">
        <v>1</v>
      </c>
      <c r="W6" s="49">
        <v>0.5</v>
      </c>
      <c r="X6" s="49">
        <v>0.5</v>
      </c>
      <c r="Y6" s="48">
        <v>3</v>
      </c>
      <c r="Z6" s="49">
        <v>0.9615384615384616</v>
      </c>
      <c r="AA6" s="48">
        <v>8</v>
      </c>
      <c r="AB6" s="49">
        <v>2.5641025641025643</v>
      </c>
      <c r="AC6" s="48">
        <v>0</v>
      </c>
      <c r="AD6" s="49">
        <v>0</v>
      </c>
      <c r="AE6" s="48">
        <v>301</v>
      </c>
      <c r="AF6" s="49">
        <v>96.47435897435898</v>
      </c>
      <c r="AG6" s="48">
        <v>312</v>
      </c>
      <c r="AH6" s="79" t="s">
        <v>3532</v>
      </c>
      <c r="AI6" s="79" t="s">
        <v>3383</v>
      </c>
      <c r="AJ6" s="79" t="s">
        <v>3549</v>
      </c>
      <c r="AK6" s="86" t="s">
        <v>3554</v>
      </c>
      <c r="AL6" s="86" t="s">
        <v>3584</v>
      </c>
      <c r="AM6" s="79"/>
      <c r="AN6" s="79" t="s">
        <v>3591</v>
      </c>
      <c r="AO6" s="79" t="s">
        <v>3596</v>
      </c>
    </row>
    <row r="7" spans="1:41" ht="15">
      <c r="A7" s="115" t="s">
        <v>2412</v>
      </c>
      <c r="B7" s="66" t="s">
        <v>2417</v>
      </c>
      <c r="C7" s="66" t="s">
        <v>56</v>
      </c>
      <c r="D7" s="98"/>
      <c r="E7" s="97"/>
      <c r="F7" s="99" t="s">
        <v>3826</v>
      </c>
      <c r="G7" s="100"/>
      <c r="H7" s="100"/>
      <c r="I7" s="101">
        <v>7</v>
      </c>
      <c r="J7" s="102"/>
      <c r="K7" s="48">
        <v>2</v>
      </c>
      <c r="L7" s="48">
        <v>1</v>
      </c>
      <c r="M7" s="48">
        <v>2</v>
      </c>
      <c r="N7" s="48">
        <v>3</v>
      </c>
      <c r="O7" s="48">
        <v>2</v>
      </c>
      <c r="P7" s="49">
        <v>0</v>
      </c>
      <c r="Q7" s="49">
        <v>0</v>
      </c>
      <c r="R7" s="48">
        <v>1</v>
      </c>
      <c r="S7" s="48">
        <v>0</v>
      </c>
      <c r="T7" s="48">
        <v>2</v>
      </c>
      <c r="U7" s="48">
        <v>3</v>
      </c>
      <c r="V7" s="48">
        <v>1</v>
      </c>
      <c r="W7" s="49">
        <v>0.5</v>
      </c>
      <c r="X7" s="49">
        <v>0.5</v>
      </c>
      <c r="Y7" s="48">
        <v>2</v>
      </c>
      <c r="Z7" s="49">
        <v>2.5316455696202533</v>
      </c>
      <c r="AA7" s="48">
        <v>0</v>
      </c>
      <c r="AB7" s="49">
        <v>0</v>
      </c>
      <c r="AC7" s="48">
        <v>0</v>
      </c>
      <c r="AD7" s="49">
        <v>0</v>
      </c>
      <c r="AE7" s="48">
        <v>77</v>
      </c>
      <c r="AF7" s="49">
        <v>97.46835443037975</v>
      </c>
      <c r="AG7" s="48">
        <v>79</v>
      </c>
      <c r="AH7" s="79"/>
      <c r="AI7" s="79"/>
      <c r="AJ7" s="79" t="s">
        <v>3550</v>
      </c>
      <c r="AK7" s="86" t="s">
        <v>3555</v>
      </c>
      <c r="AL7" s="86" t="s">
        <v>3585</v>
      </c>
      <c r="AM7" s="79"/>
      <c r="AN7" s="79" t="s">
        <v>3592</v>
      </c>
      <c r="AO7" s="79" t="s">
        <v>3597</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2408</v>
      </c>
      <c r="B2" s="86" t="s">
        <v>263</v>
      </c>
      <c r="C2" s="79">
        <f>VLOOKUP(GroupVertices[[#This Row],[Vertex]],Vertices[],MATCH("ID",Vertices[[#Headers],[Vertex]:[Top Word Pairs in Tweet by Salience]],0),FALSE)</f>
        <v>15</v>
      </c>
    </row>
    <row r="3" spans="1:3" ht="15">
      <c r="A3" s="79" t="s">
        <v>2408</v>
      </c>
      <c r="B3" s="86" t="s">
        <v>236</v>
      </c>
      <c r="C3" s="79">
        <f>VLOOKUP(GroupVertices[[#This Row],[Vertex]],Vertices[],MATCH("ID",Vertices[[#Headers],[Vertex]:[Top Word Pairs in Tweet by Salience]],0),FALSE)</f>
        <v>17</v>
      </c>
    </row>
    <row r="4" spans="1:3" ht="15">
      <c r="A4" s="79" t="s">
        <v>2408</v>
      </c>
      <c r="B4" s="86" t="s">
        <v>268</v>
      </c>
      <c r="C4" s="79">
        <f>VLOOKUP(GroupVertices[[#This Row],[Vertex]],Vertices[],MATCH("ID",Vertices[[#Headers],[Vertex]:[Top Word Pairs in Tweet by Salience]],0),FALSE)</f>
        <v>3</v>
      </c>
    </row>
    <row r="5" spans="1:3" ht="15">
      <c r="A5" s="79" t="s">
        <v>2408</v>
      </c>
      <c r="B5" s="86" t="s">
        <v>239</v>
      </c>
      <c r="C5" s="79">
        <f>VLOOKUP(GroupVertices[[#This Row],[Vertex]],Vertices[],MATCH("ID",Vertices[[#Headers],[Vertex]:[Top Word Pairs in Tweet by Salience]],0),FALSE)</f>
        <v>32</v>
      </c>
    </row>
    <row r="6" spans="1:3" ht="15">
      <c r="A6" s="79" t="s">
        <v>2408</v>
      </c>
      <c r="B6" s="86" t="s">
        <v>256</v>
      </c>
      <c r="C6" s="79">
        <f>VLOOKUP(GroupVertices[[#This Row],[Vertex]],Vertices[],MATCH("ID",Vertices[[#Headers],[Vertex]:[Top Word Pairs in Tweet by Salience]],0),FALSE)</f>
        <v>23</v>
      </c>
    </row>
    <row r="7" spans="1:3" ht="15">
      <c r="A7" s="79" t="s">
        <v>2408</v>
      </c>
      <c r="B7" s="86" t="s">
        <v>267</v>
      </c>
      <c r="C7" s="79">
        <f>VLOOKUP(GroupVertices[[#This Row],[Vertex]],Vertices[],MATCH("ID",Vertices[[#Headers],[Vertex]:[Top Word Pairs in Tweet by Salience]],0),FALSE)</f>
        <v>33</v>
      </c>
    </row>
    <row r="8" spans="1:3" ht="15">
      <c r="A8" s="79" t="s">
        <v>2408</v>
      </c>
      <c r="B8" s="86" t="s">
        <v>269</v>
      </c>
      <c r="C8" s="79">
        <f>VLOOKUP(GroupVertices[[#This Row],[Vertex]],Vertices[],MATCH("ID",Vertices[[#Headers],[Vertex]:[Top Word Pairs in Tweet by Salience]],0),FALSE)</f>
        <v>29</v>
      </c>
    </row>
    <row r="9" spans="1:3" ht="15">
      <c r="A9" s="79" t="s">
        <v>2408</v>
      </c>
      <c r="B9" s="86" t="s">
        <v>262</v>
      </c>
      <c r="C9" s="79">
        <f>VLOOKUP(GroupVertices[[#This Row],[Vertex]],Vertices[],MATCH("ID",Vertices[[#Headers],[Vertex]:[Top Word Pairs in Tweet by Salience]],0),FALSE)</f>
        <v>12</v>
      </c>
    </row>
    <row r="10" spans="1:3" ht="15">
      <c r="A10" s="79" t="s">
        <v>2408</v>
      </c>
      <c r="B10" s="86" t="s">
        <v>245</v>
      </c>
      <c r="C10" s="79">
        <f>VLOOKUP(GroupVertices[[#This Row],[Vertex]],Vertices[],MATCH("ID",Vertices[[#Headers],[Vertex]:[Top Word Pairs in Tweet by Salience]],0),FALSE)</f>
        <v>13</v>
      </c>
    </row>
    <row r="11" spans="1:3" ht="15">
      <c r="A11" s="79" t="s">
        <v>2408</v>
      </c>
      <c r="B11" s="86" t="s">
        <v>261</v>
      </c>
      <c r="C11" s="79">
        <f>VLOOKUP(GroupVertices[[#This Row],[Vertex]],Vertices[],MATCH("ID",Vertices[[#Headers],[Vertex]:[Top Word Pairs in Tweet by Salience]],0),FALSE)</f>
        <v>19</v>
      </c>
    </row>
    <row r="12" spans="1:3" ht="15">
      <c r="A12" s="79" t="s">
        <v>2408</v>
      </c>
      <c r="B12" s="86" t="s">
        <v>274</v>
      </c>
      <c r="C12" s="79">
        <f>VLOOKUP(GroupVertices[[#This Row],[Vertex]],Vertices[],MATCH("ID",Vertices[[#Headers],[Vertex]:[Top Word Pairs in Tweet by Salience]],0),FALSE)</f>
        <v>10</v>
      </c>
    </row>
    <row r="13" spans="1:3" ht="15">
      <c r="A13" s="79" t="s">
        <v>2408</v>
      </c>
      <c r="B13" s="86" t="s">
        <v>238</v>
      </c>
      <c r="C13" s="79">
        <f>VLOOKUP(GroupVertices[[#This Row],[Vertex]],Vertices[],MATCH("ID",Vertices[[#Headers],[Vertex]:[Top Word Pairs in Tweet by Salience]],0),FALSE)</f>
        <v>11</v>
      </c>
    </row>
    <row r="14" spans="1:3" ht="15">
      <c r="A14" s="79" t="s">
        <v>2408</v>
      </c>
      <c r="B14" s="86" t="s">
        <v>264</v>
      </c>
      <c r="C14" s="79">
        <f>VLOOKUP(GroupVertices[[#This Row],[Vertex]],Vertices[],MATCH("ID",Vertices[[#Headers],[Vertex]:[Top Word Pairs in Tweet by Salience]],0),FALSE)</f>
        <v>26</v>
      </c>
    </row>
    <row r="15" spans="1:3" ht="15">
      <c r="A15" s="79" t="s">
        <v>2408</v>
      </c>
      <c r="B15" s="86" t="s">
        <v>259</v>
      </c>
      <c r="C15" s="79">
        <f>VLOOKUP(GroupVertices[[#This Row],[Vertex]],Vertices[],MATCH("ID",Vertices[[#Headers],[Vertex]:[Top Word Pairs in Tweet by Salience]],0),FALSE)</f>
        <v>34</v>
      </c>
    </row>
    <row r="16" spans="1:3" ht="15">
      <c r="A16" s="79" t="s">
        <v>2408</v>
      </c>
      <c r="B16" s="86" t="s">
        <v>246</v>
      </c>
      <c r="C16" s="79">
        <f>VLOOKUP(GroupVertices[[#This Row],[Vertex]],Vertices[],MATCH("ID",Vertices[[#Headers],[Vertex]:[Top Word Pairs in Tweet by Salience]],0),FALSE)</f>
        <v>25</v>
      </c>
    </row>
    <row r="17" spans="1:3" ht="15">
      <c r="A17" s="79" t="s">
        <v>2408</v>
      </c>
      <c r="B17" s="86" t="s">
        <v>273</v>
      </c>
      <c r="C17" s="79">
        <f>VLOOKUP(GroupVertices[[#This Row],[Vertex]],Vertices[],MATCH("ID",Vertices[[#Headers],[Vertex]:[Top Word Pairs in Tweet by Salience]],0),FALSE)</f>
        <v>16</v>
      </c>
    </row>
    <row r="18" spans="1:3" ht="15">
      <c r="A18" s="79" t="s">
        <v>2408</v>
      </c>
      <c r="B18" s="86" t="s">
        <v>251</v>
      </c>
      <c r="C18" s="79">
        <f>VLOOKUP(GroupVertices[[#This Row],[Vertex]],Vertices[],MATCH("ID",Vertices[[#Headers],[Vertex]:[Top Word Pairs in Tweet by Salience]],0),FALSE)</f>
        <v>30</v>
      </c>
    </row>
    <row r="19" spans="1:3" ht="15">
      <c r="A19" s="79" t="s">
        <v>2408</v>
      </c>
      <c r="B19" s="86" t="s">
        <v>255</v>
      </c>
      <c r="C19" s="79">
        <f>VLOOKUP(GroupVertices[[#This Row],[Vertex]],Vertices[],MATCH("ID",Vertices[[#Headers],[Vertex]:[Top Word Pairs in Tweet by Salience]],0),FALSE)</f>
        <v>20</v>
      </c>
    </row>
    <row r="20" spans="1:3" ht="15">
      <c r="A20" s="79" t="s">
        <v>2408</v>
      </c>
      <c r="B20" s="86" t="s">
        <v>270</v>
      </c>
      <c r="C20" s="79">
        <f>VLOOKUP(GroupVertices[[#This Row],[Vertex]],Vertices[],MATCH("ID",Vertices[[#Headers],[Vertex]:[Top Word Pairs in Tweet by Salience]],0),FALSE)</f>
        <v>24</v>
      </c>
    </row>
    <row r="21" spans="1:3" ht="15">
      <c r="A21" s="79" t="s">
        <v>2408</v>
      </c>
      <c r="B21" s="86" t="s">
        <v>243</v>
      </c>
      <c r="C21" s="79">
        <f>VLOOKUP(GroupVertices[[#This Row],[Vertex]],Vertices[],MATCH("ID",Vertices[[#Headers],[Vertex]:[Top Word Pairs in Tweet by Salience]],0),FALSE)</f>
        <v>22</v>
      </c>
    </row>
    <row r="22" spans="1:3" ht="15">
      <c r="A22" s="79" t="s">
        <v>2408</v>
      </c>
      <c r="B22" s="86" t="s">
        <v>252</v>
      </c>
      <c r="C22" s="79">
        <f>VLOOKUP(GroupVertices[[#This Row],[Vertex]],Vertices[],MATCH("ID",Vertices[[#Headers],[Vertex]:[Top Word Pairs in Tweet by Salience]],0),FALSE)</f>
        <v>28</v>
      </c>
    </row>
    <row r="23" spans="1:3" ht="15">
      <c r="A23" s="79" t="s">
        <v>2408</v>
      </c>
      <c r="B23" s="86" t="s">
        <v>247</v>
      </c>
      <c r="C23" s="79">
        <f>VLOOKUP(GroupVertices[[#This Row],[Vertex]],Vertices[],MATCH("ID",Vertices[[#Headers],[Vertex]:[Top Word Pairs in Tweet by Salience]],0),FALSE)</f>
        <v>5</v>
      </c>
    </row>
    <row r="24" spans="1:3" ht="15">
      <c r="A24" s="79" t="s">
        <v>2408</v>
      </c>
      <c r="B24" s="86" t="s">
        <v>254</v>
      </c>
      <c r="C24" s="79">
        <f>VLOOKUP(GroupVertices[[#This Row],[Vertex]],Vertices[],MATCH("ID",Vertices[[#Headers],[Vertex]:[Top Word Pairs in Tweet by Salience]],0),FALSE)</f>
        <v>8</v>
      </c>
    </row>
    <row r="25" spans="1:3" ht="15">
      <c r="A25" s="79" t="s">
        <v>2408</v>
      </c>
      <c r="B25" s="86" t="s">
        <v>244</v>
      </c>
      <c r="C25" s="79">
        <f>VLOOKUP(GroupVertices[[#This Row],[Vertex]],Vertices[],MATCH("ID",Vertices[[#Headers],[Vertex]:[Top Word Pairs in Tweet by Salience]],0),FALSE)</f>
        <v>4</v>
      </c>
    </row>
    <row r="26" spans="1:3" ht="15">
      <c r="A26" s="79" t="s">
        <v>2408</v>
      </c>
      <c r="B26" s="86" t="s">
        <v>272</v>
      </c>
      <c r="C26" s="79">
        <f>VLOOKUP(GroupVertices[[#This Row],[Vertex]],Vertices[],MATCH("ID",Vertices[[#Headers],[Vertex]:[Top Word Pairs in Tweet by Salience]],0),FALSE)</f>
        <v>6</v>
      </c>
    </row>
    <row r="27" spans="1:3" ht="15">
      <c r="A27" s="79" t="s">
        <v>2408</v>
      </c>
      <c r="B27" s="86" t="s">
        <v>248</v>
      </c>
      <c r="C27" s="79">
        <f>VLOOKUP(GroupVertices[[#This Row],[Vertex]],Vertices[],MATCH("ID",Vertices[[#Headers],[Vertex]:[Top Word Pairs in Tweet by Salience]],0),FALSE)</f>
        <v>18</v>
      </c>
    </row>
    <row r="28" spans="1:3" ht="15">
      <c r="A28" s="79" t="s">
        <v>2408</v>
      </c>
      <c r="B28" s="86" t="s">
        <v>266</v>
      </c>
      <c r="C28" s="79">
        <f>VLOOKUP(GroupVertices[[#This Row],[Vertex]],Vertices[],MATCH("ID",Vertices[[#Headers],[Vertex]:[Top Word Pairs in Tweet by Salience]],0),FALSE)</f>
        <v>21</v>
      </c>
    </row>
    <row r="29" spans="1:3" ht="15">
      <c r="A29" s="79" t="s">
        <v>2408</v>
      </c>
      <c r="B29" s="86" t="s">
        <v>258</v>
      </c>
      <c r="C29" s="79">
        <f>VLOOKUP(GroupVertices[[#This Row],[Vertex]],Vertices[],MATCH("ID",Vertices[[#Headers],[Vertex]:[Top Word Pairs in Tweet by Salience]],0),FALSE)</f>
        <v>31</v>
      </c>
    </row>
    <row r="30" spans="1:3" ht="15">
      <c r="A30" s="79" t="s">
        <v>2409</v>
      </c>
      <c r="B30" s="86" t="s">
        <v>257</v>
      </c>
      <c r="C30" s="79">
        <f>VLOOKUP(GroupVertices[[#This Row],[Vertex]],Vertices[],MATCH("ID",Vertices[[#Headers],[Vertex]:[Top Word Pairs in Tweet by Salience]],0),FALSE)</f>
        <v>38</v>
      </c>
    </row>
    <row r="31" spans="1:3" ht="15">
      <c r="A31" s="79" t="s">
        <v>2409</v>
      </c>
      <c r="B31" s="86" t="s">
        <v>237</v>
      </c>
      <c r="C31" s="79">
        <f>VLOOKUP(GroupVertices[[#This Row],[Vertex]],Vertices[],MATCH("ID",Vertices[[#Headers],[Vertex]:[Top Word Pairs in Tweet by Salience]],0),FALSE)</f>
        <v>9</v>
      </c>
    </row>
    <row r="32" spans="1:3" ht="15">
      <c r="A32" s="79" t="s">
        <v>2409</v>
      </c>
      <c r="B32" s="86" t="s">
        <v>242</v>
      </c>
      <c r="C32" s="79">
        <f>VLOOKUP(GroupVertices[[#This Row],[Vertex]],Vertices[],MATCH("ID",Vertices[[#Headers],[Vertex]:[Top Word Pairs in Tweet by Salience]],0),FALSE)</f>
        <v>39</v>
      </c>
    </row>
    <row r="33" spans="1:3" ht="15">
      <c r="A33" s="79" t="s">
        <v>2409</v>
      </c>
      <c r="B33" s="86" t="s">
        <v>271</v>
      </c>
      <c r="C33" s="79">
        <f>VLOOKUP(GroupVertices[[#This Row],[Vertex]],Vertices[],MATCH("ID",Vertices[[#Headers],[Vertex]:[Top Word Pairs in Tweet by Salience]],0),FALSE)</f>
        <v>40</v>
      </c>
    </row>
    <row r="34" spans="1:3" ht="15">
      <c r="A34" s="79" t="s">
        <v>2410</v>
      </c>
      <c r="B34" s="86" t="s">
        <v>241</v>
      </c>
      <c r="C34" s="79">
        <f>VLOOKUP(GroupVertices[[#This Row],[Vertex]],Vertices[],MATCH("ID",Vertices[[#Headers],[Vertex]:[Top Word Pairs in Tweet by Salience]],0),FALSE)</f>
        <v>37</v>
      </c>
    </row>
    <row r="35" spans="1:3" ht="15">
      <c r="A35" s="79" t="s">
        <v>2410</v>
      </c>
      <c r="B35" s="86" t="s">
        <v>240</v>
      </c>
      <c r="C35" s="79">
        <f>VLOOKUP(GroupVertices[[#This Row],[Vertex]],Vertices[],MATCH("ID",Vertices[[#Headers],[Vertex]:[Top Word Pairs in Tweet by Salience]],0),FALSE)</f>
        <v>41</v>
      </c>
    </row>
    <row r="36" spans="1:3" ht="15">
      <c r="A36" s="79" t="s">
        <v>2410</v>
      </c>
      <c r="B36" s="86" t="s">
        <v>260</v>
      </c>
      <c r="C36" s="79">
        <f>VLOOKUP(GroupVertices[[#This Row],[Vertex]],Vertices[],MATCH("ID",Vertices[[#Headers],[Vertex]:[Top Word Pairs in Tweet by Salience]],0),FALSE)</f>
        <v>14</v>
      </c>
    </row>
    <row r="37" spans="1:3" ht="15">
      <c r="A37" s="79" t="s">
        <v>2411</v>
      </c>
      <c r="B37" s="86" t="s">
        <v>250</v>
      </c>
      <c r="C37" s="79">
        <f>VLOOKUP(GroupVertices[[#This Row],[Vertex]],Vertices[],MATCH("ID",Vertices[[#Headers],[Vertex]:[Top Word Pairs in Tweet by Salience]],0),FALSE)</f>
        <v>27</v>
      </c>
    </row>
    <row r="38" spans="1:3" ht="15">
      <c r="A38" s="79" t="s">
        <v>2411</v>
      </c>
      <c r="B38" s="86" t="s">
        <v>253</v>
      </c>
      <c r="C38" s="79">
        <f>VLOOKUP(GroupVertices[[#This Row],[Vertex]],Vertices[],MATCH("ID",Vertices[[#Headers],[Vertex]:[Top Word Pairs in Tweet by Salience]],0),FALSE)</f>
        <v>36</v>
      </c>
    </row>
    <row r="39" spans="1:3" ht="15">
      <c r="A39" s="79" t="s">
        <v>2412</v>
      </c>
      <c r="B39" s="86" t="s">
        <v>265</v>
      </c>
      <c r="C39" s="79">
        <f>VLOOKUP(GroupVertices[[#This Row],[Vertex]],Vertices[],MATCH("ID",Vertices[[#Headers],[Vertex]:[Top Word Pairs in Tweet by Salience]],0),FALSE)</f>
        <v>7</v>
      </c>
    </row>
    <row r="40" spans="1:3" ht="15">
      <c r="A40" s="79" t="s">
        <v>2412</v>
      </c>
      <c r="B40" s="86" t="s">
        <v>249</v>
      </c>
      <c r="C40" s="79">
        <f>VLOOKUP(GroupVertices[[#This Row],[Vertex]],Vertices[],MATCH("ID",Vertices[[#Headers],[Vertex]:[Top Word Pairs in Tweet by Salience]],0),FALSE)</f>
        <v>35</v>
      </c>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3094</v>
      </c>
      <c r="B2" s="34" t="s">
        <v>192</v>
      </c>
      <c r="D2" s="31">
        <f>MIN(Vertices[Degree])</f>
        <v>0</v>
      </c>
      <c r="E2" s="3">
        <f>COUNTIF(Vertices[Degree],"&gt;= "&amp;D2)-COUNTIF(Vertices[Degree],"&gt;="&amp;D3)</f>
        <v>0</v>
      </c>
      <c r="F2" s="37">
        <f>MIN(Vertices[In-Degree])</f>
        <v>1</v>
      </c>
      <c r="G2" s="38">
        <f>COUNTIF(Vertices[In-Degree],"&gt;= "&amp;F2)-COUNTIF(Vertices[In-Degree],"&gt;="&amp;F3)</f>
        <v>33</v>
      </c>
      <c r="H2" s="37">
        <f>MIN(Vertices[Out-Degree])</f>
        <v>0</v>
      </c>
      <c r="I2" s="38">
        <f>COUNTIF(Vertices[Out-Degree],"&gt;= "&amp;H2)-COUNTIF(Vertices[Out-Degree],"&gt;="&amp;H3)</f>
        <v>1</v>
      </c>
      <c r="J2" s="37">
        <f>MIN(Vertices[Betweenness Centrality])</f>
        <v>0</v>
      </c>
      <c r="K2" s="38">
        <f>COUNTIF(Vertices[Betweenness Centrality],"&gt;= "&amp;J2)-COUNTIF(Vertices[Betweenness Centrality],"&gt;="&amp;J3)</f>
        <v>37</v>
      </c>
      <c r="L2" s="37">
        <f>MIN(Vertices[Closeness Centrality])</f>
        <v>0</v>
      </c>
      <c r="M2" s="38">
        <f>COUNTIF(Vertices[Closeness Centrality],"&gt;= "&amp;L2)-COUNTIF(Vertices[Closeness Centrality],"&gt;="&amp;L3)</f>
        <v>28</v>
      </c>
      <c r="N2" s="37">
        <f>MIN(Vertices[Eigenvector Centrality])</f>
        <v>0</v>
      </c>
      <c r="O2" s="38">
        <f>COUNTIF(Vertices[Eigenvector Centrality],"&gt;= "&amp;N2)-COUNTIF(Vertices[Eigenvector Centrality],"&gt;="&amp;N3)</f>
        <v>35</v>
      </c>
      <c r="P2" s="37">
        <f>MIN(Vertices[PageRank])</f>
        <v>0.701746</v>
      </c>
      <c r="Q2" s="38">
        <f>COUNTIF(Vertices[PageRank],"&gt;= "&amp;P2)-COUNTIF(Vertices[PageRank],"&gt;="&amp;P3)</f>
        <v>1</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09"/>
      <c r="B3" s="109"/>
      <c r="D3" s="32">
        <f aca="true" t="shared" si="1" ref="D3:D26">D2+($D$57-$D$2)/BinDivisor</f>
        <v>0</v>
      </c>
      <c r="E3" s="3">
        <f>COUNTIF(Vertices[Degree],"&gt;= "&amp;D3)-COUNTIF(Vertices[Degree],"&gt;="&amp;D4)</f>
        <v>0</v>
      </c>
      <c r="F3" s="39">
        <f aca="true" t="shared" si="2" ref="F3:F26">F2+($F$57-$F$2)/BinDivisor</f>
        <v>1.018181818181818</v>
      </c>
      <c r="G3" s="40">
        <f>COUNTIF(Vertices[In-Degree],"&gt;= "&amp;F3)-COUNTIF(Vertices[In-Degree],"&gt;="&amp;F4)</f>
        <v>0</v>
      </c>
      <c r="H3" s="39">
        <f aca="true" t="shared" si="3" ref="H3:H26">H2+($H$57-$H$2)/BinDivisor</f>
        <v>0.07272727272727272</v>
      </c>
      <c r="I3" s="40">
        <f>COUNTIF(Vertices[Out-Degree],"&gt;= "&amp;H3)-COUNTIF(Vertices[Out-Degree],"&gt;="&amp;H4)</f>
        <v>0</v>
      </c>
      <c r="J3" s="39">
        <f aca="true" t="shared" si="4" ref="J3:J26">J2+($J$57-$J$2)/BinDivisor</f>
        <v>0.10909090909090909</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0.0066548909090909086</v>
      </c>
      <c r="O3" s="40">
        <f>COUNTIF(Vertices[Eigenvector Centrality],"&gt;= "&amp;N3)-COUNTIF(Vertices[Eigenvector Centrality],"&gt;="&amp;N4)</f>
        <v>0</v>
      </c>
      <c r="P3" s="39">
        <f aca="true" t="shared" si="7" ref="P3:P26">P2+($P$57-$P$2)/BinDivisor</f>
        <v>0.7167279272727273</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39</v>
      </c>
      <c r="D4" s="32">
        <f t="shared" si="1"/>
        <v>0</v>
      </c>
      <c r="E4" s="3">
        <f>COUNTIF(Vertices[Degree],"&gt;= "&amp;D4)-COUNTIF(Vertices[Degree],"&gt;="&amp;D5)</f>
        <v>0</v>
      </c>
      <c r="F4" s="37">
        <f t="shared" si="2"/>
        <v>1.0363636363636362</v>
      </c>
      <c r="G4" s="38">
        <f>COUNTIF(Vertices[In-Degree],"&gt;= "&amp;F4)-COUNTIF(Vertices[In-Degree],"&gt;="&amp;F5)</f>
        <v>0</v>
      </c>
      <c r="H4" s="37">
        <f t="shared" si="3"/>
        <v>0.14545454545454545</v>
      </c>
      <c r="I4" s="38">
        <f>COUNTIF(Vertices[Out-Degree],"&gt;= "&amp;H4)-COUNTIF(Vertices[Out-Degree],"&gt;="&amp;H5)</f>
        <v>0</v>
      </c>
      <c r="J4" s="37">
        <f t="shared" si="4"/>
        <v>0.21818181818181817</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0.013309781818181817</v>
      </c>
      <c r="O4" s="38">
        <f>COUNTIF(Vertices[Eigenvector Centrality],"&gt;= "&amp;N4)-COUNTIF(Vertices[Eigenvector Centrality],"&gt;="&amp;N5)</f>
        <v>0</v>
      </c>
      <c r="P4" s="37">
        <f t="shared" si="7"/>
        <v>0.7317098545454546</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109"/>
      <c r="B5" s="109"/>
      <c r="D5" s="32">
        <f t="shared" si="1"/>
        <v>0</v>
      </c>
      <c r="E5" s="3">
        <f>COUNTIF(Vertices[Degree],"&gt;= "&amp;D5)-COUNTIF(Vertices[Degree],"&gt;="&amp;D6)</f>
        <v>0</v>
      </c>
      <c r="F5" s="39">
        <f t="shared" si="2"/>
        <v>1.0545454545454542</v>
      </c>
      <c r="G5" s="40">
        <f>COUNTIF(Vertices[In-Degree],"&gt;= "&amp;F5)-COUNTIF(Vertices[In-Degree],"&gt;="&amp;F6)</f>
        <v>0</v>
      </c>
      <c r="H5" s="39">
        <f t="shared" si="3"/>
        <v>0.21818181818181817</v>
      </c>
      <c r="I5" s="40">
        <f>COUNTIF(Vertices[Out-Degree],"&gt;= "&amp;H5)-COUNTIF(Vertices[Out-Degree],"&gt;="&amp;H6)</f>
        <v>0</v>
      </c>
      <c r="J5" s="39">
        <f t="shared" si="4"/>
        <v>0.32727272727272727</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0.019964672727272724</v>
      </c>
      <c r="O5" s="40">
        <f>COUNTIF(Vertices[Eigenvector Centrality],"&gt;= "&amp;N5)-COUNTIF(Vertices[Eigenvector Centrality],"&gt;="&amp;N6)</f>
        <v>0</v>
      </c>
      <c r="P5" s="39">
        <f t="shared" si="7"/>
        <v>0.7466917818181819</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t="s">
        <v>148</v>
      </c>
      <c r="B6" s="34">
        <v>11</v>
      </c>
      <c r="D6" s="32">
        <f t="shared" si="1"/>
        <v>0</v>
      </c>
      <c r="E6" s="3">
        <f>COUNTIF(Vertices[Degree],"&gt;= "&amp;D6)-COUNTIF(Vertices[Degree],"&gt;="&amp;D7)</f>
        <v>0</v>
      </c>
      <c r="F6" s="37">
        <f t="shared" si="2"/>
        <v>1.0727272727272723</v>
      </c>
      <c r="G6" s="38">
        <f>COUNTIF(Vertices[In-Degree],"&gt;= "&amp;F6)-COUNTIF(Vertices[In-Degree],"&gt;="&amp;F7)</f>
        <v>0</v>
      </c>
      <c r="H6" s="37">
        <f t="shared" si="3"/>
        <v>0.2909090909090909</v>
      </c>
      <c r="I6" s="38">
        <f>COUNTIF(Vertices[Out-Degree],"&gt;= "&amp;H6)-COUNTIF(Vertices[Out-Degree],"&gt;="&amp;H7)</f>
        <v>0</v>
      </c>
      <c r="J6" s="37">
        <f t="shared" si="4"/>
        <v>0.43636363636363634</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0.026619563636363634</v>
      </c>
      <c r="O6" s="38">
        <f>COUNTIF(Vertices[Eigenvector Centrality],"&gt;= "&amp;N6)-COUNTIF(Vertices[Eigenvector Centrality],"&gt;="&amp;N7)</f>
        <v>0</v>
      </c>
      <c r="P6" s="37">
        <f t="shared" si="7"/>
        <v>0.7616737090909091</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149</v>
      </c>
      <c r="B7" s="34">
        <v>268</v>
      </c>
      <c r="D7" s="32">
        <f t="shared" si="1"/>
        <v>0</v>
      </c>
      <c r="E7" s="3">
        <f>COUNTIF(Vertices[Degree],"&gt;= "&amp;D7)-COUNTIF(Vertices[Degree],"&gt;="&amp;D8)</f>
        <v>0</v>
      </c>
      <c r="F7" s="39">
        <f t="shared" si="2"/>
        <v>1.0909090909090904</v>
      </c>
      <c r="G7" s="40">
        <f>COUNTIF(Vertices[In-Degree],"&gt;= "&amp;F7)-COUNTIF(Vertices[In-Degree],"&gt;="&amp;F8)</f>
        <v>0</v>
      </c>
      <c r="H7" s="39">
        <f t="shared" si="3"/>
        <v>0.36363636363636365</v>
      </c>
      <c r="I7" s="40">
        <f>COUNTIF(Vertices[Out-Degree],"&gt;= "&amp;H7)-COUNTIF(Vertices[Out-Degree],"&gt;="&amp;H8)</f>
        <v>0</v>
      </c>
      <c r="J7" s="39">
        <f t="shared" si="4"/>
        <v>0.5454545454545454</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0.033274454545454545</v>
      </c>
      <c r="O7" s="40">
        <f>COUNTIF(Vertices[Eigenvector Centrality],"&gt;= "&amp;N7)-COUNTIF(Vertices[Eigenvector Centrality],"&gt;="&amp;N8)</f>
        <v>0</v>
      </c>
      <c r="P7" s="39">
        <f t="shared" si="7"/>
        <v>0.7766556363636364</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t="s">
        <v>150</v>
      </c>
      <c r="B8" s="34">
        <v>279</v>
      </c>
      <c r="D8" s="32">
        <f t="shared" si="1"/>
        <v>0</v>
      </c>
      <c r="E8" s="3">
        <f>COUNTIF(Vertices[Degree],"&gt;= "&amp;D8)-COUNTIF(Vertices[Degree],"&gt;="&amp;D9)</f>
        <v>0</v>
      </c>
      <c r="F8" s="37">
        <f t="shared" si="2"/>
        <v>1.1090909090909085</v>
      </c>
      <c r="G8" s="38">
        <f>COUNTIF(Vertices[In-Degree],"&gt;= "&amp;F8)-COUNTIF(Vertices[In-Degree],"&gt;="&amp;F9)</f>
        <v>0</v>
      </c>
      <c r="H8" s="37">
        <f t="shared" si="3"/>
        <v>0.4363636363636364</v>
      </c>
      <c r="I8" s="38">
        <f>COUNTIF(Vertices[Out-Degree],"&gt;= "&amp;H8)-COUNTIF(Vertices[Out-Degree],"&gt;="&amp;H9)</f>
        <v>0</v>
      </c>
      <c r="J8" s="37">
        <f t="shared" si="4"/>
        <v>0.6545454545454545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0.039929345454545455</v>
      </c>
      <c r="O8" s="38">
        <f>COUNTIF(Vertices[Eigenvector Centrality],"&gt;= "&amp;N8)-COUNTIF(Vertices[Eigenvector Centrality],"&gt;="&amp;N9)</f>
        <v>0</v>
      </c>
      <c r="P8" s="37">
        <f t="shared" si="7"/>
        <v>0.7916375636363637</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109"/>
      <c r="B9" s="109"/>
      <c r="D9" s="32">
        <f t="shared" si="1"/>
        <v>0</v>
      </c>
      <c r="E9" s="3">
        <f>COUNTIF(Vertices[Degree],"&gt;= "&amp;D9)-COUNTIF(Vertices[Degree],"&gt;="&amp;D10)</f>
        <v>0</v>
      </c>
      <c r="F9" s="39">
        <f t="shared" si="2"/>
        <v>1.1272727272727265</v>
      </c>
      <c r="G9" s="40">
        <f>COUNTIF(Vertices[In-Degree],"&gt;= "&amp;F9)-COUNTIF(Vertices[In-Degree],"&gt;="&amp;F10)</f>
        <v>0</v>
      </c>
      <c r="H9" s="39">
        <f t="shared" si="3"/>
        <v>0.5090909090909091</v>
      </c>
      <c r="I9" s="40">
        <f>COUNTIF(Vertices[Out-Degree],"&gt;= "&amp;H9)-COUNTIF(Vertices[Out-Degree],"&gt;="&amp;H10)</f>
        <v>0</v>
      </c>
      <c r="J9" s="39">
        <f t="shared" si="4"/>
        <v>0.7636363636363637</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0.046584236363636365</v>
      </c>
      <c r="O9" s="40">
        <f>COUNTIF(Vertices[Eigenvector Centrality],"&gt;= "&amp;N9)-COUNTIF(Vertices[Eigenvector Centrality],"&gt;="&amp;N10)</f>
        <v>0</v>
      </c>
      <c r="P9" s="39">
        <f t="shared" si="7"/>
        <v>0.806619490909091</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3095</v>
      </c>
      <c r="B10" s="34">
        <v>3</v>
      </c>
      <c r="D10" s="32">
        <f t="shared" si="1"/>
        <v>0</v>
      </c>
      <c r="E10" s="3">
        <f>COUNTIF(Vertices[Degree],"&gt;= "&amp;D10)-COUNTIF(Vertices[Degree],"&gt;="&amp;D11)</f>
        <v>0</v>
      </c>
      <c r="F10" s="37">
        <f t="shared" si="2"/>
        <v>1.1454545454545446</v>
      </c>
      <c r="G10" s="38">
        <f>COUNTIF(Vertices[In-Degree],"&gt;= "&amp;F10)-COUNTIF(Vertices[In-Degree],"&gt;="&amp;F11)</f>
        <v>0</v>
      </c>
      <c r="H10" s="37">
        <f t="shared" si="3"/>
        <v>0.5818181818181819</v>
      </c>
      <c r="I10" s="38">
        <f>COUNTIF(Vertices[Out-Degree],"&gt;= "&amp;H10)-COUNTIF(Vertices[Out-Degree],"&gt;="&amp;H11)</f>
        <v>0</v>
      </c>
      <c r="J10" s="37">
        <f t="shared" si="4"/>
        <v>0.8727272727272728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0.053239127272727275</v>
      </c>
      <c r="O10" s="38">
        <f>COUNTIF(Vertices[Eigenvector Centrality],"&gt;= "&amp;N10)-COUNTIF(Vertices[Eigenvector Centrality],"&gt;="&amp;N11)</f>
        <v>0</v>
      </c>
      <c r="P10" s="37">
        <f t="shared" si="7"/>
        <v>0.8216014181818183</v>
      </c>
      <c r="Q10" s="38">
        <f>COUNTIF(Vertices[PageRank],"&gt;= "&amp;P10)-COUNTIF(Vertices[PageRank],"&gt;="&amp;P11)</f>
        <v>3</v>
      </c>
      <c r="R10" s="37">
        <f t="shared" si="8"/>
        <v>0</v>
      </c>
      <c r="S10" s="43">
        <f>COUNTIF(Vertices[Clustering Coefficient],"&gt;= "&amp;R10)-COUNTIF(Vertices[Clustering Coefficient],"&gt;="&amp;R11)</f>
        <v>0</v>
      </c>
      <c r="T10" s="37" t="e">
        <f ca="1" t="shared" si="9"/>
        <v>#REF!</v>
      </c>
      <c r="U10" s="38" t="e">
        <f ca="1" t="shared" si="0"/>
        <v>#REF!</v>
      </c>
    </row>
    <row r="11" spans="1:21" ht="15">
      <c r="A11" s="109"/>
      <c r="B11" s="109"/>
      <c r="D11" s="32">
        <f t="shared" si="1"/>
        <v>0</v>
      </c>
      <c r="E11" s="3">
        <f>COUNTIF(Vertices[Degree],"&gt;= "&amp;D11)-COUNTIF(Vertices[Degree],"&gt;="&amp;D12)</f>
        <v>0</v>
      </c>
      <c r="F11" s="39">
        <f t="shared" si="2"/>
        <v>1.1636363636363627</v>
      </c>
      <c r="G11" s="40">
        <f>COUNTIF(Vertices[In-Degree],"&gt;= "&amp;F11)-COUNTIF(Vertices[In-Degree],"&gt;="&amp;F12)</f>
        <v>0</v>
      </c>
      <c r="H11" s="39">
        <f t="shared" si="3"/>
        <v>0.6545454545454547</v>
      </c>
      <c r="I11" s="40">
        <f>COUNTIF(Vertices[Out-Degree],"&gt;= "&amp;H11)-COUNTIF(Vertices[Out-Degree],"&gt;="&amp;H12)</f>
        <v>0</v>
      </c>
      <c r="J11" s="39">
        <f t="shared" si="4"/>
        <v>0.9818181818181819</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0.059894018181818186</v>
      </c>
      <c r="O11" s="40">
        <f>COUNTIF(Vertices[Eigenvector Centrality],"&gt;= "&amp;N11)-COUNTIF(Vertices[Eigenvector Centrality],"&gt;="&amp;N12)</f>
        <v>0</v>
      </c>
      <c r="P11" s="39">
        <f t="shared" si="7"/>
        <v>0.8365833454545456</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310</v>
      </c>
      <c r="B12" s="34">
        <v>7</v>
      </c>
      <c r="D12" s="32">
        <f t="shared" si="1"/>
        <v>0</v>
      </c>
      <c r="E12" s="3">
        <f>COUNTIF(Vertices[Degree],"&gt;= "&amp;D12)-COUNTIF(Vertices[Degree],"&gt;="&amp;D13)</f>
        <v>0</v>
      </c>
      <c r="F12" s="37">
        <f t="shared" si="2"/>
        <v>1.1818181818181808</v>
      </c>
      <c r="G12" s="38">
        <f>COUNTIF(Vertices[In-Degree],"&gt;= "&amp;F12)-COUNTIF(Vertices[In-Degree],"&gt;="&amp;F13)</f>
        <v>0</v>
      </c>
      <c r="H12" s="37">
        <f t="shared" si="3"/>
        <v>0.7272727272727274</v>
      </c>
      <c r="I12" s="38">
        <f>COUNTIF(Vertices[Out-Degree],"&gt;= "&amp;H12)-COUNTIF(Vertices[Out-Degree],"&gt;="&amp;H13)</f>
        <v>0</v>
      </c>
      <c r="J12" s="37">
        <f t="shared" si="4"/>
        <v>1.090909090909091</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0.06654890909090909</v>
      </c>
      <c r="O12" s="38">
        <f>COUNTIF(Vertices[Eigenvector Centrality],"&gt;= "&amp;N12)-COUNTIF(Vertices[Eigenvector Centrality],"&gt;="&amp;N13)</f>
        <v>0</v>
      </c>
      <c r="P12" s="37">
        <f t="shared" si="7"/>
        <v>0.8515652727272729</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198</v>
      </c>
      <c r="B13" s="34">
        <v>270</v>
      </c>
      <c r="D13" s="32">
        <f t="shared" si="1"/>
        <v>0</v>
      </c>
      <c r="E13" s="3">
        <f>COUNTIF(Vertices[Degree],"&gt;= "&amp;D13)-COUNTIF(Vertices[Degree],"&gt;="&amp;D14)</f>
        <v>0</v>
      </c>
      <c r="F13" s="39">
        <f t="shared" si="2"/>
        <v>1.1999999999999988</v>
      </c>
      <c r="G13" s="40">
        <f>COUNTIF(Vertices[In-Degree],"&gt;= "&amp;F13)-COUNTIF(Vertices[In-Degree],"&gt;="&amp;F14)</f>
        <v>0</v>
      </c>
      <c r="H13" s="39">
        <f t="shared" si="3"/>
        <v>0.8000000000000002</v>
      </c>
      <c r="I13" s="40">
        <f>COUNTIF(Vertices[Out-Degree],"&gt;= "&amp;H13)-COUNTIF(Vertices[Out-Degree],"&gt;="&amp;H14)</f>
        <v>0</v>
      </c>
      <c r="J13" s="39">
        <f t="shared" si="4"/>
        <v>1.2000000000000002</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0.0732038</v>
      </c>
      <c r="O13" s="40">
        <f>COUNTIF(Vertices[Eigenvector Centrality],"&gt;= "&amp;N13)-COUNTIF(Vertices[Eigenvector Centrality],"&gt;="&amp;N14)</f>
        <v>0</v>
      </c>
      <c r="P13" s="39">
        <f t="shared" si="7"/>
        <v>0.8665472000000002</v>
      </c>
      <c r="Q13" s="40">
        <f>COUNTIF(Vertices[PageRank],"&gt;= "&amp;P13)-COUNTIF(Vertices[PageRank],"&gt;="&amp;P14)</f>
        <v>2</v>
      </c>
      <c r="R13" s="39">
        <f t="shared" si="8"/>
        <v>0</v>
      </c>
      <c r="S13" s="44">
        <f>COUNTIF(Vertices[Clustering Coefficient],"&gt;= "&amp;R13)-COUNTIF(Vertices[Clustering Coefficient],"&gt;="&amp;R14)</f>
        <v>0</v>
      </c>
      <c r="T13" s="39" t="e">
        <f ca="1" t="shared" si="9"/>
        <v>#REF!</v>
      </c>
      <c r="U13" s="40" t="e">
        <f ca="1" t="shared" si="0"/>
        <v>#REF!</v>
      </c>
    </row>
    <row r="14" spans="1:21" ht="15">
      <c r="A14" s="34" t="s">
        <v>311</v>
      </c>
      <c r="B14" s="34">
        <v>2</v>
      </c>
      <c r="D14" s="32">
        <f t="shared" si="1"/>
        <v>0</v>
      </c>
      <c r="E14" s="3">
        <f>COUNTIF(Vertices[Degree],"&gt;= "&amp;D14)-COUNTIF(Vertices[Degree],"&gt;="&amp;D15)</f>
        <v>0</v>
      </c>
      <c r="F14" s="37">
        <f t="shared" si="2"/>
        <v>1.218181818181817</v>
      </c>
      <c r="G14" s="38">
        <f>COUNTIF(Vertices[In-Degree],"&gt;= "&amp;F14)-COUNTIF(Vertices[In-Degree],"&gt;="&amp;F15)</f>
        <v>0</v>
      </c>
      <c r="H14" s="37">
        <f t="shared" si="3"/>
        <v>0.8727272727272729</v>
      </c>
      <c r="I14" s="38">
        <f>COUNTIF(Vertices[Out-Degree],"&gt;= "&amp;H14)-COUNTIF(Vertices[Out-Degree],"&gt;="&amp;H15)</f>
        <v>0</v>
      </c>
      <c r="J14" s="37">
        <f t="shared" si="4"/>
        <v>1.3090909090909093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0.07985869090909091</v>
      </c>
      <c r="O14" s="38">
        <f>COUNTIF(Vertices[Eigenvector Centrality],"&gt;= "&amp;N14)-COUNTIF(Vertices[Eigenvector Centrality],"&gt;="&amp;N15)</f>
        <v>0</v>
      </c>
      <c r="P14" s="37">
        <f t="shared" si="7"/>
        <v>0.8815291272727275</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109"/>
      <c r="B15" s="109"/>
      <c r="D15" s="32">
        <f t="shared" si="1"/>
        <v>0</v>
      </c>
      <c r="E15" s="3">
        <f>COUNTIF(Vertices[Degree],"&gt;= "&amp;D15)-COUNTIF(Vertices[Degree],"&gt;="&amp;D16)</f>
        <v>0</v>
      </c>
      <c r="F15" s="39">
        <f t="shared" si="2"/>
        <v>1.236363636363635</v>
      </c>
      <c r="G15" s="40">
        <f>COUNTIF(Vertices[In-Degree],"&gt;= "&amp;F15)-COUNTIF(Vertices[In-Degree],"&gt;="&amp;F16)</f>
        <v>0</v>
      </c>
      <c r="H15" s="39">
        <f t="shared" si="3"/>
        <v>0.9454545454545457</v>
      </c>
      <c r="I15" s="40">
        <f>COUNTIF(Vertices[Out-Degree],"&gt;= "&amp;H15)-COUNTIF(Vertices[Out-Degree],"&gt;="&amp;H16)</f>
        <v>33</v>
      </c>
      <c r="J15" s="39">
        <f t="shared" si="4"/>
        <v>1.4181818181818184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0.08651358181818182</v>
      </c>
      <c r="O15" s="40">
        <f>COUNTIF(Vertices[Eigenvector Centrality],"&gt;= "&amp;N15)-COUNTIF(Vertices[Eigenvector Centrality],"&gt;="&amp;N16)</f>
        <v>0</v>
      </c>
      <c r="P15" s="39">
        <f t="shared" si="7"/>
        <v>0.8965110545454548</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t="s">
        <v>151</v>
      </c>
      <c r="B16" s="34">
        <v>272</v>
      </c>
      <c r="D16" s="32">
        <f t="shared" si="1"/>
        <v>0</v>
      </c>
      <c r="E16" s="3">
        <f>COUNTIF(Vertices[Degree],"&gt;= "&amp;D16)-COUNTIF(Vertices[Degree],"&gt;="&amp;D17)</f>
        <v>0</v>
      </c>
      <c r="F16" s="37">
        <f t="shared" si="2"/>
        <v>1.254545454545453</v>
      </c>
      <c r="G16" s="38">
        <f>COUNTIF(Vertices[In-Degree],"&gt;= "&amp;F16)-COUNTIF(Vertices[In-Degree],"&gt;="&amp;F17)</f>
        <v>0</v>
      </c>
      <c r="H16" s="37">
        <f t="shared" si="3"/>
        <v>1.0181818181818183</v>
      </c>
      <c r="I16" s="38">
        <f>COUNTIF(Vertices[Out-Degree],"&gt;= "&amp;H16)-COUNTIF(Vertices[Out-Degree],"&gt;="&amp;H17)</f>
        <v>0</v>
      </c>
      <c r="J16" s="37">
        <f t="shared" si="4"/>
        <v>1.5272727272727276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0.09316847272727273</v>
      </c>
      <c r="O16" s="38">
        <f>COUNTIF(Vertices[Eigenvector Centrality],"&gt;= "&amp;N16)-COUNTIF(Vertices[Eigenvector Centrality],"&gt;="&amp;N17)</f>
        <v>0</v>
      </c>
      <c r="P16" s="37">
        <f t="shared" si="7"/>
        <v>0.9114929818181821</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109"/>
      <c r="B17" s="109"/>
      <c r="D17" s="32">
        <f t="shared" si="1"/>
        <v>0</v>
      </c>
      <c r="E17" s="3">
        <f>COUNTIF(Vertices[Degree],"&gt;= "&amp;D17)-COUNTIF(Vertices[Degree],"&gt;="&amp;D18)</f>
        <v>0</v>
      </c>
      <c r="F17" s="39">
        <f t="shared" si="2"/>
        <v>1.2727272727272712</v>
      </c>
      <c r="G17" s="40">
        <f>COUNTIF(Vertices[In-Degree],"&gt;= "&amp;F17)-COUNTIF(Vertices[In-Degree],"&gt;="&amp;F18)</f>
        <v>0</v>
      </c>
      <c r="H17" s="39">
        <f t="shared" si="3"/>
        <v>1.090909090909091</v>
      </c>
      <c r="I17" s="40">
        <f>COUNTIF(Vertices[Out-Degree],"&gt;= "&amp;H17)-COUNTIF(Vertices[Out-Degree],"&gt;="&amp;H18)</f>
        <v>0</v>
      </c>
      <c r="J17" s="39">
        <f t="shared" si="4"/>
        <v>1.6363636363636367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0.09982336363636364</v>
      </c>
      <c r="O17" s="40">
        <f>COUNTIF(Vertices[Eigenvector Centrality],"&gt;= "&amp;N17)-COUNTIF(Vertices[Eigenvector Centrality],"&gt;="&amp;N18)</f>
        <v>0</v>
      </c>
      <c r="P17" s="39">
        <f t="shared" si="7"/>
        <v>0.9264749090909093</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1.2909090909090892</v>
      </c>
      <c r="G18" s="38">
        <f>COUNTIF(Vertices[In-Degree],"&gt;= "&amp;F18)-COUNTIF(Vertices[In-Degree],"&gt;="&amp;F19)</f>
        <v>0</v>
      </c>
      <c r="H18" s="37">
        <f t="shared" si="3"/>
        <v>1.1636363636363638</v>
      </c>
      <c r="I18" s="38">
        <f>COUNTIF(Vertices[Out-Degree],"&gt;= "&amp;H18)-COUNTIF(Vertices[Out-Degree],"&gt;="&amp;H19)</f>
        <v>0</v>
      </c>
      <c r="J18" s="37">
        <f t="shared" si="4"/>
        <v>1.7454545454545458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0.10647825454545455</v>
      </c>
      <c r="O18" s="38">
        <f>COUNTIF(Vertices[Eigenvector Centrality],"&gt;= "&amp;N18)-COUNTIF(Vertices[Eigenvector Centrality],"&gt;="&amp;N19)</f>
        <v>0</v>
      </c>
      <c r="P18" s="37">
        <f t="shared" si="7"/>
        <v>0.9414568363636366</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1.3090909090909073</v>
      </c>
      <c r="G19" s="40">
        <f>COUNTIF(Vertices[In-Degree],"&gt;= "&amp;F19)-COUNTIF(Vertices[In-Degree],"&gt;="&amp;F20)</f>
        <v>0</v>
      </c>
      <c r="H19" s="39">
        <f t="shared" si="3"/>
        <v>1.2363636363636366</v>
      </c>
      <c r="I19" s="40">
        <f>COUNTIF(Vertices[Out-Degree],"&gt;= "&amp;H19)-COUNTIF(Vertices[Out-Degree],"&gt;="&amp;H20)</f>
        <v>0</v>
      </c>
      <c r="J19" s="39">
        <f t="shared" si="4"/>
        <v>1.854545454545455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0.11313314545454546</v>
      </c>
      <c r="O19" s="40">
        <f>COUNTIF(Vertices[Eigenvector Centrality],"&gt;= "&amp;N19)-COUNTIF(Vertices[Eigenvector Centrality],"&gt;="&amp;N20)</f>
        <v>0</v>
      </c>
      <c r="P19" s="39">
        <f t="shared" si="7"/>
        <v>0.9564387636363639</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109"/>
      <c r="B20" s="109"/>
      <c r="D20" s="32">
        <f t="shared" si="1"/>
        <v>0</v>
      </c>
      <c r="E20" s="3">
        <f>COUNTIF(Vertices[Degree],"&gt;= "&amp;D20)-COUNTIF(Vertices[Degree],"&gt;="&amp;D21)</f>
        <v>0</v>
      </c>
      <c r="F20" s="37">
        <f t="shared" si="2"/>
        <v>1.3272727272727254</v>
      </c>
      <c r="G20" s="38">
        <f>COUNTIF(Vertices[In-Degree],"&gt;= "&amp;F20)-COUNTIF(Vertices[In-Degree],"&gt;="&amp;F21)</f>
        <v>0</v>
      </c>
      <c r="H20" s="37">
        <f t="shared" si="3"/>
        <v>1.3090909090909093</v>
      </c>
      <c r="I20" s="38">
        <f>COUNTIF(Vertices[Out-Degree],"&gt;= "&amp;H20)-COUNTIF(Vertices[Out-Degree],"&gt;="&amp;H21)</f>
        <v>0</v>
      </c>
      <c r="J20" s="37">
        <f t="shared" si="4"/>
        <v>1.963636363636364</v>
      </c>
      <c r="K20" s="38">
        <f>COUNTIF(Vertices[Betweenness Centrality],"&gt;= "&amp;J20)-COUNTIF(Vertices[Betweenness Centrality],"&gt;="&amp;J21)</f>
        <v>1</v>
      </c>
      <c r="L20" s="37">
        <f t="shared" si="5"/>
        <v>0.3272727272727273</v>
      </c>
      <c r="M20" s="38">
        <f>COUNTIF(Vertices[Closeness Centrality],"&gt;= "&amp;L20)-COUNTIF(Vertices[Closeness Centrality],"&gt;="&amp;L21)</f>
        <v>3</v>
      </c>
      <c r="N20" s="37">
        <f t="shared" si="6"/>
        <v>0.11978803636363637</v>
      </c>
      <c r="O20" s="38">
        <f>COUNTIF(Vertices[Eigenvector Centrality],"&gt;= "&amp;N20)-COUNTIF(Vertices[Eigenvector Centrality],"&gt;="&amp;N21)</f>
        <v>0</v>
      </c>
      <c r="P20" s="37">
        <f t="shared" si="7"/>
        <v>0.9714206909090912</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152</v>
      </c>
      <c r="B21" s="34">
        <v>32</v>
      </c>
      <c r="D21" s="32">
        <f t="shared" si="1"/>
        <v>0</v>
      </c>
      <c r="E21" s="3">
        <f>COUNTIF(Vertices[Degree],"&gt;= "&amp;D21)-COUNTIF(Vertices[Degree],"&gt;="&amp;D22)</f>
        <v>0</v>
      </c>
      <c r="F21" s="39">
        <f t="shared" si="2"/>
        <v>1.3454545454545435</v>
      </c>
      <c r="G21" s="40">
        <f>COUNTIF(Vertices[In-Degree],"&gt;= "&amp;F21)-COUNTIF(Vertices[In-Degree],"&gt;="&amp;F22)</f>
        <v>0</v>
      </c>
      <c r="H21" s="39">
        <f t="shared" si="3"/>
        <v>1.381818181818182</v>
      </c>
      <c r="I21" s="40">
        <f>COUNTIF(Vertices[Out-Degree],"&gt;= "&amp;H21)-COUNTIF(Vertices[Out-Degree],"&gt;="&amp;H22)</f>
        <v>0</v>
      </c>
      <c r="J21" s="39">
        <f t="shared" si="4"/>
        <v>2.072727272727273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0.12644292727272727</v>
      </c>
      <c r="O21" s="40">
        <f>COUNTIF(Vertices[Eigenvector Centrality],"&gt;= "&amp;N21)-COUNTIF(Vertices[Eigenvector Centrality],"&gt;="&amp;N22)</f>
        <v>0</v>
      </c>
      <c r="P21" s="39">
        <f t="shared" si="7"/>
        <v>0.9864026181818185</v>
      </c>
      <c r="Q21" s="40">
        <f>COUNTIF(Vertices[PageRank],"&gt;= "&amp;P21)-COUNTIF(Vertices[PageRank],"&gt;="&amp;P22)</f>
        <v>30</v>
      </c>
      <c r="R21" s="39">
        <f t="shared" si="8"/>
        <v>0</v>
      </c>
      <c r="S21" s="44">
        <f>COUNTIF(Vertices[Clustering Coefficient],"&gt;= "&amp;R21)-COUNTIF(Vertices[Clustering Coefficient],"&gt;="&amp;R22)</f>
        <v>0</v>
      </c>
      <c r="T21" s="39" t="e">
        <f ca="1" t="shared" si="9"/>
        <v>#REF!</v>
      </c>
      <c r="U21" s="40" t="e">
        <f ca="1" t="shared" si="0"/>
        <v>#REF!</v>
      </c>
    </row>
    <row r="22" spans="1:21" ht="15">
      <c r="A22" s="34" t="s">
        <v>153</v>
      </c>
      <c r="B22" s="34">
        <v>28</v>
      </c>
      <c r="D22" s="32">
        <f t="shared" si="1"/>
        <v>0</v>
      </c>
      <c r="E22" s="3">
        <f>COUNTIF(Vertices[Degree],"&gt;= "&amp;D22)-COUNTIF(Vertices[Degree],"&gt;="&amp;D23)</f>
        <v>0</v>
      </c>
      <c r="F22" s="37">
        <f t="shared" si="2"/>
        <v>1.3636363636363615</v>
      </c>
      <c r="G22" s="38">
        <f>COUNTIF(Vertices[In-Degree],"&gt;= "&amp;F22)-COUNTIF(Vertices[In-Degree],"&gt;="&amp;F23)</f>
        <v>0</v>
      </c>
      <c r="H22" s="37">
        <f t="shared" si="3"/>
        <v>1.4545454545454548</v>
      </c>
      <c r="I22" s="38">
        <f>COUNTIF(Vertices[Out-Degree],"&gt;= "&amp;H22)-COUNTIF(Vertices[Out-Degree],"&gt;="&amp;H23)</f>
        <v>0</v>
      </c>
      <c r="J22" s="37">
        <f t="shared" si="4"/>
        <v>2.181818181818182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0.13309781818181818</v>
      </c>
      <c r="O22" s="38">
        <f>COUNTIF(Vertices[Eigenvector Centrality],"&gt;= "&amp;N22)-COUNTIF(Vertices[Eigenvector Centrality],"&gt;="&amp;N23)</f>
        <v>0</v>
      </c>
      <c r="P22" s="37">
        <f t="shared" si="7"/>
        <v>1.0013845454545458</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154</v>
      </c>
      <c r="B23" s="34">
        <v>4</v>
      </c>
      <c r="D23" s="32">
        <f t="shared" si="1"/>
        <v>0</v>
      </c>
      <c r="E23" s="3">
        <f>COUNTIF(Vertices[Degree],"&gt;= "&amp;D23)-COUNTIF(Vertices[Degree],"&gt;="&amp;D24)</f>
        <v>0</v>
      </c>
      <c r="F23" s="39">
        <f t="shared" si="2"/>
        <v>1.3818181818181796</v>
      </c>
      <c r="G23" s="40">
        <f>COUNTIF(Vertices[In-Degree],"&gt;= "&amp;F23)-COUNTIF(Vertices[In-Degree],"&gt;="&amp;F24)</f>
        <v>0</v>
      </c>
      <c r="H23" s="39">
        <f t="shared" si="3"/>
        <v>1.5272727272727276</v>
      </c>
      <c r="I23" s="40">
        <f>COUNTIF(Vertices[Out-Degree],"&gt;= "&amp;H23)-COUNTIF(Vertices[Out-Degree],"&gt;="&amp;H24)</f>
        <v>0</v>
      </c>
      <c r="J23" s="39">
        <f t="shared" si="4"/>
        <v>2.290909090909091</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0.1397527090909091</v>
      </c>
      <c r="O23" s="40">
        <f>COUNTIF(Vertices[Eigenvector Centrality],"&gt;= "&amp;N23)-COUNTIF(Vertices[Eigenvector Centrality],"&gt;="&amp;N24)</f>
        <v>0</v>
      </c>
      <c r="P23" s="39">
        <f t="shared" si="7"/>
        <v>1.016366472727273</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155</v>
      </c>
      <c r="B24" s="34">
        <v>52</v>
      </c>
      <c r="D24" s="32">
        <f t="shared" si="1"/>
        <v>0</v>
      </c>
      <c r="E24" s="3">
        <f>COUNTIF(Vertices[Degree],"&gt;= "&amp;D24)-COUNTIF(Vertices[Degree],"&gt;="&amp;D25)</f>
        <v>0</v>
      </c>
      <c r="F24" s="37">
        <f t="shared" si="2"/>
        <v>1.3999999999999977</v>
      </c>
      <c r="G24" s="38">
        <f>COUNTIF(Vertices[In-Degree],"&gt;= "&amp;F24)-COUNTIF(Vertices[In-Degree],"&gt;="&amp;F25)</f>
        <v>0</v>
      </c>
      <c r="H24" s="37">
        <f t="shared" si="3"/>
        <v>1.6000000000000003</v>
      </c>
      <c r="I24" s="38">
        <f>COUNTIF(Vertices[Out-Degree],"&gt;= "&amp;H24)-COUNTIF(Vertices[Out-Degree],"&gt;="&amp;H25)</f>
        <v>0</v>
      </c>
      <c r="J24" s="37">
        <f t="shared" si="4"/>
        <v>2.4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0.1464076</v>
      </c>
      <c r="O24" s="38">
        <f>COUNTIF(Vertices[Eigenvector Centrality],"&gt;= "&amp;N24)-COUNTIF(Vertices[Eigenvector Centrality],"&gt;="&amp;N25)</f>
        <v>0</v>
      </c>
      <c r="P24" s="37">
        <f t="shared" si="7"/>
        <v>1.0313484000000002</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109"/>
      <c r="B25" s="109"/>
      <c r="D25" s="32">
        <f t="shared" si="1"/>
        <v>0</v>
      </c>
      <c r="E25" s="3">
        <f>COUNTIF(Vertices[Degree],"&gt;= "&amp;D25)-COUNTIF(Vertices[Degree],"&gt;="&amp;D26)</f>
        <v>0</v>
      </c>
      <c r="F25" s="39">
        <f t="shared" si="2"/>
        <v>1.4181818181818158</v>
      </c>
      <c r="G25" s="40">
        <f>COUNTIF(Vertices[In-Degree],"&gt;= "&amp;F25)-COUNTIF(Vertices[In-Degree],"&gt;="&amp;F26)</f>
        <v>0</v>
      </c>
      <c r="H25" s="39">
        <f t="shared" si="3"/>
        <v>1.672727272727273</v>
      </c>
      <c r="I25" s="40">
        <f>COUNTIF(Vertices[Out-Degree],"&gt;= "&amp;H25)-COUNTIF(Vertices[Out-Degree],"&gt;="&amp;H26)</f>
        <v>0</v>
      </c>
      <c r="J25" s="39">
        <f t="shared" si="4"/>
        <v>2.509090909090909</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0.1530624909090909</v>
      </c>
      <c r="O25" s="40">
        <f>COUNTIF(Vertices[Eigenvector Centrality],"&gt;= "&amp;N25)-COUNTIF(Vertices[Eigenvector Centrality],"&gt;="&amp;N26)</f>
        <v>0</v>
      </c>
      <c r="P25" s="39">
        <f t="shared" si="7"/>
        <v>1.0463303272727273</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156</v>
      </c>
      <c r="B26" s="34">
        <v>2</v>
      </c>
      <c r="D26" s="32">
        <f t="shared" si="1"/>
        <v>0</v>
      </c>
      <c r="E26" s="3">
        <f>COUNTIF(Vertices[Degree],"&gt;= "&amp;D26)-COUNTIF(Vertices[Degree],"&gt;="&amp;D28)</f>
        <v>0</v>
      </c>
      <c r="F26" s="37">
        <f t="shared" si="2"/>
        <v>1.4363636363636338</v>
      </c>
      <c r="G26" s="38">
        <f>COUNTIF(Vertices[In-Degree],"&gt;= "&amp;F26)-COUNTIF(Vertices[In-Degree],"&gt;="&amp;F28)</f>
        <v>0</v>
      </c>
      <c r="H26" s="37">
        <f t="shared" si="3"/>
        <v>1.7454545454545458</v>
      </c>
      <c r="I26" s="38">
        <f>COUNTIF(Vertices[Out-Degree],"&gt;= "&amp;H26)-COUNTIF(Vertices[Out-Degree],"&gt;="&amp;H28)</f>
        <v>0</v>
      </c>
      <c r="J26" s="37">
        <f t="shared" si="4"/>
        <v>2.6181818181818177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0.15971738181818182</v>
      </c>
      <c r="O26" s="38">
        <f>COUNTIF(Vertices[Eigenvector Centrality],"&gt;= "&amp;N26)-COUNTIF(Vertices[Eigenvector Centrality],"&gt;="&amp;N28)</f>
        <v>0</v>
      </c>
      <c r="P26" s="37">
        <f t="shared" si="7"/>
        <v>1.0613122545454545</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0.491803</v>
      </c>
      <c r="D27" s="32"/>
      <c r="E27" s="3">
        <f>COUNTIF(Vertices[Degree],"&gt;= "&amp;D27)-COUNTIF(Vertices[Degree],"&gt;="&amp;D28)</f>
        <v>0</v>
      </c>
      <c r="F27" s="62"/>
      <c r="G27" s="63">
        <f>COUNTIF(Vertices[In-Degree],"&gt;= "&amp;F27)-COUNTIF(Vertices[In-Degree],"&gt;="&amp;F28)</f>
        <v>-6</v>
      </c>
      <c r="H27" s="62"/>
      <c r="I27" s="63">
        <f>COUNTIF(Vertices[Out-Degree],"&gt;= "&amp;H27)-COUNTIF(Vertices[Out-Degree],"&gt;="&amp;H28)</f>
        <v>-5</v>
      </c>
      <c r="J27" s="62"/>
      <c r="K27" s="63">
        <f>COUNTIF(Vertices[Betweenness Centrality],"&gt;= "&amp;J27)-COUNTIF(Vertices[Betweenness Centrality],"&gt;="&amp;J28)</f>
        <v>-1</v>
      </c>
      <c r="L27" s="62"/>
      <c r="M27" s="63">
        <f>COUNTIF(Vertices[Closeness Centrality],"&gt;= "&amp;L27)-COUNTIF(Vertices[Closeness Centrality],"&gt;="&amp;L28)</f>
        <v>-5</v>
      </c>
      <c r="N27" s="62"/>
      <c r="O27" s="63">
        <f>COUNTIF(Vertices[Eigenvector Centrality],"&gt;= "&amp;N27)-COUNTIF(Vertices[Eigenvector Centrality],"&gt;="&amp;N28)</f>
        <v>-4</v>
      </c>
      <c r="P27" s="62"/>
      <c r="Q27" s="63">
        <f>COUNTIF(Vertices[Eigenvector Centrality],"&gt;= "&amp;P27)-COUNTIF(Vertices[Eigenvector Centrality],"&gt;="&amp;P28)</f>
        <v>0</v>
      </c>
      <c r="R27" s="62"/>
      <c r="S27" s="64">
        <f>COUNTIF(Vertices[Clustering Coefficient],"&gt;= "&amp;R27)-COUNTIF(Vertices[Clustering Coefficient],"&gt;="&amp;R28)</f>
        <v>-39</v>
      </c>
      <c r="T27" s="62"/>
      <c r="U27" s="63">
        <f ca="1">COUNTIF(Vertices[Clustering Coefficient],"&gt;= "&amp;T27)-COUNTIF(Vertices[Clustering Coefficient],"&gt;="&amp;T28)</f>
        <v>0</v>
      </c>
    </row>
    <row r="28" spans="1:21" ht="15">
      <c r="A28" s="109"/>
      <c r="B28" s="109"/>
      <c r="D28" s="32">
        <f>D26+($D$57-$D$2)/BinDivisor</f>
        <v>0</v>
      </c>
      <c r="E28" s="3">
        <f>COUNTIF(Vertices[Degree],"&gt;= "&amp;D28)-COUNTIF(Vertices[Degree],"&gt;="&amp;D40)</f>
        <v>0</v>
      </c>
      <c r="F28" s="39">
        <f>F26+($F$57-$F$2)/BinDivisor</f>
        <v>1.454545454545452</v>
      </c>
      <c r="G28" s="40">
        <f>COUNTIF(Vertices[In-Degree],"&gt;= "&amp;F28)-COUNTIF(Vertices[In-Degree],"&gt;="&amp;F40)</f>
        <v>0</v>
      </c>
      <c r="H28" s="39">
        <f>H26+($H$57-$H$2)/BinDivisor</f>
        <v>1.8181818181818186</v>
      </c>
      <c r="I28" s="40">
        <f>COUNTIF(Vertices[Out-Degree],"&gt;= "&amp;H28)-COUNTIF(Vertices[Out-Degree],"&gt;="&amp;H40)</f>
        <v>0</v>
      </c>
      <c r="J28" s="39">
        <f>J26+($J$57-$J$2)/BinDivisor</f>
        <v>2.7272727272727266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0.16637227272727273</v>
      </c>
      <c r="O28" s="40">
        <f>COUNTIF(Vertices[Eigenvector Centrality],"&gt;= "&amp;N28)-COUNTIF(Vertices[Eigenvector Centrality],"&gt;="&amp;N40)</f>
        <v>0</v>
      </c>
      <c r="P28" s="39">
        <f>P26+($P$57-$P$2)/BinDivisor</f>
        <v>1.0762941818181817</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0.004723346828609987</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3096</v>
      </c>
      <c r="B30" s="34">
        <v>0.090113</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109"/>
      <c r="B31" s="109"/>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3097</v>
      </c>
      <c r="B32" s="34" t="s">
        <v>3098</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-6</v>
      </c>
      <c r="H38" s="62"/>
      <c r="I38" s="63">
        <f>COUNTIF(Vertices[Out-Degree],"&gt;= "&amp;H38)-COUNTIF(Vertices[Out-Degree],"&gt;="&amp;H40)</f>
        <v>-5</v>
      </c>
      <c r="J38" s="62"/>
      <c r="K38" s="63">
        <f>COUNTIF(Vertices[Betweenness Centrality],"&gt;= "&amp;J38)-COUNTIF(Vertices[Betweenness Centrality],"&gt;="&amp;J40)</f>
        <v>-1</v>
      </c>
      <c r="L38" s="62"/>
      <c r="M38" s="63">
        <f>COUNTIF(Vertices[Closeness Centrality],"&gt;= "&amp;L38)-COUNTIF(Vertices[Closeness Centrality],"&gt;="&amp;L40)</f>
        <v>-5</v>
      </c>
      <c r="N38" s="62"/>
      <c r="O38" s="63">
        <f>COUNTIF(Vertices[Eigenvector Centrality],"&gt;= "&amp;N38)-COUNTIF(Vertices[Eigenvector Centrality],"&gt;="&amp;N40)</f>
        <v>-4</v>
      </c>
      <c r="P38" s="62"/>
      <c r="Q38" s="63">
        <f>COUNTIF(Vertices[Eigenvector Centrality],"&gt;= "&amp;P38)-COUNTIF(Vertices[Eigenvector Centrality],"&gt;="&amp;P40)</f>
        <v>0</v>
      </c>
      <c r="R38" s="62"/>
      <c r="S38" s="64">
        <f>COUNTIF(Vertices[Clustering Coefficient],"&gt;= "&amp;R38)-COUNTIF(Vertices[Clustering Coefficient],"&gt;="&amp;R40)</f>
        <v>-39</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-6</v>
      </c>
      <c r="H39" s="62"/>
      <c r="I39" s="63">
        <f>COUNTIF(Vertices[Out-Degree],"&gt;= "&amp;H39)-COUNTIF(Vertices[Out-Degree],"&gt;="&amp;H40)</f>
        <v>-5</v>
      </c>
      <c r="J39" s="62"/>
      <c r="K39" s="63">
        <f>COUNTIF(Vertices[Betweenness Centrality],"&gt;= "&amp;J39)-COUNTIF(Vertices[Betweenness Centrality],"&gt;="&amp;J40)</f>
        <v>-1</v>
      </c>
      <c r="L39" s="62"/>
      <c r="M39" s="63">
        <f>COUNTIF(Vertices[Closeness Centrality],"&gt;= "&amp;L39)-COUNTIF(Vertices[Closeness Centrality],"&gt;="&amp;L40)</f>
        <v>-5</v>
      </c>
      <c r="N39" s="62"/>
      <c r="O39" s="63">
        <f>COUNTIF(Vertices[Eigenvector Centrality],"&gt;= "&amp;N39)-COUNTIF(Vertices[Eigenvector Centrality],"&gt;="&amp;N40)</f>
        <v>-4</v>
      </c>
      <c r="P39" s="62"/>
      <c r="Q39" s="63">
        <f>COUNTIF(Vertices[Eigenvector Centrality],"&gt;= "&amp;P39)-COUNTIF(Vertices[Eigenvector Centrality],"&gt;="&amp;P40)</f>
        <v>0</v>
      </c>
      <c r="R39" s="62"/>
      <c r="S39" s="64">
        <f>COUNTIF(Vertices[Clustering Coefficient],"&gt;= "&amp;R39)-COUNTIF(Vertices[Clustering Coefficient],"&gt;="&amp;R40)</f>
        <v>-39</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1.47272727272727</v>
      </c>
      <c r="G40" s="38">
        <f>COUNTIF(Vertices[In-Degree],"&gt;= "&amp;F40)-COUNTIF(Vertices[In-Degree],"&gt;="&amp;F41)</f>
        <v>0</v>
      </c>
      <c r="H40" s="37">
        <f>H28+($H$57-$H$2)/BinDivisor</f>
        <v>1.8909090909090913</v>
      </c>
      <c r="I40" s="38">
        <f>COUNTIF(Vertices[Out-Degree],"&gt;= "&amp;H40)-COUNTIF(Vertices[Out-Degree],"&gt;="&amp;H41)</f>
        <v>0</v>
      </c>
      <c r="J40" s="37">
        <f>J28+($J$57-$J$2)/BinDivisor</f>
        <v>2.8363636363636355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0.17302716363636364</v>
      </c>
      <c r="O40" s="38">
        <f>COUNTIF(Vertices[Eigenvector Centrality],"&gt;= "&amp;N40)-COUNTIF(Vertices[Eigenvector Centrality],"&gt;="&amp;N41)</f>
        <v>0</v>
      </c>
      <c r="P40" s="37">
        <f>P28+($P$57-$P$2)/BinDivisor</f>
        <v>1.0912761090909089</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1.490909090909088</v>
      </c>
      <c r="G41" s="40">
        <f>COUNTIF(Vertices[In-Degree],"&gt;= "&amp;F41)-COUNTIF(Vertices[In-Degree],"&gt;="&amp;F42)</f>
        <v>0</v>
      </c>
      <c r="H41" s="39">
        <f aca="true" t="shared" si="12" ref="H41:H56">H40+($H$57-$H$2)/BinDivisor</f>
        <v>1.963636363636364</v>
      </c>
      <c r="I41" s="40">
        <f>COUNTIF(Vertices[Out-Degree],"&gt;= "&amp;H41)-COUNTIF(Vertices[Out-Degree],"&gt;="&amp;H42)</f>
        <v>4</v>
      </c>
      <c r="J41" s="39">
        <f aca="true" t="shared" si="13" ref="J41:J56">J40+($J$57-$J$2)/BinDivisor</f>
        <v>2.9454545454545444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0.17968205454545455</v>
      </c>
      <c r="O41" s="40">
        <f>COUNTIF(Vertices[Eigenvector Centrality],"&gt;= "&amp;N41)-COUNTIF(Vertices[Eigenvector Centrality],"&gt;="&amp;N42)</f>
        <v>0</v>
      </c>
      <c r="P41" s="39">
        <f aca="true" t="shared" si="16" ref="P41:P56">P40+($P$57-$P$2)/BinDivisor</f>
        <v>1.106258036363636</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1.5090909090909062</v>
      </c>
      <c r="G42" s="38">
        <f>COUNTIF(Vertices[In-Degree],"&gt;= "&amp;F42)-COUNTIF(Vertices[In-Degree],"&gt;="&amp;F43)</f>
        <v>0</v>
      </c>
      <c r="H42" s="37">
        <f t="shared" si="12"/>
        <v>2.0363636363636366</v>
      </c>
      <c r="I42" s="38">
        <f>COUNTIF(Vertices[Out-Degree],"&gt;= "&amp;H42)-COUNTIF(Vertices[Out-Degree],"&gt;="&amp;H43)</f>
        <v>0</v>
      </c>
      <c r="J42" s="37">
        <f t="shared" si="13"/>
        <v>3.0545454545454533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0.18633694545454546</v>
      </c>
      <c r="O42" s="38">
        <f>COUNTIF(Vertices[Eigenvector Centrality],"&gt;= "&amp;N42)-COUNTIF(Vertices[Eigenvector Centrality],"&gt;="&amp;N43)</f>
        <v>0</v>
      </c>
      <c r="P42" s="37">
        <f t="shared" si="16"/>
        <v>1.1212399636363632</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1.5272727272727242</v>
      </c>
      <c r="G43" s="40">
        <f>COUNTIF(Vertices[In-Degree],"&gt;= "&amp;F43)-COUNTIF(Vertices[In-Degree],"&gt;="&amp;F44)</f>
        <v>0</v>
      </c>
      <c r="H43" s="39">
        <f t="shared" si="12"/>
        <v>2.1090909090909093</v>
      </c>
      <c r="I43" s="40">
        <f>COUNTIF(Vertices[Out-Degree],"&gt;= "&amp;H43)-COUNTIF(Vertices[Out-Degree],"&gt;="&amp;H44)</f>
        <v>0</v>
      </c>
      <c r="J43" s="39">
        <f t="shared" si="13"/>
        <v>3.1636363636363622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0.19299183636363637</v>
      </c>
      <c r="O43" s="40">
        <f>COUNTIF(Vertices[Eigenvector Centrality],"&gt;= "&amp;N43)-COUNTIF(Vertices[Eigenvector Centrality],"&gt;="&amp;N44)</f>
        <v>0</v>
      </c>
      <c r="P43" s="39">
        <f t="shared" si="16"/>
        <v>1.1362218909090904</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1.5454545454545423</v>
      </c>
      <c r="G44" s="38">
        <f>COUNTIF(Vertices[In-Degree],"&gt;= "&amp;F44)-COUNTIF(Vertices[In-Degree],"&gt;="&amp;F45)</f>
        <v>0</v>
      </c>
      <c r="H44" s="37">
        <f t="shared" si="12"/>
        <v>2.181818181818182</v>
      </c>
      <c r="I44" s="38">
        <f>COUNTIF(Vertices[Out-Degree],"&gt;= "&amp;H44)-COUNTIF(Vertices[Out-Degree],"&gt;="&amp;H45)</f>
        <v>0</v>
      </c>
      <c r="J44" s="37">
        <f t="shared" si="13"/>
        <v>3.272727272727271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0.19964672727272728</v>
      </c>
      <c r="O44" s="38">
        <f>COUNTIF(Vertices[Eigenvector Centrality],"&gt;= "&amp;N44)-COUNTIF(Vertices[Eigenvector Centrality],"&gt;="&amp;N45)</f>
        <v>0</v>
      </c>
      <c r="P44" s="37">
        <f t="shared" si="16"/>
        <v>1.1512038181818176</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1.5636363636363604</v>
      </c>
      <c r="G45" s="40">
        <f>COUNTIF(Vertices[In-Degree],"&gt;= "&amp;F45)-COUNTIF(Vertices[In-Degree],"&gt;="&amp;F46)</f>
        <v>0</v>
      </c>
      <c r="H45" s="39">
        <f t="shared" si="12"/>
        <v>2.254545454545455</v>
      </c>
      <c r="I45" s="40">
        <f>COUNTIF(Vertices[Out-Degree],"&gt;= "&amp;H45)-COUNTIF(Vertices[Out-Degree],"&gt;="&amp;H46)</f>
        <v>0</v>
      </c>
      <c r="J45" s="39">
        <f t="shared" si="13"/>
        <v>3.38181818181818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0.2063016181818182</v>
      </c>
      <c r="O45" s="40">
        <f>COUNTIF(Vertices[Eigenvector Centrality],"&gt;= "&amp;N45)-COUNTIF(Vertices[Eigenvector Centrality],"&gt;="&amp;N46)</f>
        <v>3</v>
      </c>
      <c r="P45" s="39">
        <f t="shared" si="16"/>
        <v>1.1661857454545448</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1.5818181818181785</v>
      </c>
      <c r="G46" s="38">
        <f>COUNTIF(Vertices[In-Degree],"&gt;= "&amp;F46)-COUNTIF(Vertices[In-Degree],"&gt;="&amp;F47)</f>
        <v>0</v>
      </c>
      <c r="H46" s="37">
        <f t="shared" si="12"/>
        <v>2.3272727272727276</v>
      </c>
      <c r="I46" s="38">
        <f>COUNTIF(Vertices[Out-Degree],"&gt;= "&amp;H46)-COUNTIF(Vertices[Out-Degree],"&gt;="&amp;H47)</f>
        <v>0</v>
      </c>
      <c r="J46" s="37">
        <f t="shared" si="13"/>
        <v>3.490909090909089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0.2129565090909091</v>
      </c>
      <c r="O46" s="38">
        <f>COUNTIF(Vertices[Eigenvector Centrality],"&gt;= "&amp;N46)-COUNTIF(Vertices[Eigenvector Centrality],"&gt;="&amp;N47)</f>
        <v>0</v>
      </c>
      <c r="P46" s="37">
        <f t="shared" si="16"/>
        <v>1.181167672727272</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1.5999999999999965</v>
      </c>
      <c r="G47" s="40">
        <f>COUNTIF(Vertices[In-Degree],"&gt;= "&amp;F47)-COUNTIF(Vertices[In-Degree],"&gt;="&amp;F48)</f>
        <v>0</v>
      </c>
      <c r="H47" s="39">
        <f t="shared" si="12"/>
        <v>2.4000000000000004</v>
      </c>
      <c r="I47" s="40">
        <f>COUNTIF(Vertices[Out-Degree],"&gt;= "&amp;H47)-COUNTIF(Vertices[Out-Degree],"&gt;="&amp;H48)</f>
        <v>0</v>
      </c>
      <c r="J47" s="39">
        <f t="shared" si="13"/>
        <v>3.599999999999998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0.2196114</v>
      </c>
      <c r="O47" s="40">
        <f>COUNTIF(Vertices[Eigenvector Centrality],"&gt;= "&amp;N47)-COUNTIF(Vertices[Eigenvector Centrality],"&gt;="&amp;N48)</f>
        <v>0</v>
      </c>
      <c r="P47" s="39">
        <f t="shared" si="16"/>
        <v>1.1961495999999991</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1.6181818181818146</v>
      </c>
      <c r="G48" s="38">
        <f>COUNTIF(Vertices[In-Degree],"&gt;= "&amp;F48)-COUNTIF(Vertices[In-Degree],"&gt;="&amp;F49)</f>
        <v>0</v>
      </c>
      <c r="H48" s="37">
        <f t="shared" si="12"/>
        <v>2.472727272727273</v>
      </c>
      <c r="I48" s="38">
        <f>COUNTIF(Vertices[Out-Degree],"&gt;= "&amp;H48)-COUNTIF(Vertices[Out-Degree],"&gt;="&amp;H49)</f>
        <v>0</v>
      </c>
      <c r="J48" s="37">
        <f t="shared" si="13"/>
        <v>3.7090909090909068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0.22626629090909092</v>
      </c>
      <c r="O48" s="38">
        <f>COUNTIF(Vertices[Eigenvector Centrality],"&gt;= "&amp;N48)-COUNTIF(Vertices[Eigenvector Centrality],"&gt;="&amp;N49)</f>
        <v>0</v>
      </c>
      <c r="P48" s="37">
        <f t="shared" si="16"/>
        <v>1.2111315272727263</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1.6363636363636327</v>
      </c>
      <c r="G49" s="40">
        <f>COUNTIF(Vertices[In-Degree],"&gt;= "&amp;F49)-COUNTIF(Vertices[In-Degree],"&gt;="&amp;F50)</f>
        <v>0</v>
      </c>
      <c r="H49" s="39">
        <f t="shared" si="12"/>
        <v>2.545454545454546</v>
      </c>
      <c r="I49" s="40">
        <f>COUNTIF(Vertices[Out-Degree],"&gt;= "&amp;H49)-COUNTIF(Vertices[Out-Degree],"&gt;="&amp;H50)</f>
        <v>0</v>
      </c>
      <c r="J49" s="39">
        <f t="shared" si="13"/>
        <v>3.8181818181818157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0.23292118181818183</v>
      </c>
      <c r="O49" s="40">
        <f>COUNTIF(Vertices[Eigenvector Centrality],"&gt;= "&amp;N49)-COUNTIF(Vertices[Eigenvector Centrality],"&gt;="&amp;N50)</f>
        <v>0</v>
      </c>
      <c r="P49" s="39">
        <f t="shared" si="16"/>
        <v>1.2261134545454535</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1.6545454545454508</v>
      </c>
      <c r="G50" s="38">
        <f>COUNTIF(Vertices[In-Degree],"&gt;= "&amp;F50)-COUNTIF(Vertices[In-Degree],"&gt;="&amp;F51)</f>
        <v>0</v>
      </c>
      <c r="H50" s="37">
        <f t="shared" si="12"/>
        <v>2.6181818181818186</v>
      </c>
      <c r="I50" s="38">
        <f>COUNTIF(Vertices[Out-Degree],"&gt;= "&amp;H50)-COUNTIF(Vertices[Out-Degree],"&gt;="&amp;H51)</f>
        <v>0</v>
      </c>
      <c r="J50" s="37">
        <f t="shared" si="13"/>
        <v>3.9272727272727246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0.23957607272727274</v>
      </c>
      <c r="O50" s="38">
        <f>COUNTIF(Vertices[Eigenvector Centrality],"&gt;= "&amp;N50)-COUNTIF(Vertices[Eigenvector Centrality],"&gt;="&amp;N51)</f>
        <v>0</v>
      </c>
      <c r="P50" s="37">
        <f t="shared" si="16"/>
        <v>1.2410953818181807</v>
      </c>
      <c r="Q50" s="38">
        <f>COUNTIF(Vertices[PageRank],"&gt;= "&amp;P50)-COUNTIF(Vertices[PageRank],"&gt;="&amp;P51)</f>
        <v>1</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1.6727272727272688</v>
      </c>
      <c r="G51" s="40">
        <f>COUNTIF(Vertices[In-Degree],"&gt;= "&amp;F51)-COUNTIF(Vertices[In-Degree],"&gt;="&amp;F52)</f>
        <v>0</v>
      </c>
      <c r="H51" s="39">
        <f t="shared" si="12"/>
        <v>2.6909090909090914</v>
      </c>
      <c r="I51" s="40">
        <f>COUNTIF(Vertices[Out-Degree],"&gt;= "&amp;H51)-COUNTIF(Vertices[Out-Degree],"&gt;="&amp;H52)</f>
        <v>0</v>
      </c>
      <c r="J51" s="39">
        <f t="shared" si="13"/>
        <v>4.0363636363636335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0.24623096363636365</v>
      </c>
      <c r="O51" s="40">
        <f>COUNTIF(Vertices[Eigenvector Centrality],"&gt;= "&amp;N51)-COUNTIF(Vertices[Eigenvector Centrality],"&gt;="&amp;N52)</f>
        <v>0</v>
      </c>
      <c r="P51" s="39">
        <f t="shared" si="16"/>
        <v>1.2560773090909079</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1.690909090909087</v>
      </c>
      <c r="G52" s="38">
        <f>COUNTIF(Vertices[In-Degree],"&gt;= "&amp;F52)-COUNTIF(Vertices[In-Degree],"&gt;="&amp;F53)</f>
        <v>0</v>
      </c>
      <c r="H52" s="37">
        <f t="shared" si="12"/>
        <v>2.763636363636364</v>
      </c>
      <c r="I52" s="38">
        <f>COUNTIF(Vertices[Out-Degree],"&gt;= "&amp;H52)-COUNTIF(Vertices[Out-Degree],"&gt;="&amp;H53)</f>
        <v>0</v>
      </c>
      <c r="J52" s="37">
        <f t="shared" si="13"/>
        <v>4.145454545454543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0.25288585454545454</v>
      </c>
      <c r="O52" s="38">
        <f>COUNTIF(Vertices[Eigenvector Centrality],"&gt;= "&amp;N52)-COUNTIF(Vertices[Eigenvector Centrality],"&gt;="&amp;N53)</f>
        <v>0</v>
      </c>
      <c r="P52" s="37">
        <f t="shared" si="16"/>
        <v>1.271059236363635</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1.709090909090905</v>
      </c>
      <c r="G53" s="40">
        <f>COUNTIF(Vertices[In-Degree],"&gt;= "&amp;F53)-COUNTIF(Vertices[In-Degree],"&gt;="&amp;F54)</f>
        <v>0</v>
      </c>
      <c r="H53" s="39">
        <f t="shared" si="12"/>
        <v>2.836363636363637</v>
      </c>
      <c r="I53" s="40">
        <f>COUNTIF(Vertices[Out-Degree],"&gt;= "&amp;H53)-COUNTIF(Vertices[Out-Degree],"&gt;="&amp;H54)</f>
        <v>0</v>
      </c>
      <c r="J53" s="39">
        <f t="shared" si="13"/>
        <v>4.254545454545452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0.2595407454545454</v>
      </c>
      <c r="O53" s="40">
        <f>COUNTIF(Vertices[Eigenvector Centrality],"&gt;= "&amp;N53)-COUNTIF(Vertices[Eigenvector Centrality],"&gt;="&amp;N54)</f>
        <v>0</v>
      </c>
      <c r="P53" s="39">
        <f t="shared" si="16"/>
        <v>1.2860411636363622</v>
      </c>
      <c r="Q53" s="40">
        <f>COUNTIF(Vertices[PageRank],"&gt;= "&amp;P53)-COUNTIF(Vertices[PageRank],"&gt;="&amp;P54)</f>
        <v>1</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1.727272727272723</v>
      </c>
      <c r="G54" s="38">
        <f>COUNTIF(Vertices[In-Degree],"&gt;= "&amp;F54)-COUNTIF(Vertices[In-Degree],"&gt;="&amp;F55)</f>
        <v>0</v>
      </c>
      <c r="H54" s="37">
        <f t="shared" si="12"/>
        <v>2.9090909090909096</v>
      </c>
      <c r="I54" s="38">
        <f>COUNTIF(Vertices[Out-Degree],"&gt;= "&amp;H54)-COUNTIF(Vertices[Out-Degree],"&gt;="&amp;H55)</f>
        <v>0</v>
      </c>
      <c r="J54" s="37">
        <f t="shared" si="13"/>
        <v>4.3636363636363615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0.2661956363636363</v>
      </c>
      <c r="O54" s="38">
        <f>COUNTIF(Vertices[Eigenvector Centrality],"&gt;= "&amp;N54)-COUNTIF(Vertices[Eigenvector Centrality],"&gt;="&amp;N55)</f>
        <v>0</v>
      </c>
      <c r="P54" s="37">
        <f t="shared" si="16"/>
        <v>1.3010230909090894</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1.7454545454545412</v>
      </c>
      <c r="G55" s="40">
        <f>COUNTIF(Vertices[In-Degree],"&gt;= "&amp;F55)-COUNTIF(Vertices[In-Degree],"&gt;="&amp;F56)</f>
        <v>0</v>
      </c>
      <c r="H55" s="39">
        <f t="shared" si="12"/>
        <v>2.9818181818181824</v>
      </c>
      <c r="I55" s="40">
        <f>COUNTIF(Vertices[Out-Degree],"&gt;= "&amp;H55)-COUNTIF(Vertices[Out-Degree],"&gt;="&amp;H56)</f>
        <v>0</v>
      </c>
      <c r="J55" s="39">
        <f t="shared" si="13"/>
        <v>4.472727272727271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0.2728505272727272</v>
      </c>
      <c r="O55" s="40">
        <f>COUNTIF(Vertices[Eigenvector Centrality],"&gt;= "&amp;N55)-COUNTIF(Vertices[Eigenvector Centrality],"&gt;="&amp;N56)</f>
        <v>0</v>
      </c>
      <c r="P55" s="39">
        <f t="shared" si="16"/>
        <v>1.3160050181818166</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1.7636363636363592</v>
      </c>
      <c r="G56" s="38">
        <f>COUNTIF(Vertices[In-Degree],"&gt;= "&amp;F56)-COUNTIF(Vertices[In-Degree],"&gt;="&amp;F57)</f>
        <v>0</v>
      </c>
      <c r="H56" s="37">
        <f t="shared" si="12"/>
        <v>3.054545454545455</v>
      </c>
      <c r="I56" s="38">
        <f>COUNTIF(Vertices[Out-Degree],"&gt;= "&amp;H56)-COUNTIF(Vertices[Out-Degree],"&gt;="&amp;H57)</f>
        <v>0</v>
      </c>
      <c r="J56" s="37">
        <f t="shared" si="13"/>
        <v>4.58181818181818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0.27950541818181807</v>
      </c>
      <c r="O56" s="38">
        <f>COUNTIF(Vertices[Eigenvector Centrality],"&gt;= "&amp;N56)-COUNTIF(Vertices[Eigenvector Centrality],"&gt;="&amp;N57)</f>
        <v>0</v>
      </c>
      <c r="P56" s="37">
        <f t="shared" si="16"/>
        <v>1.3309869454545438</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v>
      </c>
      <c r="G57" s="42">
        <f>COUNTIF(Vertices[In-Degree],"&gt;= "&amp;F57)-COUNTIF(Vertices[In-Degree],"&gt;="&amp;F58)</f>
        <v>6</v>
      </c>
      <c r="H57" s="41">
        <f>MAX(Vertices[Out-Degree])</f>
        <v>4</v>
      </c>
      <c r="I57" s="42">
        <f>COUNTIF(Vertices[Out-Degree],"&gt;= "&amp;H57)-COUNTIF(Vertices[Out-Degree],"&gt;="&amp;H58)</f>
        <v>1</v>
      </c>
      <c r="J57" s="41">
        <f>MAX(Vertices[Betweenness Centrality])</f>
        <v>6</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0.366019</v>
      </c>
      <c r="O57" s="42">
        <f>COUNTIF(Vertices[Eigenvector Centrality],"&gt;= "&amp;N57)-COUNTIF(Vertices[Eigenvector Centrality],"&gt;="&amp;N58)</f>
        <v>1</v>
      </c>
      <c r="P57" s="41">
        <f>MAX(Vertices[PageRank])</f>
        <v>1.525752</v>
      </c>
      <c r="Q57" s="42">
        <f>COUNTIF(Vertices[PageRank],"&gt;= "&amp;P57)-COUNTIF(Vertices[PageRank],"&gt;="&amp;P58)</f>
        <v>1</v>
      </c>
      <c r="R57" s="41">
        <f>MAX(Vertices[Clustering Coefficient])</f>
        <v>0</v>
      </c>
      <c r="S57" s="45">
        <f>COUNTIF(Vertices[Clustering Coefficient],"&gt;= "&amp;R57)-COUNTIF(Vertices[Clustering Coefficient],"&gt;="&amp;R58)</f>
        <v>39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1</v>
      </c>
    </row>
    <row r="70" spans="1:2" ht="15">
      <c r="A70" s="33" t="s">
        <v>89</v>
      </c>
      <c r="B70" s="46">
        <f>IF(COUNT(Vertices[In-Degree])&gt;0,F57,NoMetricMessage)</f>
        <v>2</v>
      </c>
    </row>
    <row r="71" spans="1:2" ht="15">
      <c r="A71" s="33" t="s">
        <v>90</v>
      </c>
      <c r="B71" s="47">
        <f>_xlfn.IFERROR(AVERAGE(Vertices[In-Degree]),NoMetricMessage)</f>
        <v>1.1538461538461537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4</v>
      </c>
    </row>
    <row r="85" spans="1:2" ht="15">
      <c r="A85" s="33" t="s">
        <v>96</v>
      </c>
      <c r="B85" s="47">
        <f>_xlfn.IFERROR(AVERAGE(Vertices[Out-Degree]),NoMetricMessage)</f>
        <v>1.1538461538461537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6</v>
      </c>
    </row>
    <row r="99" spans="1:2" ht="15">
      <c r="A99" s="33" t="s">
        <v>102</v>
      </c>
      <c r="B99" s="47">
        <f>_xlfn.IFERROR(AVERAGE(Vertices[Betweenness Centrality]),NoMetricMessage)</f>
        <v>0.20512820512820512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0.15641023076923077</v>
      </c>
    </row>
    <row r="114" spans="1:2" ht="15">
      <c r="A114" s="33" t="s">
        <v>109</v>
      </c>
      <c r="B114" s="47">
        <f>_xlfn.IFERROR(MEDIAN(Vertices[Closeness Centrality]),NoMetricMessage)</f>
        <v>0</v>
      </c>
    </row>
    <row r="125" spans="1:2" ht="15">
      <c r="A125" s="33" t="s">
        <v>112</v>
      </c>
      <c r="B125" s="47">
        <f>IF(COUNT(Vertices[Eigenvector Centrality])&gt;0,N2,NoMetricMessage)</f>
        <v>0</v>
      </c>
    </row>
    <row r="126" spans="1:2" ht="15">
      <c r="A126" s="33" t="s">
        <v>113</v>
      </c>
      <c r="B126" s="47">
        <f>IF(COUNT(Vertices[Eigenvector Centrality])&gt;0,N57,NoMetricMessage)</f>
        <v>0.366019</v>
      </c>
    </row>
    <row r="127" spans="1:2" ht="15">
      <c r="A127" s="33" t="s">
        <v>114</v>
      </c>
      <c r="B127" s="47">
        <f>_xlfn.IFERROR(AVERAGE(Vertices[Eigenvector Centrality]),NoMetricMessage)</f>
        <v>0.02564102564102564</v>
      </c>
    </row>
    <row r="128" spans="1:2" ht="15">
      <c r="A128" s="33" t="s">
        <v>115</v>
      </c>
      <c r="B128" s="47">
        <f>_xlfn.IFERROR(MEDIAN(Vertices[Eigenvector Centrality]),NoMetricMessage)</f>
        <v>0</v>
      </c>
    </row>
    <row r="139" spans="1:2" ht="15">
      <c r="A139" s="33" t="s">
        <v>140</v>
      </c>
      <c r="B139" s="47">
        <f>IF(COUNT(Vertices[PageRank])&gt;0,P2,NoMetricMessage)</f>
        <v>0.701746</v>
      </c>
    </row>
    <row r="140" spans="1:2" ht="15">
      <c r="A140" s="33" t="s">
        <v>141</v>
      </c>
      <c r="B140" s="47">
        <f>IF(COUNT(Vertices[PageRank])&gt;0,P57,NoMetricMessage)</f>
        <v>1.525752</v>
      </c>
    </row>
    <row r="141" spans="1:2" ht="15">
      <c r="A141" s="33" t="s">
        <v>142</v>
      </c>
      <c r="B141" s="47">
        <f>_xlfn.IFERROR(AVERAGE(Vertices[PageRank]),NoMetricMessage)</f>
        <v>0.9999869743589744</v>
      </c>
    </row>
    <row r="142" spans="1:2" ht="15">
      <c r="A142" s="33" t="s">
        <v>143</v>
      </c>
      <c r="B142" s="47">
        <f>_xlfn.IFERROR(MEDIAN(Vertices[PageRank]),NoMetricMessage)</f>
        <v>0.999987</v>
      </c>
    </row>
    <row r="153" spans="1:2" ht="15">
      <c r="A153" s="33" t="s">
        <v>118</v>
      </c>
      <c r="B153" s="47">
        <f>IF(COUNT(Vertices[Clustering Coefficient])&gt;0,R2,NoMetricMessage)</f>
        <v>0</v>
      </c>
    </row>
    <row r="154" spans="1:2" ht="15">
      <c r="A154" s="33" t="s">
        <v>119</v>
      </c>
      <c r="B154" s="47">
        <f>IF(COUNT(Vertices[Clustering Coefficient])&gt;0,R57,NoMetricMessage)</f>
        <v>0</v>
      </c>
    </row>
    <row r="155" spans="1:2" ht="15">
      <c r="A155" s="33" t="s">
        <v>120</v>
      </c>
      <c r="B155" s="47">
        <f>_xlfn.IFERROR(AVERAGE(Vertices[Clustering Coefficient]),NoMetricMessage)</f>
        <v>0</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3415</v>
      </c>
      <c r="R6" t="s">
        <v>129</v>
      </c>
    </row>
    <row r="7" spans="1:11" ht="409.5">
      <c r="A7">
        <v>2</v>
      </c>
      <c r="B7">
        <v>1</v>
      </c>
      <c r="C7">
        <v>0</v>
      </c>
      <c r="D7" t="s">
        <v>60</v>
      </c>
      <c r="E7" t="s">
        <v>60</v>
      </c>
      <c r="F7">
        <v>2</v>
      </c>
      <c r="H7" t="s">
        <v>72</v>
      </c>
      <c r="J7" t="s">
        <v>174</v>
      </c>
      <c r="K7" s="13" t="s">
        <v>3416</v>
      </c>
    </row>
    <row r="8" spans="1:11" ht="409.5">
      <c r="A8"/>
      <c r="B8">
        <v>2</v>
      </c>
      <c r="C8">
        <v>2</v>
      </c>
      <c r="D8" t="s">
        <v>61</v>
      </c>
      <c r="E8" t="s">
        <v>61</v>
      </c>
      <c r="H8" t="s">
        <v>73</v>
      </c>
      <c r="J8" t="s">
        <v>175</v>
      </c>
      <c r="K8" s="13" t="s">
        <v>3417</v>
      </c>
    </row>
    <row r="9" spans="1:11" ht="409.5">
      <c r="A9"/>
      <c r="B9">
        <v>3</v>
      </c>
      <c r="C9">
        <v>4</v>
      </c>
      <c r="D9" t="s">
        <v>62</v>
      </c>
      <c r="E9" t="s">
        <v>62</v>
      </c>
      <c r="H9" t="s">
        <v>74</v>
      </c>
      <c r="J9" t="s">
        <v>176</v>
      </c>
      <c r="K9" s="13" t="s">
        <v>3418</v>
      </c>
    </row>
    <row r="10" spans="1:11" ht="15">
      <c r="A10"/>
      <c r="B10">
        <v>4</v>
      </c>
      <c r="D10" t="s">
        <v>63</v>
      </c>
      <c r="E10" t="s">
        <v>63</v>
      </c>
      <c r="H10" t="s">
        <v>75</v>
      </c>
      <c r="J10" t="s">
        <v>177</v>
      </c>
      <c r="K10" t="s">
        <v>3419</v>
      </c>
    </row>
    <row r="11" spans="1:11" ht="15">
      <c r="A11"/>
      <c r="B11">
        <v>5</v>
      </c>
      <c r="D11" t="s">
        <v>46</v>
      </c>
      <c r="E11">
        <v>1</v>
      </c>
      <c r="H11" t="s">
        <v>76</v>
      </c>
      <c r="J11" t="s">
        <v>178</v>
      </c>
      <c r="K11" t="s">
        <v>3420</v>
      </c>
    </row>
    <row r="12" spans="1:11" ht="15">
      <c r="A12"/>
      <c r="B12"/>
      <c r="D12" t="s">
        <v>64</v>
      </c>
      <c r="E12">
        <v>2</v>
      </c>
      <c r="H12">
        <v>0</v>
      </c>
      <c r="J12" t="s">
        <v>179</v>
      </c>
      <c r="K12" t="s">
        <v>3421</v>
      </c>
    </row>
    <row r="13" spans="1:11" ht="15">
      <c r="A13"/>
      <c r="B13"/>
      <c r="D13">
        <v>1</v>
      </c>
      <c r="E13">
        <v>3</v>
      </c>
      <c r="H13">
        <v>1</v>
      </c>
      <c r="J13" t="s">
        <v>180</v>
      </c>
      <c r="K13" t="s">
        <v>3422</v>
      </c>
    </row>
    <row r="14" spans="4:11" ht="15">
      <c r="D14">
        <v>2</v>
      </c>
      <c r="E14">
        <v>4</v>
      </c>
      <c r="H14">
        <v>2</v>
      </c>
      <c r="J14" t="s">
        <v>181</v>
      </c>
      <c r="K14" t="s">
        <v>3423</v>
      </c>
    </row>
    <row r="15" spans="4:11" ht="15">
      <c r="D15">
        <v>3</v>
      </c>
      <c r="E15">
        <v>5</v>
      </c>
      <c r="H15">
        <v>3</v>
      </c>
      <c r="J15" t="s">
        <v>182</v>
      </c>
      <c r="K15" t="s">
        <v>3424</v>
      </c>
    </row>
    <row r="16" spans="4:11" ht="15">
      <c r="D16">
        <v>4</v>
      </c>
      <c r="E16">
        <v>6</v>
      </c>
      <c r="H16">
        <v>4</v>
      </c>
      <c r="J16" t="s">
        <v>183</v>
      </c>
      <c r="K16" t="s">
        <v>3425</v>
      </c>
    </row>
    <row r="17" spans="4:11" ht="15">
      <c r="D17">
        <v>5</v>
      </c>
      <c r="E17">
        <v>7</v>
      </c>
      <c r="H17">
        <v>5</v>
      </c>
      <c r="J17" t="s">
        <v>184</v>
      </c>
      <c r="K17" t="s">
        <v>3426</v>
      </c>
    </row>
    <row r="18" spans="4:11" ht="409.5">
      <c r="D18">
        <v>6</v>
      </c>
      <c r="E18">
        <v>8</v>
      </c>
      <c r="H18">
        <v>6</v>
      </c>
      <c r="J18" t="s">
        <v>185</v>
      </c>
      <c r="K18" s="13" t="s">
        <v>3427</v>
      </c>
    </row>
    <row r="19" spans="4:11" ht="409.5">
      <c r="D19">
        <v>7</v>
      </c>
      <c r="E19">
        <v>9</v>
      </c>
      <c r="H19">
        <v>7</v>
      </c>
      <c r="J19" t="s">
        <v>186</v>
      </c>
      <c r="K19" s="13" t="s">
        <v>3827</v>
      </c>
    </row>
    <row r="20" spans="4:11" ht="409.5">
      <c r="D20">
        <v>8</v>
      </c>
      <c r="H20">
        <v>8</v>
      </c>
      <c r="J20" t="s">
        <v>187</v>
      </c>
      <c r="K20" s="13" t="s">
        <v>3828</v>
      </c>
    </row>
    <row r="21" spans="4:11" ht="409.5">
      <c r="D21">
        <v>9</v>
      </c>
      <c r="H21">
        <v>9</v>
      </c>
      <c r="J21" t="s">
        <v>188</v>
      </c>
      <c r="K21" s="13" t="s">
        <v>3414</v>
      </c>
    </row>
    <row r="22" spans="4:11" ht="409.5">
      <c r="D22">
        <v>10</v>
      </c>
      <c r="J22" t="s">
        <v>189</v>
      </c>
      <c r="K22" s="13" t="s">
        <v>190</v>
      </c>
    </row>
    <row r="23" spans="4:11" ht="15">
      <c r="D23">
        <v>11</v>
      </c>
      <c r="J23" t="s">
        <v>191</v>
      </c>
      <c r="K23">
        <v>16</v>
      </c>
    </row>
    <row r="24" spans="10:11" ht="15">
      <c r="J24" t="s">
        <v>194</v>
      </c>
      <c r="K24" t="s">
        <v>3821</v>
      </c>
    </row>
    <row r="25" spans="10:11" ht="409.5">
      <c r="J25" t="s">
        <v>195</v>
      </c>
      <c r="K25" s="13" t="s">
        <v>3379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BDD10-6684-4811-AC5E-358E1599459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2394</v>
      </c>
      <c r="B1" s="13" t="s">
        <v>17</v>
      </c>
    </row>
    <row r="2" spans="1:2" ht="15">
      <c r="A2" s="79" t="s">
        <v>2395</v>
      </c>
      <c r="B2" s="79" t="s">
        <v>2401</v>
      </c>
    </row>
    <row r="3" spans="1:2" ht="15">
      <c r="A3" s="79" t="s">
        <v>2396</v>
      </c>
      <c r="B3" s="79" t="s">
        <v>2402</v>
      </c>
    </row>
    <row r="4" spans="1:2" ht="15">
      <c r="A4" s="79" t="s">
        <v>2397</v>
      </c>
      <c r="B4" s="79" t="s">
        <v>2403</v>
      </c>
    </row>
    <row r="5" spans="1:2" ht="15">
      <c r="A5" s="79" t="s">
        <v>2398</v>
      </c>
      <c r="B5" s="79" t="s">
        <v>2404</v>
      </c>
    </row>
    <row r="6" spans="1:2" ht="15">
      <c r="A6" s="79" t="s">
        <v>2399</v>
      </c>
      <c r="B6" s="79" t="s">
        <v>2405</v>
      </c>
    </row>
    <row r="7" spans="1:2" ht="15">
      <c r="A7" s="79" t="s">
        <v>2400</v>
      </c>
      <c r="B7" s="79" t="s">
        <v>2406</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041CF-2134-4C13-9978-CB75FBA1F725}">
  <dimension ref="A1:G172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7.00390625" style="0" bestFit="1" customWidth="1"/>
  </cols>
  <sheetData>
    <row r="1" spans="1:7" ht="15" customHeight="1">
      <c r="A1" s="13" t="s">
        <v>2422</v>
      </c>
      <c r="B1" s="13" t="s">
        <v>3065</v>
      </c>
      <c r="C1" s="13" t="s">
        <v>3066</v>
      </c>
      <c r="D1" s="13" t="s">
        <v>144</v>
      </c>
      <c r="E1" s="13" t="s">
        <v>3068</v>
      </c>
      <c r="F1" s="13" t="s">
        <v>3069</v>
      </c>
      <c r="G1" s="13" t="s">
        <v>3070</v>
      </c>
    </row>
    <row r="2" spans="1:7" ht="15">
      <c r="A2" s="79" t="s">
        <v>2423</v>
      </c>
      <c r="B2" s="79">
        <v>150</v>
      </c>
      <c r="C2" s="104">
        <v>0.020669698222405955</v>
      </c>
      <c r="D2" s="79" t="s">
        <v>3067</v>
      </c>
      <c r="E2" s="79"/>
      <c r="F2" s="79"/>
      <c r="G2" s="79"/>
    </row>
    <row r="3" spans="1:7" ht="15">
      <c r="A3" s="79" t="s">
        <v>2424</v>
      </c>
      <c r="B3" s="79">
        <v>134</v>
      </c>
      <c r="C3" s="104">
        <v>0.018464930412015985</v>
      </c>
      <c r="D3" s="79" t="s">
        <v>3067</v>
      </c>
      <c r="E3" s="79"/>
      <c r="F3" s="79"/>
      <c r="G3" s="79"/>
    </row>
    <row r="4" spans="1:7" ht="15">
      <c r="A4" s="79" t="s">
        <v>2425</v>
      </c>
      <c r="B4" s="79">
        <v>0</v>
      </c>
      <c r="C4" s="104">
        <v>0</v>
      </c>
      <c r="D4" s="79" t="s">
        <v>3067</v>
      </c>
      <c r="E4" s="79"/>
      <c r="F4" s="79"/>
      <c r="G4" s="79"/>
    </row>
    <row r="5" spans="1:7" ht="15">
      <c r="A5" s="79" t="s">
        <v>2426</v>
      </c>
      <c r="B5" s="79">
        <v>6973</v>
      </c>
      <c r="C5" s="104">
        <v>0.960865371365578</v>
      </c>
      <c r="D5" s="79" t="s">
        <v>3067</v>
      </c>
      <c r="E5" s="79"/>
      <c r="F5" s="79"/>
      <c r="G5" s="79"/>
    </row>
    <row r="6" spans="1:7" ht="15">
      <c r="A6" s="79" t="s">
        <v>2427</v>
      </c>
      <c r="B6" s="79">
        <v>7257</v>
      </c>
      <c r="C6" s="104">
        <v>1</v>
      </c>
      <c r="D6" s="79" t="s">
        <v>3067</v>
      </c>
      <c r="E6" s="79"/>
      <c r="F6" s="79"/>
      <c r="G6" s="79"/>
    </row>
    <row r="7" spans="1:7" ht="15">
      <c r="A7" s="86" t="s">
        <v>2428</v>
      </c>
      <c r="B7" s="79">
        <v>178</v>
      </c>
      <c r="C7" s="104">
        <v>0.0061909884973720955</v>
      </c>
      <c r="D7" s="79" t="s">
        <v>3067</v>
      </c>
      <c r="E7" s="79" t="b">
        <v>0</v>
      </c>
      <c r="F7" s="79" t="b">
        <v>0</v>
      </c>
      <c r="G7" s="79" t="b">
        <v>0</v>
      </c>
    </row>
    <row r="8" spans="1:7" ht="15">
      <c r="A8" s="86" t="s">
        <v>2153</v>
      </c>
      <c r="B8" s="79">
        <v>85</v>
      </c>
      <c r="C8" s="104">
        <v>0.012149169992679086</v>
      </c>
      <c r="D8" s="79" t="s">
        <v>3067</v>
      </c>
      <c r="E8" s="79" t="b">
        <v>0</v>
      </c>
      <c r="F8" s="79" t="b">
        <v>0</v>
      </c>
      <c r="G8" s="79" t="b">
        <v>0</v>
      </c>
    </row>
    <row r="9" spans="1:7" ht="15">
      <c r="A9" s="86" t="s">
        <v>888</v>
      </c>
      <c r="B9" s="79">
        <v>53</v>
      </c>
      <c r="C9" s="104">
        <v>0.007764867731745325</v>
      </c>
      <c r="D9" s="79" t="s">
        <v>3067</v>
      </c>
      <c r="E9" s="79" t="b">
        <v>0</v>
      </c>
      <c r="F9" s="79" t="b">
        <v>0</v>
      </c>
      <c r="G9" s="79" t="b">
        <v>0</v>
      </c>
    </row>
    <row r="10" spans="1:7" ht="15">
      <c r="A10" s="86" t="s">
        <v>2431</v>
      </c>
      <c r="B10" s="79">
        <v>43</v>
      </c>
      <c r="C10" s="104">
        <v>0.006900692237735953</v>
      </c>
      <c r="D10" s="79" t="s">
        <v>3067</v>
      </c>
      <c r="E10" s="79" t="b">
        <v>0</v>
      </c>
      <c r="F10" s="79" t="b">
        <v>1</v>
      </c>
      <c r="G10" s="79" t="b">
        <v>0</v>
      </c>
    </row>
    <row r="11" spans="1:7" ht="15">
      <c r="A11" s="86" t="s">
        <v>856</v>
      </c>
      <c r="B11" s="79">
        <v>41</v>
      </c>
      <c r="C11" s="104">
        <v>0.0062399874840992275</v>
      </c>
      <c r="D11" s="79" t="s">
        <v>3067</v>
      </c>
      <c r="E11" s="79" t="b">
        <v>0</v>
      </c>
      <c r="F11" s="79" t="b">
        <v>0</v>
      </c>
      <c r="G11" s="79" t="b">
        <v>0</v>
      </c>
    </row>
    <row r="12" spans="1:7" ht="15">
      <c r="A12" s="86" t="s">
        <v>2432</v>
      </c>
      <c r="B12" s="79">
        <v>39</v>
      </c>
      <c r="C12" s="104">
        <v>0.006174727228341306</v>
      </c>
      <c r="D12" s="79" t="s">
        <v>3067</v>
      </c>
      <c r="E12" s="79" t="b">
        <v>0</v>
      </c>
      <c r="F12" s="79" t="b">
        <v>0</v>
      </c>
      <c r="G12" s="79" t="b">
        <v>0</v>
      </c>
    </row>
    <row r="13" spans="1:7" ht="15">
      <c r="A13" s="86" t="s">
        <v>3428</v>
      </c>
      <c r="B13" s="79">
        <v>35</v>
      </c>
      <c r="C13" s="104">
        <v>0.007234831957445917</v>
      </c>
      <c r="D13" s="79" t="s">
        <v>3067</v>
      </c>
      <c r="E13" s="79" t="b">
        <v>0</v>
      </c>
      <c r="F13" s="79" t="b">
        <v>0</v>
      </c>
      <c r="G13" s="79" t="b">
        <v>0</v>
      </c>
    </row>
    <row r="14" spans="1:7" ht="15">
      <c r="A14" s="86" t="s">
        <v>850</v>
      </c>
      <c r="B14" s="79">
        <v>31</v>
      </c>
      <c r="C14" s="104">
        <v>0.005502088900059809</v>
      </c>
      <c r="D14" s="79" t="s">
        <v>3067</v>
      </c>
      <c r="E14" s="79" t="b">
        <v>0</v>
      </c>
      <c r="F14" s="79" t="b">
        <v>0</v>
      </c>
      <c r="G14" s="79" t="b">
        <v>0</v>
      </c>
    </row>
    <row r="15" spans="1:7" ht="15">
      <c r="A15" s="86" t="s">
        <v>2150</v>
      </c>
      <c r="B15" s="79">
        <v>31</v>
      </c>
      <c r="C15" s="104">
        <v>0.005676312233261373</v>
      </c>
      <c r="D15" s="79" t="s">
        <v>3067</v>
      </c>
      <c r="E15" s="79" t="b">
        <v>0</v>
      </c>
      <c r="F15" s="79" t="b">
        <v>0</v>
      </c>
      <c r="G15" s="79" t="b">
        <v>0</v>
      </c>
    </row>
    <row r="16" spans="1:7" ht="15">
      <c r="A16" s="86" t="s">
        <v>851</v>
      </c>
      <c r="B16" s="79">
        <v>30</v>
      </c>
      <c r="C16" s="104">
        <v>0.005976405767342859</v>
      </c>
      <c r="D16" s="79" t="s">
        <v>3067</v>
      </c>
      <c r="E16" s="79" t="b">
        <v>0</v>
      </c>
      <c r="F16" s="79" t="b">
        <v>0</v>
      </c>
      <c r="G16" s="79" t="b">
        <v>0</v>
      </c>
    </row>
    <row r="17" spans="1:7" ht="15">
      <c r="A17" s="86" t="s">
        <v>3429</v>
      </c>
      <c r="B17" s="79">
        <v>28</v>
      </c>
      <c r="C17" s="104">
        <v>0.005046904863495549</v>
      </c>
      <c r="D17" s="79" t="s">
        <v>3067</v>
      </c>
      <c r="E17" s="79" t="b">
        <v>0</v>
      </c>
      <c r="F17" s="79" t="b">
        <v>0</v>
      </c>
      <c r="G17" s="79" t="b">
        <v>0</v>
      </c>
    </row>
    <row r="18" spans="1:7" ht="15">
      <c r="A18" s="86" t="s">
        <v>2437</v>
      </c>
      <c r="B18" s="79">
        <v>27</v>
      </c>
      <c r="C18" s="104">
        <v>0.004943884848324421</v>
      </c>
      <c r="D18" s="79" t="s">
        <v>3067</v>
      </c>
      <c r="E18" s="79" t="b">
        <v>0</v>
      </c>
      <c r="F18" s="79" t="b">
        <v>0</v>
      </c>
      <c r="G18" s="79" t="b">
        <v>0</v>
      </c>
    </row>
    <row r="19" spans="1:7" ht="15">
      <c r="A19" s="86" t="s">
        <v>3430</v>
      </c>
      <c r="B19" s="79">
        <v>27</v>
      </c>
      <c r="C19" s="104">
        <v>0.005378765190608573</v>
      </c>
      <c r="D19" s="79" t="s">
        <v>3067</v>
      </c>
      <c r="E19" s="79" t="b">
        <v>0</v>
      </c>
      <c r="F19" s="79" t="b">
        <v>0</v>
      </c>
      <c r="G19" s="79" t="b">
        <v>0</v>
      </c>
    </row>
    <row r="20" spans="1:7" ht="15">
      <c r="A20" s="86" t="s">
        <v>2438</v>
      </c>
      <c r="B20" s="79">
        <v>25</v>
      </c>
      <c r="C20" s="104">
        <v>0.00472899203364909</v>
      </c>
      <c r="D20" s="79" t="s">
        <v>3067</v>
      </c>
      <c r="E20" s="79" t="b">
        <v>0</v>
      </c>
      <c r="F20" s="79" t="b">
        <v>0</v>
      </c>
      <c r="G20" s="79" t="b">
        <v>0</v>
      </c>
    </row>
    <row r="21" spans="1:7" ht="15">
      <c r="A21" s="86" t="s">
        <v>855</v>
      </c>
      <c r="B21" s="79">
        <v>24</v>
      </c>
      <c r="C21" s="104">
        <v>0.004697219556886007</v>
      </c>
      <c r="D21" s="79" t="s">
        <v>3067</v>
      </c>
      <c r="E21" s="79" t="b">
        <v>0</v>
      </c>
      <c r="F21" s="79" t="b">
        <v>0</v>
      </c>
      <c r="G21" s="79" t="b">
        <v>0</v>
      </c>
    </row>
    <row r="22" spans="1:7" ht="15">
      <c r="A22" s="86" t="s">
        <v>3431</v>
      </c>
      <c r="B22" s="79">
        <v>24</v>
      </c>
      <c r="C22" s="104">
        <v>0.005057846438732138</v>
      </c>
      <c r="D22" s="79" t="s">
        <v>3067</v>
      </c>
      <c r="E22" s="79" t="b">
        <v>0</v>
      </c>
      <c r="F22" s="79" t="b">
        <v>0</v>
      </c>
      <c r="G22" s="79" t="b">
        <v>0</v>
      </c>
    </row>
    <row r="23" spans="1:7" ht="15">
      <c r="A23" s="86" t="s">
        <v>3432</v>
      </c>
      <c r="B23" s="79">
        <v>24</v>
      </c>
      <c r="C23" s="104">
        <v>0.0052677907179406345</v>
      </c>
      <c r="D23" s="79" t="s">
        <v>3067</v>
      </c>
      <c r="E23" s="79" t="b">
        <v>0</v>
      </c>
      <c r="F23" s="79" t="b">
        <v>0</v>
      </c>
      <c r="G23" s="79" t="b">
        <v>0</v>
      </c>
    </row>
    <row r="24" spans="1:7" ht="15">
      <c r="A24" s="86" t="s">
        <v>3433</v>
      </c>
      <c r="B24" s="79">
        <v>23</v>
      </c>
      <c r="C24" s="104">
        <v>0.004847102837118299</v>
      </c>
      <c r="D24" s="79" t="s">
        <v>3067</v>
      </c>
      <c r="E24" s="79" t="b">
        <v>0</v>
      </c>
      <c r="F24" s="79" t="b">
        <v>0</v>
      </c>
      <c r="G24" s="79" t="b">
        <v>0</v>
      </c>
    </row>
    <row r="25" spans="1:7" ht="15">
      <c r="A25" s="86" t="s">
        <v>284</v>
      </c>
      <c r="B25" s="79">
        <v>23</v>
      </c>
      <c r="C25" s="104">
        <v>0.00475431814346446</v>
      </c>
      <c r="D25" s="79" t="s">
        <v>3067</v>
      </c>
      <c r="E25" s="79" t="b">
        <v>0</v>
      </c>
      <c r="F25" s="79" t="b">
        <v>0</v>
      </c>
      <c r="G25" s="79" t="b">
        <v>0</v>
      </c>
    </row>
    <row r="26" spans="1:7" ht="15">
      <c r="A26" s="86" t="s">
        <v>292</v>
      </c>
      <c r="B26" s="79">
        <v>22</v>
      </c>
      <c r="C26" s="104">
        <v>0.004547608658966006</v>
      </c>
      <c r="D26" s="79" t="s">
        <v>3067</v>
      </c>
      <c r="E26" s="79" t="b">
        <v>0</v>
      </c>
      <c r="F26" s="79" t="b">
        <v>0</v>
      </c>
      <c r="G26" s="79" t="b">
        <v>0</v>
      </c>
    </row>
    <row r="27" spans="1:7" ht="15">
      <c r="A27" s="86" t="s">
        <v>3434</v>
      </c>
      <c r="B27" s="79">
        <v>21</v>
      </c>
      <c r="C27" s="104">
        <v>0.004816037433934103</v>
      </c>
      <c r="D27" s="79" t="s">
        <v>3067</v>
      </c>
      <c r="E27" s="79" t="b">
        <v>0</v>
      </c>
      <c r="F27" s="79" t="b">
        <v>0</v>
      </c>
      <c r="G27" s="79" t="b">
        <v>0</v>
      </c>
    </row>
    <row r="28" spans="1:7" ht="15">
      <c r="A28" s="86" t="s">
        <v>3435</v>
      </c>
      <c r="B28" s="79">
        <v>20</v>
      </c>
      <c r="C28" s="104">
        <v>0.004134189689969096</v>
      </c>
      <c r="D28" s="79" t="s">
        <v>3067</v>
      </c>
      <c r="E28" s="79" t="b">
        <v>0</v>
      </c>
      <c r="F28" s="79" t="b">
        <v>0</v>
      </c>
      <c r="G28" s="79" t="b">
        <v>0</v>
      </c>
    </row>
    <row r="29" spans="1:7" ht="15">
      <c r="A29" s="86" t="s">
        <v>2442</v>
      </c>
      <c r="B29" s="79">
        <v>20</v>
      </c>
      <c r="C29" s="104">
        <v>0.004134189689969096</v>
      </c>
      <c r="D29" s="79" t="s">
        <v>3067</v>
      </c>
      <c r="E29" s="79" t="b">
        <v>0</v>
      </c>
      <c r="F29" s="79" t="b">
        <v>0</v>
      </c>
      <c r="G29" s="79" t="b">
        <v>0</v>
      </c>
    </row>
    <row r="30" spans="1:7" ht="15">
      <c r="A30" s="86" t="s">
        <v>3436</v>
      </c>
      <c r="B30" s="79">
        <v>19</v>
      </c>
      <c r="C30" s="104">
        <v>0.00457120462122322</v>
      </c>
      <c r="D30" s="79" t="s">
        <v>3067</v>
      </c>
      <c r="E30" s="79" t="b">
        <v>0</v>
      </c>
      <c r="F30" s="79" t="b">
        <v>0</v>
      </c>
      <c r="G30" s="79" t="b">
        <v>0</v>
      </c>
    </row>
    <row r="31" spans="1:7" ht="15">
      <c r="A31" s="86" t="s">
        <v>3437</v>
      </c>
      <c r="B31" s="79">
        <v>19</v>
      </c>
      <c r="C31" s="104">
        <v>0.0041703343183696695</v>
      </c>
      <c r="D31" s="79" t="s">
        <v>3067</v>
      </c>
      <c r="E31" s="79" t="b">
        <v>0</v>
      </c>
      <c r="F31" s="79" t="b">
        <v>0</v>
      </c>
      <c r="G31" s="79" t="b">
        <v>0</v>
      </c>
    </row>
    <row r="32" spans="1:7" ht="15">
      <c r="A32" s="86" t="s">
        <v>3438</v>
      </c>
      <c r="B32" s="79">
        <v>18</v>
      </c>
      <c r="C32" s="104">
        <v>0.004225702861454507</v>
      </c>
      <c r="D32" s="79" t="s">
        <v>3067</v>
      </c>
      <c r="E32" s="79" t="b">
        <v>0</v>
      </c>
      <c r="F32" s="79" t="b">
        <v>0</v>
      </c>
      <c r="G32" s="79" t="b">
        <v>0</v>
      </c>
    </row>
    <row r="33" spans="1:7" ht="15">
      <c r="A33" s="86" t="s">
        <v>2435</v>
      </c>
      <c r="B33" s="79">
        <v>18</v>
      </c>
      <c r="C33" s="104">
        <v>0.0039508430384554765</v>
      </c>
      <c r="D33" s="79" t="s">
        <v>3067</v>
      </c>
      <c r="E33" s="79" t="b">
        <v>0</v>
      </c>
      <c r="F33" s="79" t="b">
        <v>0</v>
      </c>
      <c r="G33" s="79" t="b">
        <v>0</v>
      </c>
    </row>
    <row r="34" spans="1:7" ht="15">
      <c r="A34" s="86" t="s">
        <v>3439</v>
      </c>
      <c r="B34" s="79">
        <v>17</v>
      </c>
      <c r="C34" s="104">
        <v>0.004197043623919957</v>
      </c>
      <c r="D34" s="79" t="s">
        <v>3067</v>
      </c>
      <c r="E34" s="79" t="b">
        <v>0</v>
      </c>
      <c r="F34" s="79" t="b">
        <v>0</v>
      </c>
      <c r="G34" s="79" t="b">
        <v>0</v>
      </c>
    </row>
    <row r="35" spans="1:7" ht="15">
      <c r="A35" s="86" t="s">
        <v>2430</v>
      </c>
      <c r="B35" s="79">
        <v>17</v>
      </c>
      <c r="C35" s="104">
        <v>0.003731351758541283</v>
      </c>
      <c r="D35" s="79" t="s">
        <v>3067</v>
      </c>
      <c r="E35" s="79" t="b">
        <v>0</v>
      </c>
      <c r="F35" s="79" t="b">
        <v>0</v>
      </c>
      <c r="G35" s="79" t="b">
        <v>0</v>
      </c>
    </row>
    <row r="36" spans="1:7" ht="15">
      <c r="A36" s="86" t="s">
        <v>2458</v>
      </c>
      <c r="B36" s="79">
        <v>16</v>
      </c>
      <c r="C36" s="104">
        <v>0.003588148602415136</v>
      </c>
      <c r="D36" s="79" t="s">
        <v>3067</v>
      </c>
      <c r="E36" s="79" t="b">
        <v>0</v>
      </c>
      <c r="F36" s="79" t="b">
        <v>0</v>
      </c>
      <c r="G36" s="79" t="b">
        <v>0</v>
      </c>
    </row>
    <row r="37" spans="1:7" ht="15">
      <c r="A37" s="86" t="s">
        <v>2443</v>
      </c>
      <c r="B37" s="79">
        <v>16</v>
      </c>
      <c r="C37" s="104">
        <v>0.0038494354705037644</v>
      </c>
      <c r="D37" s="79" t="s">
        <v>3067</v>
      </c>
      <c r="E37" s="79" t="b">
        <v>0</v>
      </c>
      <c r="F37" s="79" t="b">
        <v>0</v>
      </c>
      <c r="G37" s="79" t="b">
        <v>0</v>
      </c>
    </row>
    <row r="38" spans="1:7" ht="15">
      <c r="A38" s="86" t="s">
        <v>3440</v>
      </c>
      <c r="B38" s="79">
        <v>15</v>
      </c>
      <c r="C38" s="104">
        <v>0.0037032737858117273</v>
      </c>
      <c r="D38" s="79" t="s">
        <v>3067</v>
      </c>
      <c r="E38" s="79" t="b">
        <v>0</v>
      </c>
      <c r="F38" s="79" t="b">
        <v>0</v>
      </c>
      <c r="G38" s="79" t="b">
        <v>0</v>
      </c>
    </row>
    <row r="39" spans="1:7" ht="15">
      <c r="A39" s="86" t="s">
        <v>3441</v>
      </c>
      <c r="B39" s="79">
        <v>15</v>
      </c>
      <c r="C39" s="104">
        <v>0.0036088457535972795</v>
      </c>
      <c r="D39" s="79" t="s">
        <v>3067</v>
      </c>
      <c r="E39" s="79" t="b">
        <v>0</v>
      </c>
      <c r="F39" s="79" t="b">
        <v>0</v>
      </c>
      <c r="G39" s="79" t="b">
        <v>0</v>
      </c>
    </row>
    <row r="40" spans="1:7" ht="15">
      <c r="A40" s="86" t="s">
        <v>3442</v>
      </c>
      <c r="B40" s="79">
        <v>14</v>
      </c>
      <c r="C40" s="104">
        <v>0.0033682560366907937</v>
      </c>
      <c r="D40" s="79" t="s">
        <v>3067</v>
      </c>
      <c r="E40" s="79" t="b">
        <v>0</v>
      </c>
      <c r="F40" s="79" t="b">
        <v>0</v>
      </c>
      <c r="G40" s="79" t="b">
        <v>0</v>
      </c>
    </row>
    <row r="41" spans="1:7" ht="15">
      <c r="A41" s="86" t="s">
        <v>3443</v>
      </c>
      <c r="B41" s="79">
        <v>14</v>
      </c>
      <c r="C41" s="104">
        <v>0.003657138132361876</v>
      </c>
      <c r="D41" s="79" t="s">
        <v>3067</v>
      </c>
      <c r="E41" s="79" t="b">
        <v>0</v>
      </c>
      <c r="F41" s="79" t="b">
        <v>0</v>
      </c>
      <c r="G41" s="79" t="b">
        <v>0</v>
      </c>
    </row>
    <row r="42" spans="1:7" ht="15">
      <c r="A42" s="86" t="s">
        <v>3444</v>
      </c>
      <c r="B42" s="79">
        <v>14</v>
      </c>
      <c r="C42" s="104">
        <v>0.0033682560366907937</v>
      </c>
      <c r="D42" s="79" t="s">
        <v>3067</v>
      </c>
      <c r="E42" s="79" t="b">
        <v>0</v>
      </c>
      <c r="F42" s="79" t="b">
        <v>0</v>
      </c>
      <c r="G42" s="79" t="b">
        <v>0</v>
      </c>
    </row>
    <row r="43" spans="1:7" ht="15">
      <c r="A43" s="86" t="s">
        <v>2459</v>
      </c>
      <c r="B43" s="79">
        <v>14</v>
      </c>
      <c r="C43" s="104">
        <v>0.0034563888667576118</v>
      </c>
      <c r="D43" s="79" t="s">
        <v>3067</v>
      </c>
      <c r="E43" s="79" t="b">
        <v>0</v>
      </c>
      <c r="F43" s="79" t="b">
        <v>0</v>
      </c>
      <c r="G43" s="79" t="b">
        <v>0</v>
      </c>
    </row>
    <row r="44" spans="1:7" ht="15">
      <c r="A44" s="86" t="s">
        <v>2482</v>
      </c>
      <c r="B44" s="79">
        <v>14</v>
      </c>
      <c r="C44" s="104">
        <v>0.003286657781131283</v>
      </c>
      <c r="D44" s="79" t="s">
        <v>3067</v>
      </c>
      <c r="E44" s="79" t="b">
        <v>0</v>
      </c>
      <c r="F44" s="79" t="b">
        <v>0</v>
      </c>
      <c r="G44" s="79" t="b">
        <v>0</v>
      </c>
    </row>
    <row r="45" spans="1:7" ht="15">
      <c r="A45" s="86" t="s">
        <v>3445</v>
      </c>
      <c r="B45" s="79">
        <v>14</v>
      </c>
      <c r="C45" s="104">
        <v>0.0034563888667576118</v>
      </c>
      <c r="D45" s="79" t="s">
        <v>3067</v>
      </c>
      <c r="E45" s="79" t="b">
        <v>0</v>
      </c>
      <c r="F45" s="79" t="b">
        <v>0</v>
      </c>
      <c r="G45" s="79" t="b">
        <v>0</v>
      </c>
    </row>
    <row r="46" spans="1:7" ht="15">
      <c r="A46" s="86" t="s">
        <v>2440</v>
      </c>
      <c r="B46" s="79">
        <v>14</v>
      </c>
      <c r="C46" s="104">
        <v>0.0034563888667576118</v>
      </c>
      <c r="D46" s="79" t="s">
        <v>3067</v>
      </c>
      <c r="E46" s="79" t="b">
        <v>0</v>
      </c>
      <c r="F46" s="79" t="b">
        <v>0</v>
      </c>
      <c r="G46" s="79" t="b">
        <v>0</v>
      </c>
    </row>
    <row r="47" spans="1:7" ht="15">
      <c r="A47" s="86" t="s">
        <v>3446</v>
      </c>
      <c r="B47" s="79">
        <v>13</v>
      </c>
      <c r="C47" s="104">
        <v>0.0032095039477034967</v>
      </c>
      <c r="D47" s="79" t="s">
        <v>3067</v>
      </c>
      <c r="E47" s="79" t="b">
        <v>0</v>
      </c>
      <c r="F47" s="79" t="b">
        <v>0</v>
      </c>
      <c r="G47" s="79" t="b">
        <v>0</v>
      </c>
    </row>
    <row r="48" spans="1:7" ht="15">
      <c r="A48" s="86" t="s">
        <v>3447</v>
      </c>
      <c r="B48" s="79">
        <v>13</v>
      </c>
      <c r="C48" s="104">
        <v>0.0031276663197843087</v>
      </c>
      <c r="D48" s="79" t="s">
        <v>3067</v>
      </c>
      <c r="E48" s="79" t="b">
        <v>0</v>
      </c>
      <c r="F48" s="79" t="b">
        <v>0</v>
      </c>
      <c r="G48" s="79" t="b">
        <v>0</v>
      </c>
    </row>
    <row r="49" spans="1:7" ht="15">
      <c r="A49" s="86" t="s">
        <v>1115</v>
      </c>
      <c r="B49" s="79">
        <v>13</v>
      </c>
      <c r="C49" s="104">
        <v>0.0032095039477034967</v>
      </c>
      <c r="D49" s="79" t="s">
        <v>3067</v>
      </c>
      <c r="E49" s="79" t="b">
        <v>0</v>
      </c>
      <c r="F49" s="79" t="b">
        <v>0</v>
      </c>
      <c r="G49" s="79" t="b">
        <v>0</v>
      </c>
    </row>
    <row r="50" spans="1:7" ht="15">
      <c r="A50" s="86" t="s">
        <v>2448</v>
      </c>
      <c r="B50" s="79">
        <v>13</v>
      </c>
      <c r="C50" s="104">
        <v>0.0031276663197843087</v>
      </c>
      <c r="D50" s="79" t="s">
        <v>3067</v>
      </c>
      <c r="E50" s="79" t="b">
        <v>0</v>
      </c>
      <c r="F50" s="79" t="b">
        <v>0</v>
      </c>
      <c r="G50" s="79" t="b">
        <v>0</v>
      </c>
    </row>
    <row r="51" spans="1:7" ht="15">
      <c r="A51" s="86" t="s">
        <v>2456</v>
      </c>
      <c r="B51" s="79">
        <v>13</v>
      </c>
      <c r="C51" s="104">
        <v>0.0032095039477034967</v>
      </c>
      <c r="D51" s="79" t="s">
        <v>3067</v>
      </c>
      <c r="E51" s="79" t="b">
        <v>0</v>
      </c>
      <c r="F51" s="79" t="b">
        <v>0</v>
      </c>
      <c r="G51" s="79" t="b">
        <v>0</v>
      </c>
    </row>
    <row r="52" spans="1:7" ht="15">
      <c r="A52" s="86" t="s">
        <v>290</v>
      </c>
      <c r="B52" s="79">
        <v>12</v>
      </c>
      <c r="C52" s="104">
        <v>0.0030447383206944367</v>
      </c>
      <c r="D52" s="79" t="s">
        <v>3067</v>
      </c>
      <c r="E52" s="79" t="b">
        <v>0</v>
      </c>
      <c r="F52" s="79" t="b">
        <v>0</v>
      </c>
      <c r="G52" s="79" t="b">
        <v>0</v>
      </c>
    </row>
    <row r="53" spans="1:7" ht="15">
      <c r="A53" s="86" t="s">
        <v>3448</v>
      </c>
      <c r="B53" s="79">
        <v>12</v>
      </c>
      <c r="C53" s="104">
        <v>0.0031346898277387508</v>
      </c>
      <c r="D53" s="79" t="s">
        <v>3067</v>
      </c>
      <c r="E53" s="79" t="b">
        <v>0</v>
      </c>
      <c r="F53" s="79" t="b">
        <v>0</v>
      </c>
      <c r="G53" s="79" t="b">
        <v>0</v>
      </c>
    </row>
    <row r="54" spans="1:7" ht="15">
      <c r="A54" s="86" t="s">
        <v>3449</v>
      </c>
      <c r="B54" s="79">
        <v>12</v>
      </c>
      <c r="C54" s="104">
        <v>0.002962619028649381</v>
      </c>
      <c r="D54" s="79" t="s">
        <v>3067</v>
      </c>
      <c r="E54" s="79" t="b">
        <v>0</v>
      </c>
      <c r="F54" s="79" t="b">
        <v>0</v>
      </c>
      <c r="G54" s="79" t="b">
        <v>0</v>
      </c>
    </row>
    <row r="55" spans="1:7" ht="15">
      <c r="A55" s="86" t="s">
        <v>890</v>
      </c>
      <c r="B55" s="79">
        <v>11</v>
      </c>
      <c r="C55" s="104">
        <v>0.0028734656754271885</v>
      </c>
      <c r="D55" s="79" t="s">
        <v>3067</v>
      </c>
      <c r="E55" s="79" t="b">
        <v>0</v>
      </c>
      <c r="F55" s="79" t="b">
        <v>0</v>
      </c>
      <c r="G55" s="79" t="b">
        <v>0</v>
      </c>
    </row>
    <row r="56" spans="1:7" ht="15">
      <c r="A56" s="86" t="s">
        <v>2429</v>
      </c>
      <c r="B56" s="79">
        <v>11</v>
      </c>
      <c r="C56" s="104">
        <v>0.002791010127303234</v>
      </c>
      <c r="D56" s="79" t="s">
        <v>3067</v>
      </c>
      <c r="E56" s="79" t="b">
        <v>0</v>
      </c>
      <c r="F56" s="79" t="b">
        <v>0</v>
      </c>
      <c r="G56" s="79" t="b">
        <v>0</v>
      </c>
    </row>
    <row r="57" spans="1:7" ht="15">
      <c r="A57" s="86" t="s">
        <v>993</v>
      </c>
      <c r="B57" s="79">
        <v>11</v>
      </c>
      <c r="C57" s="104">
        <v>0.002791010127303234</v>
      </c>
      <c r="D57" s="79" t="s">
        <v>3067</v>
      </c>
      <c r="E57" s="79" t="b">
        <v>1</v>
      </c>
      <c r="F57" s="79" t="b">
        <v>0</v>
      </c>
      <c r="G57" s="79" t="b">
        <v>0</v>
      </c>
    </row>
    <row r="58" spans="1:7" ht="15">
      <c r="A58" s="86" t="s">
        <v>987</v>
      </c>
      <c r="B58" s="79">
        <v>11</v>
      </c>
      <c r="C58" s="104">
        <v>0.002791010127303234</v>
      </c>
      <c r="D58" s="79" t="s">
        <v>3067</v>
      </c>
      <c r="E58" s="79" t="b">
        <v>0</v>
      </c>
      <c r="F58" s="79" t="b">
        <v>0</v>
      </c>
      <c r="G58" s="79" t="b">
        <v>0</v>
      </c>
    </row>
    <row r="59" spans="1:7" ht="15">
      <c r="A59" s="86" t="s">
        <v>2505</v>
      </c>
      <c r="B59" s="79">
        <v>11</v>
      </c>
      <c r="C59" s="104">
        <v>0.0028734656754271885</v>
      </c>
      <c r="D59" s="79" t="s">
        <v>3067</v>
      </c>
      <c r="E59" s="79" t="b">
        <v>1</v>
      </c>
      <c r="F59" s="79" t="b">
        <v>0</v>
      </c>
      <c r="G59" s="79" t="b">
        <v>0</v>
      </c>
    </row>
    <row r="60" spans="1:7" ht="15">
      <c r="A60" s="86" t="s">
        <v>2433</v>
      </c>
      <c r="B60" s="79">
        <v>11</v>
      </c>
      <c r="C60" s="104">
        <v>0.002964616055030127</v>
      </c>
      <c r="D60" s="79" t="s">
        <v>3067</v>
      </c>
      <c r="E60" s="79" t="b">
        <v>0</v>
      </c>
      <c r="F60" s="79" t="b">
        <v>0</v>
      </c>
      <c r="G60" s="79" t="b">
        <v>0</v>
      </c>
    </row>
    <row r="61" spans="1:7" ht="15">
      <c r="A61" s="86" t="s">
        <v>3450</v>
      </c>
      <c r="B61" s="79">
        <v>11</v>
      </c>
      <c r="C61" s="104">
        <v>0.0028734656754271885</v>
      </c>
      <c r="D61" s="79" t="s">
        <v>3067</v>
      </c>
      <c r="E61" s="79" t="b">
        <v>0</v>
      </c>
      <c r="F61" s="79" t="b">
        <v>0</v>
      </c>
      <c r="G61" s="79" t="b">
        <v>0</v>
      </c>
    </row>
    <row r="62" spans="1:7" ht="15">
      <c r="A62" s="86" t="s">
        <v>3451</v>
      </c>
      <c r="B62" s="79">
        <v>11</v>
      </c>
      <c r="C62" s="104">
        <v>0.002791010127303234</v>
      </c>
      <c r="D62" s="79" t="s">
        <v>3067</v>
      </c>
      <c r="E62" s="79" t="b">
        <v>0</v>
      </c>
      <c r="F62" s="79" t="b">
        <v>0</v>
      </c>
      <c r="G62" s="79" t="b">
        <v>0</v>
      </c>
    </row>
    <row r="63" spans="1:7" ht="15">
      <c r="A63" s="86" t="s">
        <v>2439</v>
      </c>
      <c r="B63" s="79">
        <v>11</v>
      </c>
      <c r="C63" s="104">
        <v>0.002964616055030127</v>
      </c>
      <c r="D63" s="79" t="s">
        <v>3067</v>
      </c>
      <c r="E63" s="79" t="b">
        <v>0</v>
      </c>
      <c r="F63" s="79" t="b">
        <v>0</v>
      </c>
      <c r="G63" s="79" t="b">
        <v>0</v>
      </c>
    </row>
    <row r="64" spans="1:7" ht="15">
      <c r="A64" s="86" t="s">
        <v>2447</v>
      </c>
      <c r="B64" s="79">
        <v>11</v>
      </c>
      <c r="C64" s="104">
        <v>0.0028734656754271885</v>
      </c>
      <c r="D64" s="79" t="s">
        <v>3067</v>
      </c>
      <c r="E64" s="79" t="b">
        <v>0</v>
      </c>
      <c r="F64" s="79" t="b">
        <v>0</v>
      </c>
      <c r="G64" s="79" t="b">
        <v>0</v>
      </c>
    </row>
    <row r="65" spans="1:7" ht="15">
      <c r="A65" s="86" t="s">
        <v>2498</v>
      </c>
      <c r="B65" s="79">
        <v>10</v>
      </c>
      <c r="C65" s="104">
        <v>0.0026951055045728424</v>
      </c>
      <c r="D65" s="79" t="s">
        <v>3067</v>
      </c>
      <c r="E65" s="79" t="b">
        <v>0</v>
      </c>
      <c r="F65" s="79" t="b">
        <v>0</v>
      </c>
      <c r="G65" s="79" t="b">
        <v>0</v>
      </c>
    </row>
    <row r="66" spans="1:7" ht="15">
      <c r="A66" s="86" t="s">
        <v>2444</v>
      </c>
      <c r="B66" s="79">
        <v>10</v>
      </c>
      <c r="C66" s="104">
        <v>0.0026951055045728424</v>
      </c>
      <c r="D66" s="79" t="s">
        <v>3067</v>
      </c>
      <c r="E66" s="79" t="b">
        <v>0</v>
      </c>
      <c r="F66" s="79" t="b">
        <v>0</v>
      </c>
      <c r="G66" s="79" t="b">
        <v>0</v>
      </c>
    </row>
    <row r="67" spans="1:7" ht="15">
      <c r="A67" s="86" t="s">
        <v>3452</v>
      </c>
      <c r="B67" s="79">
        <v>10</v>
      </c>
      <c r="C67" s="104">
        <v>0.002612241523115626</v>
      </c>
      <c r="D67" s="79" t="s">
        <v>3067</v>
      </c>
      <c r="E67" s="79" t="b">
        <v>0</v>
      </c>
      <c r="F67" s="79" t="b">
        <v>0</v>
      </c>
      <c r="G67" s="79" t="b">
        <v>0</v>
      </c>
    </row>
    <row r="68" spans="1:7" ht="15">
      <c r="A68" s="86" t="s">
        <v>3453</v>
      </c>
      <c r="B68" s="79">
        <v>10</v>
      </c>
      <c r="C68" s="104">
        <v>0.0027877395546405375</v>
      </c>
      <c r="D68" s="79" t="s">
        <v>3067</v>
      </c>
      <c r="E68" s="79" t="b">
        <v>0</v>
      </c>
      <c r="F68" s="79" t="b">
        <v>0</v>
      </c>
      <c r="G68" s="79" t="b">
        <v>0</v>
      </c>
    </row>
    <row r="69" spans="1:7" ht="15">
      <c r="A69" s="86" t="s">
        <v>2470</v>
      </c>
      <c r="B69" s="79">
        <v>10</v>
      </c>
      <c r="C69" s="104">
        <v>0.002612241523115626</v>
      </c>
      <c r="D69" s="79" t="s">
        <v>3067</v>
      </c>
      <c r="E69" s="79" t="b">
        <v>0</v>
      </c>
      <c r="F69" s="79" t="b">
        <v>0</v>
      </c>
      <c r="G69" s="79" t="b">
        <v>0</v>
      </c>
    </row>
    <row r="70" spans="1:7" ht="15">
      <c r="A70" s="86" t="s">
        <v>2461</v>
      </c>
      <c r="B70" s="79">
        <v>10</v>
      </c>
      <c r="C70" s="104">
        <v>0.002612241523115626</v>
      </c>
      <c r="D70" s="79" t="s">
        <v>3067</v>
      </c>
      <c r="E70" s="79" t="b">
        <v>0</v>
      </c>
      <c r="F70" s="79" t="b">
        <v>0</v>
      </c>
      <c r="G70" s="79" t="b">
        <v>0</v>
      </c>
    </row>
    <row r="71" spans="1:7" ht="15">
      <c r="A71" s="86" t="s">
        <v>2446</v>
      </c>
      <c r="B71" s="79">
        <v>10</v>
      </c>
      <c r="C71" s="104">
        <v>0.002612241523115626</v>
      </c>
      <c r="D71" s="79" t="s">
        <v>3067</v>
      </c>
      <c r="E71" s="79" t="b">
        <v>0</v>
      </c>
      <c r="F71" s="79" t="b">
        <v>0</v>
      </c>
      <c r="G71" s="79" t="b">
        <v>0</v>
      </c>
    </row>
    <row r="72" spans="1:7" ht="15">
      <c r="A72" s="86" t="s">
        <v>295</v>
      </c>
      <c r="B72" s="79">
        <v>10</v>
      </c>
      <c r="C72" s="104">
        <v>0.002612241523115626</v>
      </c>
      <c r="D72" s="79" t="s">
        <v>3067</v>
      </c>
      <c r="E72" s="79" t="b">
        <v>0</v>
      </c>
      <c r="F72" s="79" t="b">
        <v>0</v>
      </c>
      <c r="G72" s="79" t="b">
        <v>0</v>
      </c>
    </row>
    <row r="73" spans="1:7" ht="15">
      <c r="A73" s="86" t="s">
        <v>919</v>
      </c>
      <c r="B73" s="79">
        <v>10</v>
      </c>
      <c r="C73" s="104">
        <v>0.0026951055045728424</v>
      </c>
      <c r="D73" s="79" t="s">
        <v>3067</v>
      </c>
      <c r="E73" s="79" t="b">
        <v>0</v>
      </c>
      <c r="F73" s="79" t="b">
        <v>0</v>
      </c>
      <c r="G73" s="79" t="b">
        <v>0</v>
      </c>
    </row>
    <row r="74" spans="1:7" ht="15">
      <c r="A74" s="86" t="s">
        <v>3454</v>
      </c>
      <c r="B74" s="79">
        <v>10</v>
      </c>
      <c r="C74" s="104">
        <v>0.0026951055045728424</v>
      </c>
      <c r="D74" s="79" t="s">
        <v>3067</v>
      </c>
      <c r="E74" s="79" t="b">
        <v>0</v>
      </c>
      <c r="F74" s="79" t="b">
        <v>0</v>
      </c>
      <c r="G74" s="79" t="b">
        <v>0</v>
      </c>
    </row>
    <row r="75" spans="1:7" ht="15">
      <c r="A75" s="86" t="s">
        <v>2504</v>
      </c>
      <c r="B75" s="79">
        <v>10</v>
      </c>
      <c r="C75" s="104">
        <v>0.002612241523115626</v>
      </c>
      <c r="D75" s="79" t="s">
        <v>3067</v>
      </c>
      <c r="E75" s="79" t="b">
        <v>0</v>
      </c>
      <c r="F75" s="79" t="b">
        <v>0</v>
      </c>
      <c r="G75" s="79" t="b">
        <v>0</v>
      </c>
    </row>
    <row r="76" spans="1:7" ht="15">
      <c r="A76" s="86" t="s">
        <v>991</v>
      </c>
      <c r="B76" s="79">
        <v>9</v>
      </c>
      <c r="C76" s="104">
        <v>0.0024255949541155584</v>
      </c>
      <c r="D76" s="79" t="s">
        <v>3067</v>
      </c>
      <c r="E76" s="79" t="b">
        <v>0</v>
      </c>
      <c r="F76" s="79" t="b">
        <v>0</v>
      </c>
      <c r="G76" s="79" t="b">
        <v>0</v>
      </c>
    </row>
    <row r="77" spans="1:7" ht="15">
      <c r="A77" s="86" t="s">
        <v>3455</v>
      </c>
      <c r="B77" s="79">
        <v>9</v>
      </c>
      <c r="C77" s="104">
        <v>0.0024255949541155584</v>
      </c>
      <c r="D77" s="79" t="s">
        <v>3067</v>
      </c>
      <c r="E77" s="79" t="b">
        <v>0</v>
      </c>
      <c r="F77" s="79" t="b">
        <v>0</v>
      </c>
      <c r="G77" s="79" t="b">
        <v>0</v>
      </c>
    </row>
    <row r="78" spans="1:7" ht="15">
      <c r="A78" s="86" t="s">
        <v>3456</v>
      </c>
      <c r="B78" s="79">
        <v>9</v>
      </c>
      <c r="C78" s="104">
        <v>0.0024255949541155584</v>
      </c>
      <c r="D78" s="79" t="s">
        <v>3067</v>
      </c>
      <c r="E78" s="79" t="b">
        <v>0</v>
      </c>
      <c r="F78" s="79" t="b">
        <v>0</v>
      </c>
      <c r="G78" s="79" t="b">
        <v>0</v>
      </c>
    </row>
    <row r="79" spans="1:7" ht="15">
      <c r="A79" s="86" t="s">
        <v>2453</v>
      </c>
      <c r="B79" s="79">
        <v>9</v>
      </c>
      <c r="C79" s="104">
        <v>0.0024255949541155584</v>
      </c>
      <c r="D79" s="79" t="s">
        <v>3067</v>
      </c>
      <c r="E79" s="79" t="b">
        <v>0</v>
      </c>
      <c r="F79" s="79" t="b">
        <v>0</v>
      </c>
      <c r="G79" s="79" t="b">
        <v>0</v>
      </c>
    </row>
    <row r="80" spans="1:7" ht="15">
      <c r="A80" s="86" t="s">
        <v>2561</v>
      </c>
      <c r="B80" s="79">
        <v>9</v>
      </c>
      <c r="C80" s="104">
        <v>0.0024255949541155584</v>
      </c>
      <c r="D80" s="79" t="s">
        <v>3067</v>
      </c>
      <c r="E80" s="79" t="b">
        <v>0</v>
      </c>
      <c r="F80" s="79" t="b">
        <v>0</v>
      </c>
      <c r="G80" s="79" t="b">
        <v>0</v>
      </c>
    </row>
    <row r="81" spans="1:7" ht="15">
      <c r="A81" s="86" t="s">
        <v>2467</v>
      </c>
      <c r="B81" s="79">
        <v>9</v>
      </c>
      <c r="C81" s="104">
        <v>0.0024255949541155584</v>
      </c>
      <c r="D81" s="79" t="s">
        <v>3067</v>
      </c>
      <c r="E81" s="79" t="b">
        <v>0</v>
      </c>
      <c r="F81" s="79" t="b">
        <v>0</v>
      </c>
      <c r="G81" s="79" t="b">
        <v>0</v>
      </c>
    </row>
    <row r="82" spans="1:7" ht="15">
      <c r="A82" s="86" t="s">
        <v>2472</v>
      </c>
      <c r="B82" s="79">
        <v>9</v>
      </c>
      <c r="C82" s="104">
        <v>0.002603483441045224</v>
      </c>
      <c r="D82" s="79" t="s">
        <v>3067</v>
      </c>
      <c r="E82" s="79" t="b">
        <v>0</v>
      </c>
      <c r="F82" s="79" t="b">
        <v>0</v>
      </c>
      <c r="G82" s="79" t="b">
        <v>0</v>
      </c>
    </row>
    <row r="83" spans="1:7" ht="15">
      <c r="A83" s="86" t="s">
        <v>884</v>
      </c>
      <c r="B83" s="79">
        <v>9</v>
      </c>
      <c r="C83" s="104">
        <v>0.0024255949541155584</v>
      </c>
      <c r="D83" s="79" t="s">
        <v>3067</v>
      </c>
      <c r="E83" s="79" t="b">
        <v>0</v>
      </c>
      <c r="F83" s="79" t="b">
        <v>0</v>
      </c>
      <c r="G83" s="79" t="b">
        <v>0</v>
      </c>
    </row>
    <row r="84" spans="1:7" ht="15">
      <c r="A84" s="86" t="s">
        <v>1011</v>
      </c>
      <c r="B84" s="79">
        <v>9</v>
      </c>
      <c r="C84" s="104">
        <v>0.0024255949541155584</v>
      </c>
      <c r="D84" s="79" t="s">
        <v>3067</v>
      </c>
      <c r="E84" s="79" t="b">
        <v>0</v>
      </c>
      <c r="F84" s="79" t="b">
        <v>1</v>
      </c>
      <c r="G84" s="79" t="b">
        <v>0</v>
      </c>
    </row>
    <row r="85" spans="1:7" ht="15">
      <c r="A85" s="86" t="s">
        <v>2464</v>
      </c>
      <c r="B85" s="79">
        <v>9</v>
      </c>
      <c r="C85" s="104">
        <v>0.0025089655991764838</v>
      </c>
      <c r="D85" s="79" t="s">
        <v>3067</v>
      </c>
      <c r="E85" s="79" t="b">
        <v>0</v>
      </c>
      <c r="F85" s="79" t="b">
        <v>0</v>
      </c>
      <c r="G85" s="79" t="b">
        <v>0</v>
      </c>
    </row>
    <row r="86" spans="1:7" ht="15">
      <c r="A86" s="86" t="s">
        <v>2460</v>
      </c>
      <c r="B86" s="79">
        <v>9</v>
      </c>
      <c r="C86" s="104">
        <v>0.0024255949541155584</v>
      </c>
      <c r="D86" s="79" t="s">
        <v>3067</v>
      </c>
      <c r="E86" s="79" t="b">
        <v>0</v>
      </c>
      <c r="F86" s="79" t="b">
        <v>0</v>
      </c>
      <c r="G86" s="79" t="b">
        <v>0</v>
      </c>
    </row>
    <row r="87" spans="1:7" ht="15">
      <c r="A87" s="86" t="s">
        <v>2450</v>
      </c>
      <c r="B87" s="79">
        <v>9</v>
      </c>
      <c r="C87" s="104">
        <v>0.0024255949541155584</v>
      </c>
      <c r="D87" s="79" t="s">
        <v>3067</v>
      </c>
      <c r="E87" s="79" t="b">
        <v>0</v>
      </c>
      <c r="F87" s="79" t="b">
        <v>0</v>
      </c>
      <c r="G87" s="79" t="b">
        <v>0</v>
      </c>
    </row>
    <row r="88" spans="1:7" ht="15">
      <c r="A88" s="86" t="s">
        <v>2441</v>
      </c>
      <c r="B88" s="79">
        <v>9</v>
      </c>
      <c r="C88" s="104">
        <v>0.0025089655991764838</v>
      </c>
      <c r="D88" s="79" t="s">
        <v>3067</v>
      </c>
      <c r="E88" s="79" t="b">
        <v>0</v>
      </c>
      <c r="F88" s="79" t="b">
        <v>0</v>
      </c>
      <c r="G88" s="79" t="b">
        <v>0</v>
      </c>
    </row>
    <row r="89" spans="1:7" ht="15">
      <c r="A89" s="86" t="s">
        <v>2468</v>
      </c>
      <c r="B89" s="79">
        <v>9</v>
      </c>
      <c r="C89" s="104">
        <v>0.0024255949541155584</v>
      </c>
      <c r="D89" s="79" t="s">
        <v>3067</v>
      </c>
      <c r="E89" s="79" t="b">
        <v>0</v>
      </c>
      <c r="F89" s="79" t="b">
        <v>0</v>
      </c>
      <c r="G89" s="79" t="b">
        <v>0</v>
      </c>
    </row>
    <row r="90" spans="1:7" ht="15">
      <c r="A90" s="86" t="s">
        <v>3457</v>
      </c>
      <c r="B90" s="79">
        <v>9</v>
      </c>
      <c r="C90" s="104">
        <v>0.0025089655991764838</v>
      </c>
      <c r="D90" s="79" t="s">
        <v>3067</v>
      </c>
      <c r="E90" s="79" t="b">
        <v>0</v>
      </c>
      <c r="F90" s="79" t="b">
        <v>0</v>
      </c>
      <c r="G90" s="79" t="b">
        <v>0</v>
      </c>
    </row>
    <row r="91" spans="1:7" ht="15">
      <c r="A91" s="86" t="s">
        <v>2508</v>
      </c>
      <c r="B91" s="79">
        <v>9</v>
      </c>
      <c r="C91" s="104">
        <v>0.0024255949541155584</v>
      </c>
      <c r="D91" s="79" t="s">
        <v>3067</v>
      </c>
      <c r="E91" s="79" t="b">
        <v>0</v>
      </c>
      <c r="F91" s="79" t="b">
        <v>0</v>
      </c>
      <c r="G91" s="79" t="b">
        <v>0</v>
      </c>
    </row>
    <row r="92" spans="1:7" ht="15">
      <c r="A92" s="86" t="s">
        <v>920</v>
      </c>
      <c r="B92" s="79">
        <v>8</v>
      </c>
      <c r="C92" s="104">
        <v>0.00231420750315131</v>
      </c>
      <c r="D92" s="79" t="s">
        <v>3067</v>
      </c>
      <c r="E92" s="79" t="b">
        <v>0</v>
      </c>
      <c r="F92" s="79" t="b">
        <v>0</v>
      </c>
      <c r="G92" s="79" t="b">
        <v>0</v>
      </c>
    </row>
    <row r="93" spans="1:7" ht="15">
      <c r="A93" s="86" t="s">
        <v>3458</v>
      </c>
      <c r="B93" s="79">
        <v>8</v>
      </c>
      <c r="C93" s="104">
        <v>0.00223019164371243</v>
      </c>
      <c r="D93" s="79" t="s">
        <v>3067</v>
      </c>
      <c r="E93" s="79" t="b">
        <v>0</v>
      </c>
      <c r="F93" s="79" t="b">
        <v>0</v>
      </c>
      <c r="G93" s="79" t="b">
        <v>0</v>
      </c>
    </row>
    <row r="94" spans="1:7" ht="15">
      <c r="A94" s="86" t="s">
        <v>3459</v>
      </c>
      <c r="B94" s="79">
        <v>8</v>
      </c>
      <c r="C94" s="104">
        <v>0.00223019164371243</v>
      </c>
      <c r="D94" s="79" t="s">
        <v>3067</v>
      </c>
      <c r="E94" s="79" t="b">
        <v>0</v>
      </c>
      <c r="F94" s="79" t="b">
        <v>0</v>
      </c>
      <c r="G94" s="79" t="b">
        <v>0</v>
      </c>
    </row>
    <row r="95" spans="1:7" ht="15">
      <c r="A95" s="86" t="s">
        <v>873</v>
      </c>
      <c r="B95" s="79">
        <v>8</v>
      </c>
      <c r="C95" s="104">
        <v>0.00231420750315131</v>
      </c>
      <c r="D95" s="79" t="s">
        <v>3067</v>
      </c>
      <c r="E95" s="79" t="b">
        <v>0</v>
      </c>
      <c r="F95" s="79" t="b">
        <v>0</v>
      </c>
      <c r="G95" s="79" t="b">
        <v>0</v>
      </c>
    </row>
    <row r="96" spans="1:7" ht="15">
      <c r="A96" s="86" t="s">
        <v>2455</v>
      </c>
      <c r="B96" s="79">
        <v>8</v>
      </c>
      <c r="C96" s="104">
        <v>0.00223019164371243</v>
      </c>
      <c r="D96" s="79" t="s">
        <v>3067</v>
      </c>
      <c r="E96" s="79" t="b">
        <v>0</v>
      </c>
      <c r="F96" s="79" t="b">
        <v>0</v>
      </c>
      <c r="G96" s="79" t="b">
        <v>0</v>
      </c>
    </row>
    <row r="97" spans="1:7" ht="15">
      <c r="A97" s="86" t="s">
        <v>2499</v>
      </c>
      <c r="B97" s="79">
        <v>8</v>
      </c>
      <c r="C97" s="104">
        <v>0.00223019164371243</v>
      </c>
      <c r="D97" s="79" t="s">
        <v>3067</v>
      </c>
      <c r="E97" s="79" t="b">
        <v>0</v>
      </c>
      <c r="F97" s="79" t="b">
        <v>0</v>
      </c>
      <c r="G97" s="79" t="b">
        <v>0</v>
      </c>
    </row>
    <row r="98" spans="1:7" ht="15">
      <c r="A98" s="86" t="s">
        <v>2462</v>
      </c>
      <c r="B98" s="79">
        <v>8</v>
      </c>
      <c r="C98" s="104">
        <v>0.00223019164371243</v>
      </c>
      <c r="D98" s="79" t="s">
        <v>3067</v>
      </c>
      <c r="E98" s="79" t="b">
        <v>0</v>
      </c>
      <c r="F98" s="79" t="b">
        <v>0</v>
      </c>
      <c r="G98" s="79" t="b">
        <v>0</v>
      </c>
    </row>
    <row r="99" spans="1:7" ht="15">
      <c r="A99" s="86" t="s">
        <v>2493</v>
      </c>
      <c r="B99" s="79">
        <v>8</v>
      </c>
      <c r="C99" s="104">
        <v>0.00223019164371243</v>
      </c>
      <c r="D99" s="79" t="s">
        <v>3067</v>
      </c>
      <c r="E99" s="79" t="b">
        <v>0</v>
      </c>
      <c r="F99" s="79" t="b">
        <v>0</v>
      </c>
      <c r="G99" s="79" t="b">
        <v>0</v>
      </c>
    </row>
    <row r="100" spans="1:7" ht="15">
      <c r="A100" s="86" t="s">
        <v>2517</v>
      </c>
      <c r="B100" s="79">
        <v>8</v>
      </c>
      <c r="C100" s="104">
        <v>0.00223019164371243</v>
      </c>
      <c r="D100" s="79" t="s">
        <v>3067</v>
      </c>
      <c r="E100" s="79" t="b">
        <v>0</v>
      </c>
      <c r="F100" s="79" t="b">
        <v>0</v>
      </c>
      <c r="G100" s="79" t="b">
        <v>0</v>
      </c>
    </row>
    <row r="101" spans="1:7" ht="15">
      <c r="A101" s="86" t="s">
        <v>2534</v>
      </c>
      <c r="B101" s="79">
        <v>8</v>
      </c>
      <c r="C101" s="104">
        <v>0.00223019164371243</v>
      </c>
      <c r="D101" s="79" t="s">
        <v>3067</v>
      </c>
      <c r="E101" s="79" t="b">
        <v>0</v>
      </c>
      <c r="F101" s="79" t="b">
        <v>0</v>
      </c>
      <c r="G101" s="79" t="b">
        <v>0</v>
      </c>
    </row>
    <row r="102" spans="1:7" ht="15">
      <c r="A102" s="86" t="s">
        <v>854</v>
      </c>
      <c r="B102" s="79">
        <v>8</v>
      </c>
      <c r="C102" s="104">
        <v>0.00231420750315131</v>
      </c>
      <c r="D102" s="79" t="s">
        <v>3067</v>
      </c>
      <c r="E102" s="79" t="b">
        <v>0</v>
      </c>
      <c r="F102" s="79" t="b">
        <v>0</v>
      </c>
      <c r="G102" s="79" t="b">
        <v>0</v>
      </c>
    </row>
    <row r="103" spans="1:7" ht="15">
      <c r="A103" s="86" t="s">
        <v>3460</v>
      </c>
      <c r="B103" s="79">
        <v>8</v>
      </c>
      <c r="C103" s="104">
        <v>0.00223019164371243</v>
      </c>
      <c r="D103" s="79" t="s">
        <v>3067</v>
      </c>
      <c r="E103" s="79" t="b">
        <v>0</v>
      </c>
      <c r="F103" s="79" t="b">
        <v>0</v>
      </c>
      <c r="G103" s="79" t="b">
        <v>0</v>
      </c>
    </row>
    <row r="104" spans="1:7" ht="15">
      <c r="A104" s="86" t="s">
        <v>1043</v>
      </c>
      <c r="B104" s="79">
        <v>8</v>
      </c>
      <c r="C104" s="104">
        <v>0.00223019164371243</v>
      </c>
      <c r="D104" s="79" t="s">
        <v>3067</v>
      </c>
      <c r="E104" s="79" t="b">
        <v>0</v>
      </c>
      <c r="F104" s="79" t="b">
        <v>0</v>
      </c>
      <c r="G104" s="79" t="b">
        <v>0</v>
      </c>
    </row>
    <row r="105" spans="1:7" ht="15">
      <c r="A105" s="86" t="s">
        <v>2492</v>
      </c>
      <c r="B105" s="79">
        <v>8</v>
      </c>
      <c r="C105" s="104">
        <v>0.00223019164371243</v>
      </c>
      <c r="D105" s="79" t="s">
        <v>3067</v>
      </c>
      <c r="E105" s="79" t="b">
        <v>0</v>
      </c>
      <c r="F105" s="79" t="b">
        <v>0</v>
      </c>
      <c r="G105" s="79" t="b">
        <v>0</v>
      </c>
    </row>
    <row r="106" spans="1:7" ht="15">
      <c r="A106" s="86" t="s">
        <v>2525</v>
      </c>
      <c r="B106" s="79">
        <v>8</v>
      </c>
      <c r="C106" s="104">
        <v>0.00223019164371243</v>
      </c>
      <c r="D106" s="79" t="s">
        <v>3067</v>
      </c>
      <c r="E106" s="79" t="b">
        <v>0</v>
      </c>
      <c r="F106" s="79" t="b">
        <v>0</v>
      </c>
      <c r="G106" s="79" t="b">
        <v>0</v>
      </c>
    </row>
    <row r="107" spans="1:7" ht="15">
      <c r="A107" s="86" t="s">
        <v>2473</v>
      </c>
      <c r="B107" s="79">
        <v>8</v>
      </c>
      <c r="C107" s="104">
        <v>0.00231420750315131</v>
      </c>
      <c r="D107" s="79" t="s">
        <v>3067</v>
      </c>
      <c r="E107" s="79" t="b">
        <v>1</v>
      </c>
      <c r="F107" s="79" t="b">
        <v>0</v>
      </c>
      <c r="G107" s="79" t="b">
        <v>0</v>
      </c>
    </row>
    <row r="108" spans="1:7" ht="15">
      <c r="A108" s="86" t="s">
        <v>971</v>
      </c>
      <c r="B108" s="79">
        <v>8</v>
      </c>
      <c r="C108" s="104">
        <v>0.00223019164371243</v>
      </c>
      <c r="D108" s="79" t="s">
        <v>3067</v>
      </c>
      <c r="E108" s="79" t="b">
        <v>0</v>
      </c>
      <c r="F108" s="79" t="b">
        <v>0</v>
      </c>
      <c r="G108" s="79" t="b">
        <v>0</v>
      </c>
    </row>
    <row r="109" spans="1:7" ht="15">
      <c r="A109" s="86" t="s">
        <v>2624</v>
      </c>
      <c r="B109" s="79">
        <v>8</v>
      </c>
      <c r="C109" s="104">
        <v>0.00223019164371243</v>
      </c>
      <c r="D109" s="79" t="s">
        <v>3067</v>
      </c>
      <c r="E109" s="79" t="b">
        <v>0</v>
      </c>
      <c r="F109" s="79" t="b">
        <v>0</v>
      </c>
      <c r="G109" s="79" t="b">
        <v>0</v>
      </c>
    </row>
    <row r="110" spans="1:7" ht="15">
      <c r="A110" s="86" t="s">
        <v>3461</v>
      </c>
      <c r="B110" s="79">
        <v>8</v>
      </c>
      <c r="C110" s="104">
        <v>0.00231420750315131</v>
      </c>
      <c r="D110" s="79" t="s">
        <v>3067</v>
      </c>
      <c r="E110" s="79" t="b">
        <v>0</v>
      </c>
      <c r="F110" s="79" t="b">
        <v>0</v>
      </c>
      <c r="G110" s="79" t="b">
        <v>0</v>
      </c>
    </row>
    <row r="111" spans="1:7" ht="15">
      <c r="A111" s="86" t="s">
        <v>3462</v>
      </c>
      <c r="B111" s="79">
        <v>7</v>
      </c>
      <c r="C111" s="104">
        <v>0.0021097971080705604</v>
      </c>
      <c r="D111" s="79" t="s">
        <v>3067</v>
      </c>
      <c r="E111" s="79" t="b">
        <v>0</v>
      </c>
      <c r="F111" s="79" t="b">
        <v>0</v>
      </c>
      <c r="G111" s="79" t="b">
        <v>0</v>
      </c>
    </row>
    <row r="112" spans="1:7" ht="15">
      <c r="A112" s="86" t="s">
        <v>946</v>
      </c>
      <c r="B112" s="79">
        <v>7</v>
      </c>
      <c r="C112" s="104">
        <v>0.0020249315652573962</v>
      </c>
      <c r="D112" s="79" t="s">
        <v>3067</v>
      </c>
      <c r="E112" s="79" t="b">
        <v>0</v>
      </c>
      <c r="F112" s="79" t="b">
        <v>0</v>
      </c>
      <c r="G112" s="79" t="b">
        <v>0</v>
      </c>
    </row>
    <row r="113" spans="1:7" ht="15">
      <c r="A113" s="86" t="s">
        <v>932</v>
      </c>
      <c r="B113" s="79">
        <v>7</v>
      </c>
      <c r="C113" s="104">
        <v>0.0020249315652573962</v>
      </c>
      <c r="D113" s="79" t="s">
        <v>3067</v>
      </c>
      <c r="E113" s="79" t="b">
        <v>0</v>
      </c>
      <c r="F113" s="79" t="b">
        <v>0</v>
      </c>
      <c r="G113" s="79" t="b">
        <v>0</v>
      </c>
    </row>
    <row r="114" spans="1:7" ht="15">
      <c r="A114" s="86" t="s">
        <v>2507</v>
      </c>
      <c r="B114" s="79">
        <v>7</v>
      </c>
      <c r="C114" s="104">
        <v>0.0020249315652573962</v>
      </c>
      <c r="D114" s="79" t="s">
        <v>3067</v>
      </c>
      <c r="E114" s="79" t="b">
        <v>0</v>
      </c>
      <c r="F114" s="79" t="b">
        <v>0</v>
      </c>
      <c r="G114" s="79" t="b">
        <v>0</v>
      </c>
    </row>
    <row r="115" spans="1:7" ht="15">
      <c r="A115" s="86" t="s">
        <v>986</v>
      </c>
      <c r="B115" s="79">
        <v>7</v>
      </c>
      <c r="C115" s="104">
        <v>0.0020249315652573962</v>
      </c>
      <c r="D115" s="79" t="s">
        <v>3067</v>
      </c>
      <c r="E115" s="79" t="b">
        <v>0</v>
      </c>
      <c r="F115" s="79" t="b">
        <v>0</v>
      </c>
      <c r="G115" s="79" t="b">
        <v>0</v>
      </c>
    </row>
    <row r="116" spans="1:7" ht="15">
      <c r="A116" s="86" t="s">
        <v>2495</v>
      </c>
      <c r="B116" s="79">
        <v>7</v>
      </c>
      <c r="C116" s="104">
        <v>0.0020249315652573962</v>
      </c>
      <c r="D116" s="79" t="s">
        <v>3067</v>
      </c>
      <c r="E116" s="79" t="b">
        <v>0</v>
      </c>
      <c r="F116" s="79" t="b">
        <v>0</v>
      </c>
      <c r="G116" s="79" t="b">
        <v>0</v>
      </c>
    </row>
    <row r="117" spans="1:7" ht="15">
      <c r="A117" s="86" t="s">
        <v>2522</v>
      </c>
      <c r="B117" s="79">
        <v>7</v>
      </c>
      <c r="C117" s="104">
        <v>0.0021097971080705604</v>
      </c>
      <c r="D117" s="79" t="s">
        <v>3067</v>
      </c>
      <c r="E117" s="79" t="b">
        <v>0</v>
      </c>
      <c r="F117" s="79" t="b">
        <v>0</v>
      </c>
      <c r="G117" s="79" t="b">
        <v>0</v>
      </c>
    </row>
    <row r="118" spans="1:7" ht="15">
      <c r="A118" s="86" t="s">
        <v>2454</v>
      </c>
      <c r="B118" s="79">
        <v>7</v>
      </c>
      <c r="C118" s="104">
        <v>0.0020249315652573962</v>
      </c>
      <c r="D118" s="79" t="s">
        <v>3067</v>
      </c>
      <c r="E118" s="79" t="b">
        <v>0</v>
      </c>
      <c r="F118" s="79" t="b">
        <v>0</v>
      </c>
      <c r="G118" s="79" t="b">
        <v>0</v>
      </c>
    </row>
    <row r="119" spans="1:7" ht="15">
      <c r="A119" s="86" t="s">
        <v>2486</v>
      </c>
      <c r="B119" s="79">
        <v>7</v>
      </c>
      <c r="C119" s="104">
        <v>0.0020249315652573962</v>
      </c>
      <c r="D119" s="79" t="s">
        <v>3067</v>
      </c>
      <c r="E119" s="79" t="b">
        <v>0</v>
      </c>
      <c r="F119" s="79" t="b">
        <v>0</v>
      </c>
      <c r="G119" s="79" t="b">
        <v>0</v>
      </c>
    </row>
    <row r="120" spans="1:7" ht="15">
      <c r="A120" s="86" t="s">
        <v>2526</v>
      </c>
      <c r="B120" s="79">
        <v>7</v>
      </c>
      <c r="C120" s="104">
        <v>0.0021097971080705604</v>
      </c>
      <c r="D120" s="79" t="s">
        <v>3067</v>
      </c>
      <c r="E120" s="79" t="b">
        <v>0</v>
      </c>
      <c r="F120" s="79" t="b">
        <v>0</v>
      </c>
      <c r="G120" s="79" t="b">
        <v>0</v>
      </c>
    </row>
    <row r="121" spans="1:7" ht="15">
      <c r="A121" s="86" t="s">
        <v>2471</v>
      </c>
      <c r="B121" s="79">
        <v>7</v>
      </c>
      <c r="C121" s="104">
        <v>0.0020249315652573962</v>
      </c>
      <c r="D121" s="79" t="s">
        <v>3067</v>
      </c>
      <c r="E121" s="79" t="b">
        <v>0</v>
      </c>
      <c r="F121" s="79" t="b">
        <v>0</v>
      </c>
      <c r="G121" s="79" t="b">
        <v>0</v>
      </c>
    </row>
    <row r="122" spans="1:7" ht="15">
      <c r="A122" s="86" t="s">
        <v>3463</v>
      </c>
      <c r="B122" s="79">
        <v>7</v>
      </c>
      <c r="C122" s="104">
        <v>0.0021097971080705604</v>
      </c>
      <c r="D122" s="79" t="s">
        <v>3067</v>
      </c>
      <c r="E122" s="79" t="b">
        <v>0</v>
      </c>
      <c r="F122" s="79" t="b">
        <v>0</v>
      </c>
      <c r="G122" s="79" t="b">
        <v>0</v>
      </c>
    </row>
    <row r="123" spans="1:7" ht="15">
      <c r="A123" s="86" t="s">
        <v>305</v>
      </c>
      <c r="B123" s="79">
        <v>7</v>
      </c>
      <c r="C123" s="104">
        <v>0.0022101717408726925</v>
      </c>
      <c r="D123" s="79" t="s">
        <v>3067</v>
      </c>
      <c r="E123" s="79" t="b">
        <v>0</v>
      </c>
      <c r="F123" s="79" t="b">
        <v>0</v>
      </c>
      <c r="G123" s="79" t="b">
        <v>0</v>
      </c>
    </row>
    <row r="124" spans="1:7" ht="15">
      <c r="A124" s="86" t="s">
        <v>939</v>
      </c>
      <c r="B124" s="79">
        <v>7</v>
      </c>
      <c r="C124" s="104">
        <v>0.0020249315652573962</v>
      </c>
      <c r="D124" s="79" t="s">
        <v>3067</v>
      </c>
      <c r="E124" s="79" t="b">
        <v>0</v>
      </c>
      <c r="F124" s="79" t="b">
        <v>0</v>
      </c>
      <c r="G124" s="79" t="b">
        <v>0</v>
      </c>
    </row>
    <row r="125" spans="1:7" ht="15">
      <c r="A125" s="86" t="s">
        <v>2625</v>
      </c>
      <c r="B125" s="79">
        <v>7</v>
      </c>
      <c r="C125" s="104">
        <v>0.0020249315652573962</v>
      </c>
      <c r="D125" s="79" t="s">
        <v>3067</v>
      </c>
      <c r="E125" s="79" t="b">
        <v>0</v>
      </c>
      <c r="F125" s="79" t="b">
        <v>0</v>
      </c>
      <c r="G125" s="79" t="b">
        <v>0</v>
      </c>
    </row>
    <row r="126" spans="1:7" ht="15">
      <c r="A126" s="86" t="s">
        <v>2496</v>
      </c>
      <c r="B126" s="79">
        <v>7</v>
      </c>
      <c r="C126" s="104">
        <v>0.0020249315652573962</v>
      </c>
      <c r="D126" s="79" t="s">
        <v>3067</v>
      </c>
      <c r="E126" s="79" t="b">
        <v>0</v>
      </c>
      <c r="F126" s="79" t="b">
        <v>0</v>
      </c>
      <c r="G126" s="79" t="b">
        <v>0</v>
      </c>
    </row>
    <row r="127" spans="1:7" ht="15">
      <c r="A127" s="86" t="s">
        <v>3464</v>
      </c>
      <c r="B127" s="79">
        <v>7</v>
      </c>
      <c r="C127" s="104">
        <v>0.0020249315652573962</v>
      </c>
      <c r="D127" s="79" t="s">
        <v>3067</v>
      </c>
      <c r="E127" s="79" t="b">
        <v>0</v>
      </c>
      <c r="F127" s="79" t="b">
        <v>0</v>
      </c>
      <c r="G127" s="79" t="b">
        <v>0</v>
      </c>
    </row>
    <row r="128" spans="1:7" ht="15">
      <c r="A128" s="86" t="s">
        <v>2463</v>
      </c>
      <c r="B128" s="79">
        <v>7</v>
      </c>
      <c r="C128" s="104">
        <v>0.0020249315652573962</v>
      </c>
      <c r="D128" s="79" t="s">
        <v>3067</v>
      </c>
      <c r="E128" s="79" t="b">
        <v>0</v>
      </c>
      <c r="F128" s="79" t="b">
        <v>0</v>
      </c>
      <c r="G128" s="79" t="b">
        <v>0</v>
      </c>
    </row>
    <row r="129" spans="1:7" ht="15">
      <c r="A129" s="86" t="s">
        <v>2449</v>
      </c>
      <c r="B129" s="79">
        <v>6</v>
      </c>
      <c r="C129" s="104">
        <v>0.0018083975212033374</v>
      </c>
      <c r="D129" s="79" t="s">
        <v>3067</v>
      </c>
      <c r="E129" s="79" t="b">
        <v>0</v>
      </c>
      <c r="F129" s="79" t="b">
        <v>0</v>
      </c>
      <c r="G129" s="79" t="b">
        <v>0</v>
      </c>
    </row>
    <row r="130" spans="1:7" ht="15">
      <c r="A130" s="86" t="s">
        <v>1010</v>
      </c>
      <c r="B130" s="79">
        <v>6</v>
      </c>
      <c r="C130" s="104">
        <v>0.0018083975212033374</v>
      </c>
      <c r="D130" s="79" t="s">
        <v>3067</v>
      </c>
      <c r="E130" s="79" t="b">
        <v>0</v>
      </c>
      <c r="F130" s="79" t="b">
        <v>0</v>
      </c>
      <c r="G130" s="79" t="b">
        <v>0</v>
      </c>
    </row>
    <row r="131" spans="1:7" ht="15">
      <c r="A131" s="86" t="s">
        <v>3465</v>
      </c>
      <c r="B131" s="79">
        <v>6</v>
      </c>
      <c r="C131" s="104">
        <v>0.001894432920748022</v>
      </c>
      <c r="D131" s="79" t="s">
        <v>3067</v>
      </c>
      <c r="E131" s="79" t="b">
        <v>0</v>
      </c>
      <c r="F131" s="79" t="b">
        <v>0</v>
      </c>
      <c r="G131" s="79" t="b">
        <v>0</v>
      </c>
    </row>
    <row r="132" spans="1:7" ht="15">
      <c r="A132" s="86" t="s">
        <v>3466</v>
      </c>
      <c r="B132" s="79">
        <v>6</v>
      </c>
      <c r="C132" s="104">
        <v>0.0018083975212033374</v>
      </c>
      <c r="D132" s="79" t="s">
        <v>3067</v>
      </c>
      <c r="E132" s="79" t="b">
        <v>0</v>
      </c>
      <c r="F132" s="79" t="b">
        <v>0</v>
      </c>
      <c r="G132" s="79" t="b">
        <v>0</v>
      </c>
    </row>
    <row r="133" spans="1:7" ht="15">
      <c r="A133" s="86" t="s">
        <v>3467</v>
      </c>
      <c r="B133" s="79">
        <v>6</v>
      </c>
      <c r="C133" s="104">
        <v>0.0018083975212033374</v>
      </c>
      <c r="D133" s="79" t="s">
        <v>3067</v>
      </c>
      <c r="E133" s="79" t="b">
        <v>0</v>
      </c>
      <c r="F133" s="79" t="b">
        <v>0</v>
      </c>
      <c r="G133" s="79" t="b">
        <v>0</v>
      </c>
    </row>
    <row r="134" spans="1:7" ht="15">
      <c r="A134" s="86" t="s">
        <v>286</v>
      </c>
      <c r="B134" s="79">
        <v>6</v>
      </c>
      <c r="C134" s="104">
        <v>0.001894432920748022</v>
      </c>
      <c r="D134" s="79" t="s">
        <v>3067</v>
      </c>
      <c r="E134" s="79" t="b">
        <v>0</v>
      </c>
      <c r="F134" s="79" t="b">
        <v>0</v>
      </c>
      <c r="G134" s="79" t="b">
        <v>0</v>
      </c>
    </row>
    <row r="135" spans="1:7" ht="15">
      <c r="A135" s="86" t="s">
        <v>2589</v>
      </c>
      <c r="B135" s="79">
        <v>6</v>
      </c>
      <c r="C135" s="104">
        <v>0.0018083975212033374</v>
      </c>
      <c r="D135" s="79" t="s">
        <v>3067</v>
      </c>
      <c r="E135" s="79" t="b">
        <v>0</v>
      </c>
      <c r="F135" s="79" t="b">
        <v>0</v>
      </c>
      <c r="G135" s="79" t="b">
        <v>0</v>
      </c>
    </row>
    <row r="136" spans="1:7" ht="15">
      <c r="A136" s="86" t="s">
        <v>2511</v>
      </c>
      <c r="B136" s="79">
        <v>6</v>
      </c>
      <c r="C136" s="104">
        <v>0.0018083975212033374</v>
      </c>
      <c r="D136" s="79" t="s">
        <v>3067</v>
      </c>
      <c r="E136" s="79" t="b">
        <v>0</v>
      </c>
      <c r="F136" s="79" t="b">
        <v>0</v>
      </c>
      <c r="G136" s="79" t="b">
        <v>0</v>
      </c>
    </row>
    <row r="137" spans="1:7" ht="15">
      <c r="A137" s="86" t="s">
        <v>887</v>
      </c>
      <c r="B137" s="79">
        <v>6</v>
      </c>
      <c r="C137" s="104">
        <v>0.0018083975212033374</v>
      </c>
      <c r="D137" s="79" t="s">
        <v>3067</v>
      </c>
      <c r="E137" s="79" t="b">
        <v>0</v>
      </c>
      <c r="F137" s="79" t="b">
        <v>0</v>
      </c>
      <c r="G137" s="79" t="b">
        <v>0</v>
      </c>
    </row>
    <row r="138" spans="1:7" ht="15">
      <c r="A138" s="86" t="s">
        <v>2541</v>
      </c>
      <c r="B138" s="79">
        <v>6</v>
      </c>
      <c r="C138" s="104">
        <v>0.0018083975212033374</v>
      </c>
      <c r="D138" s="79" t="s">
        <v>3067</v>
      </c>
      <c r="E138" s="79" t="b">
        <v>0</v>
      </c>
      <c r="F138" s="79" t="b">
        <v>0</v>
      </c>
      <c r="G138" s="79" t="b">
        <v>0</v>
      </c>
    </row>
    <row r="139" spans="1:7" ht="15">
      <c r="A139" s="86" t="s">
        <v>2530</v>
      </c>
      <c r="B139" s="79">
        <v>6</v>
      </c>
      <c r="C139" s="104">
        <v>0.0018083975212033374</v>
      </c>
      <c r="D139" s="79" t="s">
        <v>3067</v>
      </c>
      <c r="E139" s="79" t="b">
        <v>0</v>
      </c>
      <c r="F139" s="79" t="b">
        <v>0</v>
      </c>
      <c r="G139" s="79" t="b">
        <v>0</v>
      </c>
    </row>
    <row r="140" spans="1:7" ht="15">
      <c r="A140" s="86" t="s">
        <v>2506</v>
      </c>
      <c r="B140" s="79">
        <v>6</v>
      </c>
      <c r="C140" s="104">
        <v>0.0018083975212033374</v>
      </c>
      <c r="D140" s="79" t="s">
        <v>3067</v>
      </c>
      <c r="E140" s="79" t="b">
        <v>0</v>
      </c>
      <c r="F140" s="79" t="b">
        <v>0</v>
      </c>
      <c r="G140" s="79" t="b">
        <v>0</v>
      </c>
    </row>
    <row r="141" spans="1:7" ht="15">
      <c r="A141" s="86" t="s">
        <v>2519</v>
      </c>
      <c r="B141" s="79">
        <v>6</v>
      </c>
      <c r="C141" s="104">
        <v>0.001894432920748022</v>
      </c>
      <c r="D141" s="79" t="s">
        <v>3067</v>
      </c>
      <c r="E141" s="79" t="b">
        <v>1</v>
      </c>
      <c r="F141" s="79" t="b">
        <v>0</v>
      </c>
      <c r="G141" s="79" t="b">
        <v>0</v>
      </c>
    </row>
    <row r="142" spans="1:7" ht="15">
      <c r="A142" s="86" t="s">
        <v>857</v>
      </c>
      <c r="B142" s="79">
        <v>6</v>
      </c>
      <c r="C142" s="104">
        <v>0.0018083975212033374</v>
      </c>
      <c r="D142" s="79" t="s">
        <v>3067</v>
      </c>
      <c r="E142" s="79" t="b">
        <v>0</v>
      </c>
      <c r="F142" s="79" t="b">
        <v>0</v>
      </c>
      <c r="G142" s="79" t="b">
        <v>0</v>
      </c>
    </row>
    <row r="143" spans="1:7" ht="15">
      <c r="A143" s="86" t="s">
        <v>2457</v>
      </c>
      <c r="B143" s="79">
        <v>6</v>
      </c>
      <c r="C143" s="104">
        <v>0.0018083975212033374</v>
      </c>
      <c r="D143" s="79" t="s">
        <v>3067</v>
      </c>
      <c r="E143" s="79" t="b">
        <v>0</v>
      </c>
      <c r="F143" s="79" t="b">
        <v>0</v>
      </c>
      <c r="G143" s="79" t="b">
        <v>0</v>
      </c>
    </row>
    <row r="144" spans="1:7" ht="15">
      <c r="A144" s="86" t="s">
        <v>304</v>
      </c>
      <c r="B144" s="79">
        <v>6</v>
      </c>
      <c r="C144" s="104">
        <v>0.0018083975212033374</v>
      </c>
      <c r="D144" s="79" t="s">
        <v>3067</v>
      </c>
      <c r="E144" s="79" t="b">
        <v>0</v>
      </c>
      <c r="F144" s="79" t="b">
        <v>0</v>
      </c>
      <c r="G144" s="79" t="b">
        <v>0</v>
      </c>
    </row>
    <row r="145" spans="1:7" ht="15">
      <c r="A145" s="86" t="s">
        <v>2487</v>
      </c>
      <c r="B145" s="79">
        <v>6</v>
      </c>
      <c r="C145" s="104">
        <v>0.001894432920748022</v>
      </c>
      <c r="D145" s="79" t="s">
        <v>3067</v>
      </c>
      <c r="E145" s="79" t="b">
        <v>0</v>
      </c>
      <c r="F145" s="79" t="b">
        <v>0</v>
      </c>
      <c r="G145" s="79" t="b">
        <v>0</v>
      </c>
    </row>
    <row r="146" spans="1:7" ht="15">
      <c r="A146" s="86" t="s">
        <v>2563</v>
      </c>
      <c r="B146" s="79">
        <v>6</v>
      </c>
      <c r="C146" s="104">
        <v>0.0018083975212033374</v>
      </c>
      <c r="D146" s="79" t="s">
        <v>3067</v>
      </c>
      <c r="E146" s="79" t="b">
        <v>0</v>
      </c>
      <c r="F146" s="79" t="b">
        <v>0</v>
      </c>
      <c r="G146" s="79" t="b">
        <v>0</v>
      </c>
    </row>
    <row r="147" spans="1:7" ht="15">
      <c r="A147" s="86" t="s">
        <v>2452</v>
      </c>
      <c r="B147" s="79">
        <v>6</v>
      </c>
      <c r="C147" s="104">
        <v>0.0018083975212033374</v>
      </c>
      <c r="D147" s="79" t="s">
        <v>3067</v>
      </c>
      <c r="E147" s="79" t="b">
        <v>0</v>
      </c>
      <c r="F147" s="79" t="b">
        <v>0</v>
      </c>
      <c r="G147" s="79" t="b">
        <v>0</v>
      </c>
    </row>
    <row r="148" spans="1:7" ht="15">
      <c r="A148" s="86" t="s">
        <v>2585</v>
      </c>
      <c r="B148" s="79">
        <v>6</v>
      </c>
      <c r="C148" s="104">
        <v>0.001999731739662969</v>
      </c>
      <c r="D148" s="79" t="s">
        <v>3067</v>
      </c>
      <c r="E148" s="79" t="b">
        <v>0</v>
      </c>
      <c r="F148" s="79" t="b">
        <v>0</v>
      </c>
      <c r="G148" s="79" t="b">
        <v>0</v>
      </c>
    </row>
    <row r="149" spans="1:7" ht="15">
      <c r="A149" s="86" t="s">
        <v>2644</v>
      </c>
      <c r="B149" s="79">
        <v>6</v>
      </c>
      <c r="C149" s="104">
        <v>0.0018083975212033374</v>
      </c>
      <c r="D149" s="79" t="s">
        <v>3067</v>
      </c>
      <c r="E149" s="79" t="b">
        <v>0</v>
      </c>
      <c r="F149" s="79" t="b">
        <v>0</v>
      </c>
      <c r="G149" s="79" t="b">
        <v>0</v>
      </c>
    </row>
    <row r="150" spans="1:7" ht="15">
      <c r="A150" s="86" t="s">
        <v>868</v>
      </c>
      <c r="B150" s="79">
        <v>6</v>
      </c>
      <c r="C150" s="104">
        <v>0.0018083975212033374</v>
      </c>
      <c r="D150" s="79" t="s">
        <v>3067</v>
      </c>
      <c r="E150" s="79" t="b">
        <v>0</v>
      </c>
      <c r="F150" s="79" t="b">
        <v>0</v>
      </c>
      <c r="G150" s="79" t="b">
        <v>0</v>
      </c>
    </row>
    <row r="151" spans="1:7" ht="15">
      <c r="A151" s="86" t="s">
        <v>3468</v>
      </c>
      <c r="B151" s="79">
        <v>6</v>
      </c>
      <c r="C151" s="104">
        <v>0.0018083975212033374</v>
      </c>
      <c r="D151" s="79" t="s">
        <v>3067</v>
      </c>
      <c r="E151" s="79" t="b">
        <v>0</v>
      </c>
      <c r="F151" s="79" t="b">
        <v>0</v>
      </c>
      <c r="G151" s="79" t="b">
        <v>0</v>
      </c>
    </row>
    <row r="152" spans="1:7" ht="15">
      <c r="A152" s="86" t="s">
        <v>2627</v>
      </c>
      <c r="B152" s="79">
        <v>6</v>
      </c>
      <c r="C152" s="104">
        <v>0.0018083975212033374</v>
      </c>
      <c r="D152" s="79" t="s">
        <v>3067</v>
      </c>
      <c r="E152" s="79" t="b">
        <v>0</v>
      </c>
      <c r="F152" s="79" t="b">
        <v>0</v>
      </c>
      <c r="G152" s="79" t="b">
        <v>0</v>
      </c>
    </row>
    <row r="153" spans="1:7" ht="15">
      <c r="A153" s="86" t="s">
        <v>2606</v>
      </c>
      <c r="B153" s="79">
        <v>6</v>
      </c>
      <c r="C153" s="104">
        <v>0.0018083975212033374</v>
      </c>
      <c r="D153" s="79" t="s">
        <v>3067</v>
      </c>
      <c r="E153" s="79" t="b">
        <v>0</v>
      </c>
      <c r="F153" s="79" t="b">
        <v>0</v>
      </c>
      <c r="G153" s="79" t="b">
        <v>0</v>
      </c>
    </row>
    <row r="154" spans="1:7" ht="15">
      <c r="A154" s="86" t="s">
        <v>2555</v>
      </c>
      <c r="B154" s="79">
        <v>5</v>
      </c>
      <c r="C154" s="104">
        <v>0.0015786941006233517</v>
      </c>
      <c r="D154" s="79" t="s">
        <v>3067</v>
      </c>
      <c r="E154" s="79" t="b">
        <v>0</v>
      </c>
      <c r="F154" s="79" t="b">
        <v>1</v>
      </c>
      <c r="G154" s="79" t="b">
        <v>0</v>
      </c>
    </row>
    <row r="155" spans="1:7" ht="15">
      <c r="A155" s="86" t="s">
        <v>2543</v>
      </c>
      <c r="B155" s="79">
        <v>5</v>
      </c>
      <c r="C155" s="104">
        <v>0.0015786941006233517</v>
      </c>
      <c r="D155" s="79" t="s">
        <v>3067</v>
      </c>
      <c r="E155" s="79" t="b">
        <v>0</v>
      </c>
      <c r="F155" s="79" t="b">
        <v>0</v>
      </c>
      <c r="G155" s="79" t="b">
        <v>0</v>
      </c>
    </row>
    <row r="156" spans="1:7" ht="15">
      <c r="A156" s="86" t="s">
        <v>3469</v>
      </c>
      <c r="B156" s="79">
        <v>5</v>
      </c>
      <c r="C156" s="104">
        <v>0.0015786941006233517</v>
      </c>
      <c r="D156" s="79" t="s">
        <v>3067</v>
      </c>
      <c r="E156" s="79" t="b">
        <v>0</v>
      </c>
      <c r="F156" s="79" t="b">
        <v>0</v>
      </c>
      <c r="G156" s="79" t="b">
        <v>0</v>
      </c>
    </row>
    <row r="157" spans="1:7" ht="15">
      <c r="A157" s="86" t="s">
        <v>895</v>
      </c>
      <c r="B157" s="79">
        <v>5</v>
      </c>
      <c r="C157" s="104">
        <v>0.0015786941006233517</v>
      </c>
      <c r="D157" s="79" t="s">
        <v>3067</v>
      </c>
      <c r="E157" s="79" t="b">
        <v>0</v>
      </c>
      <c r="F157" s="79" t="b">
        <v>0</v>
      </c>
      <c r="G157" s="79" t="b">
        <v>0</v>
      </c>
    </row>
    <row r="158" spans="1:7" ht="15">
      <c r="A158" s="86" t="s">
        <v>3470</v>
      </c>
      <c r="B158" s="79">
        <v>5</v>
      </c>
      <c r="C158" s="104">
        <v>0.0015786941006233517</v>
      </c>
      <c r="D158" s="79" t="s">
        <v>3067</v>
      </c>
      <c r="E158" s="79" t="b">
        <v>0</v>
      </c>
      <c r="F158" s="79" t="b">
        <v>0</v>
      </c>
      <c r="G158" s="79" t="b">
        <v>0</v>
      </c>
    </row>
    <row r="159" spans="1:7" ht="15">
      <c r="A159" s="86" t="s">
        <v>2545</v>
      </c>
      <c r="B159" s="79">
        <v>5</v>
      </c>
      <c r="C159" s="104">
        <v>0.0015786941006233517</v>
      </c>
      <c r="D159" s="79" t="s">
        <v>3067</v>
      </c>
      <c r="E159" s="79" t="b">
        <v>0</v>
      </c>
      <c r="F159" s="79" t="b">
        <v>0</v>
      </c>
      <c r="G159" s="79" t="b">
        <v>0</v>
      </c>
    </row>
    <row r="160" spans="1:7" ht="15">
      <c r="A160" s="86" t="s">
        <v>2514</v>
      </c>
      <c r="B160" s="79">
        <v>5</v>
      </c>
      <c r="C160" s="104">
        <v>0.0015786941006233517</v>
      </c>
      <c r="D160" s="79" t="s">
        <v>3067</v>
      </c>
      <c r="E160" s="79" t="b">
        <v>0</v>
      </c>
      <c r="F160" s="79" t="b">
        <v>0</v>
      </c>
      <c r="G160" s="79" t="b">
        <v>0</v>
      </c>
    </row>
    <row r="161" spans="1:7" ht="15">
      <c r="A161" s="86" t="s">
        <v>300</v>
      </c>
      <c r="B161" s="79">
        <v>5</v>
      </c>
      <c r="C161" s="104">
        <v>0.0015786941006233517</v>
      </c>
      <c r="D161" s="79" t="s">
        <v>3067</v>
      </c>
      <c r="E161" s="79" t="b">
        <v>0</v>
      </c>
      <c r="F161" s="79" t="b">
        <v>0</v>
      </c>
      <c r="G161" s="79" t="b">
        <v>0</v>
      </c>
    </row>
    <row r="162" spans="1:7" ht="15">
      <c r="A162" s="86" t="s">
        <v>3471</v>
      </c>
      <c r="B162" s="79">
        <v>5</v>
      </c>
      <c r="C162" s="104">
        <v>0.0015786941006233517</v>
      </c>
      <c r="D162" s="79" t="s">
        <v>3067</v>
      </c>
      <c r="E162" s="79" t="b">
        <v>0</v>
      </c>
      <c r="F162" s="79" t="b">
        <v>0</v>
      </c>
      <c r="G162" s="79" t="b">
        <v>0</v>
      </c>
    </row>
    <row r="163" spans="1:7" ht="15">
      <c r="A163" s="86" t="s">
        <v>2643</v>
      </c>
      <c r="B163" s="79">
        <v>5</v>
      </c>
      <c r="C163" s="104">
        <v>0.0015786941006233517</v>
      </c>
      <c r="D163" s="79" t="s">
        <v>3067</v>
      </c>
      <c r="E163" s="79" t="b">
        <v>1</v>
      </c>
      <c r="F163" s="79" t="b">
        <v>0</v>
      </c>
      <c r="G163" s="79" t="b">
        <v>0</v>
      </c>
    </row>
    <row r="164" spans="1:7" ht="15">
      <c r="A164" s="86" t="s">
        <v>2557</v>
      </c>
      <c r="B164" s="79">
        <v>5</v>
      </c>
      <c r="C164" s="104">
        <v>0.0015786941006233517</v>
      </c>
      <c r="D164" s="79" t="s">
        <v>3067</v>
      </c>
      <c r="E164" s="79" t="b">
        <v>0</v>
      </c>
      <c r="F164" s="79" t="b">
        <v>0</v>
      </c>
      <c r="G164" s="79" t="b">
        <v>0</v>
      </c>
    </row>
    <row r="165" spans="1:7" ht="15">
      <c r="A165" s="86" t="s">
        <v>2720</v>
      </c>
      <c r="B165" s="79">
        <v>5</v>
      </c>
      <c r="C165" s="104">
        <v>0.0015786941006233517</v>
      </c>
      <c r="D165" s="79" t="s">
        <v>3067</v>
      </c>
      <c r="E165" s="79" t="b">
        <v>0</v>
      </c>
      <c r="F165" s="79" t="b">
        <v>0</v>
      </c>
      <c r="G165" s="79" t="b">
        <v>0</v>
      </c>
    </row>
    <row r="166" spans="1:7" ht="15">
      <c r="A166" s="86" t="s">
        <v>933</v>
      </c>
      <c r="B166" s="79">
        <v>5</v>
      </c>
      <c r="C166" s="104">
        <v>0.0015786941006233517</v>
      </c>
      <c r="D166" s="79" t="s">
        <v>3067</v>
      </c>
      <c r="E166" s="79" t="b">
        <v>0</v>
      </c>
      <c r="F166" s="79" t="b">
        <v>0</v>
      </c>
      <c r="G166" s="79" t="b">
        <v>0</v>
      </c>
    </row>
    <row r="167" spans="1:7" ht="15">
      <c r="A167" s="86" t="s">
        <v>2604</v>
      </c>
      <c r="B167" s="79">
        <v>5</v>
      </c>
      <c r="C167" s="104">
        <v>0.0015786941006233517</v>
      </c>
      <c r="D167" s="79" t="s">
        <v>3067</v>
      </c>
      <c r="E167" s="79" t="b">
        <v>0</v>
      </c>
      <c r="F167" s="79" t="b">
        <v>0</v>
      </c>
      <c r="G167" s="79" t="b">
        <v>0</v>
      </c>
    </row>
    <row r="168" spans="1:7" ht="15">
      <c r="A168" s="86" t="s">
        <v>2485</v>
      </c>
      <c r="B168" s="79">
        <v>5</v>
      </c>
      <c r="C168" s="104">
        <v>0.0015786941006233517</v>
      </c>
      <c r="D168" s="79" t="s">
        <v>3067</v>
      </c>
      <c r="E168" s="79" t="b">
        <v>0</v>
      </c>
      <c r="F168" s="79" t="b">
        <v>0</v>
      </c>
      <c r="G168" s="79" t="b">
        <v>0</v>
      </c>
    </row>
    <row r="169" spans="1:7" ht="15">
      <c r="A169" s="86" t="s">
        <v>2509</v>
      </c>
      <c r="B169" s="79">
        <v>5</v>
      </c>
      <c r="C169" s="104">
        <v>0.0015786941006233517</v>
      </c>
      <c r="D169" s="79" t="s">
        <v>3067</v>
      </c>
      <c r="E169" s="79" t="b">
        <v>0</v>
      </c>
      <c r="F169" s="79" t="b">
        <v>0</v>
      </c>
      <c r="G169" s="79" t="b">
        <v>0</v>
      </c>
    </row>
    <row r="170" spans="1:7" ht="15">
      <c r="A170" s="86" t="s">
        <v>2483</v>
      </c>
      <c r="B170" s="79">
        <v>5</v>
      </c>
      <c r="C170" s="104">
        <v>0.0015786941006233517</v>
      </c>
      <c r="D170" s="79" t="s">
        <v>3067</v>
      </c>
      <c r="E170" s="79" t="b">
        <v>0</v>
      </c>
      <c r="F170" s="79" t="b">
        <v>0</v>
      </c>
      <c r="G170" s="79" t="b">
        <v>0</v>
      </c>
    </row>
    <row r="171" spans="1:7" ht="15">
      <c r="A171" s="86" t="s">
        <v>2479</v>
      </c>
      <c r="B171" s="79">
        <v>5</v>
      </c>
      <c r="C171" s="104">
        <v>0.0015786941006233517</v>
      </c>
      <c r="D171" s="79" t="s">
        <v>3067</v>
      </c>
      <c r="E171" s="79" t="b">
        <v>0</v>
      </c>
      <c r="F171" s="79" t="b">
        <v>0</v>
      </c>
      <c r="G171" s="79" t="b">
        <v>0</v>
      </c>
    </row>
    <row r="172" spans="1:7" ht="15">
      <c r="A172" s="86" t="s">
        <v>3472</v>
      </c>
      <c r="B172" s="79">
        <v>5</v>
      </c>
      <c r="C172" s="104">
        <v>0.0015786941006233517</v>
      </c>
      <c r="D172" s="79" t="s">
        <v>3067</v>
      </c>
      <c r="E172" s="79" t="b">
        <v>0</v>
      </c>
      <c r="F172" s="79" t="b">
        <v>0</v>
      </c>
      <c r="G172" s="79" t="b">
        <v>0</v>
      </c>
    </row>
    <row r="173" spans="1:7" ht="15">
      <c r="A173" s="86" t="s">
        <v>921</v>
      </c>
      <c r="B173" s="79">
        <v>5</v>
      </c>
      <c r="C173" s="104">
        <v>0.0015786941006233517</v>
      </c>
      <c r="D173" s="79" t="s">
        <v>3067</v>
      </c>
      <c r="E173" s="79" t="b">
        <v>0</v>
      </c>
      <c r="F173" s="79" t="b">
        <v>0</v>
      </c>
      <c r="G173" s="79" t="b">
        <v>0</v>
      </c>
    </row>
    <row r="174" spans="1:7" ht="15">
      <c r="A174" s="86" t="s">
        <v>2552</v>
      </c>
      <c r="B174" s="79">
        <v>5</v>
      </c>
      <c r="C174" s="104">
        <v>0.0015786941006233517</v>
      </c>
      <c r="D174" s="79" t="s">
        <v>3067</v>
      </c>
      <c r="E174" s="79" t="b">
        <v>0</v>
      </c>
      <c r="F174" s="79" t="b">
        <v>0</v>
      </c>
      <c r="G174" s="79" t="b">
        <v>0</v>
      </c>
    </row>
    <row r="175" spans="1:7" ht="15">
      <c r="A175" s="86" t="s">
        <v>2489</v>
      </c>
      <c r="B175" s="79">
        <v>5</v>
      </c>
      <c r="C175" s="104">
        <v>0.0015786941006233517</v>
      </c>
      <c r="D175" s="79" t="s">
        <v>3067</v>
      </c>
      <c r="E175" s="79" t="b">
        <v>0</v>
      </c>
      <c r="F175" s="79" t="b">
        <v>0</v>
      </c>
      <c r="G175" s="79" t="b">
        <v>0</v>
      </c>
    </row>
    <row r="176" spans="1:7" ht="15">
      <c r="A176" s="86" t="s">
        <v>2474</v>
      </c>
      <c r="B176" s="79">
        <v>5</v>
      </c>
      <c r="C176" s="104">
        <v>0.0015786941006233517</v>
      </c>
      <c r="D176" s="79" t="s">
        <v>3067</v>
      </c>
      <c r="E176" s="79" t="b">
        <v>0</v>
      </c>
      <c r="F176" s="79" t="b">
        <v>0</v>
      </c>
      <c r="G176" s="79" t="b">
        <v>0</v>
      </c>
    </row>
    <row r="177" spans="1:7" ht="15">
      <c r="A177" s="86" t="s">
        <v>2480</v>
      </c>
      <c r="B177" s="79">
        <v>5</v>
      </c>
      <c r="C177" s="104">
        <v>0.0015786941006233517</v>
      </c>
      <c r="D177" s="79" t="s">
        <v>3067</v>
      </c>
      <c r="E177" s="79" t="b">
        <v>0</v>
      </c>
      <c r="F177" s="79" t="b">
        <v>0</v>
      </c>
      <c r="G177" s="79" t="b">
        <v>0</v>
      </c>
    </row>
    <row r="178" spans="1:7" ht="15">
      <c r="A178" s="86" t="s">
        <v>968</v>
      </c>
      <c r="B178" s="79">
        <v>5</v>
      </c>
      <c r="C178" s="104">
        <v>0.0015786941006233517</v>
      </c>
      <c r="D178" s="79" t="s">
        <v>3067</v>
      </c>
      <c r="E178" s="79" t="b">
        <v>0</v>
      </c>
      <c r="F178" s="79" t="b">
        <v>0</v>
      </c>
      <c r="G178" s="79" t="b">
        <v>0</v>
      </c>
    </row>
    <row r="179" spans="1:7" ht="15">
      <c r="A179" s="86" t="s">
        <v>2527</v>
      </c>
      <c r="B179" s="79">
        <v>5</v>
      </c>
      <c r="C179" s="104">
        <v>0.0015786941006233517</v>
      </c>
      <c r="D179" s="79" t="s">
        <v>3067</v>
      </c>
      <c r="E179" s="79" t="b">
        <v>0</v>
      </c>
      <c r="F179" s="79" t="b">
        <v>0</v>
      </c>
      <c r="G179" s="79" t="b">
        <v>0</v>
      </c>
    </row>
    <row r="180" spans="1:7" ht="15">
      <c r="A180" s="86" t="s">
        <v>2693</v>
      </c>
      <c r="B180" s="79">
        <v>5</v>
      </c>
      <c r="C180" s="104">
        <v>0.0015786941006233517</v>
      </c>
      <c r="D180" s="79" t="s">
        <v>3067</v>
      </c>
      <c r="E180" s="79" t="b">
        <v>0</v>
      </c>
      <c r="F180" s="79" t="b">
        <v>0</v>
      </c>
      <c r="G180" s="79" t="b">
        <v>0</v>
      </c>
    </row>
    <row r="181" spans="1:7" ht="15">
      <c r="A181" s="86" t="s">
        <v>2732</v>
      </c>
      <c r="B181" s="79">
        <v>5</v>
      </c>
      <c r="C181" s="104">
        <v>0.0015786941006233517</v>
      </c>
      <c r="D181" s="79" t="s">
        <v>3067</v>
      </c>
      <c r="E181" s="79" t="b">
        <v>0</v>
      </c>
      <c r="F181" s="79" t="b">
        <v>0</v>
      </c>
      <c r="G181" s="79" t="b">
        <v>0</v>
      </c>
    </row>
    <row r="182" spans="1:7" ht="15">
      <c r="A182" s="86" t="s">
        <v>2778</v>
      </c>
      <c r="B182" s="79">
        <v>5</v>
      </c>
      <c r="C182" s="104">
        <v>0.0015786941006233517</v>
      </c>
      <c r="D182" s="79" t="s">
        <v>3067</v>
      </c>
      <c r="E182" s="79" t="b">
        <v>0</v>
      </c>
      <c r="F182" s="79" t="b">
        <v>0</v>
      </c>
      <c r="G182" s="79" t="b">
        <v>0</v>
      </c>
    </row>
    <row r="183" spans="1:7" ht="15">
      <c r="A183" s="86" t="s">
        <v>2779</v>
      </c>
      <c r="B183" s="79">
        <v>5</v>
      </c>
      <c r="C183" s="104">
        <v>0.0015786941006233517</v>
      </c>
      <c r="D183" s="79" t="s">
        <v>3067</v>
      </c>
      <c r="E183" s="79" t="b">
        <v>0</v>
      </c>
      <c r="F183" s="79" t="b">
        <v>0</v>
      </c>
      <c r="G183" s="79" t="b">
        <v>0</v>
      </c>
    </row>
    <row r="184" spans="1:7" ht="15">
      <c r="A184" s="86" t="s">
        <v>3473</v>
      </c>
      <c r="B184" s="79">
        <v>5</v>
      </c>
      <c r="C184" s="104">
        <v>0.0015786941006233517</v>
      </c>
      <c r="D184" s="79" t="s">
        <v>3067</v>
      </c>
      <c r="E184" s="79" t="b">
        <v>0</v>
      </c>
      <c r="F184" s="79" t="b">
        <v>0</v>
      </c>
      <c r="G184" s="79" t="b">
        <v>0</v>
      </c>
    </row>
    <row r="185" spans="1:7" ht="15">
      <c r="A185" s="86" t="s">
        <v>865</v>
      </c>
      <c r="B185" s="79">
        <v>5</v>
      </c>
      <c r="C185" s="104">
        <v>0.0015786941006233517</v>
      </c>
      <c r="D185" s="79" t="s">
        <v>3067</v>
      </c>
      <c r="E185" s="79" t="b">
        <v>0</v>
      </c>
      <c r="F185" s="79" t="b">
        <v>0</v>
      </c>
      <c r="G185" s="79" t="b">
        <v>0</v>
      </c>
    </row>
    <row r="186" spans="1:7" ht="15">
      <c r="A186" s="86" t="s">
        <v>2546</v>
      </c>
      <c r="B186" s="79">
        <v>5</v>
      </c>
      <c r="C186" s="104">
        <v>0.0015786941006233517</v>
      </c>
      <c r="D186" s="79" t="s">
        <v>3067</v>
      </c>
      <c r="E186" s="79" t="b">
        <v>0</v>
      </c>
      <c r="F186" s="79" t="b">
        <v>0</v>
      </c>
      <c r="G186" s="79" t="b">
        <v>0</v>
      </c>
    </row>
    <row r="187" spans="1:7" ht="15">
      <c r="A187" s="86" t="s">
        <v>3474</v>
      </c>
      <c r="B187" s="79">
        <v>5</v>
      </c>
      <c r="C187" s="104">
        <v>0.0016664431163858078</v>
      </c>
      <c r="D187" s="79" t="s">
        <v>3067</v>
      </c>
      <c r="E187" s="79" t="b">
        <v>0</v>
      </c>
      <c r="F187" s="79" t="b">
        <v>0</v>
      </c>
      <c r="G187" s="79" t="b">
        <v>0</v>
      </c>
    </row>
    <row r="188" spans="1:7" ht="15">
      <c r="A188" s="86" t="s">
        <v>2567</v>
      </c>
      <c r="B188" s="79">
        <v>5</v>
      </c>
      <c r="C188" s="104">
        <v>0.0015786941006233517</v>
      </c>
      <c r="D188" s="79" t="s">
        <v>3067</v>
      </c>
      <c r="E188" s="79" t="b">
        <v>0</v>
      </c>
      <c r="F188" s="79" t="b">
        <v>0</v>
      </c>
      <c r="G188" s="79" t="b">
        <v>0</v>
      </c>
    </row>
    <row r="189" spans="1:7" ht="15">
      <c r="A189" s="86" t="s">
        <v>3475</v>
      </c>
      <c r="B189" s="79">
        <v>5</v>
      </c>
      <c r="C189" s="104">
        <v>0.0015786941006233517</v>
      </c>
      <c r="D189" s="79" t="s">
        <v>3067</v>
      </c>
      <c r="E189" s="79" t="b">
        <v>0</v>
      </c>
      <c r="F189" s="79" t="b">
        <v>0</v>
      </c>
      <c r="G189" s="79" t="b">
        <v>0</v>
      </c>
    </row>
    <row r="190" spans="1:7" ht="15">
      <c r="A190" s="86" t="s">
        <v>2532</v>
      </c>
      <c r="B190" s="79">
        <v>5</v>
      </c>
      <c r="C190" s="104">
        <v>0.0015786941006233517</v>
      </c>
      <c r="D190" s="79" t="s">
        <v>3067</v>
      </c>
      <c r="E190" s="79" t="b">
        <v>0</v>
      </c>
      <c r="F190" s="79" t="b">
        <v>0</v>
      </c>
      <c r="G190" s="79" t="b">
        <v>0</v>
      </c>
    </row>
    <row r="191" spans="1:7" ht="15">
      <c r="A191" s="86" t="s">
        <v>869</v>
      </c>
      <c r="B191" s="79">
        <v>5</v>
      </c>
      <c r="C191" s="104">
        <v>0.0016664431163858078</v>
      </c>
      <c r="D191" s="79" t="s">
        <v>3067</v>
      </c>
      <c r="E191" s="79" t="b">
        <v>0</v>
      </c>
      <c r="F191" s="79" t="b">
        <v>1</v>
      </c>
      <c r="G191" s="79" t="b">
        <v>0</v>
      </c>
    </row>
    <row r="192" spans="1:7" ht="15">
      <c r="A192" s="86" t="s">
        <v>2491</v>
      </c>
      <c r="B192" s="79">
        <v>5</v>
      </c>
      <c r="C192" s="104">
        <v>0.0015786941006233517</v>
      </c>
      <c r="D192" s="79" t="s">
        <v>3067</v>
      </c>
      <c r="E192" s="79" t="b">
        <v>0</v>
      </c>
      <c r="F192" s="79" t="b">
        <v>1</v>
      </c>
      <c r="G192" s="79" t="b">
        <v>0</v>
      </c>
    </row>
    <row r="193" spans="1:7" ht="15">
      <c r="A193" s="86" t="s">
        <v>288</v>
      </c>
      <c r="B193" s="79">
        <v>5</v>
      </c>
      <c r="C193" s="104">
        <v>0.0016664431163858078</v>
      </c>
      <c r="D193" s="79" t="s">
        <v>3067</v>
      </c>
      <c r="E193" s="79" t="b">
        <v>0</v>
      </c>
      <c r="F193" s="79" t="b">
        <v>0</v>
      </c>
      <c r="G193" s="79" t="b">
        <v>0</v>
      </c>
    </row>
    <row r="194" spans="1:7" ht="15">
      <c r="A194" s="86" t="s">
        <v>2576</v>
      </c>
      <c r="B194" s="79">
        <v>5</v>
      </c>
      <c r="C194" s="104">
        <v>0.0015786941006233517</v>
      </c>
      <c r="D194" s="79" t="s">
        <v>3067</v>
      </c>
      <c r="E194" s="79" t="b">
        <v>0</v>
      </c>
      <c r="F194" s="79" t="b">
        <v>0</v>
      </c>
      <c r="G194" s="79" t="b">
        <v>0</v>
      </c>
    </row>
    <row r="195" spans="1:7" ht="15">
      <c r="A195" s="86" t="s">
        <v>2572</v>
      </c>
      <c r="B195" s="79">
        <v>5</v>
      </c>
      <c r="C195" s="104">
        <v>0.0015786941006233517</v>
      </c>
      <c r="D195" s="79" t="s">
        <v>3067</v>
      </c>
      <c r="E195" s="79" t="b">
        <v>0</v>
      </c>
      <c r="F195" s="79" t="b">
        <v>0</v>
      </c>
      <c r="G195" s="79" t="b">
        <v>0</v>
      </c>
    </row>
    <row r="196" spans="1:7" ht="15">
      <c r="A196" s="86" t="s">
        <v>2531</v>
      </c>
      <c r="B196" s="79">
        <v>5</v>
      </c>
      <c r="C196" s="104">
        <v>0.0015786941006233517</v>
      </c>
      <c r="D196" s="79" t="s">
        <v>3067</v>
      </c>
      <c r="E196" s="79" t="b">
        <v>0</v>
      </c>
      <c r="F196" s="79" t="b">
        <v>0</v>
      </c>
      <c r="G196" s="79" t="b">
        <v>0</v>
      </c>
    </row>
    <row r="197" spans="1:7" ht="15">
      <c r="A197" s="86" t="s">
        <v>940</v>
      </c>
      <c r="B197" s="79">
        <v>5</v>
      </c>
      <c r="C197" s="104">
        <v>0.0015786941006233517</v>
      </c>
      <c r="D197" s="79" t="s">
        <v>3067</v>
      </c>
      <c r="E197" s="79" t="b">
        <v>0</v>
      </c>
      <c r="F197" s="79" t="b">
        <v>0</v>
      </c>
      <c r="G197" s="79" t="b">
        <v>0</v>
      </c>
    </row>
    <row r="198" spans="1:7" ht="15">
      <c r="A198" s="86" t="s">
        <v>1042</v>
      </c>
      <c r="B198" s="79">
        <v>5</v>
      </c>
      <c r="C198" s="104">
        <v>0.0017795712734016533</v>
      </c>
      <c r="D198" s="79" t="s">
        <v>3067</v>
      </c>
      <c r="E198" s="79" t="b">
        <v>0</v>
      </c>
      <c r="F198" s="79" t="b">
        <v>0</v>
      </c>
      <c r="G198" s="79" t="b">
        <v>0</v>
      </c>
    </row>
    <row r="199" spans="1:7" ht="15">
      <c r="A199" s="86" t="s">
        <v>2636</v>
      </c>
      <c r="B199" s="79">
        <v>5</v>
      </c>
      <c r="C199" s="104">
        <v>0.0015786941006233517</v>
      </c>
      <c r="D199" s="79" t="s">
        <v>3067</v>
      </c>
      <c r="E199" s="79" t="b">
        <v>0</v>
      </c>
      <c r="F199" s="79" t="b">
        <v>0</v>
      </c>
      <c r="G199" s="79" t="b">
        <v>0</v>
      </c>
    </row>
    <row r="200" spans="1:7" ht="15">
      <c r="A200" s="86" t="s">
        <v>2475</v>
      </c>
      <c r="B200" s="79">
        <v>5</v>
      </c>
      <c r="C200" s="104">
        <v>0.0015786941006233517</v>
      </c>
      <c r="D200" s="79" t="s">
        <v>3067</v>
      </c>
      <c r="E200" s="79" t="b">
        <v>0</v>
      </c>
      <c r="F200" s="79" t="b">
        <v>0</v>
      </c>
      <c r="G200" s="79" t="b">
        <v>0</v>
      </c>
    </row>
    <row r="201" spans="1:7" ht="15">
      <c r="A201" s="86" t="s">
        <v>2733</v>
      </c>
      <c r="B201" s="79">
        <v>5</v>
      </c>
      <c r="C201" s="104">
        <v>0.0015786941006233517</v>
      </c>
      <c r="D201" s="79" t="s">
        <v>3067</v>
      </c>
      <c r="E201" s="79" t="b">
        <v>0</v>
      </c>
      <c r="F201" s="79" t="b">
        <v>0</v>
      </c>
      <c r="G201" s="79" t="b">
        <v>0</v>
      </c>
    </row>
    <row r="202" spans="1:7" ht="15">
      <c r="A202" s="86" t="s">
        <v>2592</v>
      </c>
      <c r="B202" s="79">
        <v>5</v>
      </c>
      <c r="C202" s="104">
        <v>0.0015786941006233517</v>
      </c>
      <c r="D202" s="79" t="s">
        <v>3067</v>
      </c>
      <c r="E202" s="79" t="b">
        <v>0</v>
      </c>
      <c r="F202" s="79" t="b">
        <v>0</v>
      </c>
      <c r="G202" s="79" t="b">
        <v>0</v>
      </c>
    </row>
    <row r="203" spans="1:7" ht="15">
      <c r="A203" s="86" t="s">
        <v>2476</v>
      </c>
      <c r="B203" s="79">
        <v>4</v>
      </c>
      <c r="C203" s="104">
        <v>0.0013331544931086462</v>
      </c>
      <c r="D203" s="79" t="s">
        <v>3067</v>
      </c>
      <c r="E203" s="79" t="b">
        <v>0</v>
      </c>
      <c r="F203" s="79" t="b">
        <v>0</v>
      </c>
      <c r="G203" s="79" t="b">
        <v>0</v>
      </c>
    </row>
    <row r="204" spans="1:7" ht="15">
      <c r="A204" s="86" t="s">
        <v>2607</v>
      </c>
      <c r="B204" s="79">
        <v>4</v>
      </c>
      <c r="C204" s="104">
        <v>0.0013331544931086462</v>
      </c>
      <c r="D204" s="79" t="s">
        <v>3067</v>
      </c>
      <c r="E204" s="79" t="b">
        <v>0</v>
      </c>
      <c r="F204" s="79" t="b">
        <v>0</v>
      </c>
      <c r="G204" s="79" t="b">
        <v>0</v>
      </c>
    </row>
    <row r="205" spans="1:7" ht="15">
      <c r="A205" s="86" t="s">
        <v>2477</v>
      </c>
      <c r="B205" s="79">
        <v>4</v>
      </c>
      <c r="C205" s="104">
        <v>0.0014236570187213227</v>
      </c>
      <c r="D205" s="79" t="s">
        <v>3067</v>
      </c>
      <c r="E205" s="79" t="b">
        <v>0</v>
      </c>
      <c r="F205" s="79" t="b">
        <v>0</v>
      </c>
      <c r="G205" s="79" t="b">
        <v>0</v>
      </c>
    </row>
    <row r="206" spans="1:7" ht="15">
      <c r="A206" s="86" t="s">
        <v>3476</v>
      </c>
      <c r="B206" s="79">
        <v>4</v>
      </c>
      <c r="C206" s="104">
        <v>0.0013331544931086462</v>
      </c>
      <c r="D206" s="79" t="s">
        <v>3067</v>
      </c>
      <c r="E206" s="79" t="b">
        <v>0</v>
      </c>
      <c r="F206" s="79" t="b">
        <v>0</v>
      </c>
      <c r="G206" s="79" t="b">
        <v>0</v>
      </c>
    </row>
    <row r="207" spans="1:7" ht="15">
      <c r="A207" s="86" t="s">
        <v>2703</v>
      </c>
      <c r="B207" s="79">
        <v>4</v>
      </c>
      <c r="C207" s="104">
        <v>0.0013331544931086462</v>
      </c>
      <c r="D207" s="79" t="s">
        <v>3067</v>
      </c>
      <c r="E207" s="79" t="b">
        <v>0</v>
      </c>
      <c r="F207" s="79" t="b">
        <v>0</v>
      </c>
      <c r="G207" s="79" t="b">
        <v>0</v>
      </c>
    </row>
    <row r="208" spans="1:7" ht="15">
      <c r="A208" s="86" t="s">
        <v>2308</v>
      </c>
      <c r="B208" s="79">
        <v>4</v>
      </c>
      <c r="C208" s="104">
        <v>0.0013331544931086462</v>
      </c>
      <c r="D208" s="79" t="s">
        <v>3067</v>
      </c>
      <c r="E208" s="79" t="b">
        <v>0</v>
      </c>
      <c r="F208" s="79" t="b">
        <v>0</v>
      </c>
      <c r="G208" s="79" t="b">
        <v>0</v>
      </c>
    </row>
    <row r="209" spans="1:7" ht="15">
      <c r="A209" s="86" t="s">
        <v>3477</v>
      </c>
      <c r="B209" s="79">
        <v>4</v>
      </c>
      <c r="C209" s="104">
        <v>0.0013331544931086462</v>
      </c>
      <c r="D209" s="79" t="s">
        <v>3067</v>
      </c>
      <c r="E209" s="79" t="b">
        <v>0</v>
      </c>
      <c r="F209" s="79" t="b">
        <v>0</v>
      </c>
      <c r="G209" s="79" t="b">
        <v>0</v>
      </c>
    </row>
    <row r="210" spans="1:7" ht="15">
      <c r="A210" s="86" t="s">
        <v>1003</v>
      </c>
      <c r="B210" s="79">
        <v>4</v>
      </c>
      <c r="C210" s="104">
        <v>0.0013331544931086462</v>
      </c>
      <c r="D210" s="79" t="s">
        <v>3067</v>
      </c>
      <c r="E210" s="79" t="b">
        <v>0</v>
      </c>
      <c r="F210" s="79" t="b">
        <v>0</v>
      </c>
      <c r="G210" s="79" t="b">
        <v>0</v>
      </c>
    </row>
    <row r="211" spans="1:7" ht="15">
      <c r="A211" s="86" t="s">
        <v>2566</v>
      </c>
      <c r="B211" s="79">
        <v>4</v>
      </c>
      <c r="C211" s="104">
        <v>0.0013331544931086462</v>
      </c>
      <c r="D211" s="79" t="s">
        <v>3067</v>
      </c>
      <c r="E211" s="79" t="b">
        <v>0</v>
      </c>
      <c r="F211" s="79" t="b">
        <v>1</v>
      </c>
      <c r="G211" s="79" t="b">
        <v>0</v>
      </c>
    </row>
    <row r="212" spans="1:7" ht="15">
      <c r="A212" s="86" t="s">
        <v>2596</v>
      </c>
      <c r="B212" s="79">
        <v>4</v>
      </c>
      <c r="C212" s="104">
        <v>0.0013331544931086462</v>
      </c>
      <c r="D212" s="79" t="s">
        <v>3067</v>
      </c>
      <c r="E212" s="79" t="b">
        <v>0</v>
      </c>
      <c r="F212" s="79" t="b">
        <v>0</v>
      </c>
      <c r="G212" s="79" t="b">
        <v>0</v>
      </c>
    </row>
    <row r="213" spans="1:7" ht="15">
      <c r="A213" s="86" t="s">
        <v>3478</v>
      </c>
      <c r="B213" s="79">
        <v>4</v>
      </c>
      <c r="C213" s="104">
        <v>0.0013331544931086462</v>
      </c>
      <c r="D213" s="79" t="s">
        <v>3067</v>
      </c>
      <c r="E213" s="79" t="b">
        <v>0</v>
      </c>
      <c r="F213" s="79" t="b">
        <v>0</v>
      </c>
      <c r="G213" s="79" t="b">
        <v>0</v>
      </c>
    </row>
    <row r="214" spans="1:7" ht="15">
      <c r="A214" s="86" t="s">
        <v>2608</v>
      </c>
      <c r="B214" s="79">
        <v>4</v>
      </c>
      <c r="C214" s="104">
        <v>0.0013331544931086462</v>
      </c>
      <c r="D214" s="79" t="s">
        <v>3067</v>
      </c>
      <c r="E214" s="79" t="b">
        <v>0</v>
      </c>
      <c r="F214" s="79" t="b">
        <v>0</v>
      </c>
      <c r="G214" s="79" t="b">
        <v>0</v>
      </c>
    </row>
    <row r="215" spans="1:7" ht="15">
      <c r="A215" s="86" t="s">
        <v>3479</v>
      </c>
      <c r="B215" s="79">
        <v>4</v>
      </c>
      <c r="C215" s="104">
        <v>0.0013331544931086462</v>
      </c>
      <c r="D215" s="79" t="s">
        <v>3067</v>
      </c>
      <c r="E215" s="79" t="b">
        <v>0</v>
      </c>
      <c r="F215" s="79" t="b">
        <v>0</v>
      </c>
      <c r="G215" s="79" t="b">
        <v>0</v>
      </c>
    </row>
    <row r="216" spans="1:7" ht="15">
      <c r="A216" s="86" t="s">
        <v>2254</v>
      </c>
      <c r="B216" s="79">
        <v>4</v>
      </c>
      <c r="C216" s="104">
        <v>0.0015512131643610773</v>
      </c>
      <c r="D216" s="79" t="s">
        <v>3067</v>
      </c>
      <c r="E216" s="79" t="b">
        <v>0</v>
      </c>
      <c r="F216" s="79" t="b">
        <v>0</v>
      </c>
      <c r="G216" s="79" t="b">
        <v>0</v>
      </c>
    </row>
    <row r="217" spans="1:7" ht="15">
      <c r="A217" s="86" t="s">
        <v>2764</v>
      </c>
      <c r="B217" s="79">
        <v>4</v>
      </c>
      <c r="C217" s="104">
        <v>0.0013331544931086462</v>
      </c>
      <c r="D217" s="79" t="s">
        <v>3067</v>
      </c>
      <c r="E217" s="79" t="b">
        <v>0</v>
      </c>
      <c r="F217" s="79" t="b">
        <v>0</v>
      </c>
      <c r="G217" s="79" t="b">
        <v>0</v>
      </c>
    </row>
    <row r="218" spans="1:7" ht="15">
      <c r="A218" s="86" t="s">
        <v>947</v>
      </c>
      <c r="B218" s="79">
        <v>4</v>
      </c>
      <c r="C218" s="104">
        <v>0.0013331544931086462</v>
      </c>
      <c r="D218" s="79" t="s">
        <v>3067</v>
      </c>
      <c r="E218" s="79" t="b">
        <v>0</v>
      </c>
      <c r="F218" s="79" t="b">
        <v>0</v>
      </c>
      <c r="G218" s="79" t="b">
        <v>0</v>
      </c>
    </row>
    <row r="219" spans="1:7" ht="15">
      <c r="A219" s="86" t="s">
        <v>2465</v>
      </c>
      <c r="B219" s="79">
        <v>4</v>
      </c>
      <c r="C219" s="104">
        <v>0.0013331544931086462</v>
      </c>
      <c r="D219" s="79" t="s">
        <v>3067</v>
      </c>
      <c r="E219" s="79" t="b">
        <v>0</v>
      </c>
      <c r="F219" s="79" t="b">
        <v>0</v>
      </c>
      <c r="G219" s="79" t="b">
        <v>0</v>
      </c>
    </row>
    <row r="220" spans="1:7" ht="15">
      <c r="A220" s="86" t="s">
        <v>2594</v>
      </c>
      <c r="B220" s="79">
        <v>4</v>
      </c>
      <c r="C220" s="104">
        <v>0.0013331544931086462</v>
      </c>
      <c r="D220" s="79" t="s">
        <v>3067</v>
      </c>
      <c r="E220" s="79" t="b">
        <v>0</v>
      </c>
      <c r="F220" s="79" t="b">
        <v>0</v>
      </c>
      <c r="G220" s="79" t="b">
        <v>0</v>
      </c>
    </row>
    <row r="221" spans="1:7" ht="15">
      <c r="A221" s="86" t="s">
        <v>2537</v>
      </c>
      <c r="B221" s="79">
        <v>4</v>
      </c>
      <c r="C221" s="104">
        <v>0.0013331544931086462</v>
      </c>
      <c r="D221" s="79" t="s">
        <v>3067</v>
      </c>
      <c r="E221" s="79" t="b">
        <v>0</v>
      </c>
      <c r="F221" s="79" t="b">
        <v>0</v>
      </c>
      <c r="G221" s="79" t="b">
        <v>0</v>
      </c>
    </row>
    <row r="222" spans="1:7" ht="15">
      <c r="A222" s="86" t="s">
        <v>2622</v>
      </c>
      <c r="B222" s="79">
        <v>4</v>
      </c>
      <c r="C222" s="104">
        <v>0.0013331544931086462</v>
      </c>
      <c r="D222" s="79" t="s">
        <v>3067</v>
      </c>
      <c r="E222" s="79" t="b">
        <v>0</v>
      </c>
      <c r="F222" s="79" t="b">
        <v>0</v>
      </c>
      <c r="G222" s="79" t="b">
        <v>0</v>
      </c>
    </row>
    <row r="223" spans="1:7" ht="15">
      <c r="A223" s="86" t="s">
        <v>2518</v>
      </c>
      <c r="B223" s="79">
        <v>4</v>
      </c>
      <c r="C223" s="104">
        <v>0.0013331544931086462</v>
      </c>
      <c r="D223" s="79" t="s">
        <v>3067</v>
      </c>
      <c r="E223" s="79" t="b">
        <v>0</v>
      </c>
      <c r="F223" s="79" t="b">
        <v>0</v>
      </c>
      <c r="G223" s="79" t="b">
        <v>0</v>
      </c>
    </row>
    <row r="224" spans="1:7" ht="15">
      <c r="A224" s="86" t="s">
        <v>283</v>
      </c>
      <c r="B224" s="79">
        <v>4</v>
      </c>
      <c r="C224" s="104">
        <v>0.0013331544931086462</v>
      </c>
      <c r="D224" s="79" t="s">
        <v>3067</v>
      </c>
      <c r="E224" s="79" t="b">
        <v>0</v>
      </c>
      <c r="F224" s="79" t="b">
        <v>0</v>
      </c>
      <c r="G224" s="79" t="b">
        <v>0</v>
      </c>
    </row>
    <row r="225" spans="1:7" ht="15">
      <c r="A225" s="86" t="s">
        <v>308</v>
      </c>
      <c r="B225" s="79">
        <v>4</v>
      </c>
      <c r="C225" s="104">
        <v>0.0013331544931086462</v>
      </c>
      <c r="D225" s="79" t="s">
        <v>3067</v>
      </c>
      <c r="E225" s="79" t="b">
        <v>0</v>
      </c>
      <c r="F225" s="79" t="b">
        <v>0</v>
      </c>
      <c r="G225" s="79" t="b">
        <v>0</v>
      </c>
    </row>
    <row r="226" spans="1:7" ht="15">
      <c r="A226" s="86" t="s">
        <v>2497</v>
      </c>
      <c r="B226" s="79">
        <v>4</v>
      </c>
      <c r="C226" s="104">
        <v>0.0013331544931086462</v>
      </c>
      <c r="D226" s="79" t="s">
        <v>3067</v>
      </c>
      <c r="E226" s="79" t="b">
        <v>0</v>
      </c>
      <c r="F226" s="79" t="b">
        <v>0</v>
      </c>
      <c r="G226" s="79" t="b">
        <v>0</v>
      </c>
    </row>
    <row r="227" spans="1:7" ht="15">
      <c r="A227" s="86" t="s">
        <v>303</v>
      </c>
      <c r="B227" s="79">
        <v>4</v>
      </c>
      <c r="C227" s="104">
        <v>0.0013331544931086462</v>
      </c>
      <c r="D227" s="79" t="s">
        <v>3067</v>
      </c>
      <c r="E227" s="79" t="b">
        <v>0</v>
      </c>
      <c r="F227" s="79" t="b">
        <v>0</v>
      </c>
      <c r="G227" s="79" t="b">
        <v>0</v>
      </c>
    </row>
    <row r="228" spans="1:7" ht="15">
      <c r="A228" s="86" t="s">
        <v>2736</v>
      </c>
      <c r="B228" s="79">
        <v>4</v>
      </c>
      <c r="C228" s="104">
        <v>0.0013331544931086462</v>
      </c>
      <c r="D228" s="79" t="s">
        <v>3067</v>
      </c>
      <c r="E228" s="79" t="b">
        <v>0</v>
      </c>
      <c r="F228" s="79" t="b">
        <v>0</v>
      </c>
      <c r="G228" s="79" t="b">
        <v>0</v>
      </c>
    </row>
    <row r="229" spans="1:7" ht="15">
      <c r="A229" s="86" t="s">
        <v>2515</v>
      </c>
      <c r="B229" s="79">
        <v>4</v>
      </c>
      <c r="C229" s="104">
        <v>0.0013331544931086462</v>
      </c>
      <c r="D229" s="79" t="s">
        <v>3067</v>
      </c>
      <c r="E229" s="79" t="b">
        <v>0</v>
      </c>
      <c r="F229" s="79" t="b">
        <v>0</v>
      </c>
      <c r="G229" s="79" t="b">
        <v>0</v>
      </c>
    </row>
    <row r="230" spans="1:7" ht="15">
      <c r="A230" s="86" t="s">
        <v>2657</v>
      </c>
      <c r="B230" s="79">
        <v>4</v>
      </c>
      <c r="C230" s="104">
        <v>0.0014236570187213227</v>
      </c>
      <c r="D230" s="79" t="s">
        <v>3067</v>
      </c>
      <c r="E230" s="79" t="b">
        <v>0</v>
      </c>
      <c r="F230" s="79" t="b">
        <v>1</v>
      </c>
      <c r="G230" s="79" t="b">
        <v>0</v>
      </c>
    </row>
    <row r="231" spans="1:7" ht="15">
      <c r="A231" s="86" t="s">
        <v>2588</v>
      </c>
      <c r="B231" s="79">
        <v>4</v>
      </c>
      <c r="C231" s="104">
        <v>0.0013331544931086462</v>
      </c>
      <c r="D231" s="79" t="s">
        <v>3067</v>
      </c>
      <c r="E231" s="79" t="b">
        <v>0</v>
      </c>
      <c r="F231" s="79" t="b">
        <v>0</v>
      </c>
      <c r="G231" s="79" t="b">
        <v>0</v>
      </c>
    </row>
    <row r="232" spans="1:7" ht="15">
      <c r="A232" s="86" t="s">
        <v>2611</v>
      </c>
      <c r="B232" s="79">
        <v>4</v>
      </c>
      <c r="C232" s="104">
        <v>0.0013331544931086462</v>
      </c>
      <c r="D232" s="79" t="s">
        <v>3067</v>
      </c>
      <c r="E232" s="79" t="b">
        <v>0</v>
      </c>
      <c r="F232" s="79" t="b">
        <v>0</v>
      </c>
      <c r="G232" s="79" t="b">
        <v>0</v>
      </c>
    </row>
    <row r="233" spans="1:7" ht="15">
      <c r="A233" s="86" t="s">
        <v>2647</v>
      </c>
      <c r="B233" s="79">
        <v>4</v>
      </c>
      <c r="C233" s="104">
        <v>0.0015512131643610773</v>
      </c>
      <c r="D233" s="79" t="s">
        <v>3067</v>
      </c>
      <c r="E233" s="79" t="b">
        <v>0</v>
      </c>
      <c r="F233" s="79" t="b">
        <v>0</v>
      </c>
      <c r="G233" s="79" t="b">
        <v>0</v>
      </c>
    </row>
    <row r="234" spans="1:7" ht="15">
      <c r="A234" s="86" t="s">
        <v>2678</v>
      </c>
      <c r="B234" s="79">
        <v>4</v>
      </c>
      <c r="C234" s="104">
        <v>0.0013331544931086462</v>
      </c>
      <c r="D234" s="79" t="s">
        <v>3067</v>
      </c>
      <c r="E234" s="79" t="b">
        <v>0</v>
      </c>
      <c r="F234" s="79" t="b">
        <v>0</v>
      </c>
      <c r="G234" s="79" t="b">
        <v>0</v>
      </c>
    </row>
    <row r="235" spans="1:7" ht="15">
      <c r="A235" s="86" t="s">
        <v>2728</v>
      </c>
      <c r="B235" s="79">
        <v>4</v>
      </c>
      <c r="C235" s="104">
        <v>0.0014236570187213227</v>
      </c>
      <c r="D235" s="79" t="s">
        <v>3067</v>
      </c>
      <c r="E235" s="79" t="b">
        <v>0</v>
      </c>
      <c r="F235" s="79" t="b">
        <v>0</v>
      </c>
      <c r="G235" s="79" t="b">
        <v>0</v>
      </c>
    </row>
    <row r="236" spans="1:7" ht="15">
      <c r="A236" s="86" t="s">
        <v>2687</v>
      </c>
      <c r="B236" s="79">
        <v>4</v>
      </c>
      <c r="C236" s="104">
        <v>0.0013331544931086462</v>
      </c>
      <c r="D236" s="79" t="s">
        <v>3067</v>
      </c>
      <c r="E236" s="79" t="b">
        <v>0</v>
      </c>
      <c r="F236" s="79" t="b">
        <v>0</v>
      </c>
      <c r="G236" s="79" t="b">
        <v>0</v>
      </c>
    </row>
    <row r="237" spans="1:7" ht="15">
      <c r="A237" s="86" t="s">
        <v>2533</v>
      </c>
      <c r="B237" s="79">
        <v>4</v>
      </c>
      <c r="C237" s="104">
        <v>0.0013331544931086462</v>
      </c>
      <c r="D237" s="79" t="s">
        <v>3067</v>
      </c>
      <c r="E237" s="79" t="b">
        <v>0</v>
      </c>
      <c r="F237" s="79" t="b">
        <v>0</v>
      </c>
      <c r="G237" s="79" t="b">
        <v>0</v>
      </c>
    </row>
    <row r="238" spans="1:7" ht="15">
      <c r="A238" s="86" t="s">
        <v>2560</v>
      </c>
      <c r="B238" s="79">
        <v>4</v>
      </c>
      <c r="C238" s="104">
        <v>0.0013331544931086462</v>
      </c>
      <c r="D238" s="79" t="s">
        <v>3067</v>
      </c>
      <c r="E238" s="79" t="b">
        <v>0</v>
      </c>
      <c r="F238" s="79" t="b">
        <v>0</v>
      </c>
      <c r="G238" s="79" t="b">
        <v>0</v>
      </c>
    </row>
    <row r="239" spans="1:7" ht="15">
      <c r="A239" s="86" t="s">
        <v>3480</v>
      </c>
      <c r="B239" s="79">
        <v>4</v>
      </c>
      <c r="C239" s="104">
        <v>0.0013331544931086462</v>
      </c>
      <c r="D239" s="79" t="s">
        <v>3067</v>
      </c>
      <c r="E239" s="79" t="b">
        <v>0</v>
      </c>
      <c r="F239" s="79" t="b">
        <v>0</v>
      </c>
      <c r="G239" s="79" t="b">
        <v>0</v>
      </c>
    </row>
    <row r="240" spans="1:7" ht="15">
      <c r="A240" s="86" t="s">
        <v>2626</v>
      </c>
      <c r="B240" s="79">
        <v>4</v>
      </c>
      <c r="C240" s="104">
        <v>0.0013331544931086462</v>
      </c>
      <c r="D240" s="79" t="s">
        <v>3067</v>
      </c>
      <c r="E240" s="79" t="b">
        <v>0</v>
      </c>
      <c r="F240" s="79" t="b">
        <v>0</v>
      </c>
      <c r="G240" s="79" t="b">
        <v>0</v>
      </c>
    </row>
    <row r="241" spans="1:7" ht="15">
      <c r="A241" s="86" t="s">
        <v>2574</v>
      </c>
      <c r="B241" s="79">
        <v>4</v>
      </c>
      <c r="C241" s="104">
        <v>0.0013331544931086462</v>
      </c>
      <c r="D241" s="79" t="s">
        <v>3067</v>
      </c>
      <c r="E241" s="79" t="b">
        <v>0</v>
      </c>
      <c r="F241" s="79" t="b">
        <v>0</v>
      </c>
      <c r="G241" s="79" t="b">
        <v>0</v>
      </c>
    </row>
    <row r="242" spans="1:7" ht="15">
      <c r="A242" s="86" t="s">
        <v>2547</v>
      </c>
      <c r="B242" s="79">
        <v>4</v>
      </c>
      <c r="C242" s="104">
        <v>0.0013331544931086462</v>
      </c>
      <c r="D242" s="79" t="s">
        <v>3067</v>
      </c>
      <c r="E242" s="79" t="b">
        <v>0</v>
      </c>
      <c r="F242" s="79" t="b">
        <v>0</v>
      </c>
      <c r="G242" s="79" t="b">
        <v>0</v>
      </c>
    </row>
    <row r="243" spans="1:7" ht="15">
      <c r="A243" s="86" t="s">
        <v>2451</v>
      </c>
      <c r="B243" s="79">
        <v>4</v>
      </c>
      <c r="C243" s="104">
        <v>0.0013331544931086462</v>
      </c>
      <c r="D243" s="79" t="s">
        <v>3067</v>
      </c>
      <c r="E243" s="79" t="b">
        <v>0</v>
      </c>
      <c r="F243" s="79" t="b">
        <v>0</v>
      </c>
      <c r="G243" s="79" t="b">
        <v>0</v>
      </c>
    </row>
    <row r="244" spans="1:7" ht="15">
      <c r="A244" s="86" t="s">
        <v>2631</v>
      </c>
      <c r="B244" s="79">
        <v>4</v>
      </c>
      <c r="C244" s="104">
        <v>0.0013331544931086462</v>
      </c>
      <c r="D244" s="79" t="s">
        <v>3067</v>
      </c>
      <c r="E244" s="79" t="b">
        <v>0</v>
      </c>
      <c r="F244" s="79" t="b">
        <v>0</v>
      </c>
      <c r="G244" s="79" t="b">
        <v>0</v>
      </c>
    </row>
    <row r="245" spans="1:7" ht="15">
      <c r="A245" s="86" t="s">
        <v>2512</v>
      </c>
      <c r="B245" s="79">
        <v>4</v>
      </c>
      <c r="C245" s="104">
        <v>0.0013331544931086462</v>
      </c>
      <c r="D245" s="79" t="s">
        <v>3067</v>
      </c>
      <c r="E245" s="79" t="b">
        <v>1</v>
      </c>
      <c r="F245" s="79" t="b">
        <v>0</v>
      </c>
      <c r="G245" s="79" t="b">
        <v>0</v>
      </c>
    </row>
    <row r="246" spans="1:7" ht="15">
      <c r="A246" s="86" t="s">
        <v>3481</v>
      </c>
      <c r="B246" s="79">
        <v>4</v>
      </c>
      <c r="C246" s="104">
        <v>0.0013331544931086462</v>
      </c>
      <c r="D246" s="79" t="s">
        <v>3067</v>
      </c>
      <c r="E246" s="79" t="b">
        <v>0</v>
      </c>
      <c r="F246" s="79" t="b">
        <v>0</v>
      </c>
      <c r="G246" s="79" t="b">
        <v>0</v>
      </c>
    </row>
    <row r="247" spans="1:7" ht="15">
      <c r="A247" s="86" t="s">
        <v>941</v>
      </c>
      <c r="B247" s="79">
        <v>4</v>
      </c>
      <c r="C247" s="104">
        <v>0.0013331544931086462</v>
      </c>
      <c r="D247" s="79" t="s">
        <v>3067</v>
      </c>
      <c r="E247" s="79" t="b">
        <v>0</v>
      </c>
      <c r="F247" s="79" t="b">
        <v>0</v>
      </c>
      <c r="G247" s="79" t="b">
        <v>0</v>
      </c>
    </row>
    <row r="248" spans="1:7" ht="15">
      <c r="A248" s="86" t="s">
        <v>2772</v>
      </c>
      <c r="B248" s="79">
        <v>4</v>
      </c>
      <c r="C248" s="104">
        <v>0.0013331544931086462</v>
      </c>
      <c r="D248" s="79" t="s">
        <v>3067</v>
      </c>
      <c r="E248" s="79" t="b">
        <v>0</v>
      </c>
      <c r="F248" s="79" t="b">
        <v>0</v>
      </c>
      <c r="G248" s="79" t="b">
        <v>0</v>
      </c>
    </row>
    <row r="249" spans="1:7" ht="15">
      <c r="A249" s="86" t="s">
        <v>2840</v>
      </c>
      <c r="B249" s="79">
        <v>4</v>
      </c>
      <c r="C249" s="104">
        <v>0.0013331544931086462</v>
      </c>
      <c r="D249" s="79" t="s">
        <v>3067</v>
      </c>
      <c r="E249" s="79" t="b">
        <v>0</v>
      </c>
      <c r="F249" s="79" t="b">
        <v>0</v>
      </c>
      <c r="G249" s="79" t="b">
        <v>0</v>
      </c>
    </row>
    <row r="250" spans="1:7" ht="15">
      <c r="A250" s="86" t="s">
        <v>2620</v>
      </c>
      <c r="B250" s="79">
        <v>4</v>
      </c>
      <c r="C250" s="104">
        <v>0.0013331544931086462</v>
      </c>
      <c r="D250" s="79" t="s">
        <v>3067</v>
      </c>
      <c r="E250" s="79" t="b">
        <v>0</v>
      </c>
      <c r="F250" s="79" t="b">
        <v>0</v>
      </c>
      <c r="G250" s="79" t="b">
        <v>0</v>
      </c>
    </row>
    <row r="251" spans="1:7" ht="15">
      <c r="A251" s="86" t="s">
        <v>2831</v>
      </c>
      <c r="B251" s="79">
        <v>4</v>
      </c>
      <c r="C251" s="104">
        <v>0.0013331544931086462</v>
      </c>
      <c r="D251" s="79" t="s">
        <v>3067</v>
      </c>
      <c r="E251" s="79" t="b">
        <v>0</v>
      </c>
      <c r="F251" s="79" t="b">
        <v>0</v>
      </c>
      <c r="G251" s="79" t="b">
        <v>0</v>
      </c>
    </row>
    <row r="252" spans="1:7" ht="15">
      <c r="A252" s="86" t="s">
        <v>2593</v>
      </c>
      <c r="B252" s="79">
        <v>4</v>
      </c>
      <c r="C252" s="104">
        <v>0.0013331544931086462</v>
      </c>
      <c r="D252" s="79" t="s">
        <v>3067</v>
      </c>
      <c r="E252" s="79" t="b">
        <v>0</v>
      </c>
      <c r="F252" s="79" t="b">
        <v>0</v>
      </c>
      <c r="G252" s="79" t="b">
        <v>0</v>
      </c>
    </row>
    <row r="253" spans="1:7" ht="15">
      <c r="A253" s="86" t="s">
        <v>1059</v>
      </c>
      <c r="B253" s="79">
        <v>4</v>
      </c>
      <c r="C253" s="104">
        <v>0.0013331544931086462</v>
      </c>
      <c r="D253" s="79" t="s">
        <v>3067</v>
      </c>
      <c r="E253" s="79" t="b">
        <v>0</v>
      </c>
      <c r="F253" s="79" t="b">
        <v>0</v>
      </c>
      <c r="G253" s="79" t="b">
        <v>0</v>
      </c>
    </row>
    <row r="254" spans="1:7" ht="15">
      <c r="A254" s="86" t="s">
        <v>3482</v>
      </c>
      <c r="B254" s="79">
        <v>4</v>
      </c>
      <c r="C254" s="104">
        <v>0.0013331544931086462</v>
      </c>
      <c r="D254" s="79" t="s">
        <v>3067</v>
      </c>
      <c r="E254" s="79" t="b">
        <v>0</v>
      </c>
      <c r="F254" s="79" t="b">
        <v>0</v>
      </c>
      <c r="G254" s="79" t="b">
        <v>0</v>
      </c>
    </row>
    <row r="255" spans="1:7" ht="15">
      <c r="A255" s="86" t="s">
        <v>3483</v>
      </c>
      <c r="B255" s="79">
        <v>4</v>
      </c>
      <c r="C255" s="104">
        <v>0.0013331544931086462</v>
      </c>
      <c r="D255" s="79" t="s">
        <v>3067</v>
      </c>
      <c r="E255" s="79" t="b">
        <v>0</v>
      </c>
      <c r="F255" s="79" t="b">
        <v>0</v>
      </c>
      <c r="G255" s="79" t="b">
        <v>0</v>
      </c>
    </row>
    <row r="256" spans="1:7" ht="15">
      <c r="A256" s="86" t="s">
        <v>2490</v>
      </c>
      <c r="B256" s="79">
        <v>4</v>
      </c>
      <c r="C256" s="104">
        <v>0.0013331544931086462</v>
      </c>
      <c r="D256" s="79" t="s">
        <v>3067</v>
      </c>
      <c r="E256" s="79" t="b">
        <v>0</v>
      </c>
      <c r="F256" s="79" t="b">
        <v>0</v>
      </c>
      <c r="G256" s="79" t="b">
        <v>0</v>
      </c>
    </row>
    <row r="257" spans="1:7" ht="15">
      <c r="A257" s="86" t="s">
        <v>3484</v>
      </c>
      <c r="B257" s="79">
        <v>4</v>
      </c>
      <c r="C257" s="104">
        <v>0.0013331544931086462</v>
      </c>
      <c r="D257" s="79" t="s">
        <v>3067</v>
      </c>
      <c r="E257" s="79" t="b">
        <v>0</v>
      </c>
      <c r="F257" s="79" t="b">
        <v>0</v>
      </c>
      <c r="G257" s="79" t="b">
        <v>0</v>
      </c>
    </row>
    <row r="258" spans="1:7" ht="15">
      <c r="A258" s="86" t="s">
        <v>2656</v>
      </c>
      <c r="B258" s="79">
        <v>4</v>
      </c>
      <c r="C258" s="104">
        <v>0.0013331544931086462</v>
      </c>
      <c r="D258" s="79" t="s">
        <v>3067</v>
      </c>
      <c r="E258" s="79" t="b">
        <v>0</v>
      </c>
      <c r="F258" s="79" t="b">
        <v>0</v>
      </c>
      <c r="G258" s="79" t="b">
        <v>0</v>
      </c>
    </row>
    <row r="259" spans="1:7" ht="15">
      <c r="A259" s="86" t="s">
        <v>2619</v>
      </c>
      <c r="B259" s="79">
        <v>4</v>
      </c>
      <c r="C259" s="104">
        <v>0.0013331544931086462</v>
      </c>
      <c r="D259" s="79" t="s">
        <v>3067</v>
      </c>
      <c r="E259" s="79" t="b">
        <v>1</v>
      </c>
      <c r="F259" s="79" t="b">
        <v>0</v>
      </c>
      <c r="G259" s="79" t="b">
        <v>0</v>
      </c>
    </row>
    <row r="260" spans="1:7" ht="15">
      <c r="A260" s="86" t="s">
        <v>1044</v>
      </c>
      <c r="B260" s="79">
        <v>4</v>
      </c>
      <c r="C260" s="104">
        <v>0.0013331544931086462</v>
      </c>
      <c r="D260" s="79" t="s">
        <v>3067</v>
      </c>
      <c r="E260" s="79" t="b">
        <v>0</v>
      </c>
      <c r="F260" s="79" t="b">
        <v>0</v>
      </c>
      <c r="G260" s="79" t="b">
        <v>0</v>
      </c>
    </row>
    <row r="261" spans="1:7" ht="15">
      <c r="A261" s="86" t="s">
        <v>2481</v>
      </c>
      <c r="B261" s="79">
        <v>4</v>
      </c>
      <c r="C261" s="104">
        <v>0.0013331544931086462</v>
      </c>
      <c r="D261" s="79" t="s">
        <v>3067</v>
      </c>
      <c r="E261" s="79" t="b">
        <v>0</v>
      </c>
      <c r="F261" s="79" t="b">
        <v>0</v>
      </c>
      <c r="G261" s="79" t="b">
        <v>0</v>
      </c>
    </row>
    <row r="262" spans="1:7" ht="15">
      <c r="A262" s="86" t="s">
        <v>2721</v>
      </c>
      <c r="B262" s="79">
        <v>4</v>
      </c>
      <c r="C262" s="104">
        <v>0.0013331544931086462</v>
      </c>
      <c r="D262" s="79" t="s">
        <v>3067</v>
      </c>
      <c r="E262" s="79" t="b">
        <v>0</v>
      </c>
      <c r="F262" s="79" t="b">
        <v>1</v>
      </c>
      <c r="G262" s="79" t="b">
        <v>0</v>
      </c>
    </row>
    <row r="263" spans="1:7" ht="15">
      <c r="A263" s="86" t="s">
        <v>2466</v>
      </c>
      <c r="B263" s="79">
        <v>4</v>
      </c>
      <c r="C263" s="104">
        <v>0.0013331544931086462</v>
      </c>
      <c r="D263" s="79" t="s">
        <v>3067</v>
      </c>
      <c r="E263" s="79" t="b">
        <v>0</v>
      </c>
      <c r="F263" s="79" t="b">
        <v>1</v>
      </c>
      <c r="G263" s="79" t="b">
        <v>0</v>
      </c>
    </row>
    <row r="264" spans="1:7" ht="15">
      <c r="A264" s="86" t="s">
        <v>2559</v>
      </c>
      <c r="B264" s="79">
        <v>4</v>
      </c>
      <c r="C264" s="104">
        <v>0.0015512131643610773</v>
      </c>
      <c r="D264" s="79" t="s">
        <v>3067</v>
      </c>
      <c r="E264" s="79" t="b">
        <v>0</v>
      </c>
      <c r="F264" s="79" t="b">
        <v>0</v>
      </c>
      <c r="G264" s="79" t="b">
        <v>0</v>
      </c>
    </row>
    <row r="265" spans="1:7" ht="15">
      <c r="A265" s="86" t="s">
        <v>2674</v>
      </c>
      <c r="B265" s="79">
        <v>4</v>
      </c>
      <c r="C265" s="104">
        <v>0.0013331544931086462</v>
      </c>
      <c r="D265" s="79" t="s">
        <v>3067</v>
      </c>
      <c r="E265" s="79" t="b">
        <v>0</v>
      </c>
      <c r="F265" s="79" t="b">
        <v>0</v>
      </c>
      <c r="G265" s="79" t="b">
        <v>0</v>
      </c>
    </row>
    <row r="266" spans="1:7" ht="15">
      <c r="A266" s="86" t="s">
        <v>1017</v>
      </c>
      <c r="B266" s="79">
        <v>4</v>
      </c>
      <c r="C266" s="104">
        <v>0.0013331544931086462</v>
      </c>
      <c r="D266" s="79" t="s">
        <v>3067</v>
      </c>
      <c r="E266" s="79" t="b">
        <v>0</v>
      </c>
      <c r="F266" s="79" t="b">
        <v>0</v>
      </c>
      <c r="G266" s="79" t="b">
        <v>0</v>
      </c>
    </row>
    <row r="267" spans="1:7" ht="15">
      <c r="A267" s="86" t="s">
        <v>2817</v>
      </c>
      <c r="B267" s="79">
        <v>4</v>
      </c>
      <c r="C267" s="104">
        <v>0.0013331544931086462</v>
      </c>
      <c r="D267" s="79" t="s">
        <v>3067</v>
      </c>
      <c r="E267" s="79" t="b">
        <v>0</v>
      </c>
      <c r="F267" s="79" t="b">
        <v>0</v>
      </c>
      <c r="G267" s="79" t="b">
        <v>0</v>
      </c>
    </row>
    <row r="268" spans="1:7" ht="15">
      <c r="A268" s="86" t="s">
        <v>2818</v>
      </c>
      <c r="B268" s="79">
        <v>4</v>
      </c>
      <c r="C268" s="104">
        <v>0.0013331544931086462</v>
      </c>
      <c r="D268" s="79" t="s">
        <v>3067</v>
      </c>
      <c r="E268" s="79" t="b">
        <v>0</v>
      </c>
      <c r="F268" s="79" t="b">
        <v>0</v>
      </c>
      <c r="G268" s="79" t="b">
        <v>0</v>
      </c>
    </row>
    <row r="269" spans="1:7" ht="15">
      <c r="A269" s="86" t="s">
        <v>2819</v>
      </c>
      <c r="B269" s="79">
        <v>4</v>
      </c>
      <c r="C269" s="104">
        <v>0.0013331544931086462</v>
      </c>
      <c r="D269" s="79" t="s">
        <v>3067</v>
      </c>
      <c r="E269" s="79" t="b">
        <v>0</v>
      </c>
      <c r="F269" s="79" t="b">
        <v>0</v>
      </c>
      <c r="G269" s="79" t="b">
        <v>0</v>
      </c>
    </row>
    <row r="270" spans="1:7" ht="15">
      <c r="A270" s="86" t="s">
        <v>3485</v>
      </c>
      <c r="B270" s="79">
        <v>4</v>
      </c>
      <c r="C270" s="104">
        <v>0.0013331544931086462</v>
      </c>
      <c r="D270" s="79" t="s">
        <v>3067</v>
      </c>
      <c r="E270" s="79" t="b">
        <v>0</v>
      </c>
      <c r="F270" s="79" t="b">
        <v>0</v>
      </c>
      <c r="G270" s="79" t="b">
        <v>0</v>
      </c>
    </row>
    <row r="271" spans="1:7" ht="15">
      <c r="A271" s="86" t="s">
        <v>2726</v>
      </c>
      <c r="B271" s="79">
        <v>4</v>
      </c>
      <c r="C271" s="104">
        <v>0.0013331544931086462</v>
      </c>
      <c r="D271" s="79" t="s">
        <v>3067</v>
      </c>
      <c r="E271" s="79" t="b">
        <v>0</v>
      </c>
      <c r="F271" s="79" t="b">
        <v>0</v>
      </c>
      <c r="G271" s="79" t="b">
        <v>0</v>
      </c>
    </row>
    <row r="272" spans="1:7" ht="15">
      <c r="A272" s="86" t="s">
        <v>2820</v>
      </c>
      <c r="B272" s="79">
        <v>4</v>
      </c>
      <c r="C272" s="104">
        <v>0.0013331544931086462</v>
      </c>
      <c r="D272" s="79" t="s">
        <v>3067</v>
      </c>
      <c r="E272" s="79" t="b">
        <v>0</v>
      </c>
      <c r="F272" s="79" t="b">
        <v>0</v>
      </c>
      <c r="G272" s="79" t="b">
        <v>0</v>
      </c>
    </row>
    <row r="273" spans="1:7" ht="15">
      <c r="A273" s="86" t="s">
        <v>2821</v>
      </c>
      <c r="B273" s="79">
        <v>4</v>
      </c>
      <c r="C273" s="104">
        <v>0.0013331544931086462</v>
      </c>
      <c r="D273" s="79" t="s">
        <v>3067</v>
      </c>
      <c r="E273" s="79" t="b">
        <v>0</v>
      </c>
      <c r="F273" s="79" t="b">
        <v>0</v>
      </c>
      <c r="G273" s="79" t="b">
        <v>0</v>
      </c>
    </row>
    <row r="274" spans="1:7" ht="15">
      <c r="A274" s="86" t="s">
        <v>2766</v>
      </c>
      <c r="B274" s="79">
        <v>4</v>
      </c>
      <c r="C274" s="104">
        <v>0.0013331544931086462</v>
      </c>
      <c r="D274" s="79" t="s">
        <v>3067</v>
      </c>
      <c r="E274" s="79" t="b">
        <v>0</v>
      </c>
      <c r="F274" s="79" t="b">
        <v>0</v>
      </c>
      <c r="G274" s="79" t="b">
        <v>0</v>
      </c>
    </row>
    <row r="275" spans="1:7" ht="15">
      <c r="A275" s="86" t="s">
        <v>990</v>
      </c>
      <c r="B275" s="79">
        <v>4</v>
      </c>
      <c r="C275" s="104">
        <v>0.0014236570187213227</v>
      </c>
      <c r="D275" s="79" t="s">
        <v>3067</v>
      </c>
      <c r="E275" s="79" t="b">
        <v>0</v>
      </c>
      <c r="F275" s="79" t="b">
        <v>0</v>
      </c>
      <c r="G275" s="79" t="b">
        <v>0</v>
      </c>
    </row>
    <row r="276" spans="1:7" ht="15">
      <c r="A276" s="86" t="s">
        <v>1072</v>
      </c>
      <c r="B276" s="79">
        <v>4</v>
      </c>
      <c r="C276" s="104">
        <v>0.0013331544931086462</v>
      </c>
      <c r="D276" s="79" t="s">
        <v>3067</v>
      </c>
      <c r="E276" s="79" t="b">
        <v>0</v>
      </c>
      <c r="F276" s="79" t="b">
        <v>0</v>
      </c>
      <c r="G276" s="79" t="b">
        <v>0</v>
      </c>
    </row>
    <row r="277" spans="1:7" ht="15">
      <c r="A277" s="86" t="s">
        <v>2595</v>
      </c>
      <c r="B277" s="79">
        <v>4</v>
      </c>
      <c r="C277" s="104">
        <v>0.0013331544931086462</v>
      </c>
      <c r="D277" s="79" t="s">
        <v>3067</v>
      </c>
      <c r="E277" s="79" t="b">
        <v>0</v>
      </c>
      <c r="F277" s="79" t="b">
        <v>0</v>
      </c>
      <c r="G277" s="79" t="b">
        <v>0</v>
      </c>
    </row>
    <row r="278" spans="1:7" ht="15">
      <c r="A278" s="86" t="s">
        <v>848</v>
      </c>
      <c r="B278" s="79">
        <v>4</v>
      </c>
      <c r="C278" s="104">
        <v>0.0013331544931086462</v>
      </c>
      <c r="D278" s="79" t="s">
        <v>3067</v>
      </c>
      <c r="E278" s="79" t="b">
        <v>0</v>
      </c>
      <c r="F278" s="79" t="b">
        <v>1</v>
      </c>
      <c r="G278" s="79" t="b">
        <v>0</v>
      </c>
    </row>
    <row r="279" spans="1:7" ht="15">
      <c r="A279" s="86" t="s">
        <v>2516</v>
      </c>
      <c r="B279" s="79">
        <v>4</v>
      </c>
      <c r="C279" s="104">
        <v>0.0013331544931086462</v>
      </c>
      <c r="D279" s="79" t="s">
        <v>3067</v>
      </c>
      <c r="E279" s="79" t="b">
        <v>0</v>
      </c>
      <c r="F279" s="79" t="b">
        <v>0</v>
      </c>
      <c r="G279" s="79" t="b">
        <v>0</v>
      </c>
    </row>
    <row r="280" spans="1:7" ht="15">
      <c r="A280" s="86" t="s">
        <v>2650</v>
      </c>
      <c r="B280" s="79">
        <v>4</v>
      </c>
      <c r="C280" s="104">
        <v>0.0013331544931086462</v>
      </c>
      <c r="D280" s="79" t="s">
        <v>3067</v>
      </c>
      <c r="E280" s="79" t="b">
        <v>0</v>
      </c>
      <c r="F280" s="79" t="b">
        <v>0</v>
      </c>
      <c r="G280" s="79" t="b">
        <v>0</v>
      </c>
    </row>
    <row r="281" spans="1:7" ht="15">
      <c r="A281" s="86" t="s">
        <v>879</v>
      </c>
      <c r="B281" s="79">
        <v>4</v>
      </c>
      <c r="C281" s="104">
        <v>0.0013331544931086462</v>
      </c>
      <c r="D281" s="79" t="s">
        <v>3067</v>
      </c>
      <c r="E281" s="79" t="b">
        <v>0</v>
      </c>
      <c r="F281" s="79" t="b">
        <v>0</v>
      </c>
      <c r="G281" s="79" t="b">
        <v>0</v>
      </c>
    </row>
    <row r="282" spans="1:7" ht="15">
      <c r="A282" s="86" t="s">
        <v>3486</v>
      </c>
      <c r="B282" s="79">
        <v>4</v>
      </c>
      <c r="C282" s="104">
        <v>0.0013331544931086462</v>
      </c>
      <c r="D282" s="79" t="s">
        <v>3067</v>
      </c>
      <c r="E282" s="79" t="b">
        <v>0</v>
      </c>
      <c r="F282" s="79" t="b">
        <v>0</v>
      </c>
      <c r="G282" s="79" t="b">
        <v>0</v>
      </c>
    </row>
    <row r="283" spans="1:7" ht="15">
      <c r="A283" s="86" t="s">
        <v>863</v>
      </c>
      <c r="B283" s="79">
        <v>4</v>
      </c>
      <c r="C283" s="104">
        <v>0.0013331544931086462</v>
      </c>
      <c r="D283" s="79" t="s">
        <v>3067</v>
      </c>
      <c r="E283" s="79" t="b">
        <v>0</v>
      </c>
      <c r="F283" s="79" t="b">
        <v>0</v>
      </c>
      <c r="G283" s="79" t="b">
        <v>0</v>
      </c>
    </row>
    <row r="284" spans="1:7" ht="15">
      <c r="A284" s="86" t="s">
        <v>2771</v>
      </c>
      <c r="B284" s="79">
        <v>4</v>
      </c>
      <c r="C284" s="104">
        <v>0.0014236570187213227</v>
      </c>
      <c r="D284" s="79" t="s">
        <v>3067</v>
      </c>
      <c r="E284" s="79" t="b">
        <v>0</v>
      </c>
      <c r="F284" s="79" t="b">
        <v>0</v>
      </c>
      <c r="G284" s="79" t="b">
        <v>0</v>
      </c>
    </row>
    <row r="285" spans="1:7" ht="15">
      <c r="A285" s="86" t="s">
        <v>2603</v>
      </c>
      <c r="B285" s="79">
        <v>4</v>
      </c>
      <c r="C285" s="104">
        <v>0.0013331544931086462</v>
      </c>
      <c r="D285" s="79" t="s">
        <v>3067</v>
      </c>
      <c r="E285" s="79" t="b">
        <v>0</v>
      </c>
      <c r="F285" s="79" t="b">
        <v>0</v>
      </c>
      <c r="G285" s="79" t="b">
        <v>0</v>
      </c>
    </row>
    <row r="286" spans="1:7" ht="15">
      <c r="A286" s="86" t="s">
        <v>1018</v>
      </c>
      <c r="B286" s="79">
        <v>4</v>
      </c>
      <c r="C286" s="104">
        <v>0.0013331544931086462</v>
      </c>
      <c r="D286" s="79" t="s">
        <v>3067</v>
      </c>
      <c r="E286" s="79" t="b">
        <v>0</v>
      </c>
      <c r="F286" s="79" t="b">
        <v>0</v>
      </c>
      <c r="G286" s="79" t="b">
        <v>0</v>
      </c>
    </row>
    <row r="287" spans="1:7" ht="15">
      <c r="A287" s="86" t="s">
        <v>2784</v>
      </c>
      <c r="B287" s="79">
        <v>3</v>
      </c>
      <c r="C287" s="104">
        <v>0.001163409873270808</v>
      </c>
      <c r="D287" s="79" t="s">
        <v>3067</v>
      </c>
      <c r="E287" s="79" t="b">
        <v>0</v>
      </c>
      <c r="F287" s="79" t="b">
        <v>0</v>
      </c>
      <c r="G287" s="79" t="b">
        <v>0</v>
      </c>
    </row>
    <row r="288" spans="1:7" ht="15">
      <c r="A288" s="86" t="s">
        <v>849</v>
      </c>
      <c r="B288" s="79">
        <v>3</v>
      </c>
      <c r="C288" s="104">
        <v>0.001067742764040992</v>
      </c>
      <c r="D288" s="79" t="s">
        <v>3067</v>
      </c>
      <c r="E288" s="79" t="b">
        <v>0</v>
      </c>
      <c r="F288" s="79" t="b">
        <v>0</v>
      </c>
      <c r="G288" s="79" t="b">
        <v>0</v>
      </c>
    </row>
    <row r="289" spans="1:7" ht="15">
      <c r="A289" s="86" t="s">
        <v>1002</v>
      </c>
      <c r="B289" s="79">
        <v>3</v>
      </c>
      <c r="C289" s="104">
        <v>0.001067742764040992</v>
      </c>
      <c r="D289" s="79" t="s">
        <v>3067</v>
      </c>
      <c r="E289" s="79" t="b">
        <v>0</v>
      </c>
      <c r="F289" s="79" t="b">
        <v>0</v>
      </c>
      <c r="G289" s="79" t="b">
        <v>0</v>
      </c>
    </row>
    <row r="290" spans="1:7" ht="15">
      <c r="A290" s="86" t="s">
        <v>3487</v>
      </c>
      <c r="B290" s="79">
        <v>3</v>
      </c>
      <c r="C290" s="104">
        <v>0.001067742764040992</v>
      </c>
      <c r="D290" s="79" t="s">
        <v>3067</v>
      </c>
      <c r="E290" s="79" t="b">
        <v>0</v>
      </c>
      <c r="F290" s="79" t="b">
        <v>0</v>
      </c>
      <c r="G290" s="79" t="b">
        <v>0</v>
      </c>
    </row>
    <row r="291" spans="1:7" ht="15">
      <c r="A291" s="86" t="s">
        <v>2502</v>
      </c>
      <c r="B291" s="79">
        <v>3</v>
      </c>
      <c r="C291" s="104">
        <v>0.001067742764040992</v>
      </c>
      <c r="D291" s="79" t="s">
        <v>3067</v>
      </c>
      <c r="E291" s="79" t="b">
        <v>0</v>
      </c>
      <c r="F291" s="79" t="b">
        <v>0</v>
      </c>
      <c r="G291" s="79" t="b">
        <v>0</v>
      </c>
    </row>
    <row r="292" spans="1:7" ht="15">
      <c r="A292" s="86" t="s">
        <v>2662</v>
      </c>
      <c r="B292" s="79">
        <v>3</v>
      </c>
      <c r="C292" s="104">
        <v>0.001067742764040992</v>
      </c>
      <c r="D292" s="79" t="s">
        <v>3067</v>
      </c>
      <c r="E292" s="79" t="b">
        <v>0</v>
      </c>
      <c r="F292" s="79" t="b">
        <v>0</v>
      </c>
      <c r="G292" s="79" t="b">
        <v>0</v>
      </c>
    </row>
    <row r="293" spans="1:7" ht="15">
      <c r="A293" s="86" t="s">
        <v>3488</v>
      </c>
      <c r="B293" s="79">
        <v>3</v>
      </c>
      <c r="C293" s="104">
        <v>0.001067742764040992</v>
      </c>
      <c r="D293" s="79" t="s">
        <v>3067</v>
      </c>
      <c r="E293" s="79" t="b">
        <v>0</v>
      </c>
      <c r="F293" s="79" t="b">
        <v>0</v>
      </c>
      <c r="G293" s="79" t="b">
        <v>0</v>
      </c>
    </row>
    <row r="294" spans="1:7" ht="15">
      <c r="A294" s="86" t="s">
        <v>2708</v>
      </c>
      <c r="B294" s="79">
        <v>3</v>
      </c>
      <c r="C294" s="104">
        <v>0.001067742764040992</v>
      </c>
      <c r="D294" s="79" t="s">
        <v>3067</v>
      </c>
      <c r="E294" s="79" t="b">
        <v>0</v>
      </c>
      <c r="F294" s="79" t="b">
        <v>0</v>
      </c>
      <c r="G294" s="79" t="b">
        <v>0</v>
      </c>
    </row>
    <row r="295" spans="1:7" ht="15">
      <c r="A295" s="86" t="s">
        <v>897</v>
      </c>
      <c r="B295" s="79">
        <v>3</v>
      </c>
      <c r="C295" s="104">
        <v>0.001067742764040992</v>
      </c>
      <c r="D295" s="79" t="s">
        <v>3067</v>
      </c>
      <c r="E295" s="79" t="b">
        <v>0</v>
      </c>
      <c r="F295" s="79" t="b">
        <v>0</v>
      </c>
      <c r="G295" s="79" t="b">
        <v>0</v>
      </c>
    </row>
    <row r="296" spans="1:7" ht="15">
      <c r="A296" s="86" t="s">
        <v>870</v>
      </c>
      <c r="B296" s="79">
        <v>3</v>
      </c>
      <c r="C296" s="104">
        <v>0.001067742764040992</v>
      </c>
      <c r="D296" s="79" t="s">
        <v>3067</v>
      </c>
      <c r="E296" s="79" t="b">
        <v>0</v>
      </c>
      <c r="F296" s="79" t="b">
        <v>0</v>
      </c>
      <c r="G296" s="79" t="b">
        <v>0</v>
      </c>
    </row>
    <row r="297" spans="1:7" ht="15">
      <c r="A297" s="86" t="s">
        <v>3489</v>
      </c>
      <c r="B297" s="79">
        <v>3</v>
      </c>
      <c r="C297" s="104">
        <v>0.001067742764040992</v>
      </c>
      <c r="D297" s="79" t="s">
        <v>3067</v>
      </c>
      <c r="E297" s="79" t="b">
        <v>0</v>
      </c>
      <c r="F297" s="79" t="b">
        <v>0</v>
      </c>
      <c r="G297" s="79" t="b">
        <v>0</v>
      </c>
    </row>
    <row r="298" spans="1:7" ht="15">
      <c r="A298" s="86" t="s">
        <v>2906</v>
      </c>
      <c r="B298" s="79">
        <v>3</v>
      </c>
      <c r="C298" s="104">
        <v>0.001067742764040992</v>
      </c>
      <c r="D298" s="79" t="s">
        <v>3067</v>
      </c>
      <c r="E298" s="79" t="b">
        <v>0</v>
      </c>
      <c r="F298" s="79" t="b">
        <v>0</v>
      </c>
      <c r="G298" s="79" t="b">
        <v>0</v>
      </c>
    </row>
    <row r="299" spans="1:7" ht="15">
      <c r="A299" s="86" t="s">
        <v>2907</v>
      </c>
      <c r="B299" s="79">
        <v>3</v>
      </c>
      <c r="C299" s="104">
        <v>0.001067742764040992</v>
      </c>
      <c r="D299" s="79" t="s">
        <v>3067</v>
      </c>
      <c r="E299" s="79" t="b">
        <v>0</v>
      </c>
      <c r="F299" s="79" t="b">
        <v>0</v>
      </c>
      <c r="G299" s="79" t="b">
        <v>0</v>
      </c>
    </row>
    <row r="300" spans="1:7" ht="15">
      <c r="A300" s="86" t="s">
        <v>2908</v>
      </c>
      <c r="B300" s="79">
        <v>3</v>
      </c>
      <c r="C300" s="104">
        <v>0.001067742764040992</v>
      </c>
      <c r="D300" s="79" t="s">
        <v>3067</v>
      </c>
      <c r="E300" s="79" t="b">
        <v>0</v>
      </c>
      <c r="F300" s="79" t="b">
        <v>0</v>
      </c>
      <c r="G300" s="79" t="b">
        <v>0</v>
      </c>
    </row>
    <row r="301" spans="1:7" ht="15">
      <c r="A301" s="86" t="s">
        <v>2833</v>
      </c>
      <c r="B301" s="79">
        <v>3</v>
      </c>
      <c r="C301" s="104">
        <v>0.001067742764040992</v>
      </c>
      <c r="D301" s="79" t="s">
        <v>3067</v>
      </c>
      <c r="E301" s="79" t="b">
        <v>0</v>
      </c>
      <c r="F301" s="79" t="b">
        <v>0</v>
      </c>
      <c r="G301" s="79" t="b">
        <v>0</v>
      </c>
    </row>
    <row r="302" spans="1:7" ht="15">
      <c r="A302" s="86" t="s">
        <v>2909</v>
      </c>
      <c r="B302" s="79">
        <v>3</v>
      </c>
      <c r="C302" s="104">
        <v>0.001067742764040992</v>
      </c>
      <c r="D302" s="79" t="s">
        <v>3067</v>
      </c>
      <c r="E302" s="79" t="b">
        <v>0</v>
      </c>
      <c r="F302" s="79" t="b">
        <v>0</v>
      </c>
      <c r="G302" s="79" t="b">
        <v>0</v>
      </c>
    </row>
    <row r="303" spans="1:7" ht="15">
      <c r="A303" s="86" t="s">
        <v>289</v>
      </c>
      <c r="B303" s="79">
        <v>3</v>
      </c>
      <c r="C303" s="104">
        <v>0.001067742764040992</v>
      </c>
      <c r="D303" s="79" t="s">
        <v>3067</v>
      </c>
      <c r="E303" s="79" t="b">
        <v>0</v>
      </c>
      <c r="F303" s="79" t="b">
        <v>0</v>
      </c>
      <c r="G303" s="79" t="b">
        <v>0</v>
      </c>
    </row>
    <row r="304" spans="1:7" ht="15">
      <c r="A304" s="86" t="s">
        <v>2773</v>
      </c>
      <c r="B304" s="79">
        <v>3</v>
      </c>
      <c r="C304" s="104">
        <v>0.001067742764040992</v>
      </c>
      <c r="D304" s="79" t="s">
        <v>3067</v>
      </c>
      <c r="E304" s="79" t="b">
        <v>0</v>
      </c>
      <c r="F304" s="79" t="b">
        <v>0</v>
      </c>
      <c r="G304" s="79" t="b">
        <v>0</v>
      </c>
    </row>
    <row r="305" spans="1:7" ht="15">
      <c r="A305" s="86" t="s">
        <v>2616</v>
      </c>
      <c r="B305" s="79">
        <v>3</v>
      </c>
      <c r="C305" s="104">
        <v>0.001067742764040992</v>
      </c>
      <c r="D305" s="79" t="s">
        <v>3067</v>
      </c>
      <c r="E305" s="79" t="b">
        <v>0</v>
      </c>
      <c r="F305" s="79" t="b">
        <v>0</v>
      </c>
      <c r="G305" s="79" t="b">
        <v>0</v>
      </c>
    </row>
    <row r="306" spans="1:7" ht="15">
      <c r="A306" s="86" t="s">
        <v>2828</v>
      </c>
      <c r="B306" s="79">
        <v>3</v>
      </c>
      <c r="C306" s="104">
        <v>0.001067742764040992</v>
      </c>
      <c r="D306" s="79" t="s">
        <v>3067</v>
      </c>
      <c r="E306" s="79" t="b">
        <v>0</v>
      </c>
      <c r="F306" s="79" t="b">
        <v>0</v>
      </c>
      <c r="G306" s="79" t="b">
        <v>0</v>
      </c>
    </row>
    <row r="307" spans="1:7" ht="15">
      <c r="A307" s="86" t="s">
        <v>3490</v>
      </c>
      <c r="B307" s="79">
        <v>3</v>
      </c>
      <c r="C307" s="104">
        <v>0.001067742764040992</v>
      </c>
      <c r="D307" s="79" t="s">
        <v>3067</v>
      </c>
      <c r="E307" s="79" t="b">
        <v>0</v>
      </c>
      <c r="F307" s="79" t="b">
        <v>0</v>
      </c>
      <c r="G307" s="79" t="b">
        <v>0</v>
      </c>
    </row>
    <row r="308" spans="1:7" ht="15">
      <c r="A308" s="86" t="s">
        <v>1052</v>
      </c>
      <c r="B308" s="79">
        <v>3</v>
      </c>
      <c r="C308" s="104">
        <v>0.001067742764040992</v>
      </c>
      <c r="D308" s="79" t="s">
        <v>3067</v>
      </c>
      <c r="E308" s="79" t="b">
        <v>0</v>
      </c>
      <c r="F308" s="79" t="b">
        <v>0</v>
      </c>
      <c r="G308" s="79" t="b">
        <v>0</v>
      </c>
    </row>
    <row r="309" spans="1:7" ht="15">
      <c r="A309" s="86" t="s">
        <v>2760</v>
      </c>
      <c r="B309" s="79">
        <v>3</v>
      </c>
      <c r="C309" s="104">
        <v>0.001067742764040992</v>
      </c>
      <c r="D309" s="79" t="s">
        <v>3067</v>
      </c>
      <c r="E309" s="79" t="b">
        <v>0</v>
      </c>
      <c r="F309" s="79" t="b">
        <v>0</v>
      </c>
      <c r="G309" s="79" t="b">
        <v>0</v>
      </c>
    </row>
    <row r="310" spans="1:7" ht="15">
      <c r="A310" s="86" t="s">
        <v>861</v>
      </c>
      <c r="B310" s="79">
        <v>3</v>
      </c>
      <c r="C310" s="104">
        <v>0.001067742764040992</v>
      </c>
      <c r="D310" s="79" t="s">
        <v>3067</v>
      </c>
      <c r="E310" s="79" t="b">
        <v>0</v>
      </c>
      <c r="F310" s="79" t="b">
        <v>0</v>
      </c>
      <c r="G310" s="79" t="b">
        <v>0</v>
      </c>
    </row>
    <row r="311" spans="1:7" ht="15">
      <c r="A311" s="86" t="s">
        <v>2571</v>
      </c>
      <c r="B311" s="79">
        <v>3</v>
      </c>
      <c r="C311" s="104">
        <v>0.001067742764040992</v>
      </c>
      <c r="D311" s="79" t="s">
        <v>3067</v>
      </c>
      <c r="E311" s="79" t="b">
        <v>0</v>
      </c>
      <c r="F311" s="79" t="b">
        <v>0</v>
      </c>
      <c r="G311" s="79" t="b">
        <v>0</v>
      </c>
    </row>
    <row r="312" spans="1:7" ht="15">
      <c r="A312" s="86" t="s">
        <v>3491</v>
      </c>
      <c r="B312" s="79">
        <v>3</v>
      </c>
      <c r="C312" s="104">
        <v>0.001067742764040992</v>
      </c>
      <c r="D312" s="79" t="s">
        <v>3067</v>
      </c>
      <c r="E312" s="79" t="b">
        <v>0</v>
      </c>
      <c r="F312" s="79" t="b">
        <v>0</v>
      </c>
      <c r="G312" s="79" t="b">
        <v>0</v>
      </c>
    </row>
    <row r="313" spans="1:7" ht="15">
      <c r="A313" s="86" t="s">
        <v>3492</v>
      </c>
      <c r="B313" s="79">
        <v>3</v>
      </c>
      <c r="C313" s="104">
        <v>0.001163409873270808</v>
      </c>
      <c r="D313" s="79" t="s">
        <v>3067</v>
      </c>
      <c r="E313" s="79" t="b">
        <v>0</v>
      </c>
      <c r="F313" s="79" t="b">
        <v>0</v>
      </c>
      <c r="G313" s="79" t="b">
        <v>0</v>
      </c>
    </row>
    <row r="314" spans="1:7" ht="15">
      <c r="A314" s="86" t="s">
        <v>2614</v>
      </c>
      <c r="B314" s="79">
        <v>3</v>
      </c>
      <c r="C314" s="104">
        <v>0.001067742764040992</v>
      </c>
      <c r="D314" s="79" t="s">
        <v>3067</v>
      </c>
      <c r="E314" s="79" t="b">
        <v>0</v>
      </c>
      <c r="F314" s="79" t="b">
        <v>0</v>
      </c>
      <c r="G314" s="79" t="b">
        <v>0</v>
      </c>
    </row>
    <row r="315" spans="1:7" ht="15">
      <c r="A315" s="86" t="s">
        <v>2900</v>
      </c>
      <c r="B315" s="79">
        <v>3</v>
      </c>
      <c r="C315" s="104">
        <v>0.001163409873270808</v>
      </c>
      <c r="D315" s="79" t="s">
        <v>3067</v>
      </c>
      <c r="E315" s="79" t="b">
        <v>0</v>
      </c>
      <c r="F315" s="79" t="b">
        <v>0</v>
      </c>
      <c r="G315" s="79" t="b">
        <v>0</v>
      </c>
    </row>
    <row r="316" spans="1:7" ht="15">
      <c r="A316" s="86" t="s">
        <v>2791</v>
      </c>
      <c r="B316" s="79">
        <v>3</v>
      </c>
      <c r="C316" s="104">
        <v>0.001067742764040992</v>
      </c>
      <c r="D316" s="79" t="s">
        <v>3067</v>
      </c>
      <c r="E316" s="79" t="b">
        <v>0</v>
      </c>
      <c r="F316" s="79" t="b">
        <v>0</v>
      </c>
      <c r="G316" s="79" t="b">
        <v>0</v>
      </c>
    </row>
    <row r="317" spans="1:7" ht="15">
      <c r="A317" s="86" t="s">
        <v>866</v>
      </c>
      <c r="B317" s="79">
        <v>3</v>
      </c>
      <c r="C317" s="104">
        <v>0.001067742764040992</v>
      </c>
      <c r="D317" s="79" t="s">
        <v>3067</v>
      </c>
      <c r="E317" s="79" t="b">
        <v>0</v>
      </c>
      <c r="F317" s="79" t="b">
        <v>0</v>
      </c>
      <c r="G317" s="79" t="b">
        <v>0</v>
      </c>
    </row>
    <row r="318" spans="1:7" ht="15">
      <c r="A318" s="86" t="s">
        <v>2747</v>
      </c>
      <c r="B318" s="79">
        <v>3</v>
      </c>
      <c r="C318" s="104">
        <v>0.001067742764040992</v>
      </c>
      <c r="D318" s="79" t="s">
        <v>3067</v>
      </c>
      <c r="E318" s="79" t="b">
        <v>0</v>
      </c>
      <c r="F318" s="79" t="b">
        <v>0</v>
      </c>
      <c r="G318" s="79" t="b">
        <v>0</v>
      </c>
    </row>
    <row r="319" spans="1:7" ht="15">
      <c r="A319" s="86" t="s">
        <v>2661</v>
      </c>
      <c r="B319" s="79">
        <v>3</v>
      </c>
      <c r="C319" s="104">
        <v>0.001067742764040992</v>
      </c>
      <c r="D319" s="79" t="s">
        <v>3067</v>
      </c>
      <c r="E319" s="79" t="b">
        <v>0</v>
      </c>
      <c r="F319" s="79" t="b">
        <v>0</v>
      </c>
      <c r="G319" s="79" t="b">
        <v>0</v>
      </c>
    </row>
    <row r="320" spans="1:7" ht="15">
      <c r="A320" s="86" t="s">
        <v>2617</v>
      </c>
      <c r="B320" s="79">
        <v>3</v>
      </c>
      <c r="C320" s="104">
        <v>0.001067742764040992</v>
      </c>
      <c r="D320" s="79" t="s">
        <v>3067</v>
      </c>
      <c r="E320" s="79" t="b">
        <v>0</v>
      </c>
      <c r="F320" s="79" t="b">
        <v>0</v>
      </c>
      <c r="G320" s="79" t="b">
        <v>0</v>
      </c>
    </row>
    <row r="321" spans="1:7" ht="15">
      <c r="A321" s="86" t="s">
        <v>2488</v>
      </c>
      <c r="B321" s="79">
        <v>3</v>
      </c>
      <c r="C321" s="104">
        <v>0.001067742764040992</v>
      </c>
      <c r="D321" s="79" t="s">
        <v>3067</v>
      </c>
      <c r="E321" s="79" t="b">
        <v>1</v>
      </c>
      <c r="F321" s="79" t="b">
        <v>0</v>
      </c>
      <c r="G321" s="79" t="b">
        <v>0</v>
      </c>
    </row>
    <row r="322" spans="1:7" ht="15">
      <c r="A322" s="86" t="s">
        <v>2799</v>
      </c>
      <c r="B322" s="79">
        <v>3</v>
      </c>
      <c r="C322" s="104">
        <v>0.001067742764040992</v>
      </c>
      <c r="D322" s="79" t="s">
        <v>3067</v>
      </c>
      <c r="E322" s="79" t="b">
        <v>0</v>
      </c>
      <c r="F322" s="79" t="b">
        <v>0</v>
      </c>
      <c r="G322" s="79" t="b">
        <v>0</v>
      </c>
    </row>
    <row r="323" spans="1:7" ht="15">
      <c r="A323" s="86" t="s">
        <v>2675</v>
      </c>
      <c r="B323" s="79">
        <v>3</v>
      </c>
      <c r="C323" s="104">
        <v>0.001067742764040992</v>
      </c>
      <c r="D323" s="79" t="s">
        <v>3067</v>
      </c>
      <c r="E323" s="79" t="b">
        <v>0</v>
      </c>
      <c r="F323" s="79" t="b">
        <v>0</v>
      </c>
      <c r="G323" s="79" t="b">
        <v>0</v>
      </c>
    </row>
    <row r="324" spans="1:7" ht="15">
      <c r="A324" s="86" t="s">
        <v>852</v>
      </c>
      <c r="B324" s="79">
        <v>3</v>
      </c>
      <c r="C324" s="104">
        <v>0.001067742764040992</v>
      </c>
      <c r="D324" s="79" t="s">
        <v>3067</v>
      </c>
      <c r="E324" s="79" t="b">
        <v>0</v>
      </c>
      <c r="F324" s="79" t="b">
        <v>0</v>
      </c>
      <c r="G324" s="79" t="b">
        <v>0</v>
      </c>
    </row>
    <row r="325" spans="1:7" ht="15">
      <c r="A325" s="86" t="s">
        <v>2548</v>
      </c>
      <c r="B325" s="79">
        <v>3</v>
      </c>
      <c r="C325" s="104">
        <v>0.001067742764040992</v>
      </c>
      <c r="D325" s="79" t="s">
        <v>3067</v>
      </c>
      <c r="E325" s="79" t="b">
        <v>0</v>
      </c>
      <c r="F325" s="79" t="b">
        <v>0</v>
      </c>
      <c r="G325" s="79" t="b">
        <v>0</v>
      </c>
    </row>
    <row r="326" spans="1:7" ht="15">
      <c r="A326" s="86" t="s">
        <v>2524</v>
      </c>
      <c r="B326" s="79">
        <v>3</v>
      </c>
      <c r="C326" s="104">
        <v>0.001067742764040992</v>
      </c>
      <c r="D326" s="79" t="s">
        <v>3067</v>
      </c>
      <c r="E326" s="79" t="b">
        <v>0</v>
      </c>
      <c r="F326" s="79" t="b">
        <v>0</v>
      </c>
      <c r="G326" s="79" t="b">
        <v>0</v>
      </c>
    </row>
    <row r="327" spans="1:7" ht="15">
      <c r="A327" s="86" t="s">
        <v>2789</v>
      </c>
      <c r="B327" s="79">
        <v>3</v>
      </c>
      <c r="C327" s="104">
        <v>0.001067742764040992</v>
      </c>
      <c r="D327" s="79" t="s">
        <v>3067</v>
      </c>
      <c r="E327" s="79" t="b">
        <v>0</v>
      </c>
      <c r="F327" s="79" t="b">
        <v>0</v>
      </c>
      <c r="G327" s="79" t="b">
        <v>0</v>
      </c>
    </row>
    <row r="328" spans="1:7" ht="15">
      <c r="A328" s="86" t="s">
        <v>2835</v>
      </c>
      <c r="B328" s="79">
        <v>3</v>
      </c>
      <c r="C328" s="104">
        <v>0.001067742764040992</v>
      </c>
      <c r="D328" s="79" t="s">
        <v>3067</v>
      </c>
      <c r="E328" s="79" t="b">
        <v>0</v>
      </c>
      <c r="F328" s="79" t="b">
        <v>0</v>
      </c>
      <c r="G328" s="79" t="b">
        <v>0</v>
      </c>
    </row>
    <row r="329" spans="1:7" ht="15">
      <c r="A329" s="86" t="s">
        <v>2649</v>
      </c>
      <c r="B329" s="79">
        <v>3</v>
      </c>
      <c r="C329" s="104">
        <v>0.001067742764040992</v>
      </c>
      <c r="D329" s="79" t="s">
        <v>3067</v>
      </c>
      <c r="E329" s="79" t="b">
        <v>0</v>
      </c>
      <c r="F329" s="79" t="b">
        <v>0</v>
      </c>
      <c r="G329" s="79" t="b">
        <v>0</v>
      </c>
    </row>
    <row r="330" spans="1:7" ht="15">
      <c r="A330" s="86" t="s">
        <v>2558</v>
      </c>
      <c r="B330" s="79">
        <v>3</v>
      </c>
      <c r="C330" s="104">
        <v>0.001067742764040992</v>
      </c>
      <c r="D330" s="79" t="s">
        <v>3067</v>
      </c>
      <c r="E330" s="79" t="b">
        <v>0</v>
      </c>
      <c r="F330" s="79" t="b">
        <v>0</v>
      </c>
      <c r="G330" s="79" t="b">
        <v>0</v>
      </c>
    </row>
    <row r="331" spans="1:7" ht="15">
      <c r="A331" s="86" t="s">
        <v>931</v>
      </c>
      <c r="B331" s="79">
        <v>3</v>
      </c>
      <c r="C331" s="104">
        <v>0.001067742764040992</v>
      </c>
      <c r="D331" s="79" t="s">
        <v>3067</v>
      </c>
      <c r="E331" s="79" t="b">
        <v>0</v>
      </c>
      <c r="F331" s="79" t="b">
        <v>0</v>
      </c>
      <c r="G331" s="79" t="b">
        <v>0</v>
      </c>
    </row>
    <row r="332" spans="1:7" ht="15">
      <c r="A332" s="86" t="s">
        <v>892</v>
      </c>
      <c r="B332" s="79">
        <v>3</v>
      </c>
      <c r="C332" s="104">
        <v>0.001067742764040992</v>
      </c>
      <c r="D332" s="79" t="s">
        <v>3067</v>
      </c>
      <c r="E332" s="79" t="b">
        <v>0</v>
      </c>
      <c r="F332" s="79" t="b">
        <v>0</v>
      </c>
      <c r="G332" s="79" t="b">
        <v>0</v>
      </c>
    </row>
    <row r="333" spans="1:7" ht="15">
      <c r="A333" s="86" t="s">
        <v>2901</v>
      </c>
      <c r="B333" s="79">
        <v>3</v>
      </c>
      <c r="C333" s="104">
        <v>0.001067742764040992</v>
      </c>
      <c r="D333" s="79" t="s">
        <v>3067</v>
      </c>
      <c r="E333" s="79" t="b">
        <v>0</v>
      </c>
      <c r="F333" s="79" t="b">
        <v>0</v>
      </c>
      <c r="G333" s="79" t="b">
        <v>0</v>
      </c>
    </row>
    <row r="334" spans="1:7" ht="15">
      <c r="A334" s="86" t="s">
        <v>2569</v>
      </c>
      <c r="B334" s="79">
        <v>3</v>
      </c>
      <c r="C334" s="104">
        <v>0.001067742764040992</v>
      </c>
      <c r="D334" s="79" t="s">
        <v>3067</v>
      </c>
      <c r="E334" s="79" t="b">
        <v>0</v>
      </c>
      <c r="F334" s="79" t="b">
        <v>0</v>
      </c>
      <c r="G334" s="79" t="b">
        <v>0</v>
      </c>
    </row>
    <row r="335" spans="1:7" ht="15">
      <c r="A335" s="86" t="s">
        <v>2672</v>
      </c>
      <c r="B335" s="79">
        <v>3</v>
      </c>
      <c r="C335" s="104">
        <v>0.001067742764040992</v>
      </c>
      <c r="D335" s="79" t="s">
        <v>3067</v>
      </c>
      <c r="E335" s="79" t="b">
        <v>0</v>
      </c>
      <c r="F335" s="79" t="b">
        <v>0</v>
      </c>
      <c r="G335" s="79" t="b">
        <v>0</v>
      </c>
    </row>
    <row r="336" spans="1:7" ht="15">
      <c r="A336" s="86" t="s">
        <v>874</v>
      </c>
      <c r="B336" s="79">
        <v>3</v>
      </c>
      <c r="C336" s="104">
        <v>0.001067742764040992</v>
      </c>
      <c r="D336" s="79" t="s">
        <v>3067</v>
      </c>
      <c r="E336" s="79" t="b">
        <v>0</v>
      </c>
      <c r="F336" s="79" t="b">
        <v>0</v>
      </c>
      <c r="G336" s="79" t="b">
        <v>0</v>
      </c>
    </row>
    <row r="337" spans="1:7" ht="15">
      <c r="A337" s="86" t="s">
        <v>860</v>
      </c>
      <c r="B337" s="79">
        <v>3</v>
      </c>
      <c r="C337" s="104">
        <v>0.001067742764040992</v>
      </c>
      <c r="D337" s="79" t="s">
        <v>3067</v>
      </c>
      <c r="E337" s="79" t="b">
        <v>0</v>
      </c>
      <c r="F337" s="79" t="b">
        <v>0</v>
      </c>
      <c r="G337" s="79" t="b">
        <v>0</v>
      </c>
    </row>
    <row r="338" spans="1:7" ht="15">
      <c r="A338" s="86" t="s">
        <v>2578</v>
      </c>
      <c r="B338" s="79">
        <v>3</v>
      </c>
      <c r="C338" s="104">
        <v>0.001067742764040992</v>
      </c>
      <c r="D338" s="79" t="s">
        <v>3067</v>
      </c>
      <c r="E338" s="79" t="b">
        <v>1</v>
      </c>
      <c r="F338" s="79" t="b">
        <v>0</v>
      </c>
      <c r="G338" s="79" t="b">
        <v>0</v>
      </c>
    </row>
    <row r="339" spans="1:7" ht="15">
      <c r="A339" s="86" t="s">
        <v>2535</v>
      </c>
      <c r="B339" s="79">
        <v>3</v>
      </c>
      <c r="C339" s="104">
        <v>0.001163409873270808</v>
      </c>
      <c r="D339" s="79" t="s">
        <v>3067</v>
      </c>
      <c r="E339" s="79" t="b">
        <v>0</v>
      </c>
      <c r="F339" s="79" t="b">
        <v>0</v>
      </c>
      <c r="G339" s="79" t="b">
        <v>0</v>
      </c>
    </row>
    <row r="340" spans="1:7" ht="15">
      <c r="A340" s="86" t="s">
        <v>2776</v>
      </c>
      <c r="B340" s="79">
        <v>3</v>
      </c>
      <c r="C340" s="104">
        <v>0.001067742764040992</v>
      </c>
      <c r="D340" s="79" t="s">
        <v>3067</v>
      </c>
      <c r="E340" s="79" t="b">
        <v>0</v>
      </c>
      <c r="F340" s="79" t="b">
        <v>0</v>
      </c>
      <c r="G340" s="79" t="b">
        <v>0</v>
      </c>
    </row>
    <row r="341" spans="1:7" ht="15">
      <c r="A341" s="86" t="s">
        <v>2645</v>
      </c>
      <c r="B341" s="79">
        <v>3</v>
      </c>
      <c r="C341" s="104">
        <v>0.001067742764040992</v>
      </c>
      <c r="D341" s="79" t="s">
        <v>3067</v>
      </c>
      <c r="E341" s="79" t="b">
        <v>0</v>
      </c>
      <c r="F341" s="79" t="b">
        <v>0</v>
      </c>
      <c r="G341" s="79" t="b">
        <v>0</v>
      </c>
    </row>
    <row r="342" spans="1:7" ht="15">
      <c r="A342" s="86" t="s">
        <v>2735</v>
      </c>
      <c r="B342" s="79">
        <v>3</v>
      </c>
      <c r="C342" s="104">
        <v>0.001067742764040992</v>
      </c>
      <c r="D342" s="79" t="s">
        <v>3067</v>
      </c>
      <c r="E342" s="79" t="b">
        <v>0</v>
      </c>
      <c r="F342" s="79" t="b">
        <v>0</v>
      </c>
      <c r="G342" s="79" t="b">
        <v>0</v>
      </c>
    </row>
    <row r="343" spans="1:7" ht="15">
      <c r="A343" s="86" t="s">
        <v>2743</v>
      </c>
      <c r="B343" s="79">
        <v>3</v>
      </c>
      <c r="C343" s="104">
        <v>0.001067742764040992</v>
      </c>
      <c r="D343" s="79" t="s">
        <v>3067</v>
      </c>
      <c r="E343" s="79" t="b">
        <v>0</v>
      </c>
      <c r="F343" s="79" t="b">
        <v>0</v>
      </c>
      <c r="G343" s="79" t="b">
        <v>0</v>
      </c>
    </row>
    <row r="344" spans="1:7" ht="15">
      <c r="A344" s="86" t="s">
        <v>2436</v>
      </c>
      <c r="B344" s="79">
        <v>3</v>
      </c>
      <c r="C344" s="104">
        <v>0.001067742764040992</v>
      </c>
      <c r="D344" s="79" t="s">
        <v>3067</v>
      </c>
      <c r="E344" s="79" t="b">
        <v>0</v>
      </c>
      <c r="F344" s="79" t="b">
        <v>0</v>
      </c>
      <c r="G344" s="79" t="b">
        <v>0</v>
      </c>
    </row>
    <row r="345" spans="1:7" ht="15">
      <c r="A345" s="86" t="s">
        <v>3493</v>
      </c>
      <c r="B345" s="79">
        <v>3</v>
      </c>
      <c r="C345" s="104">
        <v>0.001067742764040992</v>
      </c>
      <c r="D345" s="79" t="s">
        <v>3067</v>
      </c>
      <c r="E345" s="79" t="b">
        <v>0</v>
      </c>
      <c r="F345" s="79" t="b">
        <v>0</v>
      </c>
      <c r="G345" s="79" t="b">
        <v>0</v>
      </c>
    </row>
    <row r="346" spans="1:7" ht="15">
      <c r="A346" s="86" t="s">
        <v>2587</v>
      </c>
      <c r="B346" s="79">
        <v>3</v>
      </c>
      <c r="C346" s="104">
        <v>0.001067742764040992</v>
      </c>
      <c r="D346" s="79" t="s">
        <v>3067</v>
      </c>
      <c r="E346" s="79" t="b">
        <v>0</v>
      </c>
      <c r="F346" s="79" t="b">
        <v>0</v>
      </c>
      <c r="G346" s="79" t="b">
        <v>0</v>
      </c>
    </row>
    <row r="347" spans="1:7" ht="15">
      <c r="A347" s="86" t="s">
        <v>2655</v>
      </c>
      <c r="B347" s="79">
        <v>3</v>
      </c>
      <c r="C347" s="104">
        <v>0.001067742764040992</v>
      </c>
      <c r="D347" s="79" t="s">
        <v>3067</v>
      </c>
      <c r="E347" s="79" t="b">
        <v>0</v>
      </c>
      <c r="F347" s="79" t="b">
        <v>0</v>
      </c>
      <c r="G347" s="79" t="b">
        <v>0</v>
      </c>
    </row>
    <row r="348" spans="1:7" ht="15">
      <c r="A348" s="86" t="s">
        <v>3494</v>
      </c>
      <c r="B348" s="79">
        <v>3</v>
      </c>
      <c r="C348" s="104">
        <v>0.001067742764040992</v>
      </c>
      <c r="D348" s="79" t="s">
        <v>3067</v>
      </c>
      <c r="E348" s="79" t="b">
        <v>0</v>
      </c>
      <c r="F348" s="79" t="b">
        <v>0</v>
      </c>
      <c r="G348" s="79" t="b">
        <v>0</v>
      </c>
    </row>
    <row r="349" spans="1:7" ht="15">
      <c r="A349" s="86" t="s">
        <v>2654</v>
      </c>
      <c r="B349" s="79">
        <v>3</v>
      </c>
      <c r="C349" s="104">
        <v>0.001067742764040992</v>
      </c>
      <c r="D349" s="79" t="s">
        <v>3067</v>
      </c>
      <c r="E349" s="79" t="b">
        <v>0</v>
      </c>
      <c r="F349" s="79" t="b">
        <v>0</v>
      </c>
      <c r="G349" s="79" t="b">
        <v>0</v>
      </c>
    </row>
    <row r="350" spans="1:7" ht="15">
      <c r="A350" s="86" t="s">
        <v>2837</v>
      </c>
      <c r="B350" s="79">
        <v>3</v>
      </c>
      <c r="C350" s="104">
        <v>0.001067742764040992</v>
      </c>
      <c r="D350" s="79" t="s">
        <v>3067</v>
      </c>
      <c r="E350" s="79" t="b">
        <v>0</v>
      </c>
      <c r="F350" s="79" t="b">
        <v>0</v>
      </c>
      <c r="G350" s="79" t="b">
        <v>0</v>
      </c>
    </row>
    <row r="351" spans="1:7" ht="15">
      <c r="A351" s="86" t="s">
        <v>2783</v>
      </c>
      <c r="B351" s="79">
        <v>3</v>
      </c>
      <c r="C351" s="104">
        <v>0.001067742764040992</v>
      </c>
      <c r="D351" s="79" t="s">
        <v>3067</v>
      </c>
      <c r="E351" s="79" t="b">
        <v>0</v>
      </c>
      <c r="F351" s="79" t="b">
        <v>0</v>
      </c>
      <c r="G351" s="79" t="b">
        <v>0</v>
      </c>
    </row>
    <row r="352" spans="1:7" ht="15">
      <c r="A352" s="86" t="s">
        <v>2891</v>
      </c>
      <c r="B352" s="79">
        <v>3</v>
      </c>
      <c r="C352" s="104">
        <v>0.001067742764040992</v>
      </c>
      <c r="D352" s="79" t="s">
        <v>3067</v>
      </c>
      <c r="E352" s="79" t="b">
        <v>0</v>
      </c>
      <c r="F352" s="79" t="b">
        <v>0</v>
      </c>
      <c r="G352" s="79" t="b">
        <v>0</v>
      </c>
    </row>
    <row r="353" spans="1:7" ht="15">
      <c r="A353" s="86" t="s">
        <v>2623</v>
      </c>
      <c r="B353" s="79">
        <v>3</v>
      </c>
      <c r="C353" s="104">
        <v>0.001067742764040992</v>
      </c>
      <c r="D353" s="79" t="s">
        <v>3067</v>
      </c>
      <c r="E353" s="79" t="b">
        <v>0</v>
      </c>
      <c r="F353" s="79" t="b">
        <v>0</v>
      </c>
      <c r="G353" s="79" t="b">
        <v>0</v>
      </c>
    </row>
    <row r="354" spans="1:7" ht="15">
      <c r="A354" s="86" t="s">
        <v>2445</v>
      </c>
      <c r="B354" s="79">
        <v>3</v>
      </c>
      <c r="C354" s="104">
        <v>0.001067742764040992</v>
      </c>
      <c r="D354" s="79" t="s">
        <v>3067</v>
      </c>
      <c r="E354" s="79" t="b">
        <v>0</v>
      </c>
      <c r="F354" s="79" t="b">
        <v>0</v>
      </c>
      <c r="G354" s="79" t="b">
        <v>0</v>
      </c>
    </row>
    <row r="355" spans="1:7" ht="15">
      <c r="A355" s="86" t="s">
        <v>950</v>
      </c>
      <c r="B355" s="79">
        <v>3</v>
      </c>
      <c r="C355" s="104">
        <v>0.001067742764040992</v>
      </c>
      <c r="D355" s="79" t="s">
        <v>3067</v>
      </c>
      <c r="E355" s="79" t="b">
        <v>0</v>
      </c>
      <c r="F355" s="79" t="b">
        <v>0</v>
      </c>
      <c r="G355" s="79" t="b">
        <v>0</v>
      </c>
    </row>
    <row r="356" spans="1:7" ht="15">
      <c r="A356" s="86" t="s">
        <v>2734</v>
      </c>
      <c r="B356" s="79">
        <v>3</v>
      </c>
      <c r="C356" s="104">
        <v>0.001067742764040992</v>
      </c>
      <c r="D356" s="79" t="s">
        <v>3067</v>
      </c>
      <c r="E356" s="79" t="b">
        <v>0</v>
      </c>
      <c r="F356" s="79" t="b">
        <v>0</v>
      </c>
      <c r="G356" s="79" t="b">
        <v>0</v>
      </c>
    </row>
    <row r="357" spans="1:7" ht="15">
      <c r="A357" s="86" t="s">
        <v>2583</v>
      </c>
      <c r="B357" s="79">
        <v>3</v>
      </c>
      <c r="C357" s="104">
        <v>0.001067742764040992</v>
      </c>
      <c r="D357" s="79" t="s">
        <v>3067</v>
      </c>
      <c r="E357" s="79" t="b">
        <v>0</v>
      </c>
      <c r="F357" s="79" t="b">
        <v>0</v>
      </c>
      <c r="G357" s="79" t="b">
        <v>0</v>
      </c>
    </row>
    <row r="358" spans="1:7" ht="15">
      <c r="A358" s="86" t="s">
        <v>2562</v>
      </c>
      <c r="B358" s="79">
        <v>3</v>
      </c>
      <c r="C358" s="104">
        <v>0.001067742764040992</v>
      </c>
      <c r="D358" s="79" t="s">
        <v>3067</v>
      </c>
      <c r="E358" s="79" t="b">
        <v>0</v>
      </c>
      <c r="F358" s="79" t="b">
        <v>0</v>
      </c>
      <c r="G358" s="79" t="b">
        <v>0</v>
      </c>
    </row>
    <row r="359" spans="1:7" ht="15">
      <c r="A359" s="86" t="s">
        <v>2671</v>
      </c>
      <c r="B359" s="79">
        <v>3</v>
      </c>
      <c r="C359" s="104">
        <v>0.001067742764040992</v>
      </c>
      <c r="D359" s="79" t="s">
        <v>3067</v>
      </c>
      <c r="E359" s="79" t="b">
        <v>0</v>
      </c>
      <c r="F359" s="79" t="b">
        <v>0</v>
      </c>
      <c r="G359" s="79" t="b">
        <v>0</v>
      </c>
    </row>
    <row r="360" spans="1:7" ht="15">
      <c r="A360" s="86" t="s">
        <v>2612</v>
      </c>
      <c r="B360" s="79">
        <v>3</v>
      </c>
      <c r="C360" s="104">
        <v>0.001067742764040992</v>
      </c>
      <c r="D360" s="79" t="s">
        <v>3067</v>
      </c>
      <c r="E360" s="79" t="b">
        <v>0</v>
      </c>
      <c r="F360" s="79" t="b">
        <v>0</v>
      </c>
      <c r="G360" s="79" t="b">
        <v>0</v>
      </c>
    </row>
    <row r="361" spans="1:7" ht="15">
      <c r="A361" s="86" t="s">
        <v>2825</v>
      </c>
      <c r="B361" s="79">
        <v>3</v>
      </c>
      <c r="C361" s="104">
        <v>0.001067742764040992</v>
      </c>
      <c r="D361" s="79" t="s">
        <v>3067</v>
      </c>
      <c r="E361" s="79" t="b">
        <v>0</v>
      </c>
      <c r="F361" s="79" t="b">
        <v>0</v>
      </c>
      <c r="G361" s="79" t="b">
        <v>0</v>
      </c>
    </row>
    <row r="362" spans="1:7" ht="15">
      <c r="A362" s="86" t="s">
        <v>2822</v>
      </c>
      <c r="B362" s="79">
        <v>3</v>
      </c>
      <c r="C362" s="104">
        <v>0.001067742764040992</v>
      </c>
      <c r="D362" s="79" t="s">
        <v>3067</v>
      </c>
      <c r="E362" s="79" t="b">
        <v>0</v>
      </c>
      <c r="F362" s="79" t="b">
        <v>0</v>
      </c>
      <c r="G362" s="79" t="b">
        <v>0</v>
      </c>
    </row>
    <row r="363" spans="1:7" ht="15">
      <c r="A363" s="86" t="s">
        <v>2648</v>
      </c>
      <c r="B363" s="79">
        <v>3</v>
      </c>
      <c r="C363" s="104">
        <v>0.001163409873270808</v>
      </c>
      <c r="D363" s="79" t="s">
        <v>3067</v>
      </c>
      <c r="E363" s="79" t="b">
        <v>0</v>
      </c>
      <c r="F363" s="79" t="b">
        <v>0</v>
      </c>
      <c r="G363" s="79" t="b">
        <v>0</v>
      </c>
    </row>
    <row r="364" spans="1:7" ht="15">
      <c r="A364" s="86" t="s">
        <v>2494</v>
      </c>
      <c r="B364" s="79">
        <v>3</v>
      </c>
      <c r="C364" s="104">
        <v>0.001067742764040992</v>
      </c>
      <c r="D364" s="79" t="s">
        <v>3067</v>
      </c>
      <c r="E364" s="79" t="b">
        <v>0</v>
      </c>
      <c r="F364" s="79" t="b">
        <v>0</v>
      </c>
      <c r="G364" s="79" t="b">
        <v>0</v>
      </c>
    </row>
    <row r="365" spans="1:7" ht="15">
      <c r="A365" s="86" t="s">
        <v>2536</v>
      </c>
      <c r="B365" s="79">
        <v>3</v>
      </c>
      <c r="C365" s="104">
        <v>0.001067742764040992</v>
      </c>
      <c r="D365" s="79" t="s">
        <v>3067</v>
      </c>
      <c r="E365" s="79" t="b">
        <v>0</v>
      </c>
      <c r="F365" s="79" t="b">
        <v>0</v>
      </c>
      <c r="G365" s="79" t="b">
        <v>0</v>
      </c>
    </row>
    <row r="366" spans="1:7" ht="15">
      <c r="A366" s="86" t="s">
        <v>2565</v>
      </c>
      <c r="B366" s="79">
        <v>3</v>
      </c>
      <c r="C366" s="104">
        <v>0.001067742764040992</v>
      </c>
      <c r="D366" s="79" t="s">
        <v>3067</v>
      </c>
      <c r="E366" s="79" t="b">
        <v>0</v>
      </c>
      <c r="F366" s="79" t="b">
        <v>0</v>
      </c>
      <c r="G366" s="79" t="b">
        <v>0</v>
      </c>
    </row>
    <row r="367" spans="1:7" ht="15">
      <c r="A367" s="86" t="s">
        <v>2813</v>
      </c>
      <c r="B367" s="79">
        <v>3</v>
      </c>
      <c r="C367" s="104">
        <v>0.001067742764040992</v>
      </c>
      <c r="D367" s="79" t="s">
        <v>3067</v>
      </c>
      <c r="E367" s="79" t="b">
        <v>0</v>
      </c>
      <c r="F367" s="79" t="b">
        <v>0</v>
      </c>
      <c r="G367" s="79" t="b">
        <v>0</v>
      </c>
    </row>
    <row r="368" spans="1:7" ht="15">
      <c r="A368" s="86" t="s">
        <v>2434</v>
      </c>
      <c r="B368" s="79">
        <v>3</v>
      </c>
      <c r="C368" s="104">
        <v>0.001067742764040992</v>
      </c>
      <c r="D368" s="79" t="s">
        <v>3067</v>
      </c>
      <c r="E368" s="79" t="b">
        <v>0</v>
      </c>
      <c r="F368" s="79" t="b">
        <v>0</v>
      </c>
      <c r="G368" s="79" t="b">
        <v>0</v>
      </c>
    </row>
    <row r="369" spans="1:7" ht="15">
      <c r="A369" s="86" t="s">
        <v>2892</v>
      </c>
      <c r="B369" s="79">
        <v>3</v>
      </c>
      <c r="C369" s="104">
        <v>0.001067742764040992</v>
      </c>
      <c r="D369" s="79" t="s">
        <v>3067</v>
      </c>
      <c r="E369" s="79" t="b">
        <v>0</v>
      </c>
      <c r="F369" s="79" t="b">
        <v>0</v>
      </c>
      <c r="G369" s="79" t="b">
        <v>0</v>
      </c>
    </row>
    <row r="370" spans="1:7" ht="15">
      <c r="A370" s="86" t="s">
        <v>2521</v>
      </c>
      <c r="B370" s="79">
        <v>3</v>
      </c>
      <c r="C370" s="104">
        <v>0.001067742764040992</v>
      </c>
      <c r="D370" s="79" t="s">
        <v>3067</v>
      </c>
      <c r="E370" s="79" t="b">
        <v>0</v>
      </c>
      <c r="F370" s="79" t="b">
        <v>0</v>
      </c>
      <c r="G370" s="79" t="b">
        <v>0</v>
      </c>
    </row>
    <row r="371" spans="1:7" ht="15">
      <c r="A371" s="86" t="s">
        <v>2575</v>
      </c>
      <c r="B371" s="79">
        <v>3</v>
      </c>
      <c r="C371" s="104">
        <v>0.001067742764040992</v>
      </c>
      <c r="D371" s="79" t="s">
        <v>3067</v>
      </c>
      <c r="E371" s="79" t="b">
        <v>0</v>
      </c>
      <c r="F371" s="79" t="b">
        <v>0</v>
      </c>
      <c r="G371" s="79" t="b">
        <v>0</v>
      </c>
    </row>
    <row r="372" spans="1:7" ht="15">
      <c r="A372" s="86" t="s">
        <v>2903</v>
      </c>
      <c r="B372" s="79">
        <v>3</v>
      </c>
      <c r="C372" s="104">
        <v>0.001067742764040992</v>
      </c>
      <c r="D372" s="79" t="s">
        <v>3067</v>
      </c>
      <c r="E372" s="79" t="b">
        <v>0</v>
      </c>
      <c r="F372" s="79" t="b">
        <v>0</v>
      </c>
      <c r="G372" s="79" t="b">
        <v>0</v>
      </c>
    </row>
    <row r="373" spans="1:7" ht="15">
      <c r="A373" s="86" t="s">
        <v>2861</v>
      </c>
      <c r="B373" s="79">
        <v>3</v>
      </c>
      <c r="C373" s="104">
        <v>0.001067742764040992</v>
      </c>
      <c r="D373" s="79" t="s">
        <v>3067</v>
      </c>
      <c r="E373" s="79" t="b">
        <v>0</v>
      </c>
      <c r="F373" s="79" t="b">
        <v>0</v>
      </c>
      <c r="G373" s="79" t="b">
        <v>0</v>
      </c>
    </row>
    <row r="374" spans="1:7" ht="15">
      <c r="A374" s="86" t="s">
        <v>1013</v>
      </c>
      <c r="B374" s="79">
        <v>3</v>
      </c>
      <c r="C374" s="104">
        <v>0.001067742764040992</v>
      </c>
      <c r="D374" s="79" t="s">
        <v>3067</v>
      </c>
      <c r="E374" s="79" t="b">
        <v>0</v>
      </c>
      <c r="F374" s="79" t="b">
        <v>0</v>
      </c>
      <c r="G374" s="79" t="b">
        <v>0</v>
      </c>
    </row>
    <row r="375" spans="1:7" ht="15">
      <c r="A375" s="86" t="s">
        <v>2804</v>
      </c>
      <c r="B375" s="79">
        <v>3</v>
      </c>
      <c r="C375" s="104">
        <v>0.001067742764040992</v>
      </c>
      <c r="D375" s="79" t="s">
        <v>3067</v>
      </c>
      <c r="E375" s="79" t="b">
        <v>0</v>
      </c>
      <c r="F375" s="79" t="b">
        <v>0</v>
      </c>
      <c r="G375" s="79" t="b">
        <v>0</v>
      </c>
    </row>
    <row r="376" spans="1:7" ht="15">
      <c r="A376" s="86" t="s">
        <v>2814</v>
      </c>
      <c r="B376" s="79">
        <v>3</v>
      </c>
      <c r="C376" s="104">
        <v>0.001067742764040992</v>
      </c>
      <c r="D376" s="79" t="s">
        <v>3067</v>
      </c>
      <c r="E376" s="79" t="b">
        <v>0</v>
      </c>
      <c r="F376" s="79" t="b">
        <v>0</v>
      </c>
      <c r="G376" s="79" t="b">
        <v>0</v>
      </c>
    </row>
    <row r="377" spans="1:7" ht="15">
      <c r="A377" s="86" t="s">
        <v>2689</v>
      </c>
      <c r="B377" s="79">
        <v>3</v>
      </c>
      <c r="C377" s="104">
        <v>0.001067742764040992</v>
      </c>
      <c r="D377" s="79" t="s">
        <v>3067</v>
      </c>
      <c r="E377" s="79" t="b">
        <v>0</v>
      </c>
      <c r="F377" s="79" t="b">
        <v>0</v>
      </c>
      <c r="G377" s="79" t="b">
        <v>0</v>
      </c>
    </row>
    <row r="378" spans="1:7" ht="15">
      <c r="A378" s="86" t="s">
        <v>2899</v>
      </c>
      <c r="B378" s="79">
        <v>3</v>
      </c>
      <c r="C378" s="104">
        <v>0.001067742764040992</v>
      </c>
      <c r="D378" s="79" t="s">
        <v>3067</v>
      </c>
      <c r="E378" s="79" t="b">
        <v>0</v>
      </c>
      <c r="F378" s="79" t="b">
        <v>0</v>
      </c>
      <c r="G378" s="79" t="b">
        <v>0</v>
      </c>
    </row>
    <row r="379" spans="1:7" ht="15">
      <c r="A379" s="86" t="s">
        <v>3495</v>
      </c>
      <c r="B379" s="79">
        <v>3</v>
      </c>
      <c r="C379" s="104">
        <v>0.001067742764040992</v>
      </c>
      <c r="D379" s="79" t="s">
        <v>3067</v>
      </c>
      <c r="E379" s="79" t="b">
        <v>0</v>
      </c>
      <c r="F379" s="79" t="b">
        <v>0</v>
      </c>
      <c r="G379" s="79" t="b">
        <v>0</v>
      </c>
    </row>
    <row r="380" spans="1:7" ht="15">
      <c r="A380" s="86" t="s">
        <v>2898</v>
      </c>
      <c r="B380" s="79">
        <v>3</v>
      </c>
      <c r="C380" s="104">
        <v>0.001067742764040992</v>
      </c>
      <c r="D380" s="79" t="s">
        <v>3067</v>
      </c>
      <c r="E380" s="79" t="b">
        <v>0</v>
      </c>
      <c r="F380" s="79" t="b">
        <v>0</v>
      </c>
      <c r="G380" s="79" t="b">
        <v>0</v>
      </c>
    </row>
    <row r="381" spans="1:7" ht="15">
      <c r="A381" s="86" t="s">
        <v>2830</v>
      </c>
      <c r="B381" s="79">
        <v>3</v>
      </c>
      <c r="C381" s="104">
        <v>0.001067742764040992</v>
      </c>
      <c r="D381" s="79" t="s">
        <v>3067</v>
      </c>
      <c r="E381" s="79" t="b">
        <v>0</v>
      </c>
      <c r="F381" s="79" t="b">
        <v>0</v>
      </c>
      <c r="G381" s="79" t="b">
        <v>0</v>
      </c>
    </row>
    <row r="382" spans="1:7" ht="15">
      <c r="A382" s="86" t="s">
        <v>3496</v>
      </c>
      <c r="B382" s="79">
        <v>3</v>
      </c>
      <c r="C382" s="104">
        <v>0.001163409873270808</v>
      </c>
      <c r="D382" s="79" t="s">
        <v>3067</v>
      </c>
      <c r="E382" s="79" t="b">
        <v>0</v>
      </c>
      <c r="F382" s="79" t="b">
        <v>0</v>
      </c>
      <c r="G382" s="79" t="b">
        <v>0</v>
      </c>
    </row>
    <row r="383" spans="1:7" ht="15">
      <c r="A383" s="86" t="s">
        <v>2750</v>
      </c>
      <c r="B383" s="79">
        <v>3</v>
      </c>
      <c r="C383" s="104">
        <v>0.001067742764040992</v>
      </c>
      <c r="D383" s="79" t="s">
        <v>3067</v>
      </c>
      <c r="E383" s="79" t="b">
        <v>0</v>
      </c>
      <c r="F383" s="79" t="b">
        <v>0</v>
      </c>
      <c r="G383" s="79" t="b">
        <v>0</v>
      </c>
    </row>
    <row r="384" spans="1:7" ht="15">
      <c r="A384" s="86" t="s">
        <v>2925</v>
      </c>
      <c r="B384" s="79">
        <v>3</v>
      </c>
      <c r="C384" s="104">
        <v>0.001163409873270808</v>
      </c>
      <c r="D384" s="79" t="s">
        <v>3067</v>
      </c>
      <c r="E384" s="79" t="b">
        <v>0</v>
      </c>
      <c r="F384" s="79" t="b">
        <v>0</v>
      </c>
      <c r="G384" s="79" t="b">
        <v>0</v>
      </c>
    </row>
    <row r="385" spans="1:7" ht="15">
      <c r="A385" s="86" t="s">
        <v>2834</v>
      </c>
      <c r="B385" s="79">
        <v>3</v>
      </c>
      <c r="C385" s="104">
        <v>0.001067742764040992</v>
      </c>
      <c r="D385" s="79" t="s">
        <v>3067</v>
      </c>
      <c r="E385" s="79" t="b">
        <v>0</v>
      </c>
      <c r="F385" s="79" t="b">
        <v>0</v>
      </c>
      <c r="G385" s="79" t="b">
        <v>0</v>
      </c>
    </row>
    <row r="386" spans="1:7" ht="15">
      <c r="A386" s="86" t="s">
        <v>2704</v>
      </c>
      <c r="B386" s="79">
        <v>3</v>
      </c>
      <c r="C386" s="104">
        <v>0.001067742764040992</v>
      </c>
      <c r="D386" s="79" t="s">
        <v>3067</v>
      </c>
      <c r="E386" s="79" t="b">
        <v>0</v>
      </c>
      <c r="F386" s="79" t="b">
        <v>0</v>
      </c>
      <c r="G386" s="79" t="b">
        <v>0</v>
      </c>
    </row>
    <row r="387" spans="1:7" ht="15">
      <c r="A387" s="86" t="s">
        <v>3497</v>
      </c>
      <c r="B387" s="79">
        <v>3</v>
      </c>
      <c r="C387" s="104">
        <v>0.001067742764040992</v>
      </c>
      <c r="D387" s="79" t="s">
        <v>3067</v>
      </c>
      <c r="E387" s="79" t="b">
        <v>0</v>
      </c>
      <c r="F387" s="79" t="b">
        <v>0</v>
      </c>
      <c r="G387" s="79" t="b">
        <v>0</v>
      </c>
    </row>
    <row r="388" spans="1:7" ht="15">
      <c r="A388" s="86" t="s">
        <v>2883</v>
      </c>
      <c r="B388" s="79">
        <v>3</v>
      </c>
      <c r="C388" s="104">
        <v>0.001067742764040992</v>
      </c>
      <c r="D388" s="79" t="s">
        <v>3067</v>
      </c>
      <c r="E388" s="79" t="b">
        <v>0</v>
      </c>
      <c r="F388" s="79" t="b">
        <v>0</v>
      </c>
      <c r="G388" s="79" t="b">
        <v>0</v>
      </c>
    </row>
    <row r="389" spans="1:7" ht="15">
      <c r="A389" s="86" t="s">
        <v>3498</v>
      </c>
      <c r="B389" s="79">
        <v>3</v>
      </c>
      <c r="C389" s="104">
        <v>0.001067742764040992</v>
      </c>
      <c r="D389" s="79" t="s">
        <v>3067</v>
      </c>
      <c r="E389" s="79" t="b">
        <v>0</v>
      </c>
      <c r="F389" s="79" t="b">
        <v>0</v>
      </c>
      <c r="G389" s="79" t="b">
        <v>0</v>
      </c>
    </row>
    <row r="390" spans="1:7" ht="15">
      <c r="A390" s="86" t="s">
        <v>2500</v>
      </c>
      <c r="B390" s="79">
        <v>3</v>
      </c>
      <c r="C390" s="104">
        <v>0.001067742764040992</v>
      </c>
      <c r="D390" s="79" t="s">
        <v>3067</v>
      </c>
      <c r="E390" s="79" t="b">
        <v>0</v>
      </c>
      <c r="F390" s="79" t="b">
        <v>0</v>
      </c>
      <c r="G390" s="79" t="b">
        <v>0</v>
      </c>
    </row>
    <row r="391" spans="1:7" ht="15">
      <c r="A391" s="86" t="s">
        <v>2725</v>
      </c>
      <c r="B391" s="79">
        <v>3</v>
      </c>
      <c r="C391" s="104">
        <v>0.001067742764040992</v>
      </c>
      <c r="D391" s="79" t="s">
        <v>3067</v>
      </c>
      <c r="E391" s="79" t="b">
        <v>0</v>
      </c>
      <c r="F391" s="79" t="b">
        <v>0</v>
      </c>
      <c r="G391" s="79" t="b">
        <v>0</v>
      </c>
    </row>
    <row r="392" spans="1:7" ht="15">
      <c r="A392" s="86" t="s">
        <v>2577</v>
      </c>
      <c r="B392" s="79">
        <v>3</v>
      </c>
      <c r="C392" s="104">
        <v>0.001067742764040992</v>
      </c>
      <c r="D392" s="79" t="s">
        <v>3067</v>
      </c>
      <c r="E392" s="79" t="b">
        <v>0</v>
      </c>
      <c r="F392" s="79" t="b">
        <v>0</v>
      </c>
      <c r="G392" s="79" t="b">
        <v>0</v>
      </c>
    </row>
    <row r="393" spans="1:7" ht="15">
      <c r="A393" s="86" t="s">
        <v>3499</v>
      </c>
      <c r="B393" s="79">
        <v>3</v>
      </c>
      <c r="C393" s="104">
        <v>0.001067742764040992</v>
      </c>
      <c r="D393" s="79" t="s">
        <v>3067</v>
      </c>
      <c r="E393" s="79" t="b">
        <v>0</v>
      </c>
      <c r="F393" s="79" t="b">
        <v>0</v>
      </c>
      <c r="G393" s="79" t="b">
        <v>0</v>
      </c>
    </row>
    <row r="394" spans="1:7" ht="15">
      <c r="A394" s="86" t="s">
        <v>3500</v>
      </c>
      <c r="B394" s="79">
        <v>3</v>
      </c>
      <c r="C394" s="104">
        <v>0.001067742764040992</v>
      </c>
      <c r="D394" s="79" t="s">
        <v>3067</v>
      </c>
      <c r="E394" s="79" t="b">
        <v>0</v>
      </c>
      <c r="F394" s="79" t="b">
        <v>0</v>
      </c>
      <c r="G394" s="79" t="b">
        <v>0</v>
      </c>
    </row>
    <row r="395" spans="1:7" ht="15">
      <c r="A395" s="86" t="s">
        <v>2714</v>
      </c>
      <c r="B395" s="79">
        <v>3</v>
      </c>
      <c r="C395" s="104">
        <v>0.001067742764040992</v>
      </c>
      <c r="D395" s="79" t="s">
        <v>3067</v>
      </c>
      <c r="E395" s="79" t="b">
        <v>0</v>
      </c>
      <c r="F395" s="79" t="b">
        <v>0</v>
      </c>
      <c r="G395" s="79" t="b">
        <v>0</v>
      </c>
    </row>
    <row r="396" spans="1:7" ht="15">
      <c r="A396" s="86" t="s">
        <v>2902</v>
      </c>
      <c r="B396" s="79">
        <v>3</v>
      </c>
      <c r="C396" s="104">
        <v>0.001067742764040992</v>
      </c>
      <c r="D396" s="79" t="s">
        <v>3067</v>
      </c>
      <c r="E396" s="79" t="b">
        <v>0</v>
      </c>
      <c r="F396" s="79" t="b">
        <v>0</v>
      </c>
      <c r="G396" s="79" t="b">
        <v>0</v>
      </c>
    </row>
    <row r="397" spans="1:7" ht="15">
      <c r="A397" s="86" t="s">
        <v>906</v>
      </c>
      <c r="B397" s="79">
        <v>3</v>
      </c>
      <c r="C397" s="104">
        <v>0.001067742764040992</v>
      </c>
      <c r="D397" s="79" t="s">
        <v>3067</v>
      </c>
      <c r="E397" s="79" t="b">
        <v>0</v>
      </c>
      <c r="F397" s="79" t="b">
        <v>0</v>
      </c>
      <c r="G397" s="79" t="b">
        <v>0</v>
      </c>
    </row>
    <row r="398" spans="1:7" ht="15">
      <c r="A398" s="86" t="s">
        <v>1009</v>
      </c>
      <c r="B398" s="79">
        <v>3</v>
      </c>
      <c r="C398" s="104">
        <v>0.001067742764040992</v>
      </c>
      <c r="D398" s="79" t="s">
        <v>3067</v>
      </c>
      <c r="E398" s="79" t="b">
        <v>0</v>
      </c>
      <c r="F398" s="79" t="b">
        <v>0</v>
      </c>
      <c r="G398" s="79" t="b">
        <v>0</v>
      </c>
    </row>
    <row r="399" spans="1:7" ht="15">
      <c r="A399" s="86" t="s">
        <v>2812</v>
      </c>
      <c r="B399" s="79">
        <v>3</v>
      </c>
      <c r="C399" s="104">
        <v>0.001067742764040992</v>
      </c>
      <c r="D399" s="79" t="s">
        <v>3067</v>
      </c>
      <c r="E399" s="79" t="b">
        <v>0</v>
      </c>
      <c r="F399" s="79" t="b">
        <v>0</v>
      </c>
      <c r="G399" s="79" t="b">
        <v>0</v>
      </c>
    </row>
    <row r="400" spans="1:7" ht="15">
      <c r="A400" s="86" t="s">
        <v>2590</v>
      </c>
      <c r="B400" s="79">
        <v>3</v>
      </c>
      <c r="C400" s="104">
        <v>0.001067742764040992</v>
      </c>
      <c r="D400" s="79" t="s">
        <v>3067</v>
      </c>
      <c r="E400" s="79" t="b">
        <v>0</v>
      </c>
      <c r="F400" s="79" t="b">
        <v>0</v>
      </c>
      <c r="G400" s="79" t="b">
        <v>0</v>
      </c>
    </row>
    <row r="401" spans="1:7" ht="15">
      <c r="A401" s="86" t="s">
        <v>2738</v>
      </c>
      <c r="B401" s="79">
        <v>3</v>
      </c>
      <c r="C401" s="104">
        <v>0.001067742764040992</v>
      </c>
      <c r="D401" s="79" t="s">
        <v>3067</v>
      </c>
      <c r="E401" s="79" t="b">
        <v>0</v>
      </c>
      <c r="F401" s="79" t="b">
        <v>0</v>
      </c>
      <c r="G401" s="79" t="b">
        <v>0</v>
      </c>
    </row>
    <row r="402" spans="1:7" ht="15">
      <c r="A402" s="86" t="s">
        <v>2751</v>
      </c>
      <c r="B402" s="79">
        <v>3</v>
      </c>
      <c r="C402" s="104">
        <v>0.001067742764040992</v>
      </c>
      <c r="D402" s="79" t="s">
        <v>3067</v>
      </c>
      <c r="E402" s="79" t="b">
        <v>0</v>
      </c>
      <c r="F402" s="79" t="b">
        <v>0</v>
      </c>
      <c r="G402" s="79" t="b">
        <v>0</v>
      </c>
    </row>
    <row r="403" spans="1:7" ht="15">
      <c r="A403" s="86" t="s">
        <v>2553</v>
      </c>
      <c r="B403" s="79">
        <v>3</v>
      </c>
      <c r="C403" s="104">
        <v>0.001067742764040992</v>
      </c>
      <c r="D403" s="79" t="s">
        <v>3067</v>
      </c>
      <c r="E403" s="79" t="b">
        <v>0</v>
      </c>
      <c r="F403" s="79" t="b">
        <v>0</v>
      </c>
      <c r="G403" s="79" t="b">
        <v>0</v>
      </c>
    </row>
    <row r="404" spans="1:7" ht="15">
      <c r="A404" s="86" t="s">
        <v>2653</v>
      </c>
      <c r="B404" s="79">
        <v>3</v>
      </c>
      <c r="C404" s="104">
        <v>0.001067742764040992</v>
      </c>
      <c r="D404" s="79" t="s">
        <v>3067</v>
      </c>
      <c r="E404" s="79" t="b">
        <v>0</v>
      </c>
      <c r="F404" s="79" t="b">
        <v>0</v>
      </c>
      <c r="G404" s="79" t="b">
        <v>0</v>
      </c>
    </row>
    <row r="405" spans="1:7" ht="15">
      <c r="A405" s="86" t="s">
        <v>2716</v>
      </c>
      <c r="B405" s="79">
        <v>3</v>
      </c>
      <c r="C405" s="104">
        <v>0.001067742764040992</v>
      </c>
      <c r="D405" s="79" t="s">
        <v>3067</v>
      </c>
      <c r="E405" s="79" t="b">
        <v>1</v>
      </c>
      <c r="F405" s="79" t="b">
        <v>0</v>
      </c>
      <c r="G405" s="79" t="b">
        <v>0</v>
      </c>
    </row>
    <row r="406" spans="1:7" ht="15">
      <c r="A406" s="86" t="s">
        <v>2699</v>
      </c>
      <c r="B406" s="79">
        <v>3</v>
      </c>
      <c r="C406" s="104">
        <v>0.001067742764040992</v>
      </c>
      <c r="D406" s="79" t="s">
        <v>3067</v>
      </c>
      <c r="E406" s="79" t="b">
        <v>0</v>
      </c>
      <c r="F406" s="79" t="b">
        <v>0</v>
      </c>
      <c r="G406" s="79" t="b">
        <v>0</v>
      </c>
    </row>
    <row r="407" spans="1:7" ht="15">
      <c r="A407" s="86" t="s">
        <v>2313</v>
      </c>
      <c r="B407" s="79">
        <v>3</v>
      </c>
      <c r="C407" s="104">
        <v>0.001067742764040992</v>
      </c>
      <c r="D407" s="79" t="s">
        <v>3067</v>
      </c>
      <c r="E407" s="79" t="b">
        <v>0</v>
      </c>
      <c r="F407" s="79" t="b">
        <v>0</v>
      </c>
      <c r="G407" s="79" t="b">
        <v>0</v>
      </c>
    </row>
    <row r="408" spans="1:7" ht="15">
      <c r="A408" s="86" t="s">
        <v>2806</v>
      </c>
      <c r="B408" s="79">
        <v>3</v>
      </c>
      <c r="C408" s="104">
        <v>0.001067742764040992</v>
      </c>
      <c r="D408" s="79" t="s">
        <v>3067</v>
      </c>
      <c r="E408" s="79" t="b">
        <v>0</v>
      </c>
      <c r="F408" s="79" t="b">
        <v>1</v>
      </c>
      <c r="G408" s="79" t="b">
        <v>0</v>
      </c>
    </row>
    <row r="409" spans="1:7" ht="15">
      <c r="A409" s="86" t="s">
        <v>2711</v>
      </c>
      <c r="B409" s="79">
        <v>3</v>
      </c>
      <c r="C409" s="104">
        <v>0.001067742764040992</v>
      </c>
      <c r="D409" s="79" t="s">
        <v>3067</v>
      </c>
      <c r="E409" s="79" t="b">
        <v>0</v>
      </c>
      <c r="F409" s="79" t="b">
        <v>0</v>
      </c>
      <c r="G409" s="79" t="b">
        <v>0</v>
      </c>
    </row>
    <row r="410" spans="1:7" ht="15">
      <c r="A410" s="86" t="s">
        <v>2878</v>
      </c>
      <c r="B410" s="79">
        <v>3</v>
      </c>
      <c r="C410" s="104">
        <v>0.001067742764040992</v>
      </c>
      <c r="D410" s="79" t="s">
        <v>3067</v>
      </c>
      <c r="E410" s="79" t="b">
        <v>0</v>
      </c>
      <c r="F410" s="79" t="b">
        <v>0</v>
      </c>
      <c r="G410" s="79" t="b">
        <v>0</v>
      </c>
    </row>
    <row r="411" spans="1:7" ht="15">
      <c r="A411" s="86" t="s">
        <v>2797</v>
      </c>
      <c r="B411" s="79">
        <v>3</v>
      </c>
      <c r="C411" s="104">
        <v>0.001067742764040992</v>
      </c>
      <c r="D411" s="79" t="s">
        <v>3067</v>
      </c>
      <c r="E411" s="79" t="b">
        <v>0</v>
      </c>
      <c r="F411" s="79" t="b">
        <v>0</v>
      </c>
      <c r="G411" s="79" t="b">
        <v>0</v>
      </c>
    </row>
    <row r="412" spans="1:7" ht="15">
      <c r="A412" s="86" t="s">
        <v>2681</v>
      </c>
      <c r="B412" s="79">
        <v>3</v>
      </c>
      <c r="C412" s="104">
        <v>0.001067742764040992</v>
      </c>
      <c r="D412" s="79" t="s">
        <v>3067</v>
      </c>
      <c r="E412" s="79" t="b">
        <v>0</v>
      </c>
      <c r="F412" s="79" t="b">
        <v>0</v>
      </c>
      <c r="G412" s="79" t="b">
        <v>0</v>
      </c>
    </row>
    <row r="413" spans="1:7" ht="15">
      <c r="A413" s="86" t="s">
        <v>302</v>
      </c>
      <c r="B413" s="79">
        <v>3</v>
      </c>
      <c r="C413" s="104">
        <v>0.001067742764040992</v>
      </c>
      <c r="D413" s="79" t="s">
        <v>3067</v>
      </c>
      <c r="E413" s="79" t="b">
        <v>0</v>
      </c>
      <c r="F413" s="79" t="b">
        <v>0</v>
      </c>
      <c r="G413" s="79" t="b">
        <v>0</v>
      </c>
    </row>
    <row r="414" spans="1:7" ht="15">
      <c r="A414" s="86" t="s">
        <v>2685</v>
      </c>
      <c r="B414" s="79">
        <v>3</v>
      </c>
      <c r="C414" s="104">
        <v>0.001067742764040992</v>
      </c>
      <c r="D414" s="79" t="s">
        <v>3067</v>
      </c>
      <c r="E414" s="79" t="b">
        <v>0</v>
      </c>
      <c r="F414" s="79" t="b">
        <v>0</v>
      </c>
      <c r="G414" s="79" t="b">
        <v>0</v>
      </c>
    </row>
    <row r="415" spans="1:7" ht="15">
      <c r="A415" s="86" t="s">
        <v>1012</v>
      </c>
      <c r="B415" s="79">
        <v>3</v>
      </c>
      <c r="C415" s="104">
        <v>0.001067742764040992</v>
      </c>
      <c r="D415" s="79" t="s">
        <v>3067</v>
      </c>
      <c r="E415" s="79" t="b">
        <v>0</v>
      </c>
      <c r="F415" s="79" t="b">
        <v>0</v>
      </c>
      <c r="G415" s="79" t="b">
        <v>0</v>
      </c>
    </row>
    <row r="416" spans="1:7" ht="15">
      <c r="A416" s="86" t="s">
        <v>2877</v>
      </c>
      <c r="B416" s="79">
        <v>3</v>
      </c>
      <c r="C416" s="104">
        <v>0.001067742764040992</v>
      </c>
      <c r="D416" s="79" t="s">
        <v>3067</v>
      </c>
      <c r="E416" s="79" t="b">
        <v>0</v>
      </c>
      <c r="F416" s="79" t="b">
        <v>0</v>
      </c>
      <c r="G416" s="79" t="b">
        <v>0</v>
      </c>
    </row>
    <row r="417" spans="1:7" ht="15">
      <c r="A417" s="86" t="s">
        <v>2723</v>
      </c>
      <c r="B417" s="79">
        <v>3</v>
      </c>
      <c r="C417" s="104">
        <v>0.001067742764040992</v>
      </c>
      <c r="D417" s="79" t="s">
        <v>3067</v>
      </c>
      <c r="E417" s="79" t="b">
        <v>0</v>
      </c>
      <c r="F417" s="79" t="b">
        <v>0</v>
      </c>
      <c r="G417" s="79" t="b">
        <v>0</v>
      </c>
    </row>
    <row r="418" spans="1:7" ht="15">
      <c r="A418" s="86" t="s">
        <v>3501</v>
      </c>
      <c r="B418" s="79">
        <v>3</v>
      </c>
      <c r="C418" s="104">
        <v>0.001067742764040992</v>
      </c>
      <c r="D418" s="79" t="s">
        <v>3067</v>
      </c>
      <c r="E418" s="79" t="b">
        <v>0</v>
      </c>
      <c r="F418" s="79" t="b">
        <v>0</v>
      </c>
      <c r="G418" s="79" t="b">
        <v>0</v>
      </c>
    </row>
    <row r="419" spans="1:7" ht="15">
      <c r="A419" s="86" t="s">
        <v>918</v>
      </c>
      <c r="B419" s="79">
        <v>3</v>
      </c>
      <c r="C419" s="104">
        <v>0.001067742764040992</v>
      </c>
      <c r="D419" s="79" t="s">
        <v>3067</v>
      </c>
      <c r="E419" s="79" t="b">
        <v>0</v>
      </c>
      <c r="F419" s="79" t="b">
        <v>0</v>
      </c>
      <c r="G419" s="79" t="b">
        <v>0</v>
      </c>
    </row>
    <row r="420" spans="1:7" ht="15">
      <c r="A420" s="86" t="s">
        <v>2761</v>
      </c>
      <c r="B420" s="79">
        <v>3</v>
      </c>
      <c r="C420" s="104">
        <v>0.001067742764040992</v>
      </c>
      <c r="D420" s="79" t="s">
        <v>3067</v>
      </c>
      <c r="E420" s="79" t="b">
        <v>0</v>
      </c>
      <c r="F420" s="79" t="b">
        <v>0</v>
      </c>
      <c r="G420" s="79" t="b">
        <v>0</v>
      </c>
    </row>
    <row r="421" spans="1:7" ht="15">
      <c r="A421" s="86" t="s">
        <v>2601</v>
      </c>
      <c r="B421" s="79">
        <v>3</v>
      </c>
      <c r="C421" s="104">
        <v>0.001067742764040992</v>
      </c>
      <c r="D421" s="79" t="s">
        <v>3067</v>
      </c>
      <c r="E421" s="79" t="b">
        <v>0</v>
      </c>
      <c r="F421" s="79" t="b">
        <v>0</v>
      </c>
      <c r="G421" s="79" t="b">
        <v>0</v>
      </c>
    </row>
    <row r="422" spans="1:7" ht="15">
      <c r="A422" s="86" t="s">
        <v>2635</v>
      </c>
      <c r="B422" s="79">
        <v>3</v>
      </c>
      <c r="C422" s="104">
        <v>0.001067742764040992</v>
      </c>
      <c r="D422" s="79" t="s">
        <v>3067</v>
      </c>
      <c r="E422" s="79" t="b">
        <v>0</v>
      </c>
      <c r="F422" s="79" t="b">
        <v>0</v>
      </c>
      <c r="G422" s="79" t="b">
        <v>0</v>
      </c>
    </row>
    <row r="423" spans="1:7" ht="15">
      <c r="A423" s="86" t="s">
        <v>2523</v>
      </c>
      <c r="B423" s="79">
        <v>3</v>
      </c>
      <c r="C423" s="104">
        <v>0.001067742764040992</v>
      </c>
      <c r="D423" s="79" t="s">
        <v>3067</v>
      </c>
      <c r="E423" s="79" t="b">
        <v>0</v>
      </c>
      <c r="F423" s="79" t="b">
        <v>0</v>
      </c>
      <c r="G423" s="79" t="b">
        <v>0</v>
      </c>
    </row>
    <row r="424" spans="1:7" ht="15">
      <c r="A424" s="86" t="s">
        <v>2780</v>
      </c>
      <c r="B424" s="79">
        <v>3</v>
      </c>
      <c r="C424" s="104">
        <v>0.001067742764040992</v>
      </c>
      <c r="D424" s="79" t="s">
        <v>3067</v>
      </c>
      <c r="E424" s="79" t="b">
        <v>0</v>
      </c>
      <c r="F424" s="79" t="b">
        <v>0</v>
      </c>
      <c r="G424" s="79" t="b">
        <v>0</v>
      </c>
    </row>
    <row r="425" spans="1:7" ht="15">
      <c r="A425" s="86" t="s">
        <v>3502</v>
      </c>
      <c r="B425" s="79">
        <v>3</v>
      </c>
      <c r="C425" s="104">
        <v>0.001067742764040992</v>
      </c>
      <c r="D425" s="79" t="s">
        <v>3067</v>
      </c>
      <c r="E425" s="79" t="b">
        <v>0</v>
      </c>
      <c r="F425" s="79" t="b">
        <v>0</v>
      </c>
      <c r="G425" s="79" t="b">
        <v>0</v>
      </c>
    </row>
    <row r="426" spans="1:7" ht="15">
      <c r="A426" s="86" t="s">
        <v>2586</v>
      </c>
      <c r="B426" s="79">
        <v>3</v>
      </c>
      <c r="C426" s="104">
        <v>0.001067742764040992</v>
      </c>
      <c r="D426" s="79" t="s">
        <v>3067</v>
      </c>
      <c r="E426" s="79" t="b">
        <v>0</v>
      </c>
      <c r="F426" s="79" t="b">
        <v>0</v>
      </c>
      <c r="G426" s="79" t="b">
        <v>0</v>
      </c>
    </row>
    <row r="427" spans="1:7" ht="15">
      <c r="A427" s="86" t="s">
        <v>2581</v>
      </c>
      <c r="B427" s="79">
        <v>3</v>
      </c>
      <c r="C427" s="104">
        <v>0.001067742764040992</v>
      </c>
      <c r="D427" s="79" t="s">
        <v>3067</v>
      </c>
      <c r="E427" s="79" t="b">
        <v>0</v>
      </c>
      <c r="F427" s="79" t="b">
        <v>0</v>
      </c>
      <c r="G427" s="79" t="b">
        <v>0</v>
      </c>
    </row>
    <row r="428" spans="1:7" ht="15">
      <c r="A428" s="86" t="s">
        <v>3503</v>
      </c>
      <c r="B428" s="79">
        <v>3</v>
      </c>
      <c r="C428" s="104">
        <v>0.001067742764040992</v>
      </c>
      <c r="D428" s="79" t="s">
        <v>3067</v>
      </c>
      <c r="E428" s="79" t="b">
        <v>0</v>
      </c>
      <c r="F428" s="79" t="b">
        <v>0</v>
      </c>
      <c r="G428" s="79" t="b">
        <v>0</v>
      </c>
    </row>
    <row r="429" spans="1:7" ht="15">
      <c r="A429" s="86" t="s">
        <v>2874</v>
      </c>
      <c r="B429" s="79">
        <v>3</v>
      </c>
      <c r="C429" s="104">
        <v>0.001067742764040992</v>
      </c>
      <c r="D429" s="79" t="s">
        <v>3067</v>
      </c>
      <c r="E429" s="79" t="b">
        <v>0</v>
      </c>
      <c r="F429" s="79" t="b">
        <v>0</v>
      </c>
      <c r="G429" s="79" t="b">
        <v>0</v>
      </c>
    </row>
    <row r="430" spans="1:7" ht="15">
      <c r="A430" s="86" t="s">
        <v>2768</v>
      </c>
      <c r="B430" s="79">
        <v>3</v>
      </c>
      <c r="C430" s="104">
        <v>0.001067742764040992</v>
      </c>
      <c r="D430" s="79" t="s">
        <v>3067</v>
      </c>
      <c r="E430" s="79" t="b">
        <v>0</v>
      </c>
      <c r="F430" s="79" t="b">
        <v>0</v>
      </c>
      <c r="G430" s="79" t="b">
        <v>0</v>
      </c>
    </row>
    <row r="431" spans="1:7" ht="15">
      <c r="A431" s="86" t="s">
        <v>2884</v>
      </c>
      <c r="B431" s="79">
        <v>3</v>
      </c>
      <c r="C431" s="104">
        <v>0.001067742764040992</v>
      </c>
      <c r="D431" s="79" t="s">
        <v>3067</v>
      </c>
      <c r="E431" s="79" t="b">
        <v>0</v>
      </c>
      <c r="F431" s="79" t="b">
        <v>0</v>
      </c>
      <c r="G431" s="79" t="b">
        <v>0</v>
      </c>
    </row>
    <row r="432" spans="1:7" ht="15">
      <c r="A432" s="86" t="s">
        <v>2539</v>
      </c>
      <c r="B432" s="79">
        <v>3</v>
      </c>
      <c r="C432" s="104">
        <v>0.001067742764040992</v>
      </c>
      <c r="D432" s="79" t="s">
        <v>3067</v>
      </c>
      <c r="E432" s="79" t="b">
        <v>0</v>
      </c>
      <c r="F432" s="79" t="b">
        <v>0</v>
      </c>
      <c r="G432" s="79" t="b">
        <v>0</v>
      </c>
    </row>
    <row r="433" spans="1:7" ht="15">
      <c r="A433" s="86" t="s">
        <v>1107</v>
      </c>
      <c r="B433" s="79">
        <v>3</v>
      </c>
      <c r="C433" s="104">
        <v>0.001067742764040992</v>
      </c>
      <c r="D433" s="79" t="s">
        <v>3067</v>
      </c>
      <c r="E433" s="79" t="b">
        <v>0</v>
      </c>
      <c r="F433" s="79" t="b">
        <v>0</v>
      </c>
      <c r="G433" s="79" t="b">
        <v>0</v>
      </c>
    </row>
    <row r="434" spans="1:7" ht="15">
      <c r="A434" s="86" t="s">
        <v>2755</v>
      </c>
      <c r="B434" s="79">
        <v>3</v>
      </c>
      <c r="C434" s="104">
        <v>0.001067742764040992</v>
      </c>
      <c r="D434" s="79" t="s">
        <v>3067</v>
      </c>
      <c r="E434" s="79" t="b">
        <v>0</v>
      </c>
      <c r="F434" s="79" t="b">
        <v>0</v>
      </c>
      <c r="G434" s="79" t="b">
        <v>0</v>
      </c>
    </row>
    <row r="435" spans="1:7" ht="15">
      <c r="A435" s="86" t="s">
        <v>2916</v>
      </c>
      <c r="B435" s="79">
        <v>3</v>
      </c>
      <c r="C435" s="104">
        <v>0.001067742764040992</v>
      </c>
      <c r="D435" s="79" t="s">
        <v>3067</v>
      </c>
      <c r="E435" s="79" t="b">
        <v>0</v>
      </c>
      <c r="F435" s="79" t="b">
        <v>0</v>
      </c>
      <c r="G435" s="79" t="b">
        <v>0</v>
      </c>
    </row>
    <row r="436" spans="1:7" ht="15">
      <c r="A436" s="86" t="s">
        <v>2769</v>
      </c>
      <c r="B436" s="79">
        <v>3</v>
      </c>
      <c r="C436" s="104">
        <v>0.001067742764040992</v>
      </c>
      <c r="D436" s="79" t="s">
        <v>3067</v>
      </c>
      <c r="E436" s="79" t="b">
        <v>0</v>
      </c>
      <c r="F436" s="79" t="b">
        <v>0</v>
      </c>
      <c r="G436" s="79" t="b">
        <v>0</v>
      </c>
    </row>
    <row r="437" spans="1:7" ht="15">
      <c r="A437" s="86" t="s">
        <v>2694</v>
      </c>
      <c r="B437" s="79">
        <v>2</v>
      </c>
      <c r="C437" s="104">
        <v>0.0007756065821805387</v>
      </c>
      <c r="D437" s="79" t="s">
        <v>3067</v>
      </c>
      <c r="E437" s="79" t="b">
        <v>0</v>
      </c>
      <c r="F437" s="79" t="b">
        <v>0</v>
      </c>
      <c r="G437" s="79" t="b">
        <v>0</v>
      </c>
    </row>
    <row r="438" spans="1:7" ht="15">
      <c r="A438" s="86" t="s">
        <v>2628</v>
      </c>
      <c r="B438" s="79">
        <v>2</v>
      </c>
      <c r="C438" s="104">
        <v>0.0007756065821805387</v>
      </c>
      <c r="D438" s="79" t="s">
        <v>3067</v>
      </c>
      <c r="E438" s="79" t="b">
        <v>0</v>
      </c>
      <c r="F438" s="79" t="b">
        <v>0</v>
      </c>
      <c r="G438" s="79" t="b">
        <v>0</v>
      </c>
    </row>
    <row r="439" spans="1:7" ht="15">
      <c r="A439" s="86" t="s">
        <v>2591</v>
      </c>
      <c r="B439" s="79">
        <v>2</v>
      </c>
      <c r="C439" s="104">
        <v>0.0007756065821805387</v>
      </c>
      <c r="D439" s="79" t="s">
        <v>3067</v>
      </c>
      <c r="E439" s="79" t="b">
        <v>0</v>
      </c>
      <c r="F439" s="79" t="b">
        <v>0</v>
      </c>
      <c r="G439" s="79" t="b">
        <v>0</v>
      </c>
    </row>
    <row r="440" spans="1:7" ht="15">
      <c r="A440" s="86" t="s">
        <v>846</v>
      </c>
      <c r="B440" s="79">
        <v>2</v>
      </c>
      <c r="C440" s="104">
        <v>0.0007756065821805387</v>
      </c>
      <c r="D440" s="79" t="s">
        <v>3067</v>
      </c>
      <c r="E440" s="79" t="b">
        <v>0</v>
      </c>
      <c r="F440" s="79" t="b">
        <v>0</v>
      </c>
      <c r="G440" s="79" t="b">
        <v>0</v>
      </c>
    </row>
    <row r="441" spans="1:7" ht="15">
      <c r="A441" s="86" t="s">
        <v>2715</v>
      </c>
      <c r="B441" s="79">
        <v>2</v>
      </c>
      <c r="C441" s="104">
        <v>0.0007756065821805387</v>
      </c>
      <c r="D441" s="79" t="s">
        <v>3067</v>
      </c>
      <c r="E441" s="79" t="b">
        <v>0</v>
      </c>
      <c r="F441" s="79" t="b">
        <v>0</v>
      </c>
      <c r="G441" s="79" t="b">
        <v>0</v>
      </c>
    </row>
    <row r="442" spans="1:7" ht="15">
      <c r="A442" s="86" t="s">
        <v>2602</v>
      </c>
      <c r="B442" s="79">
        <v>2</v>
      </c>
      <c r="C442" s="104">
        <v>0.0007756065821805387</v>
      </c>
      <c r="D442" s="79" t="s">
        <v>3067</v>
      </c>
      <c r="E442" s="79" t="b">
        <v>1</v>
      </c>
      <c r="F442" s="79" t="b">
        <v>0</v>
      </c>
      <c r="G442" s="79" t="b">
        <v>0</v>
      </c>
    </row>
    <row r="443" spans="1:7" ht="15">
      <c r="A443" s="86" t="s">
        <v>3504</v>
      </c>
      <c r="B443" s="79">
        <v>2</v>
      </c>
      <c r="C443" s="104">
        <v>0.0007756065821805387</v>
      </c>
      <c r="D443" s="79" t="s">
        <v>3067</v>
      </c>
      <c r="E443" s="79" t="b">
        <v>0</v>
      </c>
      <c r="F443" s="79" t="b">
        <v>0</v>
      </c>
      <c r="G443" s="79" t="b">
        <v>0</v>
      </c>
    </row>
    <row r="444" spans="1:7" ht="15">
      <c r="A444" s="86" t="s">
        <v>2663</v>
      </c>
      <c r="B444" s="79">
        <v>2</v>
      </c>
      <c r="C444" s="104">
        <v>0.0007756065821805387</v>
      </c>
      <c r="D444" s="79" t="s">
        <v>3067</v>
      </c>
      <c r="E444" s="79" t="b">
        <v>0</v>
      </c>
      <c r="F444" s="79" t="b">
        <v>0</v>
      </c>
      <c r="G444" s="79" t="b">
        <v>0</v>
      </c>
    </row>
    <row r="445" spans="1:7" ht="15">
      <c r="A445" s="86" t="s">
        <v>2785</v>
      </c>
      <c r="B445" s="79">
        <v>2</v>
      </c>
      <c r="C445" s="104">
        <v>0.0007756065821805387</v>
      </c>
      <c r="D445" s="79" t="s">
        <v>3067</v>
      </c>
      <c r="E445" s="79" t="b">
        <v>0</v>
      </c>
      <c r="F445" s="79" t="b">
        <v>0</v>
      </c>
      <c r="G445" s="79" t="b">
        <v>0</v>
      </c>
    </row>
    <row r="446" spans="1:7" ht="15">
      <c r="A446" s="86" t="s">
        <v>3505</v>
      </c>
      <c r="B446" s="79">
        <v>2</v>
      </c>
      <c r="C446" s="104">
        <v>0.0007756065821805387</v>
      </c>
      <c r="D446" s="79" t="s">
        <v>3067</v>
      </c>
      <c r="E446" s="79" t="b">
        <v>0</v>
      </c>
      <c r="F446" s="79" t="b">
        <v>0</v>
      </c>
      <c r="G446" s="79" t="b">
        <v>0</v>
      </c>
    </row>
    <row r="447" spans="1:7" ht="15">
      <c r="A447" s="86" t="s">
        <v>970</v>
      </c>
      <c r="B447" s="79">
        <v>2</v>
      </c>
      <c r="C447" s="104">
        <v>0.0007756065821805387</v>
      </c>
      <c r="D447" s="79" t="s">
        <v>3067</v>
      </c>
      <c r="E447" s="79" t="b">
        <v>0</v>
      </c>
      <c r="F447" s="79" t="b">
        <v>0</v>
      </c>
      <c r="G447" s="79" t="b">
        <v>0</v>
      </c>
    </row>
    <row r="448" spans="1:7" ht="15">
      <c r="A448" s="86" t="s">
        <v>3506</v>
      </c>
      <c r="B448" s="79">
        <v>2</v>
      </c>
      <c r="C448" s="104">
        <v>0.0007756065821805387</v>
      </c>
      <c r="D448" s="79" t="s">
        <v>3067</v>
      </c>
      <c r="E448" s="79" t="b">
        <v>0</v>
      </c>
      <c r="F448" s="79" t="b">
        <v>0</v>
      </c>
      <c r="G448" s="79" t="b">
        <v>0</v>
      </c>
    </row>
    <row r="449" spans="1:7" ht="15">
      <c r="A449" s="86" t="s">
        <v>2937</v>
      </c>
      <c r="B449" s="79">
        <v>2</v>
      </c>
      <c r="C449" s="104">
        <v>0.0007756065821805387</v>
      </c>
      <c r="D449" s="79" t="s">
        <v>3067</v>
      </c>
      <c r="E449" s="79" t="b">
        <v>0</v>
      </c>
      <c r="F449" s="79" t="b">
        <v>0</v>
      </c>
      <c r="G449" s="79" t="b">
        <v>0</v>
      </c>
    </row>
    <row r="450" spans="1:7" ht="15">
      <c r="A450" s="86" t="s">
        <v>901</v>
      </c>
      <c r="B450" s="79">
        <v>2</v>
      </c>
      <c r="C450" s="104">
        <v>0.0007756065821805387</v>
      </c>
      <c r="D450" s="79" t="s">
        <v>3067</v>
      </c>
      <c r="E450" s="79" t="b">
        <v>0</v>
      </c>
      <c r="F450" s="79" t="b">
        <v>0</v>
      </c>
      <c r="G450" s="79" t="b">
        <v>0</v>
      </c>
    </row>
    <row r="451" spans="1:7" ht="15">
      <c r="A451" s="86" t="s">
        <v>3507</v>
      </c>
      <c r="B451" s="79">
        <v>2</v>
      </c>
      <c r="C451" s="104">
        <v>0.0007756065821805387</v>
      </c>
      <c r="D451" s="79" t="s">
        <v>3067</v>
      </c>
      <c r="E451" s="79" t="b">
        <v>0</v>
      </c>
      <c r="F451" s="79" t="b">
        <v>0</v>
      </c>
      <c r="G451" s="79" t="b">
        <v>0</v>
      </c>
    </row>
    <row r="452" spans="1:7" ht="15">
      <c r="A452" s="86" t="s">
        <v>3011</v>
      </c>
      <c r="B452" s="79">
        <v>2</v>
      </c>
      <c r="C452" s="104">
        <v>0.0007756065821805387</v>
      </c>
      <c r="D452" s="79" t="s">
        <v>3067</v>
      </c>
      <c r="E452" s="79" t="b">
        <v>0</v>
      </c>
      <c r="F452" s="79" t="b">
        <v>0</v>
      </c>
      <c r="G452" s="79" t="b">
        <v>0</v>
      </c>
    </row>
    <row r="453" spans="1:7" ht="15">
      <c r="A453" s="86" t="s">
        <v>2684</v>
      </c>
      <c r="B453" s="79">
        <v>2</v>
      </c>
      <c r="C453" s="104">
        <v>0.0007756065821805387</v>
      </c>
      <c r="D453" s="79" t="s">
        <v>3067</v>
      </c>
      <c r="E453" s="79" t="b">
        <v>0</v>
      </c>
      <c r="F453" s="79" t="b">
        <v>0</v>
      </c>
      <c r="G453" s="79" t="b">
        <v>0</v>
      </c>
    </row>
    <row r="454" spans="1:7" ht="15">
      <c r="A454" s="86" t="s">
        <v>2790</v>
      </c>
      <c r="B454" s="79">
        <v>2</v>
      </c>
      <c r="C454" s="104">
        <v>0.0007756065821805387</v>
      </c>
      <c r="D454" s="79" t="s">
        <v>3067</v>
      </c>
      <c r="E454" s="79" t="b">
        <v>0</v>
      </c>
      <c r="F454" s="79" t="b">
        <v>0</v>
      </c>
      <c r="G454" s="79" t="b">
        <v>0</v>
      </c>
    </row>
    <row r="455" spans="1:7" ht="15">
      <c r="A455" s="86" t="s">
        <v>3508</v>
      </c>
      <c r="B455" s="79">
        <v>2</v>
      </c>
      <c r="C455" s="104">
        <v>0.0007756065821805387</v>
      </c>
      <c r="D455" s="79" t="s">
        <v>3067</v>
      </c>
      <c r="E455" s="79" t="b">
        <v>0</v>
      </c>
      <c r="F455" s="79" t="b">
        <v>0</v>
      </c>
      <c r="G455" s="79" t="b">
        <v>0</v>
      </c>
    </row>
    <row r="456" spans="1:7" ht="15">
      <c r="A456" s="86" t="s">
        <v>2886</v>
      </c>
      <c r="B456" s="79">
        <v>2</v>
      </c>
      <c r="C456" s="104">
        <v>0.0007756065821805387</v>
      </c>
      <c r="D456" s="79" t="s">
        <v>3067</v>
      </c>
      <c r="E456" s="79" t="b">
        <v>0</v>
      </c>
      <c r="F456" s="79" t="b">
        <v>0</v>
      </c>
      <c r="G456" s="79" t="b">
        <v>0</v>
      </c>
    </row>
    <row r="457" spans="1:7" ht="15">
      <c r="A457" s="86" t="s">
        <v>3509</v>
      </c>
      <c r="B457" s="79">
        <v>2</v>
      </c>
      <c r="C457" s="104">
        <v>0.0007756065821805387</v>
      </c>
      <c r="D457" s="79" t="s">
        <v>3067</v>
      </c>
      <c r="E457" s="79" t="b">
        <v>0</v>
      </c>
      <c r="F457" s="79" t="b">
        <v>0</v>
      </c>
      <c r="G457" s="79" t="b">
        <v>0</v>
      </c>
    </row>
    <row r="458" spans="1:7" ht="15">
      <c r="A458" s="86" t="s">
        <v>2855</v>
      </c>
      <c r="B458" s="79">
        <v>2</v>
      </c>
      <c r="C458" s="104">
        <v>0.0007756065821805387</v>
      </c>
      <c r="D458" s="79" t="s">
        <v>3067</v>
      </c>
      <c r="E458" s="79" t="b">
        <v>0</v>
      </c>
      <c r="F458" s="79" t="b">
        <v>0</v>
      </c>
      <c r="G458" s="79" t="b">
        <v>0</v>
      </c>
    </row>
    <row r="459" spans="1:7" ht="15">
      <c r="A459" s="86" t="s">
        <v>2807</v>
      </c>
      <c r="B459" s="79">
        <v>2</v>
      </c>
      <c r="C459" s="104">
        <v>0.0007756065821805387</v>
      </c>
      <c r="D459" s="79" t="s">
        <v>3067</v>
      </c>
      <c r="E459" s="79" t="b">
        <v>0</v>
      </c>
      <c r="F459" s="79" t="b">
        <v>0</v>
      </c>
      <c r="G459" s="79" t="b">
        <v>0</v>
      </c>
    </row>
    <row r="460" spans="1:7" ht="15">
      <c r="A460" s="86" t="s">
        <v>2520</v>
      </c>
      <c r="B460" s="79">
        <v>2</v>
      </c>
      <c r="C460" s="104">
        <v>0.0007756065821805387</v>
      </c>
      <c r="D460" s="79" t="s">
        <v>3067</v>
      </c>
      <c r="E460" s="79" t="b">
        <v>1</v>
      </c>
      <c r="F460" s="79" t="b">
        <v>0</v>
      </c>
      <c r="G460" s="79" t="b">
        <v>0</v>
      </c>
    </row>
    <row r="461" spans="1:7" ht="15">
      <c r="A461" s="86" t="s">
        <v>2910</v>
      </c>
      <c r="B461" s="79">
        <v>2</v>
      </c>
      <c r="C461" s="104">
        <v>0.0007756065821805387</v>
      </c>
      <c r="D461" s="79" t="s">
        <v>3067</v>
      </c>
      <c r="E461" s="79" t="b">
        <v>0</v>
      </c>
      <c r="F461" s="79" t="b">
        <v>0</v>
      </c>
      <c r="G461" s="79" t="b">
        <v>0</v>
      </c>
    </row>
    <row r="462" spans="1:7" ht="15">
      <c r="A462" s="86" t="s">
        <v>2582</v>
      </c>
      <c r="B462" s="79">
        <v>2</v>
      </c>
      <c r="C462" s="104">
        <v>0.0007756065821805387</v>
      </c>
      <c r="D462" s="79" t="s">
        <v>3067</v>
      </c>
      <c r="E462" s="79" t="b">
        <v>0</v>
      </c>
      <c r="F462" s="79" t="b">
        <v>0</v>
      </c>
      <c r="G462" s="79" t="b">
        <v>0</v>
      </c>
    </row>
    <row r="463" spans="1:7" ht="15">
      <c r="A463" s="86" t="s">
        <v>3010</v>
      </c>
      <c r="B463" s="79">
        <v>2</v>
      </c>
      <c r="C463" s="104">
        <v>0.0007756065821805387</v>
      </c>
      <c r="D463" s="79" t="s">
        <v>3067</v>
      </c>
      <c r="E463" s="79" t="b">
        <v>0</v>
      </c>
      <c r="F463" s="79" t="b">
        <v>0</v>
      </c>
      <c r="G463" s="79" t="b">
        <v>0</v>
      </c>
    </row>
    <row r="464" spans="1:7" ht="15">
      <c r="A464" s="86" t="s">
        <v>3009</v>
      </c>
      <c r="B464" s="79">
        <v>2</v>
      </c>
      <c r="C464" s="104">
        <v>0.0007756065821805387</v>
      </c>
      <c r="D464" s="79" t="s">
        <v>3067</v>
      </c>
      <c r="E464" s="79" t="b">
        <v>0</v>
      </c>
      <c r="F464" s="79" t="b">
        <v>0</v>
      </c>
      <c r="G464" s="79" t="b">
        <v>0</v>
      </c>
    </row>
    <row r="465" spans="1:7" ht="15">
      <c r="A465" s="86" t="s">
        <v>3510</v>
      </c>
      <c r="B465" s="79">
        <v>2</v>
      </c>
      <c r="C465" s="104">
        <v>0.0007756065821805387</v>
      </c>
      <c r="D465" s="79" t="s">
        <v>3067</v>
      </c>
      <c r="E465" s="79" t="b">
        <v>0</v>
      </c>
      <c r="F465" s="79" t="b">
        <v>0</v>
      </c>
      <c r="G465" s="79" t="b">
        <v>0</v>
      </c>
    </row>
    <row r="466" spans="1:7" ht="15">
      <c r="A466" s="86" t="s">
        <v>903</v>
      </c>
      <c r="B466" s="79">
        <v>2</v>
      </c>
      <c r="C466" s="104">
        <v>0.0007756065821805387</v>
      </c>
      <c r="D466" s="79" t="s">
        <v>3067</v>
      </c>
      <c r="E466" s="79" t="b">
        <v>0</v>
      </c>
      <c r="F466" s="79" t="b">
        <v>0</v>
      </c>
      <c r="G466" s="79" t="b">
        <v>0</v>
      </c>
    </row>
    <row r="467" spans="1:7" ht="15">
      <c r="A467" s="86" t="s">
        <v>2862</v>
      </c>
      <c r="B467" s="79">
        <v>2</v>
      </c>
      <c r="C467" s="104">
        <v>0.0007756065821805387</v>
      </c>
      <c r="D467" s="79" t="s">
        <v>3067</v>
      </c>
      <c r="E467" s="79" t="b">
        <v>0</v>
      </c>
      <c r="F467" s="79" t="b">
        <v>0</v>
      </c>
      <c r="G467" s="79" t="b">
        <v>0</v>
      </c>
    </row>
    <row r="468" spans="1:7" ht="15">
      <c r="A468" s="86" t="s">
        <v>2600</v>
      </c>
      <c r="B468" s="79">
        <v>2</v>
      </c>
      <c r="C468" s="104">
        <v>0.0007756065821805387</v>
      </c>
      <c r="D468" s="79" t="s">
        <v>3067</v>
      </c>
      <c r="E468" s="79" t="b">
        <v>0</v>
      </c>
      <c r="F468" s="79" t="b">
        <v>0</v>
      </c>
      <c r="G468" s="79" t="b">
        <v>0</v>
      </c>
    </row>
    <row r="469" spans="1:7" ht="15">
      <c r="A469" s="86" t="s">
        <v>2999</v>
      </c>
      <c r="B469" s="79">
        <v>2</v>
      </c>
      <c r="C469" s="104">
        <v>0.0007756065821805387</v>
      </c>
      <c r="D469" s="79" t="s">
        <v>3067</v>
      </c>
      <c r="E469" s="79" t="b">
        <v>0</v>
      </c>
      <c r="F469" s="79" t="b">
        <v>0</v>
      </c>
      <c r="G469" s="79" t="b">
        <v>0</v>
      </c>
    </row>
    <row r="470" spans="1:7" ht="15">
      <c r="A470" s="86" t="s">
        <v>3000</v>
      </c>
      <c r="B470" s="79">
        <v>2</v>
      </c>
      <c r="C470" s="104">
        <v>0.0007756065821805387</v>
      </c>
      <c r="D470" s="79" t="s">
        <v>3067</v>
      </c>
      <c r="E470" s="79" t="b">
        <v>0</v>
      </c>
      <c r="F470" s="79" t="b">
        <v>0</v>
      </c>
      <c r="G470" s="79" t="b">
        <v>0</v>
      </c>
    </row>
    <row r="471" spans="1:7" ht="15">
      <c r="A471" s="86" t="s">
        <v>3001</v>
      </c>
      <c r="B471" s="79">
        <v>2</v>
      </c>
      <c r="C471" s="104">
        <v>0.0007756065821805387</v>
      </c>
      <c r="D471" s="79" t="s">
        <v>3067</v>
      </c>
      <c r="E471" s="79" t="b">
        <v>0</v>
      </c>
      <c r="F471" s="79" t="b">
        <v>0</v>
      </c>
      <c r="G471" s="79" t="b">
        <v>0</v>
      </c>
    </row>
    <row r="472" spans="1:7" ht="15">
      <c r="A472" s="86" t="s">
        <v>2529</v>
      </c>
      <c r="B472" s="79">
        <v>2</v>
      </c>
      <c r="C472" s="104">
        <v>0.0007756065821805387</v>
      </c>
      <c r="D472" s="79" t="s">
        <v>3067</v>
      </c>
      <c r="E472" s="79" t="b">
        <v>0</v>
      </c>
      <c r="F472" s="79" t="b">
        <v>0</v>
      </c>
      <c r="G472" s="79" t="b">
        <v>0</v>
      </c>
    </row>
    <row r="473" spans="1:7" ht="15">
      <c r="A473" s="86" t="s">
        <v>3002</v>
      </c>
      <c r="B473" s="79">
        <v>2</v>
      </c>
      <c r="C473" s="104">
        <v>0.0007756065821805387</v>
      </c>
      <c r="D473" s="79" t="s">
        <v>3067</v>
      </c>
      <c r="E473" s="79" t="b">
        <v>0</v>
      </c>
      <c r="F473" s="79" t="b">
        <v>0</v>
      </c>
      <c r="G473" s="79" t="b">
        <v>0</v>
      </c>
    </row>
    <row r="474" spans="1:7" ht="15">
      <c r="A474" s="86" t="s">
        <v>917</v>
      </c>
      <c r="B474" s="79">
        <v>2</v>
      </c>
      <c r="C474" s="104">
        <v>0.0007756065821805387</v>
      </c>
      <c r="D474" s="79" t="s">
        <v>3067</v>
      </c>
      <c r="E474" s="79" t="b">
        <v>0</v>
      </c>
      <c r="F474" s="79" t="b">
        <v>0</v>
      </c>
      <c r="G474" s="79" t="b">
        <v>0</v>
      </c>
    </row>
    <row r="475" spans="1:7" ht="15">
      <c r="A475" s="86" t="s">
        <v>2952</v>
      </c>
      <c r="B475" s="79">
        <v>2</v>
      </c>
      <c r="C475" s="104">
        <v>0.0007756065821805387</v>
      </c>
      <c r="D475" s="79" t="s">
        <v>3067</v>
      </c>
      <c r="E475" s="79" t="b">
        <v>0</v>
      </c>
      <c r="F475" s="79" t="b">
        <v>0</v>
      </c>
      <c r="G475" s="79" t="b">
        <v>0</v>
      </c>
    </row>
    <row r="476" spans="1:7" ht="15">
      <c r="A476" s="86" t="s">
        <v>2953</v>
      </c>
      <c r="B476" s="79">
        <v>2</v>
      </c>
      <c r="C476" s="104">
        <v>0.0007756065821805387</v>
      </c>
      <c r="D476" s="79" t="s">
        <v>3067</v>
      </c>
      <c r="E476" s="79" t="b">
        <v>0</v>
      </c>
      <c r="F476" s="79" t="b">
        <v>0</v>
      </c>
      <c r="G476" s="79" t="b">
        <v>0</v>
      </c>
    </row>
    <row r="477" spans="1:7" ht="15">
      <c r="A477" s="86" t="s">
        <v>2954</v>
      </c>
      <c r="B477" s="79">
        <v>2</v>
      </c>
      <c r="C477" s="104">
        <v>0.0007756065821805387</v>
      </c>
      <c r="D477" s="79" t="s">
        <v>3067</v>
      </c>
      <c r="E477" s="79" t="b">
        <v>0</v>
      </c>
      <c r="F477" s="79" t="b">
        <v>0</v>
      </c>
      <c r="G477" s="79" t="b">
        <v>0</v>
      </c>
    </row>
    <row r="478" spans="1:7" ht="15">
      <c r="A478" s="86" t="s">
        <v>2955</v>
      </c>
      <c r="B478" s="79">
        <v>2</v>
      </c>
      <c r="C478" s="104">
        <v>0.0007756065821805387</v>
      </c>
      <c r="D478" s="79" t="s">
        <v>3067</v>
      </c>
      <c r="E478" s="79" t="b">
        <v>0</v>
      </c>
      <c r="F478" s="79" t="b">
        <v>0</v>
      </c>
      <c r="G478" s="79" t="b">
        <v>0</v>
      </c>
    </row>
    <row r="479" spans="1:7" ht="15">
      <c r="A479" s="86" t="s">
        <v>2956</v>
      </c>
      <c r="B479" s="79">
        <v>2</v>
      </c>
      <c r="C479" s="104">
        <v>0.0007756065821805387</v>
      </c>
      <c r="D479" s="79" t="s">
        <v>3067</v>
      </c>
      <c r="E479" s="79" t="b">
        <v>0</v>
      </c>
      <c r="F479" s="79" t="b">
        <v>0</v>
      </c>
      <c r="G479" s="79" t="b">
        <v>0</v>
      </c>
    </row>
    <row r="480" spans="1:7" ht="15">
      <c r="A480" s="86" t="s">
        <v>2957</v>
      </c>
      <c r="B480" s="79">
        <v>2</v>
      </c>
      <c r="C480" s="104">
        <v>0.0007756065821805387</v>
      </c>
      <c r="D480" s="79" t="s">
        <v>3067</v>
      </c>
      <c r="E480" s="79" t="b">
        <v>0</v>
      </c>
      <c r="F480" s="79" t="b">
        <v>0</v>
      </c>
      <c r="G480" s="79" t="b">
        <v>0</v>
      </c>
    </row>
    <row r="481" spans="1:7" ht="15">
      <c r="A481" s="86" t="s">
        <v>2958</v>
      </c>
      <c r="B481" s="79">
        <v>2</v>
      </c>
      <c r="C481" s="104">
        <v>0.0007756065821805387</v>
      </c>
      <c r="D481" s="79" t="s">
        <v>3067</v>
      </c>
      <c r="E481" s="79" t="b">
        <v>0</v>
      </c>
      <c r="F481" s="79" t="b">
        <v>0</v>
      </c>
      <c r="G481" s="79" t="b">
        <v>0</v>
      </c>
    </row>
    <row r="482" spans="1:7" ht="15">
      <c r="A482" s="86" t="s">
        <v>2959</v>
      </c>
      <c r="B482" s="79">
        <v>2</v>
      </c>
      <c r="C482" s="104">
        <v>0.0007756065821805387</v>
      </c>
      <c r="D482" s="79" t="s">
        <v>3067</v>
      </c>
      <c r="E482" s="79" t="b">
        <v>0</v>
      </c>
      <c r="F482" s="79" t="b">
        <v>0</v>
      </c>
      <c r="G482" s="79" t="b">
        <v>0</v>
      </c>
    </row>
    <row r="483" spans="1:7" ht="15">
      <c r="A483" s="86" t="s">
        <v>2960</v>
      </c>
      <c r="B483" s="79">
        <v>2</v>
      </c>
      <c r="C483" s="104">
        <v>0.0007756065821805387</v>
      </c>
      <c r="D483" s="79" t="s">
        <v>3067</v>
      </c>
      <c r="E483" s="79" t="b">
        <v>0</v>
      </c>
      <c r="F483" s="79" t="b">
        <v>0</v>
      </c>
      <c r="G483" s="79" t="b">
        <v>0</v>
      </c>
    </row>
    <row r="484" spans="1:7" ht="15">
      <c r="A484" s="86" t="s">
        <v>2961</v>
      </c>
      <c r="B484" s="79">
        <v>2</v>
      </c>
      <c r="C484" s="104">
        <v>0.0007756065821805387</v>
      </c>
      <c r="D484" s="79" t="s">
        <v>3067</v>
      </c>
      <c r="E484" s="79" t="b">
        <v>0</v>
      </c>
      <c r="F484" s="79" t="b">
        <v>0</v>
      </c>
      <c r="G484" s="79" t="b">
        <v>0</v>
      </c>
    </row>
    <row r="485" spans="1:7" ht="15">
      <c r="A485" s="86" t="s">
        <v>2962</v>
      </c>
      <c r="B485" s="79">
        <v>2</v>
      </c>
      <c r="C485" s="104">
        <v>0.0007756065821805387</v>
      </c>
      <c r="D485" s="79" t="s">
        <v>3067</v>
      </c>
      <c r="E485" s="79" t="b">
        <v>0</v>
      </c>
      <c r="F485" s="79" t="b">
        <v>0</v>
      </c>
      <c r="G485" s="79" t="b">
        <v>0</v>
      </c>
    </row>
    <row r="486" spans="1:7" ht="15">
      <c r="A486" s="86" t="s">
        <v>2963</v>
      </c>
      <c r="B486" s="79">
        <v>2</v>
      </c>
      <c r="C486" s="104">
        <v>0.0007756065821805387</v>
      </c>
      <c r="D486" s="79" t="s">
        <v>3067</v>
      </c>
      <c r="E486" s="79" t="b">
        <v>0</v>
      </c>
      <c r="F486" s="79" t="b">
        <v>0</v>
      </c>
      <c r="G486" s="79" t="b">
        <v>0</v>
      </c>
    </row>
    <row r="487" spans="1:7" ht="15">
      <c r="A487" s="86" t="s">
        <v>2964</v>
      </c>
      <c r="B487" s="79">
        <v>2</v>
      </c>
      <c r="C487" s="104">
        <v>0.0007756065821805387</v>
      </c>
      <c r="D487" s="79" t="s">
        <v>3067</v>
      </c>
      <c r="E487" s="79" t="b">
        <v>0</v>
      </c>
      <c r="F487" s="79" t="b">
        <v>0</v>
      </c>
      <c r="G487" s="79" t="b">
        <v>0</v>
      </c>
    </row>
    <row r="488" spans="1:7" ht="15">
      <c r="A488" s="86" t="s">
        <v>2965</v>
      </c>
      <c r="B488" s="79">
        <v>2</v>
      </c>
      <c r="C488" s="104">
        <v>0.0007756065821805387</v>
      </c>
      <c r="D488" s="79" t="s">
        <v>3067</v>
      </c>
      <c r="E488" s="79" t="b">
        <v>0</v>
      </c>
      <c r="F488" s="79" t="b">
        <v>0</v>
      </c>
      <c r="G488" s="79" t="b">
        <v>0</v>
      </c>
    </row>
    <row r="489" spans="1:7" ht="15">
      <c r="A489" s="86" t="s">
        <v>2795</v>
      </c>
      <c r="B489" s="79">
        <v>2</v>
      </c>
      <c r="C489" s="104">
        <v>0.0007756065821805387</v>
      </c>
      <c r="D489" s="79" t="s">
        <v>3067</v>
      </c>
      <c r="E489" s="79" t="b">
        <v>0</v>
      </c>
      <c r="F489" s="79" t="b">
        <v>0</v>
      </c>
      <c r="G489" s="79" t="b">
        <v>0</v>
      </c>
    </row>
    <row r="490" spans="1:7" ht="15">
      <c r="A490" s="86" t="s">
        <v>2966</v>
      </c>
      <c r="B490" s="79">
        <v>2</v>
      </c>
      <c r="C490" s="104">
        <v>0.0007756065821805387</v>
      </c>
      <c r="D490" s="79" t="s">
        <v>3067</v>
      </c>
      <c r="E490" s="79" t="b">
        <v>0</v>
      </c>
      <c r="F490" s="79" t="b">
        <v>0</v>
      </c>
      <c r="G490" s="79" t="b">
        <v>0</v>
      </c>
    </row>
    <row r="491" spans="1:7" ht="15">
      <c r="A491" s="86" t="s">
        <v>2967</v>
      </c>
      <c r="B491" s="79">
        <v>2</v>
      </c>
      <c r="C491" s="104">
        <v>0.0007756065821805387</v>
      </c>
      <c r="D491" s="79" t="s">
        <v>3067</v>
      </c>
      <c r="E491" s="79" t="b">
        <v>0</v>
      </c>
      <c r="F491" s="79" t="b">
        <v>0</v>
      </c>
      <c r="G491" s="79" t="b">
        <v>0</v>
      </c>
    </row>
    <row r="492" spans="1:7" ht="15">
      <c r="A492" s="86" t="s">
        <v>2968</v>
      </c>
      <c r="B492" s="79">
        <v>2</v>
      </c>
      <c r="C492" s="104">
        <v>0.0007756065821805387</v>
      </c>
      <c r="D492" s="79" t="s">
        <v>3067</v>
      </c>
      <c r="E492" s="79" t="b">
        <v>0</v>
      </c>
      <c r="F492" s="79" t="b">
        <v>0</v>
      </c>
      <c r="G492" s="79" t="b">
        <v>0</v>
      </c>
    </row>
    <row r="493" spans="1:7" ht="15">
      <c r="A493" s="86" t="s">
        <v>2969</v>
      </c>
      <c r="B493" s="79">
        <v>2</v>
      </c>
      <c r="C493" s="104">
        <v>0.0007756065821805387</v>
      </c>
      <c r="D493" s="79" t="s">
        <v>3067</v>
      </c>
      <c r="E493" s="79" t="b">
        <v>0</v>
      </c>
      <c r="F493" s="79" t="b">
        <v>0</v>
      </c>
      <c r="G493" s="79" t="b">
        <v>0</v>
      </c>
    </row>
    <row r="494" spans="1:7" ht="15">
      <c r="A494" s="86" t="s">
        <v>2970</v>
      </c>
      <c r="B494" s="79">
        <v>2</v>
      </c>
      <c r="C494" s="104">
        <v>0.0007756065821805387</v>
      </c>
      <c r="D494" s="79" t="s">
        <v>3067</v>
      </c>
      <c r="E494" s="79" t="b">
        <v>0</v>
      </c>
      <c r="F494" s="79" t="b">
        <v>0</v>
      </c>
      <c r="G494" s="79" t="b">
        <v>0</v>
      </c>
    </row>
    <row r="495" spans="1:7" ht="15">
      <c r="A495" s="86" t="s">
        <v>2971</v>
      </c>
      <c r="B495" s="79">
        <v>2</v>
      </c>
      <c r="C495" s="104">
        <v>0.0007756065821805387</v>
      </c>
      <c r="D495" s="79" t="s">
        <v>3067</v>
      </c>
      <c r="E495" s="79" t="b">
        <v>0</v>
      </c>
      <c r="F495" s="79" t="b">
        <v>0</v>
      </c>
      <c r="G495" s="79" t="b">
        <v>0</v>
      </c>
    </row>
    <row r="496" spans="1:7" ht="15">
      <c r="A496" s="86" t="s">
        <v>2972</v>
      </c>
      <c r="B496" s="79">
        <v>2</v>
      </c>
      <c r="C496" s="104">
        <v>0.0007756065821805387</v>
      </c>
      <c r="D496" s="79" t="s">
        <v>3067</v>
      </c>
      <c r="E496" s="79" t="b">
        <v>0</v>
      </c>
      <c r="F496" s="79" t="b">
        <v>0</v>
      </c>
      <c r="G496" s="79" t="b">
        <v>0</v>
      </c>
    </row>
    <row r="497" spans="1:7" ht="15">
      <c r="A497" s="86" t="s">
        <v>2637</v>
      </c>
      <c r="B497" s="79">
        <v>2</v>
      </c>
      <c r="C497" s="104">
        <v>0.0007756065821805387</v>
      </c>
      <c r="D497" s="79" t="s">
        <v>3067</v>
      </c>
      <c r="E497" s="79" t="b">
        <v>0</v>
      </c>
      <c r="F497" s="79" t="b">
        <v>0</v>
      </c>
      <c r="G497" s="79" t="b">
        <v>0</v>
      </c>
    </row>
    <row r="498" spans="1:7" ht="15">
      <c r="A498" s="86" t="s">
        <v>2852</v>
      </c>
      <c r="B498" s="79">
        <v>2</v>
      </c>
      <c r="C498" s="104">
        <v>0.0007756065821805387</v>
      </c>
      <c r="D498" s="79" t="s">
        <v>3067</v>
      </c>
      <c r="E498" s="79" t="b">
        <v>0</v>
      </c>
      <c r="F498" s="79" t="b">
        <v>0</v>
      </c>
      <c r="G498" s="79" t="b">
        <v>0</v>
      </c>
    </row>
    <row r="499" spans="1:7" ht="15">
      <c r="A499" s="86" t="s">
        <v>241</v>
      </c>
      <c r="B499" s="79">
        <v>2</v>
      </c>
      <c r="C499" s="104">
        <v>0.0007756065821805387</v>
      </c>
      <c r="D499" s="79" t="s">
        <v>3067</v>
      </c>
      <c r="E499" s="79" t="b">
        <v>0</v>
      </c>
      <c r="F499" s="79" t="b">
        <v>0</v>
      </c>
      <c r="G499" s="79" t="b">
        <v>0</v>
      </c>
    </row>
    <row r="500" spans="1:7" ht="15">
      <c r="A500" s="86" t="s">
        <v>878</v>
      </c>
      <c r="B500" s="79">
        <v>2</v>
      </c>
      <c r="C500" s="104">
        <v>0.0007756065821805387</v>
      </c>
      <c r="D500" s="79" t="s">
        <v>3067</v>
      </c>
      <c r="E500" s="79" t="b">
        <v>0</v>
      </c>
      <c r="F500" s="79" t="b">
        <v>0</v>
      </c>
      <c r="G500" s="79" t="b">
        <v>0</v>
      </c>
    </row>
    <row r="501" spans="1:7" ht="15">
      <c r="A501" s="86" t="s">
        <v>2854</v>
      </c>
      <c r="B501" s="79">
        <v>2</v>
      </c>
      <c r="C501" s="104">
        <v>0.0007756065821805387</v>
      </c>
      <c r="D501" s="79" t="s">
        <v>3067</v>
      </c>
      <c r="E501" s="79" t="b">
        <v>0</v>
      </c>
      <c r="F501" s="79" t="b">
        <v>0</v>
      </c>
      <c r="G501" s="79" t="b">
        <v>0</v>
      </c>
    </row>
    <row r="502" spans="1:7" ht="15">
      <c r="A502" s="86" t="s">
        <v>2610</v>
      </c>
      <c r="B502" s="79">
        <v>2</v>
      </c>
      <c r="C502" s="104">
        <v>0.0007756065821805387</v>
      </c>
      <c r="D502" s="79" t="s">
        <v>3067</v>
      </c>
      <c r="E502" s="79" t="b">
        <v>0</v>
      </c>
      <c r="F502" s="79" t="b">
        <v>0</v>
      </c>
      <c r="G502" s="79" t="b">
        <v>0</v>
      </c>
    </row>
    <row r="503" spans="1:7" ht="15">
      <c r="A503" s="86" t="s">
        <v>285</v>
      </c>
      <c r="B503" s="79">
        <v>2</v>
      </c>
      <c r="C503" s="104">
        <v>0.0007756065821805387</v>
      </c>
      <c r="D503" s="79" t="s">
        <v>3067</v>
      </c>
      <c r="E503" s="79" t="b">
        <v>0</v>
      </c>
      <c r="F503" s="79" t="b">
        <v>0</v>
      </c>
      <c r="G503" s="79" t="b">
        <v>0</v>
      </c>
    </row>
    <row r="504" spans="1:7" ht="15">
      <c r="A504" s="86" t="s">
        <v>2727</v>
      </c>
      <c r="B504" s="79">
        <v>2</v>
      </c>
      <c r="C504" s="104">
        <v>0.0007756065821805387</v>
      </c>
      <c r="D504" s="79" t="s">
        <v>3067</v>
      </c>
      <c r="E504" s="79" t="b">
        <v>0</v>
      </c>
      <c r="F504" s="79" t="b">
        <v>0</v>
      </c>
      <c r="G504" s="79" t="b">
        <v>0</v>
      </c>
    </row>
    <row r="505" spans="1:7" ht="15">
      <c r="A505" s="86" t="s">
        <v>2698</v>
      </c>
      <c r="B505" s="79">
        <v>2</v>
      </c>
      <c r="C505" s="104">
        <v>0.0007756065821805387</v>
      </c>
      <c r="D505" s="79" t="s">
        <v>3067</v>
      </c>
      <c r="E505" s="79" t="b">
        <v>0</v>
      </c>
      <c r="F505" s="79" t="b">
        <v>0</v>
      </c>
      <c r="G505" s="79" t="b">
        <v>0</v>
      </c>
    </row>
    <row r="506" spans="1:7" ht="15">
      <c r="A506" s="86" t="s">
        <v>3062</v>
      </c>
      <c r="B506" s="79">
        <v>2</v>
      </c>
      <c r="C506" s="104">
        <v>0.0007756065821805387</v>
      </c>
      <c r="D506" s="79" t="s">
        <v>3067</v>
      </c>
      <c r="E506" s="79" t="b">
        <v>0</v>
      </c>
      <c r="F506" s="79" t="b">
        <v>0</v>
      </c>
      <c r="G506" s="79" t="b">
        <v>0</v>
      </c>
    </row>
    <row r="507" spans="1:7" ht="15">
      <c r="A507" s="86" t="s">
        <v>2646</v>
      </c>
      <c r="B507" s="79">
        <v>2</v>
      </c>
      <c r="C507" s="104">
        <v>0.0007756065821805387</v>
      </c>
      <c r="D507" s="79" t="s">
        <v>3067</v>
      </c>
      <c r="E507" s="79" t="b">
        <v>0</v>
      </c>
      <c r="F507" s="79" t="b">
        <v>0</v>
      </c>
      <c r="G507" s="79" t="b">
        <v>0</v>
      </c>
    </row>
    <row r="508" spans="1:7" ht="15">
      <c r="A508" s="86" t="s">
        <v>2729</v>
      </c>
      <c r="B508" s="79">
        <v>2</v>
      </c>
      <c r="C508" s="104">
        <v>0.0007756065821805387</v>
      </c>
      <c r="D508" s="79" t="s">
        <v>3067</v>
      </c>
      <c r="E508" s="79" t="b">
        <v>1</v>
      </c>
      <c r="F508" s="79" t="b">
        <v>0</v>
      </c>
      <c r="G508" s="79" t="b">
        <v>0</v>
      </c>
    </row>
    <row r="509" spans="1:7" ht="15">
      <c r="A509" s="86" t="s">
        <v>2762</v>
      </c>
      <c r="B509" s="79">
        <v>2</v>
      </c>
      <c r="C509" s="104">
        <v>0.0007756065821805387</v>
      </c>
      <c r="D509" s="79" t="s">
        <v>3067</v>
      </c>
      <c r="E509" s="79" t="b">
        <v>0</v>
      </c>
      <c r="F509" s="79" t="b">
        <v>0</v>
      </c>
      <c r="G509" s="79" t="b">
        <v>0</v>
      </c>
    </row>
    <row r="510" spans="1:7" ht="15">
      <c r="A510" s="86" t="s">
        <v>2706</v>
      </c>
      <c r="B510" s="79">
        <v>2</v>
      </c>
      <c r="C510" s="104">
        <v>0.0007756065821805387</v>
      </c>
      <c r="D510" s="79" t="s">
        <v>3067</v>
      </c>
      <c r="E510" s="79" t="b">
        <v>0</v>
      </c>
      <c r="F510" s="79" t="b">
        <v>0</v>
      </c>
      <c r="G510" s="79" t="b">
        <v>0</v>
      </c>
    </row>
    <row r="511" spans="1:7" ht="15">
      <c r="A511" s="86" t="s">
        <v>885</v>
      </c>
      <c r="B511" s="79">
        <v>2</v>
      </c>
      <c r="C511" s="104">
        <v>0.0007756065821805387</v>
      </c>
      <c r="D511" s="79" t="s">
        <v>3067</v>
      </c>
      <c r="E511" s="79" t="b">
        <v>0</v>
      </c>
      <c r="F511" s="79" t="b">
        <v>0</v>
      </c>
      <c r="G511" s="79" t="b">
        <v>0</v>
      </c>
    </row>
    <row r="512" spans="1:7" ht="15">
      <c r="A512" s="86" t="s">
        <v>2928</v>
      </c>
      <c r="B512" s="79">
        <v>2</v>
      </c>
      <c r="C512" s="104">
        <v>0.0007756065821805387</v>
      </c>
      <c r="D512" s="79" t="s">
        <v>3067</v>
      </c>
      <c r="E512" s="79" t="b">
        <v>0</v>
      </c>
      <c r="F512" s="79" t="b">
        <v>0</v>
      </c>
      <c r="G512" s="79" t="b">
        <v>0</v>
      </c>
    </row>
    <row r="513" spans="1:7" ht="15">
      <c r="A513" s="86" t="s">
        <v>2510</v>
      </c>
      <c r="B513" s="79">
        <v>2</v>
      </c>
      <c r="C513" s="104">
        <v>0.0007756065821805387</v>
      </c>
      <c r="D513" s="79" t="s">
        <v>3067</v>
      </c>
      <c r="E513" s="79" t="b">
        <v>0</v>
      </c>
      <c r="F513" s="79" t="b">
        <v>0</v>
      </c>
      <c r="G513" s="79" t="b">
        <v>0</v>
      </c>
    </row>
    <row r="514" spans="1:7" ht="15">
      <c r="A514" s="86" t="s">
        <v>952</v>
      </c>
      <c r="B514" s="79">
        <v>2</v>
      </c>
      <c r="C514" s="104">
        <v>0.0007756065821805387</v>
      </c>
      <c r="D514" s="79" t="s">
        <v>3067</v>
      </c>
      <c r="E514" s="79" t="b">
        <v>1</v>
      </c>
      <c r="F514" s="79" t="b">
        <v>0</v>
      </c>
      <c r="G514" s="79" t="b">
        <v>0</v>
      </c>
    </row>
    <row r="515" spans="1:7" ht="15">
      <c r="A515" s="86" t="s">
        <v>2788</v>
      </c>
      <c r="B515" s="79">
        <v>2</v>
      </c>
      <c r="C515" s="104">
        <v>0.0007756065821805387</v>
      </c>
      <c r="D515" s="79" t="s">
        <v>3067</v>
      </c>
      <c r="E515" s="79" t="b">
        <v>0</v>
      </c>
      <c r="F515" s="79" t="b">
        <v>0</v>
      </c>
      <c r="G515" s="79" t="b">
        <v>0</v>
      </c>
    </row>
    <row r="516" spans="1:7" ht="15">
      <c r="A516" s="86" t="s">
        <v>2718</v>
      </c>
      <c r="B516" s="79">
        <v>2</v>
      </c>
      <c r="C516" s="104">
        <v>0.0007756065821805387</v>
      </c>
      <c r="D516" s="79" t="s">
        <v>3067</v>
      </c>
      <c r="E516" s="79" t="b">
        <v>0</v>
      </c>
      <c r="F516" s="79" t="b">
        <v>0</v>
      </c>
      <c r="G516" s="79" t="b">
        <v>0</v>
      </c>
    </row>
    <row r="517" spans="1:7" ht="15">
      <c r="A517" s="86" t="s">
        <v>2712</v>
      </c>
      <c r="B517" s="79">
        <v>2</v>
      </c>
      <c r="C517" s="104">
        <v>0.0007756065821805387</v>
      </c>
      <c r="D517" s="79" t="s">
        <v>3067</v>
      </c>
      <c r="E517" s="79" t="b">
        <v>0</v>
      </c>
      <c r="F517" s="79" t="b">
        <v>0</v>
      </c>
      <c r="G517" s="79" t="b">
        <v>0</v>
      </c>
    </row>
    <row r="518" spans="1:7" ht="15">
      <c r="A518" s="86" t="s">
        <v>2873</v>
      </c>
      <c r="B518" s="79">
        <v>2</v>
      </c>
      <c r="C518" s="104">
        <v>0.0007756065821805387</v>
      </c>
      <c r="D518" s="79" t="s">
        <v>3067</v>
      </c>
      <c r="E518" s="79" t="b">
        <v>0</v>
      </c>
      <c r="F518" s="79" t="b">
        <v>0</v>
      </c>
      <c r="G518" s="79" t="b">
        <v>0</v>
      </c>
    </row>
    <row r="519" spans="1:7" ht="15">
      <c r="A519" s="86" t="s">
        <v>2639</v>
      </c>
      <c r="B519" s="79">
        <v>2</v>
      </c>
      <c r="C519" s="104">
        <v>0.0007756065821805387</v>
      </c>
      <c r="D519" s="79" t="s">
        <v>3067</v>
      </c>
      <c r="E519" s="79" t="b">
        <v>0</v>
      </c>
      <c r="F519" s="79" t="b">
        <v>0</v>
      </c>
      <c r="G519" s="79" t="b">
        <v>0</v>
      </c>
    </row>
    <row r="520" spans="1:7" ht="15">
      <c r="A520" s="86" t="s">
        <v>2782</v>
      </c>
      <c r="B520" s="79">
        <v>2</v>
      </c>
      <c r="C520" s="104">
        <v>0.0007756065821805387</v>
      </c>
      <c r="D520" s="79" t="s">
        <v>3067</v>
      </c>
      <c r="E520" s="79" t="b">
        <v>0</v>
      </c>
      <c r="F520" s="79" t="b">
        <v>0</v>
      </c>
      <c r="G520" s="79" t="b">
        <v>0</v>
      </c>
    </row>
    <row r="521" spans="1:7" ht="15">
      <c r="A521" s="86" t="s">
        <v>2597</v>
      </c>
      <c r="B521" s="79">
        <v>2</v>
      </c>
      <c r="C521" s="104">
        <v>0.0007756065821805387</v>
      </c>
      <c r="D521" s="79" t="s">
        <v>3067</v>
      </c>
      <c r="E521" s="79" t="b">
        <v>0</v>
      </c>
      <c r="F521" s="79" t="b">
        <v>0</v>
      </c>
      <c r="G521" s="79" t="b">
        <v>0</v>
      </c>
    </row>
    <row r="522" spans="1:7" ht="15">
      <c r="A522" s="86" t="s">
        <v>2744</v>
      </c>
      <c r="B522" s="79">
        <v>2</v>
      </c>
      <c r="C522" s="104">
        <v>0.0007756065821805387</v>
      </c>
      <c r="D522" s="79" t="s">
        <v>3067</v>
      </c>
      <c r="E522" s="79" t="b">
        <v>0</v>
      </c>
      <c r="F522" s="79" t="b">
        <v>0</v>
      </c>
      <c r="G522" s="79" t="b">
        <v>0</v>
      </c>
    </row>
    <row r="523" spans="1:7" ht="15">
      <c r="A523" s="86" t="s">
        <v>3026</v>
      </c>
      <c r="B523" s="79">
        <v>2</v>
      </c>
      <c r="C523" s="104">
        <v>0.0007756065821805387</v>
      </c>
      <c r="D523" s="79" t="s">
        <v>3067</v>
      </c>
      <c r="E523" s="79" t="b">
        <v>0</v>
      </c>
      <c r="F523" s="79" t="b">
        <v>1</v>
      </c>
      <c r="G523" s="79" t="b">
        <v>0</v>
      </c>
    </row>
    <row r="524" spans="1:7" ht="15">
      <c r="A524" s="86" t="s">
        <v>3027</v>
      </c>
      <c r="B524" s="79">
        <v>2</v>
      </c>
      <c r="C524" s="104">
        <v>0.0007756065821805387</v>
      </c>
      <c r="D524" s="79" t="s">
        <v>3067</v>
      </c>
      <c r="E524" s="79" t="b">
        <v>0</v>
      </c>
      <c r="F524" s="79" t="b">
        <v>0</v>
      </c>
      <c r="G524" s="79" t="b">
        <v>0</v>
      </c>
    </row>
    <row r="525" spans="1:7" ht="15">
      <c r="A525" s="86" t="s">
        <v>2973</v>
      </c>
      <c r="B525" s="79">
        <v>2</v>
      </c>
      <c r="C525" s="104">
        <v>0.0007756065821805387</v>
      </c>
      <c r="D525" s="79" t="s">
        <v>3067</v>
      </c>
      <c r="E525" s="79" t="b">
        <v>0</v>
      </c>
      <c r="F525" s="79" t="b">
        <v>0</v>
      </c>
      <c r="G525" s="79" t="b">
        <v>0</v>
      </c>
    </row>
    <row r="526" spans="1:7" ht="15">
      <c r="A526" s="86" t="s">
        <v>2869</v>
      </c>
      <c r="B526" s="79">
        <v>2</v>
      </c>
      <c r="C526" s="104">
        <v>0.0007756065821805387</v>
      </c>
      <c r="D526" s="79" t="s">
        <v>3067</v>
      </c>
      <c r="E526" s="79" t="b">
        <v>0</v>
      </c>
      <c r="F526" s="79" t="b">
        <v>0</v>
      </c>
      <c r="G526" s="79" t="b">
        <v>0</v>
      </c>
    </row>
    <row r="527" spans="1:7" ht="15">
      <c r="A527" s="86" t="s">
        <v>899</v>
      </c>
      <c r="B527" s="79">
        <v>2</v>
      </c>
      <c r="C527" s="104">
        <v>0.0007756065821805387</v>
      </c>
      <c r="D527" s="79" t="s">
        <v>3067</v>
      </c>
      <c r="E527" s="79" t="b">
        <v>0</v>
      </c>
      <c r="F527" s="79" t="b">
        <v>0</v>
      </c>
      <c r="G527" s="79" t="b">
        <v>0</v>
      </c>
    </row>
    <row r="528" spans="1:7" ht="15">
      <c r="A528" s="86" t="s">
        <v>1024</v>
      </c>
      <c r="B528" s="79">
        <v>2</v>
      </c>
      <c r="C528" s="104">
        <v>0.0007756065821805387</v>
      </c>
      <c r="D528" s="79" t="s">
        <v>3067</v>
      </c>
      <c r="E528" s="79" t="b">
        <v>0</v>
      </c>
      <c r="F528" s="79" t="b">
        <v>0</v>
      </c>
      <c r="G528" s="79" t="b">
        <v>0</v>
      </c>
    </row>
    <row r="529" spans="1:7" ht="15">
      <c r="A529" s="86" t="s">
        <v>2737</v>
      </c>
      <c r="B529" s="79">
        <v>2</v>
      </c>
      <c r="C529" s="104">
        <v>0.0007756065821805387</v>
      </c>
      <c r="D529" s="79" t="s">
        <v>3067</v>
      </c>
      <c r="E529" s="79" t="b">
        <v>0</v>
      </c>
      <c r="F529" s="79" t="b">
        <v>0</v>
      </c>
      <c r="G529" s="79" t="b">
        <v>0</v>
      </c>
    </row>
    <row r="530" spans="1:7" ht="15">
      <c r="A530" s="86" t="s">
        <v>2629</v>
      </c>
      <c r="B530" s="79">
        <v>2</v>
      </c>
      <c r="C530" s="104">
        <v>0.0007756065821805387</v>
      </c>
      <c r="D530" s="79" t="s">
        <v>3067</v>
      </c>
      <c r="E530" s="79" t="b">
        <v>0</v>
      </c>
      <c r="F530" s="79" t="b">
        <v>0</v>
      </c>
      <c r="G530" s="79" t="b">
        <v>0</v>
      </c>
    </row>
    <row r="531" spans="1:7" ht="15">
      <c r="A531" s="86" t="s">
        <v>2977</v>
      </c>
      <c r="B531" s="79">
        <v>2</v>
      </c>
      <c r="C531" s="104">
        <v>0.0007756065821805387</v>
      </c>
      <c r="D531" s="79" t="s">
        <v>3067</v>
      </c>
      <c r="E531" s="79" t="b">
        <v>0</v>
      </c>
      <c r="F531" s="79" t="b">
        <v>0</v>
      </c>
      <c r="G531" s="79" t="b">
        <v>0</v>
      </c>
    </row>
    <row r="532" spans="1:7" ht="15">
      <c r="A532" s="86" t="s">
        <v>3018</v>
      </c>
      <c r="B532" s="79">
        <v>2</v>
      </c>
      <c r="C532" s="104">
        <v>0.0008846359178067544</v>
      </c>
      <c r="D532" s="79" t="s">
        <v>3067</v>
      </c>
      <c r="E532" s="79" t="b">
        <v>0</v>
      </c>
      <c r="F532" s="79" t="b">
        <v>0</v>
      </c>
      <c r="G532" s="79" t="b">
        <v>0</v>
      </c>
    </row>
    <row r="533" spans="1:7" ht="15">
      <c r="A533" s="86" t="s">
        <v>3019</v>
      </c>
      <c r="B533" s="79">
        <v>2</v>
      </c>
      <c r="C533" s="104">
        <v>0.0007756065821805387</v>
      </c>
      <c r="D533" s="79" t="s">
        <v>3067</v>
      </c>
      <c r="E533" s="79" t="b">
        <v>0</v>
      </c>
      <c r="F533" s="79" t="b">
        <v>0</v>
      </c>
      <c r="G533" s="79" t="b">
        <v>0</v>
      </c>
    </row>
    <row r="534" spans="1:7" ht="15">
      <c r="A534" s="86" t="s">
        <v>2680</v>
      </c>
      <c r="B534" s="79">
        <v>2</v>
      </c>
      <c r="C534" s="104">
        <v>0.0007756065821805387</v>
      </c>
      <c r="D534" s="79" t="s">
        <v>3067</v>
      </c>
      <c r="E534" s="79" t="b">
        <v>0</v>
      </c>
      <c r="F534" s="79" t="b">
        <v>0</v>
      </c>
      <c r="G534" s="79" t="b">
        <v>0</v>
      </c>
    </row>
    <row r="535" spans="1:7" ht="15">
      <c r="A535" s="86" t="s">
        <v>2893</v>
      </c>
      <c r="B535" s="79">
        <v>2</v>
      </c>
      <c r="C535" s="104">
        <v>0.0007756065821805387</v>
      </c>
      <c r="D535" s="79" t="s">
        <v>3067</v>
      </c>
      <c r="E535" s="79" t="b">
        <v>0</v>
      </c>
      <c r="F535" s="79" t="b">
        <v>0</v>
      </c>
      <c r="G535" s="79" t="b">
        <v>0</v>
      </c>
    </row>
    <row r="536" spans="1:7" ht="15">
      <c r="A536" s="86" t="s">
        <v>3020</v>
      </c>
      <c r="B536" s="79">
        <v>2</v>
      </c>
      <c r="C536" s="104">
        <v>0.0007756065821805387</v>
      </c>
      <c r="D536" s="79" t="s">
        <v>3067</v>
      </c>
      <c r="E536" s="79" t="b">
        <v>0</v>
      </c>
      <c r="F536" s="79" t="b">
        <v>0</v>
      </c>
      <c r="G536" s="79" t="b">
        <v>0</v>
      </c>
    </row>
    <row r="537" spans="1:7" ht="15">
      <c r="A537" s="86" t="s">
        <v>2989</v>
      </c>
      <c r="B537" s="79">
        <v>2</v>
      </c>
      <c r="C537" s="104">
        <v>0.0007756065821805387</v>
      </c>
      <c r="D537" s="79" t="s">
        <v>3067</v>
      </c>
      <c r="E537" s="79" t="b">
        <v>0</v>
      </c>
      <c r="F537" s="79" t="b">
        <v>0</v>
      </c>
      <c r="G537" s="79" t="b">
        <v>0</v>
      </c>
    </row>
    <row r="538" spans="1:7" ht="15">
      <c r="A538" s="86" t="s">
        <v>2826</v>
      </c>
      <c r="B538" s="79">
        <v>2</v>
      </c>
      <c r="C538" s="104">
        <v>0.0007756065821805387</v>
      </c>
      <c r="D538" s="79" t="s">
        <v>3067</v>
      </c>
      <c r="E538" s="79" t="b">
        <v>0</v>
      </c>
      <c r="F538" s="79" t="b">
        <v>0</v>
      </c>
      <c r="G538" s="79" t="b">
        <v>0</v>
      </c>
    </row>
    <row r="539" spans="1:7" ht="15">
      <c r="A539" s="86" t="s">
        <v>2686</v>
      </c>
      <c r="B539" s="79">
        <v>2</v>
      </c>
      <c r="C539" s="104">
        <v>0.0007756065821805387</v>
      </c>
      <c r="D539" s="79" t="s">
        <v>3067</v>
      </c>
      <c r="E539" s="79" t="b">
        <v>0</v>
      </c>
      <c r="F539" s="79" t="b">
        <v>0</v>
      </c>
      <c r="G539" s="79" t="b">
        <v>0</v>
      </c>
    </row>
    <row r="540" spans="1:7" ht="15">
      <c r="A540" s="86" t="s">
        <v>3023</v>
      </c>
      <c r="B540" s="79">
        <v>2</v>
      </c>
      <c r="C540" s="104">
        <v>0.0007756065821805387</v>
      </c>
      <c r="D540" s="79" t="s">
        <v>3067</v>
      </c>
      <c r="E540" s="79" t="b">
        <v>0</v>
      </c>
      <c r="F540" s="79" t="b">
        <v>0</v>
      </c>
      <c r="G540" s="79" t="b">
        <v>0</v>
      </c>
    </row>
    <row r="541" spans="1:7" ht="15">
      <c r="A541" s="86" t="s">
        <v>2665</v>
      </c>
      <c r="B541" s="79">
        <v>2</v>
      </c>
      <c r="C541" s="104">
        <v>0.0007756065821805387</v>
      </c>
      <c r="D541" s="79" t="s">
        <v>3067</v>
      </c>
      <c r="E541" s="79" t="b">
        <v>0</v>
      </c>
      <c r="F541" s="79" t="b">
        <v>0</v>
      </c>
      <c r="G541" s="79" t="b">
        <v>0</v>
      </c>
    </row>
    <row r="542" spans="1:7" ht="15">
      <c r="A542" s="86" t="s">
        <v>2739</v>
      </c>
      <c r="B542" s="79">
        <v>2</v>
      </c>
      <c r="C542" s="104">
        <v>0.0007756065821805387</v>
      </c>
      <c r="D542" s="79" t="s">
        <v>3067</v>
      </c>
      <c r="E542" s="79" t="b">
        <v>0</v>
      </c>
      <c r="F542" s="79" t="b">
        <v>0</v>
      </c>
      <c r="G542" s="79" t="b">
        <v>0</v>
      </c>
    </row>
    <row r="543" spans="1:7" ht="15">
      <c r="A543" s="86" t="s">
        <v>3021</v>
      </c>
      <c r="B543" s="79">
        <v>2</v>
      </c>
      <c r="C543" s="104">
        <v>0.0007756065821805387</v>
      </c>
      <c r="D543" s="79" t="s">
        <v>3067</v>
      </c>
      <c r="E543" s="79" t="b">
        <v>0</v>
      </c>
      <c r="F543" s="79" t="b">
        <v>0</v>
      </c>
      <c r="G543" s="79" t="b">
        <v>0</v>
      </c>
    </row>
    <row r="544" spans="1:7" ht="15">
      <c r="A544" s="86" t="s">
        <v>2609</v>
      </c>
      <c r="B544" s="79">
        <v>2</v>
      </c>
      <c r="C544" s="104">
        <v>0.0007756065821805387</v>
      </c>
      <c r="D544" s="79" t="s">
        <v>3067</v>
      </c>
      <c r="E544" s="79" t="b">
        <v>0</v>
      </c>
      <c r="F544" s="79" t="b">
        <v>0</v>
      </c>
      <c r="G544" s="79" t="b">
        <v>0</v>
      </c>
    </row>
    <row r="545" spans="1:7" ht="15">
      <c r="A545" s="86" t="s">
        <v>3022</v>
      </c>
      <c r="B545" s="79">
        <v>2</v>
      </c>
      <c r="C545" s="104">
        <v>0.0007756065821805387</v>
      </c>
      <c r="D545" s="79" t="s">
        <v>3067</v>
      </c>
      <c r="E545" s="79" t="b">
        <v>0</v>
      </c>
      <c r="F545" s="79" t="b">
        <v>0</v>
      </c>
      <c r="G545" s="79" t="b">
        <v>0</v>
      </c>
    </row>
    <row r="546" spans="1:7" ht="15">
      <c r="A546" s="86" t="s">
        <v>2913</v>
      </c>
      <c r="B546" s="79">
        <v>2</v>
      </c>
      <c r="C546" s="104">
        <v>0.0007756065821805387</v>
      </c>
      <c r="D546" s="79" t="s">
        <v>3067</v>
      </c>
      <c r="E546" s="79" t="b">
        <v>0</v>
      </c>
      <c r="F546" s="79" t="b">
        <v>0</v>
      </c>
      <c r="G546" s="79" t="b">
        <v>0</v>
      </c>
    </row>
    <row r="547" spans="1:7" ht="15">
      <c r="A547" s="86" t="s">
        <v>275</v>
      </c>
      <c r="B547" s="79">
        <v>2</v>
      </c>
      <c r="C547" s="104">
        <v>0.0007756065821805387</v>
      </c>
      <c r="D547" s="79" t="s">
        <v>3067</v>
      </c>
      <c r="E547" s="79" t="b">
        <v>0</v>
      </c>
      <c r="F547" s="79" t="b">
        <v>0</v>
      </c>
      <c r="G547" s="79" t="b">
        <v>0</v>
      </c>
    </row>
    <row r="548" spans="1:7" ht="15">
      <c r="A548" s="86" t="s">
        <v>2786</v>
      </c>
      <c r="B548" s="79">
        <v>2</v>
      </c>
      <c r="C548" s="104">
        <v>0.0007756065821805387</v>
      </c>
      <c r="D548" s="79" t="s">
        <v>3067</v>
      </c>
      <c r="E548" s="79" t="b">
        <v>0</v>
      </c>
      <c r="F548" s="79" t="b">
        <v>0</v>
      </c>
      <c r="G548" s="79" t="b">
        <v>0</v>
      </c>
    </row>
    <row r="549" spans="1:7" ht="15">
      <c r="A549" s="86" t="s">
        <v>2914</v>
      </c>
      <c r="B549" s="79">
        <v>2</v>
      </c>
      <c r="C549" s="104">
        <v>0.0007756065821805387</v>
      </c>
      <c r="D549" s="79" t="s">
        <v>3067</v>
      </c>
      <c r="E549" s="79" t="b">
        <v>0</v>
      </c>
      <c r="F549" s="79" t="b">
        <v>0</v>
      </c>
      <c r="G549" s="79" t="b">
        <v>0</v>
      </c>
    </row>
    <row r="550" spans="1:7" ht="15">
      <c r="A550" s="86" t="s">
        <v>2827</v>
      </c>
      <c r="B550" s="79">
        <v>2</v>
      </c>
      <c r="C550" s="104">
        <v>0.0007756065821805387</v>
      </c>
      <c r="D550" s="79" t="s">
        <v>3067</v>
      </c>
      <c r="E550" s="79" t="b">
        <v>0</v>
      </c>
      <c r="F550" s="79" t="b">
        <v>0</v>
      </c>
      <c r="G550" s="79" t="b">
        <v>0</v>
      </c>
    </row>
    <row r="551" spans="1:7" ht="15">
      <c r="A551" s="86" t="s">
        <v>2673</v>
      </c>
      <c r="B551" s="79">
        <v>2</v>
      </c>
      <c r="C551" s="104">
        <v>0.0007756065821805387</v>
      </c>
      <c r="D551" s="79" t="s">
        <v>3067</v>
      </c>
      <c r="E551" s="79" t="b">
        <v>0</v>
      </c>
      <c r="F551" s="79" t="b">
        <v>0</v>
      </c>
      <c r="G551" s="79" t="b">
        <v>0</v>
      </c>
    </row>
    <row r="552" spans="1:7" ht="15">
      <c r="A552" s="86" t="s">
        <v>3015</v>
      </c>
      <c r="B552" s="79">
        <v>2</v>
      </c>
      <c r="C552" s="104">
        <v>0.0007756065821805387</v>
      </c>
      <c r="D552" s="79" t="s">
        <v>3067</v>
      </c>
      <c r="E552" s="79" t="b">
        <v>0</v>
      </c>
      <c r="F552" s="79" t="b">
        <v>0</v>
      </c>
      <c r="G552" s="79" t="b">
        <v>0</v>
      </c>
    </row>
    <row r="553" spans="1:7" ht="15">
      <c r="A553" s="86" t="s">
        <v>3016</v>
      </c>
      <c r="B553" s="79">
        <v>2</v>
      </c>
      <c r="C553" s="104">
        <v>0.0007756065821805387</v>
      </c>
      <c r="D553" s="79" t="s">
        <v>3067</v>
      </c>
      <c r="E553" s="79" t="b">
        <v>0</v>
      </c>
      <c r="F553" s="79" t="b">
        <v>0</v>
      </c>
      <c r="G553" s="79" t="b">
        <v>0</v>
      </c>
    </row>
    <row r="554" spans="1:7" ht="15">
      <c r="A554" s="86" t="s">
        <v>3017</v>
      </c>
      <c r="B554" s="79">
        <v>2</v>
      </c>
      <c r="C554" s="104">
        <v>0.0007756065821805387</v>
      </c>
      <c r="D554" s="79" t="s">
        <v>3067</v>
      </c>
      <c r="E554" s="79" t="b">
        <v>1</v>
      </c>
      <c r="F554" s="79" t="b">
        <v>0</v>
      </c>
      <c r="G554" s="79" t="b">
        <v>0</v>
      </c>
    </row>
    <row r="555" spans="1:7" ht="15">
      <c r="A555" s="86" t="s">
        <v>2793</v>
      </c>
      <c r="B555" s="79">
        <v>2</v>
      </c>
      <c r="C555" s="104">
        <v>0.0007756065821805387</v>
      </c>
      <c r="D555" s="79" t="s">
        <v>3067</v>
      </c>
      <c r="E555" s="79" t="b">
        <v>0</v>
      </c>
      <c r="F555" s="79" t="b">
        <v>0</v>
      </c>
      <c r="G555" s="79" t="b">
        <v>0</v>
      </c>
    </row>
    <row r="556" spans="1:7" ht="15">
      <c r="A556" s="86" t="s">
        <v>2836</v>
      </c>
      <c r="B556" s="79">
        <v>2</v>
      </c>
      <c r="C556" s="104">
        <v>0.0007756065821805387</v>
      </c>
      <c r="D556" s="79" t="s">
        <v>3067</v>
      </c>
      <c r="E556" s="79" t="b">
        <v>0</v>
      </c>
      <c r="F556" s="79" t="b">
        <v>0</v>
      </c>
      <c r="G556" s="79" t="b">
        <v>0</v>
      </c>
    </row>
    <row r="557" spans="1:7" ht="15">
      <c r="A557" s="86" t="s">
        <v>2865</v>
      </c>
      <c r="B557" s="79">
        <v>2</v>
      </c>
      <c r="C557" s="104">
        <v>0.0007756065821805387</v>
      </c>
      <c r="D557" s="79" t="s">
        <v>3067</v>
      </c>
      <c r="E557" s="79" t="b">
        <v>0</v>
      </c>
      <c r="F557" s="79" t="b">
        <v>0</v>
      </c>
      <c r="G557" s="79" t="b">
        <v>0</v>
      </c>
    </row>
    <row r="558" spans="1:7" ht="15">
      <c r="A558" s="86" t="s">
        <v>907</v>
      </c>
      <c r="B558" s="79">
        <v>2</v>
      </c>
      <c r="C558" s="104">
        <v>0.0007756065821805387</v>
      </c>
      <c r="D558" s="79" t="s">
        <v>3067</v>
      </c>
      <c r="E558" s="79" t="b">
        <v>0</v>
      </c>
      <c r="F558" s="79" t="b">
        <v>0</v>
      </c>
      <c r="G558" s="79" t="b">
        <v>0</v>
      </c>
    </row>
    <row r="559" spans="1:7" ht="15">
      <c r="A559" s="86" t="s">
        <v>2669</v>
      </c>
      <c r="B559" s="79">
        <v>2</v>
      </c>
      <c r="C559" s="104">
        <v>0.0007756065821805387</v>
      </c>
      <c r="D559" s="79" t="s">
        <v>3067</v>
      </c>
      <c r="E559" s="79" t="b">
        <v>0</v>
      </c>
      <c r="F559" s="79" t="b">
        <v>0</v>
      </c>
      <c r="G559" s="79" t="b">
        <v>0</v>
      </c>
    </row>
    <row r="560" spans="1:7" ht="15">
      <c r="A560" s="86" t="s">
        <v>2932</v>
      </c>
      <c r="B560" s="79">
        <v>2</v>
      </c>
      <c r="C560" s="104">
        <v>0.0007756065821805387</v>
      </c>
      <c r="D560" s="79" t="s">
        <v>3067</v>
      </c>
      <c r="E560" s="79" t="b">
        <v>1</v>
      </c>
      <c r="F560" s="79" t="b">
        <v>0</v>
      </c>
      <c r="G560" s="79" t="b">
        <v>0</v>
      </c>
    </row>
    <row r="561" spans="1:7" ht="15">
      <c r="A561" s="86" t="s">
        <v>2774</v>
      </c>
      <c r="B561" s="79">
        <v>2</v>
      </c>
      <c r="C561" s="104">
        <v>0.0007756065821805387</v>
      </c>
      <c r="D561" s="79" t="s">
        <v>3067</v>
      </c>
      <c r="E561" s="79" t="b">
        <v>0</v>
      </c>
      <c r="F561" s="79" t="b">
        <v>0</v>
      </c>
      <c r="G561" s="79" t="b">
        <v>0</v>
      </c>
    </row>
    <row r="562" spans="1:7" ht="15">
      <c r="A562" s="86" t="s">
        <v>2542</v>
      </c>
      <c r="B562" s="79">
        <v>2</v>
      </c>
      <c r="C562" s="104">
        <v>0.0007756065821805387</v>
      </c>
      <c r="D562" s="79" t="s">
        <v>3067</v>
      </c>
      <c r="E562" s="79" t="b">
        <v>0</v>
      </c>
      <c r="F562" s="79" t="b">
        <v>0</v>
      </c>
      <c r="G562" s="79" t="b">
        <v>0</v>
      </c>
    </row>
    <row r="563" spans="1:7" ht="15">
      <c r="A563" s="86" t="s">
        <v>2839</v>
      </c>
      <c r="B563" s="79">
        <v>2</v>
      </c>
      <c r="C563" s="104">
        <v>0.0007756065821805387</v>
      </c>
      <c r="D563" s="79" t="s">
        <v>3067</v>
      </c>
      <c r="E563" s="79" t="b">
        <v>0</v>
      </c>
      <c r="F563" s="79" t="b">
        <v>0</v>
      </c>
      <c r="G563" s="79" t="b">
        <v>0</v>
      </c>
    </row>
    <row r="564" spans="1:7" ht="15">
      <c r="A564" s="86" t="s">
        <v>2621</v>
      </c>
      <c r="B564" s="79">
        <v>2</v>
      </c>
      <c r="C564" s="104">
        <v>0.0007756065821805387</v>
      </c>
      <c r="D564" s="79" t="s">
        <v>3067</v>
      </c>
      <c r="E564" s="79" t="b">
        <v>0</v>
      </c>
      <c r="F564" s="79" t="b">
        <v>0</v>
      </c>
      <c r="G564" s="79" t="b">
        <v>0</v>
      </c>
    </row>
    <row r="565" spans="1:7" ht="15">
      <c r="A565" s="86" t="s">
        <v>2926</v>
      </c>
      <c r="B565" s="79">
        <v>2</v>
      </c>
      <c r="C565" s="104">
        <v>0.0007756065821805387</v>
      </c>
      <c r="D565" s="79" t="s">
        <v>3067</v>
      </c>
      <c r="E565" s="79" t="b">
        <v>0</v>
      </c>
      <c r="F565" s="79" t="b">
        <v>0</v>
      </c>
      <c r="G565" s="79" t="b">
        <v>0</v>
      </c>
    </row>
    <row r="566" spans="1:7" ht="15">
      <c r="A566" s="86" t="s">
        <v>2927</v>
      </c>
      <c r="B566" s="79">
        <v>2</v>
      </c>
      <c r="C566" s="104">
        <v>0.0007756065821805387</v>
      </c>
      <c r="D566" s="79" t="s">
        <v>3067</v>
      </c>
      <c r="E566" s="79" t="b">
        <v>0</v>
      </c>
      <c r="F566" s="79" t="b">
        <v>0</v>
      </c>
      <c r="G566" s="79" t="b">
        <v>0</v>
      </c>
    </row>
    <row r="567" spans="1:7" ht="15">
      <c r="A567" s="86" t="s">
        <v>2978</v>
      </c>
      <c r="B567" s="79">
        <v>2</v>
      </c>
      <c r="C567" s="104">
        <v>0.0007756065821805387</v>
      </c>
      <c r="D567" s="79" t="s">
        <v>3067</v>
      </c>
      <c r="E567" s="79" t="b">
        <v>0</v>
      </c>
      <c r="F567" s="79" t="b">
        <v>0</v>
      </c>
      <c r="G567" s="79" t="b">
        <v>0</v>
      </c>
    </row>
    <row r="568" spans="1:7" ht="15">
      <c r="A568" s="86" t="s">
        <v>2638</v>
      </c>
      <c r="B568" s="79">
        <v>2</v>
      </c>
      <c r="C568" s="104">
        <v>0.0007756065821805387</v>
      </c>
      <c r="D568" s="79" t="s">
        <v>3067</v>
      </c>
      <c r="E568" s="79" t="b">
        <v>0</v>
      </c>
      <c r="F568" s="79" t="b">
        <v>0</v>
      </c>
      <c r="G568" s="79" t="b">
        <v>0</v>
      </c>
    </row>
    <row r="569" spans="1:7" ht="15">
      <c r="A569" s="86" t="s">
        <v>2918</v>
      </c>
      <c r="B569" s="79">
        <v>2</v>
      </c>
      <c r="C569" s="104">
        <v>0.0007756065821805387</v>
      </c>
      <c r="D569" s="79" t="s">
        <v>3067</v>
      </c>
      <c r="E569" s="79" t="b">
        <v>0</v>
      </c>
      <c r="F569" s="79" t="b">
        <v>0</v>
      </c>
      <c r="G569" s="79" t="b">
        <v>0</v>
      </c>
    </row>
    <row r="570" spans="1:7" ht="15">
      <c r="A570" s="86" t="s">
        <v>2469</v>
      </c>
      <c r="B570" s="79">
        <v>2</v>
      </c>
      <c r="C570" s="104">
        <v>0.0008846359178067544</v>
      </c>
      <c r="D570" s="79" t="s">
        <v>3067</v>
      </c>
      <c r="E570" s="79" t="b">
        <v>0</v>
      </c>
      <c r="F570" s="79" t="b">
        <v>0</v>
      </c>
      <c r="G570" s="79" t="b">
        <v>0</v>
      </c>
    </row>
    <row r="571" spans="1:7" ht="15">
      <c r="A571" s="86" t="s">
        <v>2551</v>
      </c>
      <c r="B571" s="79">
        <v>2</v>
      </c>
      <c r="C571" s="104">
        <v>0.0007756065821805387</v>
      </c>
      <c r="D571" s="79" t="s">
        <v>3067</v>
      </c>
      <c r="E571" s="79" t="b">
        <v>0</v>
      </c>
      <c r="F571" s="79" t="b">
        <v>0</v>
      </c>
      <c r="G571" s="79" t="b">
        <v>0</v>
      </c>
    </row>
    <row r="572" spans="1:7" ht="15">
      <c r="A572" s="86" t="s">
        <v>2917</v>
      </c>
      <c r="B572" s="79">
        <v>2</v>
      </c>
      <c r="C572" s="104">
        <v>0.0007756065821805387</v>
      </c>
      <c r="D572" s="79" t="s">
        <v>3067</v>
      </c>
      <c r="E572" s="79" t="b">
        <v>0</v>
      </c>
      <c r="F572" s="79" t="b">
        <v>0</v>
      </c>
      <c r="G572" s="79" t="b">
        <v>0</v>
      </c>
    </row>
    <row r="573" spans="1:7" ht="15">
      <c r="A573" s="86" t="s">
        <v>2724</v>
      </c>
      <c r="B573" s="79">
        <v>2</v>
      </c>
      <c r="C573" s="104">
        <v>0.0007756065821805387</v>
      </c>
      <c r="D573" s="79" t="s">
        <v>3067</v>
      </c>
      <c r="E573" s="79" t="b">
        <v>0</v>
      </c>
      <c r="F573" s="79" t="b">
        <v>0</v>
      </c>
      <c r="G573" s="79" t="b">
        <v>0</v>
      </c>
    </row>
    <row r="574" spans="1:7" ht="15">
      <c r="A574" s="86" t="s">
        <v>2758</v>
      </c>
      <c r="B574" s="79">
        <v>2</v>
      </c>
      <c r="C574" s="104">
        <v>0.0007756065821805387</v>
      </c>
      <c r="D574" s="79" t="s">
        <v>3067</v>
      </c>
      <c r="E574" s="79" t="b">
        <v>0</v>
      </c>
      <c r="F574" s="79" t="b">
        <v>0</v>
      </c>
      <c r="G574" s="79" t="b">
        <v>0</v>
      </c>
    </row>
    <row r="575" spans="1:7" ht="15">
      <c r="A575" s="86" t="s">
        <v>2513</v>
      </c>
      <c r="B575" s="79">
        <v>2</v>
      </c>
      <c r="C575" s="104">
        <v>0.0007756065821805387</v>
      </c>
      <c r="D575" s="79" t="s">
        <v>3067</v>
      </c>
      <c r="E575" s="79" t="b">
        <v>0</v>
      </c>
      <c r="F575" s="79" t="b">
        <v>0</v>
      </c>
      <c r="G575" s="79" t="b">
        <v>0</v>
      </c>
    </row>
    <row r="576" spans="1:7" ht="15">
      <c r="A576" s="86" t="s">
        <v>2848</v>
      </c>
      <c r="B576" s="79">
        <v>2</v>
      </c>
      <c r="C576" s="104">
        <v>0.0008846359178067544</v>
      </c>
      <c r="D576" s="79" t="s">
        <v>3067</v>
      </c>
      <c r="E576" s="79" t="b">
        <v>0</v>
      </c>
      <c r="F576" s="79" t="b">
        <v>0</v>
      </c>
      <c r="G576" s="79" t="b">
        <v>0</v>
      </c>
    </row>
    <row r="577" spans="1:7" ht="15">
      <c r="A577" s="86" t="s">
        <v>2775</v>
      </c>
      <c r="B577" s="79">
        <v>2</v>
      </c>
      <c r="C577" s="104">
        <v>0.0007756065821805387</v>
      </c>
      <c r="D577" s="79" t="s">
        <v>3067</v>
      </c>
      <c r="E577" s="79" t="b">
        <v>0</v>
      </c>
      <c r="F577" s="79" t="b">
        <v>0</v>
      </c>
      <c r="G577" s="79" t="b">
        <v>0</v>
      </c>
    </row>
    <row r="578" spans="1:7" ht="15">
      <c r="A578" s="86" t="s">
        <v>2829</v>
      </c>
      <c r="B578" s="79">
        <v>2</v>
      </c>
      <c r="C578" s="104">
        <v>0.0007756065821805387</v>
      </c>
      <c r="D578" s="79" t="s">
        <v>3067</v>
      </c>
      <c r="E578" s="79" t="b">
        <v>0</v>
      </c>
      <c r="F578" s="79" t="b">
        <v>0</v>
      </c>
      <c r="G578" s="79" t="b">
        <v>0</v>
      </c>
    </row>
    <row r="579" spans="1:7" ht="15">
      <c r="A579" s="86" t="s">
        <v>2660</v>
      </c>
      <c r="B579" s="79">
        <v>2</v>
      </c>
      <c r="C579" s="104">
        <v>0.0007756065821805387</v>
      </c>
      <c r="D579" s="79" t="s">
        <v>3067</v>
      </c>
      <c r="E579" s="79" t="b">
        <v>0</v>
      </c>
      <c r="F579" s="79" t="b">
        <v>0</v>
      </c>
      <c r="G579" s="79" t="b">
        <v>0</v>
      </c>
    </row>
    <row r="580" spans="1:7" ht="15">
      <c r="A580" s="86" t="s">
        <v>2640</v>
      </c>
      <c r="B580" s="79">
        <v>2</v>
      </c>
      <c r="C580" s="104">
        <v>0.0007756065821805387</v>
      </c>
      <c r="D580" s="79" t="s">
        <v>3067</v>
      </c>
      <c r="E580" s="79" t="b">
        <v>0</v>
      </c>
      <c r="F580" s="79" t="b">
        <v>0</v>
      </c>
      <c r="G580" s="79" t="b">
        <v>0</v>
      </c>
    </row>
    <row r="581" spans="1:7" ht="15">
      <c r="A581" s="86" t="s">
        <v>2984</v>
      </c>
      <c r="B581" s="79">
        <v>2</v>
      </c>
      <c r="C581" s="104">
        <v>0.0007756065821805387</v>
      </c>
      <c r="D581" s="79" t="s">
        <v>3067</v>
      </c>
      <c r="E581" s="79" t="b">
        <v>0</v>
      </c>
      <c r="F581" s="79" t="b">
        <v>0</v>
      </c>
      <c r="G581" s="79" t="b">
        <v>0</v>
      </c>
    </row>
    <row r="582" spans="1:7" ht="15">
      <c r="A582" s="86" t="s">
        <v>2845</v>
      </c>
      <c r="B582" s="79">
        <v>2</v>
      </c>
      <c r="C582" s="104">
        <v>0.0008846359178067544</v>
      </c>
      <c r="D582" s="79" t="s">
        <v>3067</v>
      </c>
      <c r="E582" s="79" t="b">
        <v>0</v>
      </c>
      <c r="F582" s="79" t="b">
        <v>0</v>
      </c>
      <c r="G582" s="79" t="b">
        <v>0</v>
      </c>
    </row>
    <row r="583" spans="1:7" ht="15">
      <c r="A583" s="86" t="s">
        <v>2503</v>
      </c>
      <c r="B583" s="79">
        <v>2</v>
      </c>
      <c r="C583" s="104">
        <v>0.0007756065821805387</v>
      </c>
      <c r="D583" s="79" t="s">
        <v>3067</v>
      </c>
      <c r="E583" s="79" t="b">
        <v>0</v>
      </c>
      <c r="F583" s="79" t="b">
        <v>0</v>
      </c>
      <c r="G583" s="79" t="b">
        <v>0</v>
      </c>
    </row>
    <row r="584" spans="1:7" ht="15">
      <c r="A584" s="86" t="s">
        <v>2556</v>
      </c>
      <c r="B584" s="79">
        <v>2</v>
      </c>
      <c r="C584" s="104">
        <v>0.0007756065821805387</v>
      </c>
      <c r="D584" s="79" t="s">
        <v>3067</v>
      </c>
      <c r="E584" s="79" t="b">
        <v>0</v>
      </c>
      <c r="F584" s="79" t="b">
        <v>0</v>
      </c>
      <c r="G584" s="79" t="b">
        <v>0</v>
      </c>
    </row>
    <row r="585" spans="1:7" ht="15">
      <c r="A585" s="86" t="s">
        <v>2573</v>
      </c>
      <c r="B585" s="79">
        <v>2</v>
      </c>
      <c r="C585" s="104">
        <v>0.0007756065821805387</v>
      </c>
      <c r="D585" s="79" t="s">
        <v>3067</v>
      </c>
      <c r="E585" s="79" t="b">
        <v>0</v>
      </c>
      <c r="F585" s="79" t="b">
        <v>0</v>
      </c>
      <c r="G585" s="79" t="b">
        <v>0</v>
      </c>
    </row>
    <row r="586" spans="1:7" ht="15">
      <c r="A586" s="86" t="s">
        <v>2695</v>
      </c>
      <c r="B586" s="79">
        <v>2</v>
      </c>
      <c r="C586" s="104">
        <v>0.0007756065821805387</v>
      </c>
      <c r="D586" s="79" t="s">
        <v>3067</v>
      </c>
      <c r="E586" s="79" t="b">
        <v>0</v>
      </c>
      <c r="F586" s="79" t="b">
        <v>0</v>
      </c>
      <c r="G586" s="79" t="b">
        <v>0</v>
      </c>
    </row>
    <row r="587" spans="1:7" ht="15">
      <c r="A587" s="86" t="s">
        <v>2770</v>
      </c>
      <c r="B587" s="79">
        <v>2</v>
      </c>
      <c r="C587" s="104">
        <v>0.0007756065821805387</v>
      </c>
      <c r="D587" s="79" t="s">
        <v>3067</v>
      </c>
      <c r="E587" s="79" t="b">
        <v>0</v>
      </c>
      <c r="F587" s="79" t="b">
        <v>0</v>
      </c>
      <c r="G587" s="79" t="b">
        <v>0</v>
      </c>
    </row>
    <row r="588" spans="1:7" ht="15">
      <c r="A588" s="86" t="s">
        <v>2979</v>
      </c>
      <c r="B588" s="79">
        <v>2</v>
      </c>
      <c r="C588" s="104">
        <v>0.0007756065821805387</v>
      </c>
      <c r="D588" s="79" t="s">
        <v>3067</v>
      </c>
      <c r="E588" s="79" t="b">
        <v>0</v>
      </c>
      <c r="F588" s="79" t="b">
        <v>0</v>
      </c>
      <c r="G588" s="79" t="b">
        <v>0</v>
      </c>
    </row>
    <row r="589" spans="1:7" ht="15">
      <c r="A589" s="86" t="s">
        <v>2980</v>
      </c>
      <c r="B589" s="79">
        <v>2</v>
      </c>
      <c r="C589" s="104">
        <v>0.0007756065821805387</v>
      </c>
      <c r="D589" s="79" t="s">
        <v>3067</v>
      </c>
      <c r="E589" s="79" t="b">
        <v>0</v>
      </c>
      <c r="F589" s="79" t="b">
        <v>0</v>
      </c>
      <c r="G589" s="79" t="b">
        <v>0</v>
      </c>
    </row>
    <row r="590" spans="1:7" ht="15">
      <c r="A590" s="86" t="s">
        <v>2981</v>
      </c>
      <c r="B590" s="79">
        <v>2</v>
      </c>
      <c r="C590" s="104">
        <v>0.0007756065821805387</v>
      </c>
      <c r="D590" s="79" t="s">
        <v>3067</v>
      </c>
      <c r="E590" s="79" t="b">
        <v>0</v>
      </c>
      <c r="F590" s="79" t="b">
        <v>0</v>
      </c>
      <c r="G590" s="79" t="b">
        <v>0</v>
      </c>
    </row>
    <row r="591" spans="1:7" ht="15">
      <c r="A591" s="86" t="s">
        <v>2584</v>
      </c>
      <c r="B591" s="79">
        <v>2</v>
      </c>
      <c r="C591" s="104">
        <v>0.0007756065821805387</v>
      </c>
      <c r="D591" s="79" t="s">
        <v>3067</v>
      </c>
      <c r="E591" s="79" t="b">
        <v>0</v>
      </c>
      <c r="F591" s="79" t="b">
        <v>0</v>
      </c>
      <c r="G591" s="79" t="b">
        <v>0</v>
      </c>
    </row>
    <row r="592" spans="1:7" ht="15">
      <c r="A592" s="86" t="s">
        <v>2895</v>
      </c>
      <c r="B592" s="79">
        <v>2</v>
      </c>
      <c r="C592" s="104">
        <v>0.0007756065821805387</v>
      </c>
      <c r="D592" s="79" t="s">
        <v>3067</v>
      </c>
      <c r="E592" s="79" t="b">
        <v>0</v>
      </c>
      <c r="F592" s="79" t="b">
        <v>0</v>
      </c>
      <c r="G592" s="79" t="b">
        <v>0</v>
      </c>
    </row>
    <row r="593" spans="1:7" ht="15">
      <c r="A593" s="86" t="s">
        <v>925</v>
      </c>
      <c r="B593" s="79">
        <v>2</v>
      </c>
      <c r="C593" s="104">
        <v>0.0007756065821805387</v>
      </c>
      <c r="D593" s="79" t="s">
        <v>3067</v>
      </c>
      <c r="E593" s="79" t="b">
        <v>0</v>
      </c>
      <c r="F593" s="79" t="b">
        <v>0</v>
      </c>
      <c r="G593" s="79" t="b">
        <v>0</v>
      </c>
    </row>
    <row r="594" spans="1:7" ht="15">
      <c r="A594" s="86" t="s">
        <v>2697</v>
      </c>
      <c r="B594" s="79">
        <v>2</v>
      </c>
      <c r="C594" s="104">
        <v>0.0007756065821805387</v>
      </c>
      <c r="D594" s="79" t="s">
        <v>3067</v>
      </c>
      <c r="E594" s="79" t="b">
        <v>0</v>
      </c>
      <c r="F594" s="79" t="b">
        <v>0</v>
      </c>
      <c r="G594" s="79" t="b">
        <v>0</v>
      </c>
    </row>
    <row r="595" spans="1:7" ht="15">
      <c r="A595" s="86" t="s">
        <v>2707</v>
      </c>
      <c r="B595" s="79">
        <v>2</v>
      </c>
      <c r="C595" s="104">
        <v>0.0007756065821805387</v>
      </c>
      <c r="D595" s="79" t="s">
        <v>3067</v>
      </c>
      <c r="E595" s="79" t="b">
        <v>0</v>
      </c>
      <c r="F595" s="79" t="b">
        <v>0</v>
      </c>
      <c r="G595" s="79" t="b">
        <v>0</v>
      </c>
    </row>
    <row r="596" spans="1:7" ht="15">
      <c r="A596" s="86" t="s">
        <v>2484</v>
      </c>
      <c r="B596" s="79">
        <v>2</v>
      </c>
      <c r="C596" s="104">
        <v>0.0007756065821805387</v>
      </c>
      <c r="D596" s="79" t="s">
        <v>3067</v>
      </c>
      <c r="E596" s="79" t="b">
        <v>0</v>
      </c>
      <c r="F596" s="79" t="b">
        <v>0</v>
      </c>
      <c r="G596" s="79" t="b">
        <v>0</v>
      </c>
    </row>
    <row r="597" spans="1:7" ht="15">
      <c r="A597" s="86" t="s">
        <v>2856</v>
      </c>
      <c r="B597" s="79">
        <v>2</v>
      </c>
      <c r="C597" s="104">
        <v>0.0007756065821805387</v>
      </c>
      <c r="D597" s="79" t="s">
        <v>3067</v>
      </c>
      <c r="E597" s="79" t="b">
        <v>0</v>
      </c>
      <c r="F597" s="79" t="b">
        <v>0</v>
      </c>
      <c r="G597" s="79" t="b">
        <v>0</v>
      </c>
    </row>
    <row r="598" spans="1:7" ht="15">
      <c r="A598" s="86" t="s">
        <v>2990</v>
      </c>
      <c r="B598" s="79">
        <v>2</v>
      </c>
      <c r="C598" s="104">
        <v>0.0007756065821805387</v>
      </c>
      <c r="D598" s="79" t="s">
        <v>3067</v>
      </c>
      <c r="E598" s="79" t="b">
        <v>0</v>
      </c>
      <c r="F598" s="79" t="b">
        <v>0</v>
      </c>
      <c r="G598" s="79" t="b">
        <v>0</v>
      </c>
    </row>
    <row r="599" spans="1:7" ht="15">
      <c r="A599" s="86" t="s">
        <v>2605</v>
      </c>
      <c r="B599" s="79">
        <v>2</v>
      </c>
      <c r="C599" s="104">
        <v>0.0007756065821805387</v>
      </c>
      <c r="D599" s="79" t="s">
        <v>3067</v>
      </c>
      <c r="E599" s="79" t="b">
        <v>0</v>
      </c>
      <c r="F599" s="79" t="b">
        <v>0</v>
      </c>
      <c r="G599" s="79" t="b">
        <v>0</v>
      </c>
    </row>
    <row r="600" spans="1:7" ht="15">
      <c r="A600" s="86" t="s">
        <v>2894</v>
      </c>
      <c r="B600" s="79">
        <v>2</v>
      </c>
      <c r="C600" s="104">
        <v>0.0007756065821805387</v>
      </c>
      <c r="D600" s="79" t="s">
        <v>3067</v>
      </c>
      <c r="E600" s="79" t="b">
        <v>0</v>
      </c>
      <c r="F600" s="79" t="b">
        <v>0</v>
      </c>
      <c r="G600" s="79" t="b">
        <v>0</v>
      </c>
    </row>
    <row r="601" spans="1:7" ht="15">
      <c r="A601" s="86" t="s">
        <v>2985</v>
      </c>
      <c r="B601" s="79">
        <v>2</v>
      </c>
      <c r="C601" s="104">
        <v>0.0007756065821805387</v>
      </c>
      <c r="D601" s="79" t="s">
        <v>3067</v>
      </c>
      <c r="E601" s="79" t="b">
        <v>0</v>
      </c>
      <c r="F601" s="79" t="b">
        <v>0</v>
      </c>
      <c r="G601" s="79" t="b">
        <v>0</v>
      </c>
    </row>
    <row r="602" spans="1:7" ht="15">
      <c r="A602" s="86" t="s">
        <v>2982</v>
      </c>
      <c r="B602" s="79">
        <v>2</v>
      </c>
      <c r="C602" s="104">
        <v>0.0007756065821805387</v>
      </c>
      <c r="D602" s="79" t="s">
        <v>3067</v>
      </c>
      <c r="E602" s="79" t="b">
        <v>0</v>
      </c>
      <c r="F602" s="79" t="b">
        <v>0</v>
      </c>
      <c r="G602" s="79" t="b">
        <v>0</v>
      </c>
    </row>
    <row r="603" spans="1:7" ht="15">
      <c r="A603" s="86" t="s">
        <v>2986</v>
      </c>
      <c r="B603" s="79">
        <v>2</v>
      </c>
      <c r="C603" s="104">
        <v>0.0007756065821805387</v>
      </c>
      <c r="D603" s="79" t="s">
        <v>3067</v>
      </c>
      <c r="E603" s="79" t="b">
        <v>0</v>
      </c>
      <c r="F603" s="79" t="b">
        <v>0</v>
      </c>
      <c r="G603" s="79" t="b">
        <v>0</v>
      </c>
    </row>
    <row r="604" spans="1:7" ht="15">
      <c r="A604" s="86" t="s">
        <v>2987</v>
      </c>
      <c r="B604" s="79">
        <v>2</v>
      </c>
      <c r="C604" s="104">
        <v>0.0007756065821805387</v>
      </c>
      <c r="D604" s="79" t="s">
        <v>3067</v>
      </c>
      <c r="E604" s="79" t="b">
        <v>0</v>
      </c>
      <c r="F604" s="79" t="b">
        <v>0</v>
      </c>
      <c r="G604" s="79" t="b">
        <v>0</v>
      </c>
    </row>
    <row r="605" spans="1:7" ht="15">
      <c r="A605" s="86" t="s">
        <v>2501</v>
      </c>
      <c r="B605" s="79">
        <v>2</v>
      </c>
      <c r="C605" s="104">
        <v>0.0007756065821805387</v>
      </c>
      <c r="D605" s="79" t="s">
        <v>3067</v>
      </c>
      <c r="E605" s="79" t="b">
        <v>0</v>
      </c>
      <c r="F605" s="79" t="b">
        <v>0</v>
      </c>
      <c r="G605" s="79" t="b">
        <v>0</v>
      </c>
    </row>
    <row r="606" spans="1:7" ht="15">
      <c r="A606" s="86" t="s">
        <v>2824</v>
      </c>
      <c r="B606" s="79">
        <v>2</v>
      </c>
      <c r="C606" s="104">
        <v>0.0007756065821805387</v>
      </c>
      <c r="D606" s="79" t="s">
        <v>3067</v>
      </c>
      <c r="E606" s="79" t="b">
        <v>0</v>
      </c>
      <c r="F606" s="79" t="b">
        <v>0</v>
      </c>
      <c r="G606" s="79" t="b">
        <v>0</v>
      </c>
    </row>
    <row r="607" spans="1:7" ht="15">
      <c r="A607" s="86" t="s">
        <v>2988</v>
      </c>
      <c r="B607" s="79">
        <v>2</v>
      </c>
      <c r="C607" s="104">
        <v>0.0007756065821805387</v>
      </c>
      <c r="D607" s="79" t="s">
        <v>3067</v>
      </c>
      <c r="E607" s="79" t="b">
        <v>0</v>
      </c>
      <c r="F607" s="79" t="b">
        <v>0</v>
      </c>
      <c r="G607" s="79" t="b">
        <v>0</v>
      </c>
    </row>
    <row r="608" spans="1:7" ht="15">
      <c r="A608" s="86" t="s">
        <v>2641</v>
      </c>
      <c r="B608" s="79">
        <v>2</v>
      </c>
      <c r="C608" s="104">
        <v>0.0008846359178067544</v>
      </c>
      <c r="D608" s="79" t="s">
        <v>3067</v>
      </c>
      <c r="E608" s="79" t="b">
        <v>0</v>
      </c>
      <c r="F608" s="79" t="b">
        <v>0</v>
      </c>
      <c r="G608" s="79" t="b">
        <v>0</v>
      </c>
    </row>
    <row r="609" spans="1:7" ht="15">
      <c r="A609" s="86" t="s">
        <v>2983</v>
      </c>
      <c r="B609" s="79">
        <v>2</v>
      </c>
      <c r="C609" s="104">
        <v>0.0007756065821805387</v>
      </c>
      <c r="D609" s="79" t="s">
        <v>3067</v>
      </c>
      <c r="E609" s="79" t="b">
        <v>0</v>
      </c>
      <c r="F609" s="79" t="b">
        <v>0</v>
      </c>
      <c r="G609" s="79" t="b">
        <v>0</v>
      </c>
    </row>
    <row r="610" spans="1:7" ht="15">
      <c r="A610" s="86" t="s">
        <v>872</v>
      </c>
      <c r="B610" s="79">
        <v>2</v>
      </c>
      <c r="C610" s="104">
        <v>0.0007756065821805387</v>
      </c>
      <c r="D610" s="79" t="s">
        <v>3067</v>
      </c>
      <c r="E610" s="79" t="b">
        <v>0</v>
      </c>
      <c r="F610" s="79" t="b">
        <v>0</v>
      </c>
      <c r="G610" s="79" t="b">
        <v>0</v>
      </c>
    </row>
    <row r="611" spans="1:7" ht="15">
      <c r="A611" s="86" t="s">
        <v>3007</v>
      </c>
      <c r="B611" s="79">
        <v>2</v>
      </c>
      <c r="C611" s="104">
        <v>0.0007756065821805387</v>
      </c>
      <c r="D611" s="79" t="s">
        <v>3067</v>
      </c>
      <c r="E611" s="79" t="b">
        <v>0</v>
      </c>
      <c r="F611" s="79" t="b">
        <v>0</v>
      </c>
      <c r="G611" s="79" t="b">
        <v>0</v>
      </c>
    </row>
    <row r="612" spans="1:7" ht="15">
      <c r="A612" s="86" t="s">
        <v>1039</v>
      </c>
      <c r="B612" s="79">
        <v>2</v>
      </c>
      <c r="C612" s="104">
        <v>0.0007756065821805387</v>
      </c>
      <c r="D612" s="79" t="s">
        <v>3067</v>
      </c>
      <c r="E612" s="79" t="b">
        <v>1</v>
      </c>
      <c r="F612" s="79" t="b">
        <v>0</v>
      </c>
      <c r="G612" s="79" t="b">
        <v>0</v>
      </c>
    </row>
    <row r="613" spans="1:7" ht="15">
      <c r="A613" s="86" t="s">
        <v>942</v>
      </c>
      <c r="B613" s="79">
        <v>2</v>
      </c>
      <c r="C613" s="104">
        <v>0.0007756065821805387</v>
      </c>
      <c r="D613" s="79" t="s">
        <v>3067</v>
      </c>
      <c r="E613" s="79" t="b">
        <v>0</v>
      </c>
      <c r="F613" s="79" t="b">
        <v>1</v>
      </c>
      <c r="G613" s="79" t="b">
        <v>0</v>
      </c>
    </row>
    <row r="614" spans="1:7" ht="15">
      <c r="A614" s="86" t="s">
        <v>2765</v>
      </c>
      <c r="B614" s="79">
        <v>2</v>
      </c>
      <c r="C614" s="104">
        <v>0.0007756065821805387</v>
      </c>
      <c r="D614" s="79" t="s">
        <v>3067</v>
      </c>
      <c r="E614" s="79" t="b">
        <v>0</v>
      </c>
      <c r="F614" s="79" t="b">
        <v>0</v>
      </c>
      <c r="G614" s="79" t="b">
        <v>0</v>
      </c>
    </row>
    <row r="615" spans="1:7" ht="15">
      <c r="A615" s="86" t="s">
        <v>2759</v>
      </c>
      <c r="B615" s="79">
        <v>2</v>
      </c>
      <c r="C615" s="104">
        <v>0.0007756065821805387</v>
      </c>
      <c r="D615" s="79" t="s">
        <v>3067</v>
      </c>
      <c r="E615" s="79" t="b">
        <v>0</v>
      </c>
      <c r="F615" s="79" t="b">
        <v>0</v>
      </c>
      <c r="G615" s="79" t="b">
        <v>0</v>
      </c>
    </row>
    <row r="616" spans="1:7" ht="15">
      <c r="A616" s="86" t="s">
        <v>2803</v>
      </c>
      <c r="B616" s="79">
        <v>2</v>
      </c>
      <c r="C616" s="104">
        <v>0.0007756065821805387</v>
      </c>
      <c r="D616" s="79" t="s">
        <v>3067</v>
      </c>
      <c r="E616" s="79" t="b">
        <v>0</v>
      </c>
      <c r="F616" s="79" t="b">
        <v>0</v>
      </c>
      <c r="G616" s="79" t="b">
        <v>0</v>
      </c>
    </row>
    <row r="617" spans="1:7" ht="15">
      <c r="A617" s="86" t="s">
        <v>2935</v>
      </c>
      <c r="B617" s="79">
        <v>2</v>
      </c>
      <c r="C617" s="104">
        <v>0.0007756065821805387</v>
      </c>
      <c r="D617" s="79" t="s">
        <v>3067</v>
      </c>
      <c r="E617" s="79" t="b">
        <v>0</v>
      </c>
      <c r="F617" s="79" t="b">
        <v>0</v>
      </c>
      <c r="G617" s="79" t="b">
        <v>0</v>
      </c>
    </row>
    <row r="618" spans="1:7" ht="15">
      <c r="A618" s="86" t="s">
        <v>2936</v>
      </c>
      <c r="B618" s="79">
        <v>2</v>
      </c>
      <c r="C618" s="104">
        <v>0.0007756065821805387</v>
      </c>
      <c r="D618" s="79" t="s">
        <v>3067</v>
      </c>
      <c r="E618" s="79" t="b">
        <v>0</v>
      </c>
      <c r="F618" s="79" t="b">
        <v>0</v>
      </c>
      <c r="G618" s="79" t="b">
        <v>0</v>
      </c>
    </row>
    <row r="619" spans="1:7" ht="15">
      <c r="A619" s="86" t="s">
        <v>2945</v>
      </c>
      <c r="B619" s="79">
        <v>2</v>
      </c>
      <c r="C619" s="104">
        <v>0.0007756065821805387</v>
      </c>
      <c r="D619" s="79" t="s">
        <v>3067</v>
      </c>
      <c r="E619" s="79" t="b">
        <v>0</v>
      </c>
      <c r="F619" s="79" t="b">
        <v>0</v>
      </c>
      <c r="G619" s="79" t="b">
        <v>0</v>
      </c>
    </row>
    <row r="620" spans="1:7" ht="15">
      <c r="A620" s="86" t="s">
        <v>3511</v>
      </c>
      <c r="B620" s="79">
        <v>2</v>
      </c>
      <c r="C620" s="104">
        <v>0.0007756065821805387</v>
      </c>
      <c r="D620" s="79" t="s">
        <v>3067</v>
      </c>
      <c r="E620" s="79" t="b">
        <v>0</v>
      </c>
      <c r="F620" s="79" t="b">
        <v>0</v>
      </c>
      <c r="G620" s="79" t="b">
        <v>0</v>
      </c>
    </row>
    <row r="621" spans="1:7" ht="15">
      <c r="A621" s="86" t="s">
        <v>2994</v>
      </c>
      <c r="B621" s="79">
        <v>2</v>
      </c>
      <c r="C621" s="104">
        <v>0.0007756065821805387</v>
      </c>
      <c r="D621" s="79" t="s">
        <v>3067</v>
      </c>
      <c r="E621" s="79" t="b">
        <v>0</v>
      </c>
      <c r="F621" s="79" t="b">
        <v>0</v>
      </c>
      <c r="G621" s="79" t="b">
        <v>0</v>
      </c>
    </row>
    <row r="622" spans="1:7" ht="15">
      <c r="A622" s="86" t="s">
        <v>2992</v>
      </c>
      <c r="B622" s="79">
        <v>2</v>
      </c>
      <c r="C622" s="104">
        <v>0.0007756065821805387</v>
      </c>
      <c r="D622" s="79" t="s">
        <v>3067</v>
      </c>
      <c r="E622" s="79" t="b">
        <v>0</v>
      </c>
      <c r="F622" s="79" t="b">
        <v>0</v>
      </c>
      <c r="G622" s="79" t="b">
        <v>0</v>
      </c>
    </row>
    <row r="623" spans="1:7" ht="15">
      <c r="A623" s="86" t="s">
        <v>2993</v>
      </c>
      <c r="B623" s="79">
        <v>2</v>
      </c>
      <c r="C623" s="104">
        <v>0.0007756065821805387</v>
      </c>
      <c r="D623" s="79" t="s">
        <v>3067</v>
      </c>
      <c r="E623" s="79" t="b">
        <v>0</v>
      </c>
      <c r="F623" s="79" t="b">
        <v>0</v>
      </c>
      <c r="G623" s="79" t="b">
        <v>0</v>
      </c>
    </row>
    <row r="624" spans="1:7" ht="15">
      <c r="A624" s="86" t="s">
        <v>2876</v>
      </c>
      <c r="B624" s="79">
        <v>2</v>
      </c>
      <c r="C624" s="104">
        <v>0.0007756065821805387</v>
      </c>
      <c r="D624" s="79" t="s">
        <v>3067</v>
      </c>
      <c r="E624" s="79" t="b">
        <v>0</v>
      </c>
      <c r="F624" s="79" t="b">
        <v>0</v>
      </c>
      <c r="G624" s="79" t="b">
        <v>0</v>
      </c>
    </row>
    <row r="625" spans="1:7" ht="15">
      <c r="A625" s="86" t="s">
        <v>2995</v>
      </c>
      <c r="B625" s="79">
        <v>2</v>
      </c>
      <c r="C625" s="104">
        <v>0.0007756065821805387</v>
      </c>
      <c r="D625" s="79" t="s">
        <v>3067</v>
      </c>
      <c r="E625" s="79" t="b">
        <v>0</v>
      </c>
      <c r="F625" s="79" t="b">
        <v>0</v>
      </c>
      <c r="G625" s="79" t="b">
        <v>0</v>
      </c>
    </row>
    <row r="626" spans="1:7" ht="15">
      <c r="A626" s="86" t="s">
        <v>3512</v>
      </c>
      <c r="B626" s="79">
        <v>2</v>
      </c>
      <c r="C626" s="104">
        <v>0.0007756065821805387</v>
      </c>
      <c r="D626" s="79" t="s">
        <v>3067</v>
      </c>
      <c r="E626" s="79" t="b">
        <v>0</v>
      </c>
      <c r="F626" s="79" t="b">
        <v>0</v>
      </c>
      <c r="G626" s="79" t="b">
        <v>0</v>
      </c>
    </row>
    <row r="627" spans="1:7" ht="15">
      <c r="A627" s="86" t="s">
        <v>2996</v>
      </c>
      <c r="B627" s="79">
        <v>2</v>
      </c>
      <c r="C627" s="104">
        <v>0.0007756065821805387</v>
      </c>
      <c r="D627" s="79" t="s">
        <v>3067</v>
      </c>
      <c r="E627" s="79" t="b">
        <v>0</v>
      </c>
      <c r="F627" s="79" t="b">
        <v>0</v>
      </c>
      <c r="G627" s="79" t="b">
        <v>0</v>
      </c>
    </row>
    <row r="628" spans="1:7" ht="15">
      <c r="A628" s="86" t="s">
        <v>2997</v>
      </c>
      <c r="B628" s="79">
        <v>2</v>
      </c>
      <c r="C628" s="104">
        <v>0.0007756065821805387</v>
      </c>
      <c r="D628" s="79" t="s">
        <v>3067</v>
      </c>
      <c r="E628" s="79" t="b">
        <v>0</v>
      </c>
      <c r="F628" s="79" t="b">
        <v>0</v>
      </c>
      <c r="G628" s="79" t="b">
        <v>0</v>
      </c>
    </row>
    <row r="629" spans="1:7" ht="15">
      <c r="A629" s="86" t="s">
        <v>2998</v>
      </c>
      <c r="B629" s="79">
        <v>2</v>
      </c>
      <c r="C629" s="104">
        <v>0.0007756065821805387</v>
      </c>
      <c r="D629" s="79" t="s">
        <v>3067</v>
      </c>
      <c r="E629" s="79" t="b">
        <v>0</v>
      </c>
      <c r="F629" s="79" t="b">
        <v>0</v>
      </c>
      <c r="G629" s="79" t="b">
        <v>0</v>
      </c>
    </row>
    <row r="630" spans="1:7" ht="15">
      <c r="A630" s="86" t="s">
        <v>2919</v>
      </c>
      <c r="B630" s="79">
        <v>2</v>
      </c>
      <c r="C630" s="104">
        <v>0.0007756065821805387</v>
      </c>
      <c r="D630" s="79" t="s">
        <v>3067</v>
      </c>
      <c r="E630" s="79" t="b">
        <v>0</v>
      </c>
      <c r="F630" s="79" t="b">
        <v>0</v>
      </c>
      <c r="G630" s="79" t="b">
        <v>0</v>
      </c>
    </row>
    <row r="631" spans="1:7" ht="15">
      <c r="A631" s="86" t="s">
        <v>2801</v>
      </c>
      <c r="B631" s="79">
        <v>2</v>
      </c>
      <c r="C631" s="104">
        <v>0.0007756065821805387</v>
      </c>
      <c r="D631" s="79" t="s">
        <v>3067</v>
      </c>
      <c r="E631" s="79" t="b">
        <v>0</v>
      </c>
      <c r="F631" s="79" t="b">
        <v>0</v>
      </c>
      <c r="G631" s="79" t="b">
        <v>0</v>
      </c>
    </row>
    <row r="632" spans="1:7" ht="15">
      <c r="A632" s="86" t="s">
        <v>2838</v>
      </c>
      <c r="B632" s="79">
        <v>2</v>
      </c>
      <c r="C632" s="104">
        <v>0.0007756065821805387</v>
      </c>
      <c r="D632" s="79" t="s">
        <v>3067</v>
      </c>
      <c r="E632" s="79" t="b">
        <v>0</v>
      </c>
      <c r="F632" s="79" t="b">
        <v>0</v>
      </c>
      <c r="G632" s="79" t="b">
        <v>0</v>
      </c>
    </row>
    <row r="633" spans="1:7" ht="15">
      <c r="A633" s="86" t="s">
        <v>2752</v>
      </c>
      <c r="B633" s="79">
        <v>2</v>
      </c>
      <c r="C633" s="104">
        <v>0.0007756065821805387</v>
      </c>
      <c r="D633" s="79" t="s">
        <v>3067</v>
      </c>
      <c r="E633" s="79" t="b">
        <v>0</v>
      </c>
      <c r="F633" s="79" t="b">
        <v>0</v>
      </c>
      <c r="G633" s="79" t="b">
        <v>0</v>
      </c>
    </row>
    <row r="634" spans="1:7" ht="15">
      <c r="A634" s="86" t="s">
        <v>3032</v>
      </c>
      <c r="B634" s="79">
        <v>2</v>
      </c>
      <c r="C634" s="104">
        <v>0.0007756065821805387</v>
      </c>
      <c r="D634" s="79" t="s">
        <v>3067</v>
      </c>
      <c r="E634" s="79" t="b">
        <v>0</v>
      </c>
      <c r="F634" s="79" t="b">
        <v>0</v>
      </c>
      <c r="G634" s="79" t="b">
        <v>0</v>
      </c>
    </row>
    <row r="635" spans="1:7" ht="15">
      <c r="A635" s="86" t="s">
        <v>2741</v>
      </c>
      <c r="B635" s="79">
        <v>2</v>
      </c>
      <c r="C635" s="104">
        <v>0.0007756065821805387</v>
      </c>
      <c r="D635" s="79" t="s">
        <v>3067</v>
      </c>
      <c r="E635" s="79" t="b">
        <v>0</v>
      </c>
      <c r="F635" s="79" t="b">
        <v>0</v>
      </c>
      <c r="G635" s="79" t="b">
        <v>0</v>
      </c>
    </row>
    <row r="636" spans="1:7" ht="15">
      <c r="A636" s="86" t="s">
        <v>2798</v>
      </c>
      <c r="B636" s="79">
        <v>2</v>
      </c>
      <c r="C636" s="104">
        <v>0.0007756065821805387</v>
      </c>
      <c r="D636" s="79" t="s">
        <v>3067</v>
      </c>
      <c r="E636" s="79" t="b">
        <v>0</v>
      </c>
      <c r="F636" s="79" t="b">
        <v>0</v>
      </c>
      <c r="G636" s="79" t="b">
        <v>0</v>
      </c>
    </row>
    <row r="637" spans="1:7" ht="15">
      <c r="A637" s="86" t="s">
        <v>3031</v>
      </c>
      <c r="B637" s="79">
        <v>2</v>
      </c>
      <c r="C637" s="104">
        <v>0.0007756065821805387</v>
      </c>
      <c r="D637" s="79" t="s">
        <v>3067</v>
      </c>
      <c r="E637" s="79" t="b">
        <v>0</v>
      </c>
      <c r="F637" s="79" t="b">
        <v>0</v>
      </c>
      <c r="G637" s="79" t="b">
        <v>0</v>
      </c>
    </row>
    <row r="638" spans="1:7" ht="15">
      <c r="A638" s="86" t="s">
        <v>2740</v>
      </c>
      <c r="B638" s="79">
        <v>2</v>
      </c>
      <c r="C638" s="104">
        <v>0.0007756065821805387</v>
      </c>
      <c r="D638" s="79" t="s">
        <v>3067</v>
      </c>
      <c r="E638" s="79" t="b">
        <v>0</v>
      </c>
      <c r="F638" s="79" t="b">
        <v>0</v>
      </c>
      <c r="G638" s="79" t="b">
        <v>0</v>
      </c>
    </row>
    <row r="639" spans="1:7" ht="15">
      <c r="A639" s="86" t="s">
        <v>1118</v>
      </c>
      <c r="B639" s="79">
        <v>2</v>
      </c>
      <c r="C639" s="104">
        <v>0.0007756065821805387</v>
      </c>
      <c r="D639" s="79" t="s">
        <v>3067</v>
      </c>
      <c r="E639" s="79" t="b">
        <v>0</v>
      </c>
      <c r="F639" s="79" t="b">
        <v>0</v>
      </c>
      <c r="G639" s="79" t="b">
        <v>0</v>
      </c>
    </row>
    <row r="640" spans="1:7" ht="15">
      <c r="A640" s="86" t="s">
        <v>2889</v>
      </c>
      <c r="B640" s="79">
        <v>2</v>
      </c>
      <c r="C640" s="104">
        <v>0.0008846359178067544</v>
      </c>
      <c r="D640" s="79" t="s">
        <v>3067</v>
      </c>
      <c r="E640" s="79" t="b">
        <v>0</v>
      </c>
      <c r="F640" s="79" t="b">
        <v>0</v>
      </c>
      <c r="G640" s="79" t="b">
        <v>0</v>
      </c>
    </row>
    <row r="641" spans="1:7" ht="15">
      <c r="A641" s="86" t="s">
        <v>3056</v>
      </c>
      <c r="B641" s="79">
        <v>2</v>
      </c>
      <c r="C641" s="104">
        <v>0.0007756065821805387</v>
      </c>
      <c r="D641" s="79" t="s">
        <v>3067</v>
      </c>
      <c r="E641" s="79" t="b">
        <v>0</v>
      </c>
      <c r="F641" s="79" t="b">
        <v>0</v>
      </c>
      <c r="G641" s="79" t="b">
        <v>0</v>
      </c>
    </row>
    <row r="642" spans="1:7" ht="15">
      <c r="A642" s="86" t="s">
        <v>3057</v>
      </c>
      <c r="B642" s="79">
        <v>2</v>
      </c>
      <c r="C642" s="104">
        <v>0.0007756065821805387</v>
      </c>
      <c r="D642" s="79" t="s">
        <v>3067</v>
      </c>
      <c r="E642" s="79" t="b">
        <v>0</v>
      </c>
      <c r="F642" s="79" t="b">
        <v>0</v>
      </c>
      <c r="G642" s="79" t="b">
        <v>0</v>
      </c>
    </row>
    <row r="643" spans="1:7" ht="15">
      <c r="A643" s="86" t="s">
        <v>3058</v>
      </c>
      <c r="B643" s="79">
        <v>2</v>
      </c>
      <c r="C643" s="104">
        <v>0.0007756065821805387</v>
      </c>
      <c r="D643" s="79" t="s">
        <v>3067</v>
      </c>
      <c r="E643" s="79" t="b">
        <v>0</v>
      </c>
      <c r="F643" s="79" t="b">
        <v>0</v>
      </c>
      <c r="G643" s="79" t="b">
        <v>0</v>
      </c>
    </row>
    <row r="644" spans="1:7" ht="15">
      <c r="A644" s="86" t="s">
        <v>2749</v>
      </c>
      <c r="B644" s="79">
        <v>2</v>
      </c>
      <c r="C644" s="104">
        <v>0.0007756065821805387</v>
      </c>
      <c r="D644" s="79" t="s">
        <v>3067</v>
      </c>
      <c r="E644" s="79" t="b">
        <v>0</v>
      </c>
      <c r="F644" s="79" t="b">
        <v>0</v>
      </c>
      <c r="G644" s="79" t="b">
        <v>0</v>
      </c>
    </row>
    <row r="645" spans="1:7" ht="15">
      <c r="A645" s="86" t="s">
        <v>2670</v>
      </c>
      <c r="B645" s="79">
        <v>2</v>
      </c>
      <c r="C645" s="104">
        <v>0.0007756065821805387</v>
      </c>
      <c r="D645" s="79" t="s">
        <v>3067</v>
      </c>
      <c r="E645" s="79" t="b">
        <v>0</v>
      </c>
      <c r="F645" s="79" t="b">
        <v>0</v>
      </c>
      <c r="G645" s="79" t="b">
        <v>0</v>
      </c>
    </row>
    <row r="646" spans="1:7" ht="15">
      <c r="A646" s="86" t="s">
        <v>3059</v>
      </c>
      <c r="B646" s="79">
        <v>2</v>
      </c>
      <c r="C646" s="104">
        <v>0.0007756065821805387</v>
      </c>
      <c r="D646" s="79" t="s">
        <v>3067</v>
      </c>
      <c r="E646" s="79" t="b">
        <v>0</v>
      </c>
      <c r="F646" s="79" t="b">
        <v>0</v>
      </c>
      <c r="G646" s="79" t="b">
        <v>0</v>
      </c>
    </row>
    <row r="647" spans="1:7" ht="15">
      <c r="A647" s="86" t="s">
        <v>2943</v>
      </c>
      <c r="B647" s="79">
        <v>2</v>
      </c>
      <c r="C647" s="104">
        <v>0.0007756065821805387</v>
      </c>
      <c r="D647" s="79" t="s">
        <v>3067</v>
      </c>
      <c r="E647" s="79" t="b">
        <v>0</v>
      </c>
      <c r="F647" s="79" t="b">
        <v>0</v>
      </c>
      <c r="G647" s="79" t="b">
        <v>0</v>
      </c>
    </row>
    <row r="648" spans="1:7" ht="15">
      <c r="A648" s="86" t="s">
        <v>3513</v>
      </c>
      <c r="B648" s="79">
        <v>2</v>
      </c>
      <c r="C648" s="104">
        <v>0.0007756065821805387</v>
      </c>
      <c r="D648" s="79" t="s">
        <v>3067</v>
      </c>
      <c r="E648" s="79" t="b">
        <v>0</v>
      </c>
      <c r="F648" s="79" t="b">
        <v>0</v>
      </c>
      <c r="G648" s="79" t="b">
        <v>0</v>
      </c>
    </row>
    <row r="649" spans="1:7" ht="15">
      <c r="A649" s="86" t="s">
        <v>2805</v>
      </c>
      <c r="B649" s="79">
        <v>2</v>
      </c>
      <c r="C649" s="104">
        <v>0.0007756065821805387</v>
      </c>
      <c r="D649" s="79" t="s">
        <v>3067</v>
      </c>
      <c r="E649" s="79" t="b">
        <v>0</v>
      </c>
      <c r="F649" s="79" t="b">
        <v>0</v>
      </c>
      <c r="G649" s="79" t="b">
        <v>0</v>
      </c>
    </row>
    <row r="650" spans="1:7" ht="15">
      <c r="A650" s="86" t="s">
        <v>2887</v>
      </c>
      <c r="B650" s="79">
        <v>2</v>
      </c>
      <c r="C650" s="104">
        <v>0.0007756065821805387</v>
      </c>
      <c r="D650" s="79" t="s">
        <v>3067</v>
      </c>
      <c r="E650" s="79" t="b">
        <v>0</v>
      </c>
      <c r="F650" s="79" t="b">
        <v>0</v>
      </c>
      <c r="G650" s="79" t="b">
        <v>0</v>
      </c>
    </row>
    <row r="651" spans="1:7" ht="15">
      <c r="A651" s="86" t="s">
        <v>2688</v>
      </c>
      <c r="B651" s="79">
        <v>2</v>
      </c>
      <c r="C651" s="104">
        <v>0.0007756065821805387</v>
      </c>
      <c r="D651" s="79" t="s">
        <v>3067</v>
      </c>
      <c r="E651" s="79" t="b">
        <v>0</v>
      </c>
      <c r="F651" s="79" t="b">
        <v>0</v>
      </c>
      <c r="G651" s="79" t="b">
        <v>0</v>
      </c>
    </row>
    <row r="652" spans="1:7" ht="15">
      <c r="A652" s="86" t="s">
        <v>2851</v>
      </c>
      <c r="B652" s="79">
        <v>2</v>
      </c>
      <c r="C652" s="104">
        <v>0.0007756065821805387</v>
      </c>
      <c r="D652" s="79" t="s">
        <v>3067</v>
      </c>
      <c r="E652" s="79" t="b">
        <v>0</v>
      </c>
      <c r="F652" s="79" t="b">
        <v>0</v>
      </c>
      <c r="G652" s="79" t="b">
        <v>0</v>
      </c>
    </row>
    <row r="653" spans="1:7" ht="15">
      <c r="A653" s="86" t="s">
        <v>3060</v>
      </c>
      <c r="B653" s="79">
        <v>2</v>
      </c>
      <c r="C653" s="104">
        <v>0.0007756065821805387</v>
      </c>
      <c r="D653" s="79" t="s">
        <v>3067</v>
      </c>
      <c r="E653" s="79" t="b">
        <v>0</v>
      </c>
      <c r="F653" s="79" t="b">
        <v>0</v>
      </c>
      <c r="G653" s="79" t="b">
        <v>0</v>
      </c>
    </row>
    <row r="654" spans="1:7" ht="15">
      <c r="A654" s="86" t="s">
        <v>2682</v>
      </c>
      <c r="B654" s="79">
        <v>2</v>
      </c>
      <c r="C654" s="104">
        <v>0.0007756065821805387</v>
      </c>
      <c r="D654" s="79" t="s">
        <v>3067</v>
      </c>
      <c r="E654" s="79" t="b">
        <v>0</v>
      </c>
      <c r="F654" s="79" t="b">
        <v>0</v>
      </c>
      <c r="G654" s="79" t="b">
        <v>0</v>
      </c>
    </row>
    <row r="655" spans="1:7" ht="15">
      <c r="A655" s="86" t="s">
        <v>3514</v>
      </c>
      <c r="B655" s="79">
        <v>2</v>
      </c>
      <c r="C655" s="104">
        <v>0.0007756065821805387</v>
      </c>
      <c r="D655" s="79" t="s">
        <v>3067</v>
      </c>
      <c r="E655" s="79" t="b">
        <v>0</v>
      </c>
      <c r="F655" s="79" t="b">
        <v>0</v>
      </c>
      <c r="G655" s="79" t="b">
        <v>0</v>
      </c>
    </row>
    <row r="656" spans="1:7" ht="15">
      <c r="A656" s="86" t="s">
        <v>2710</v>
      </c>
      <c r="B656" s="79">
        <v>2</v>
      </c>
      <c r="C656" s="104">
        <v>0.0007756065821805387</v>
      </c>
      <c r="D656" s="79" t="s">
        <v>3067</v>
      </c>
      <c r="E656" s="79" t="b">
        <v>0</v>
      </c>
      <c r="F656" s="79" t="b">
        <v>0</v>
      </c>
      <c r="G656" s="79" t="b">
        <v>0</v>
      </c>
    </row>
    <row r="657" spans="1:7" ht="15">
      <c r="A657" s="86" t="s">
        <v>3515</v>
      </c>
      <c r="B657" s="79">
        <v>2</v>
      </c>
      <c r="C657" s="104">
        <v>0.0007756065821805387</v>
      </c>
      <c r="D657" s="79" t="s">
        <v>3067</v>
      </c>
      <c r="E657" s="79" t="b">
        <v>0</v>
      </c>
      <c r="F657" s="79" t="b">
        <v>0</v>
      </c>
      <c r="G657" s="79" t="b">
        <v>0</v>
      </c>
    </row>
    <row r="658" spans="1:7" ht="15">
      <c r="A658" s="86" t="s">
        <v>3061</v>
      </c>
      <c r="B658" s="79">
        <v>2</v>
      </c>
      <c r="C658" s="104">
        <v>0.0008846359178067544</v>
      </c>
      <c r="D658" s="79" t="s">
        <v>3067</v>
      </c>
      <c r="E658" s="79" t="b">
        <v>0</v>
      </c>
      <c r="F658" s="79" t="b">
        <v>0</v>
      </c>
      <c r="G658" s="79" t="b">
        <v>0</v>
      </c>
    </row>
    <row r="659" spans="1:7" ht="15">
      <c r="A659" s="86" t="s">
        <v>2938</v>
      </c>
      <c r="B659" s="79">
        <v>2</v>
      </c>
      <c r="C659" s="104">
        <v>0.0007756065821805387</v>
      </c>
      <c r="D659" s="79" t="s">
        <v>3067</v>
      </c>
      <c r="E659" s="79" t="b">
        <v>0</v>
      </c>
      <c r="F659" s="79" t="b">
        <v>0</v>
      </c>
      <c r="G659" s="79" t="b">
        <v>0</v>
      </c>
    </row>
    <row r="660" spans="1:7" ht="15">
      <c r="A660" s="86" t="s">
        <v>3516</v>
      </c>
      <c r="B660" s="79">
        <v>2</v>
      </c>
      <c r="C660" s="104">
        <v>0.0007756065821805387</v>
      </c>
      <c r="D660" s="79" t="s">
        <v>3067</v>
      </c>
      <c r="E660" s="79" t="b">
        <v>0</v>
      </c>
      <c r="F660" s="79" t="b">
        <v>0</v>
      </c>
      <c r="G660" s="79" t="b">
        <v>0</v>
      </c>
    </row>
    <row r="661" spans="1:7" ht="15">
      <c r="A661" s="86" t="s">
        <v>3517</v>
      </c>
      <c r="B661" s="79">
        <v>2</v>
      </c>
      <c r="C661" s="104">
        <v>0.0007756065821805387</v>
      </c>
      <c r="D661" s="79" t="s">
        <v>3067</v>
      </c>
      <c r="E661" s="79" t="b">
        <v>0</v>
      </c>
      <c r="F661" s="79" t="b">
        <v>0</v>
      </c>
      <c r="G661" s="79" t="b">
        <v>0</v>
      </c>
    </row>
    <row r="662" spans="1:7" ht="15">
      <c r="A662" s="86" t="s">
        <v>2796</v>
      </c>
      <c r="B662" s="79">
        <v>2</v>
      </c>
      <c r="C662" s="104">
        <v>0.0007756065821805387</v>
      </c>
      <c r="D662" s="79" t="s">
        <v>3067</v>
      </c>
      <c r="E662" s="79" t="b">
        <v>0</v>
      </c>
      <c r="F662" s="79" t="b">
        <v>0</v>
      </c>
      <c r="G662" s="79" t="b">
        <v>0</v>
      </c>
    </row>
    <row r="663" spans="1:7" ht="15">
      <c r="A663" s="86" t="s">
        <v>2870</v>
      </c>
      <c r="B663" s="79">
        <v>2</v>
      </c>
      <c r="C663" s="104">
        <v>0.0007756065821805387</v>
      </c>
      <c r="D663" s="79" t="s">
        <v>3067</v>
      </c>
      <c r="E663" s="79" t="b">
        <v>0</v>
      </c>
      <c r="F663" s="79" t="b">
        <v>0</v>
      </c>
      <c r="G663" s="79" t="b">
        <v>0</v>
      </c>
    </row>
    <row r="664" spans="1:7" ht="15">
      <c r="A664" s="86" t="s">
        <v>2668</v>
      </c>
      <c r="B664" s="79">
        <v>2</v>
      </c>
      <c r="C664" s="104">
        <v>0.0007756065821805387</v>
      </c>
      <c r="D664" s="79" t="s">
        <v>3067</v>
      </c>
      <c r="E664" s="79" t="b">
        <v>0</v>
      </c>
      <c r="F664" s="79" t="b">
        <v>0</v>
      </c>
      <c r="G664" s="79" t="b">
        <v>0</v>
      </c>
    </row>
    <row r="665" spans="1:7" ht="15">
      <c r="A665" s="86" t="s">
        <v>2554</v>
      </c>
      <c r="B665" s="79">
        <v>2</v>
      </c>
      <c r="C665" s="104">
        <v>0.0007756065821805387</v>
      </c>
      <c r="D665" s="79" t="s">
        <v>3067</v>
      </c>
      <c r="E665" s="79" t="b">
        <v>0</v>
      </c>
      <c r="F665" s="79" t="b">
        <v>0</v>
      </c>
      <c r="G665" s="79" t="b">
        <v>0</v>
      </c>
    </row>
    <row r="666" spans="1:7" ht="15">
      <c r="A666" s="86" t="s">
        <v>2748</v>
      </c>
      <c r="B666" s="79">
        <v>2</v>
      </c>
      <c r="C666" s="104">
        <v>0.0007756065821805387</v>
      </c>
      <c r="D666" s="79" t="s">
        <v>3067</v>
      </c>
      <c r="E666" s="79" t="b">
        <v>0</v>
      </c>
      <c r="F666" s="79" t="b">
        <v>0</v>
      </c>
      <c r="G666" s="79" t="b">
        <v>0</v>
      </c>
    </row>
    <row r="667" spans="1:7" ht="15">
      <c r="A667" s="86" t="s">
        <v>2632</v>
      </c>
      <c r="B667" s="79">
        <v>2</v>
      </c>
      <c r="C667" s="104">
        <v>0.0007756065821805387</v>
      </c>
      <c r="D667" s="79" t="s">
        <v>3067</v>
      </c>
      <c r="E667" s="79" t="b">
        <v>0</v>
      </c>
      <c r="F667" s="79" t="b">
        <v>0</v>
      </c>
      <c r="G667" s="79" t="b">
        <v>0</v>
      </c>
    </row>
    <row r="668" spans="1:7" ht="15">
      <c r="A668" s="86" t="s">
        <v>2787</v>
      </c>
      <c r="B668" s="79">
        <v>2</v>
      </c>
      <c r="C668" s="104">
        <v>0.0007756065821805387</v>
      </c>
      <c r="D668" s="79" t="s">
        <v>3067</v>
      </c>
      <c r="E668" s="79" t="b">
        <v>0</v>
      </c>
      <c r="F668" s="79" t="b">
        <v>0</v>
      </c>
      <c r="G668" s="79" t="b">
        <v>0</v>
      </c>
    </row>
    <row r="669" spans="1:7" ht="15">
      <c r="A669" s="86" t="s">
        <v>3008</v>
      </c>
      <c r="B669" s="79">
        <v>2</v>
      </c>
      <c r="C669" s="104">
        <v>0.0007756065821805387</v>
      </c>
      <c r="D669" s="79" t="s">
        <v>3067</v>
      </c>
      <c r="E669" s="79" t="b">
        <v>0</v>
      </c>
      <c r="F669" s="79" t="b">
        <v>0</v>
      </c>
      <c r="G669" s="79" t="b">
        <v>0</v>
      </c>
    </row>
    <row r="670" spans="1:7" ht="15">
      <c r="A670" s="86" t="s">
        <v>2896</v>
      </c>
      <c r="B670" s="79">
        <v>2</v>
      </c>
      <c r="C670" s="104">
        <v>0.0007756065821805387</v>
      </c>
      <c r="D670" s="79" t="s">
        <v>3067</v>
      </c>
      <c r="E670" s="79" t="b">
        <v>0</v>
      </c>
      <c r="F670" s="79" t="b">
        <v>0</v>
      </c>
      <c r="G670" s="79" t="b">
        <v>0</v>
      </c>
    </row>
    <row r="671" spans="1:7" ht="15">
      <c r="A671" s="86" t="s">
        <v>2823</v>
      </c>
      <c r="B671" s="79">
        <v>2</v>
      </c>
      <c r="C671" s="104">
        <v>0.0007756065821805387</v>
      </c>
      <c r="D671" s="79" t="s">
        <v>3067</v>
      </c>
      <c r="E671" s="79" t="b">
        <v>0</v>
      </c>
      <c r="F671" s="79" t="b">
        <v>0</v>
      </c>
      <c r="G671" s="79" t="b">
        <v>0</v>
      </c>
    </row>
    <row r="672" spans="1:7" ht="15">
      <c r="A672" s="86" t="s">
        <v>2745</v>
      </c>
      <c r="B672" s="79">
        <v>2</v>
      </c>
      <c r="C672" s="104">
        <v>0.0007756065821805387</v>
      </c>
      <c r="D672" s="79" t="s">
        <v>3067</v>
      </c>
      <c r="E672" s="79" t="b">
        <v>0</v>
      </c>
      <c r="F672" s="79" t="b">
        <v>0</v>
      </c>
      <c r="G672" s="79" t="b">
        <v>0</v>
      </c>
    </row>
    <row r="673" spans="1:7" ht="15">
      <c r="A673" s="86" t="s">
        <v>3005</v>
      </c>
      <c r="B673" s="79">
        <v>2</v>
      </c>
      <c r="C673" s="104">
        <v>0.0007756065821805387</v>
      </c>
      <c r="D673" s="79" t="s">
        <v>3067</v>
      </c>
      <c r="E673" s="79" t="b">
        <v>0</v>
      </c>
      <c r="F673" s="79" t="b">
        <v>0</v>
      </c>
      <c r="G673" s="79" t="b">
        <v>0</v>
      </c>
    </row>
    <row r="674" spans="1:7" ht="15">
      <c r="A674" s="86" t="s">
        <v>2666</v>
      </c>
      <c r="B674" s="79">
        <v>2</v>
      </c>
      <c r="C674" s="104">
        <v>0.0007756065821805387</v>
      </c>
      <c r="D674" s="79" t="s">
        <v>3067</v>
      </c>
      <c r="E674" s="79" t="b">
        <v>0</v>
      </c>
      <c r="F674" s="79" t="b">
        <v>0</v>
      </c>
      <c r="G674" s="79" t="b">
        <v>0</v>
      </c>
    </row>
    <row r="675" spans="1:7" ht="15">
      <c r="A675" s="86" t="s">
        <v>2549</v>
      </c>
      <c r="B675" s="79">
        <v>2</v>
      </c>
      <c r="C675" s="104">
        <v>0.0007756065821805387</v>
      </c>
      <c r="D675" s="79" t="s">
        <v>3067</v>
      </c>
      <c r="E675" s="79" t="b">
        <v>0</v>
      </c>
      <c r="F675" s="79" t="b">
        <v>0</v>
      </c>
      <c r="G675" s="79" t="b">
        <v>0</v>
      </c>
    </row>
    <row r="676" spans="1:7" ht="15">
      <c r="A676" s="86" t="s">
        <v>3003</v>
      </c>
      <c r="B676" s="79">
        <v>2</v>
      </c>
      <c r="C676" s="104">
        <v>0.0007756065821805387</v>
      </c>
      <c r="D676" s="79" t="s">
        <v>3067</v>
      </c>
      <c r="E676" s="79" t="b">
        <v>0</v>
      </c>
      <c r="F676" s="79" t="b">
        <v>0</v>
      </c>
      <c r="G676" s="79" t="b">
        <v>0</v>
      </c>
    </row>
    <row r="677" spans="1:7" ht="15">
      <c r="A677" s="86" t="s">
        <v>3004</v>
      </c>
      <c r="B677" s="79">
        <v>2</v>
      </c>
      <c r="C677" s="104">
        <v>0.0007756065821805387</v>
      </c>
      <c r="D677" s="79" t="s">
        <v>3067</v>
      </c>
      <c r="E677" s="79" t="b">
        <v>0</v>
      </c>
      <c r="F677" s="79" t="b">
        <v>1</v>
      </c>
      <c r="G677" s="79" t="b">
        <v>0</v>
      </c>
    </row>
    <row r="678" spans="1:7" ht="15">
      <c r="A678" s="86" t="s">
        <v>2676</v>
      </c>
      <c r="B678" s="79">
        <v>2</v>
      </c>
      <c r="C678" s="104">
        <v>0.0007756065821805387</v>
      </c>
      <c r="D678" s="79" t="s">
        <v>3067</v>
      </c>
      <c r="E678" s="79" t="b">
        <v>0</v>
      </c>
      <c r="F678" s="79" t="b">
        <v>0</v>
      </c>
      <c r="G678" s="79" t="b">
        <v>0</v>
      </c>
    </row>
    <row r="679" spans="1:7" ht="15">
      <c r="A679" s="86" t="s">
        <v>2905</v>
      </c>
      <c r="B679" s="79">
        <v>2</v>
      </c>
      <c r="C679" s="104">
        <v>0.0007756065821805387</v>
      </c>
      <c r="D679" s="79" t="s">
        <v>3067</v>
      </c>
      <c r="E679" s="79" t="b">
        <v>0</v>
      </c>
      <c r="F679" s="79" t="b">
        <v>0</v>
      </c>
      <c r="G679" s="79" t="b">
        <v>0</v>
      </c>
    </row>
    <row r="680" spans="1:7" ht="15">
      <c r="A680" s="86" t="s">
        <v>2701</v>
      </c>
      <c r="B680" s="79">
        <v>2</v>
      </c>
      <c r="C680" s="104">
        <v>0.0008846359178067544</v>
      </c>
      <c r="D680" s="79" t="s">
        <v>3067</v>
      </c>
      <c r="E680" s="79" t="b">
        <v>0</v>
      </c>
      <c r="F680" s="79" t="b">
        <v>0</v>
      </c>
      <c r="G680" s="79" t="b">
        <v>0</v>
      </c>
    </row>
    <row r="681" spans="1:7" ht="15">
      <c r="A681" s="86" t="s">
        <v>3006</v>
      </c>
      <c r="B681" s="79">
        <v>2</v>
      </c>
      <c r="C681" s="104">
        <v>0.0007756065821805387</v>
      </c>
      <c r="D681" s="79" t="s">
        <v>3067</v>
      </c>
      <c r="E681" s="79" t="b">
        <v>0</v>
      </c>
      <c r="F681" s="79" t="b">
        <v>0</v>
      </c>
      <c r="G681" s="79" t="b">
        <v>0</v>
      </c>
    </row>
    <row r="682" spans="1:7" ht="15">
      <c r="A682" s="86" t="s">
        <v>2810</v>
      </c>
      <c r="B682" s="79">
        <v>2</v>
      </c>
      <c r="C682" s="104">
        <v>0.0007756065821805387</v>
      </c>
      <c r="D682" s="79" t="s">
        <v>3067</v>
      </c>
      <c r="E682" s="79" t="b">
        <v>0</v>
      </c>
      <c r="F682" s="79" t="b">
        <v>0</v>
      </c>
      <c r="G682" s="79" t="b">
        <v>0</v>
      </c>
    </row>
    <row r="683" spans="1:7" ht="15">
      <c r="A683" s="86" t="s">
        <v>2904</v>
      </c>
      <c r="B683" s="79">
        <v>2</v>
      </c>
      <c r="C683" s="104">
        <v>0.0007756065821805387</v>
      </c>
      <c r="D683" s="79" t="s">
        <v>3067</v>
      </c>
      <c r="E683" s="79" t="b">
        <v>0</v>
      </c>
      <c r="F683" s="79" t="b">
        <v>0</v>
      </c>
      <c r="G683" s="79" t="b">
        <v>0</v>
      </c>
    </row>
    <row r="684" spans="1:7" ht="15">
      <c r="A684" s="86" t="s">
        <v>2633</v>
      </c>
      <c r="B684" s="79">
        <v>2</v>
      </c>
      <c r="C684" s="104">
        <v>0.0007756065821805387</v>
      </c>
      <c r="D684" s="79" t="s">
        <v>3067</v>
      </c>
      <c r="E684" s="79" t="b">
        <v>0</v>
      </c>
      <c r="F684" s="79" t="b">
        <v>0</v>
      </c>
      <c r="G684" s="79" t="b">
        <v>0</v>
      </c>
    </row>
    <row r="685" spans="1:7" ht="15">
      <c r="A685" s="86" t="s">
        <v>2991</v>
      </c>
      <c r="B685" s="79">
        <v>2</v>
      </c>
      <c r="C685" s="104">
        <v>0.0007756065821805387</v>
      </c>
      <c r="D685" s="79" t="s">
        <v>3067</v>
      </c>
      <c r="E685" s="79" t="b">
        <v>0</v>
      </c>
      <c r="F685" s="79" t="b">
        <v>0</v>
      </c>
      <c r="G685" s="79" t="b">
        <v>0</v>
      </c>
    </row>
    <row r="686" spans="1:7" ht="15">
      <c r="A686" s="86" t="s">
        <v>2756</v>
      </c>
      <c r="B686" s="79">
        <v>2</v>
      </c>
      <c r="C686" s="104">
        <v>0.0007756065821805387</v>
      </c>
      <c r="D686" s="79" t="s">
        <v>3067</v>
      </c>
      <c r="E686" s="79" t="b">
        <v>0</v>
      </c>
      <c r="F686" s="79" t="b">
        <v>0</v>
      </c>
      <c r="G686" s="79" t="b">
        <v>0</v>
      </c>
    </row>
    <row r="687" spans="1:7" ht="15">
      <c r="A687" s="86" t="s">
        <v>2757</v>
      </c>
      <c r="B687" s="79">
        <v>2</v>
      </c>
      <c r="C687" s="104">
        <v>0.0007756065821805387</v>
      </c>
      <c r="D687" s="79" t="s">
        <v>3067</v>
      </c>
      <c r="E687" s="79" t="b">
        <v>0</v>
      </c>
      <c r="F687" s="79" t="b">
        <v>0</v>
      </c>
      <c r="G687" s="79" t="b">
        <v>0</v>
      </c>
    </row>
    <row r="688" spans="1:7" ht="15">
      <c r="A688" s="86" t="s">
        <v>965</v>
      </c>
      <c r="B688" s="79">
        <v>2</v>
      </c>
      <c r="C688" s="104">
        <v>0.0007756065821805387</v>
      </c>
      <c r="D688" s="79" t="s">
        <v>3067</v>
      </c>
      <c r="E688" s="79" t="b">
        <v>1</v>
      </c>
      <c r="F688" s="79" t="b">
        <v>0</v>
      </c>
      <c r="G688" s="79" t="b">
        <v>0</v>
      </c>
    </row>
    <row r="689" spans="1:7" ht="15">
      <c r="A689" s="86" t="s">
        <v>2832</v>
      </c>
      <c r="B689" s="79">
        <v>2</v>
      </c>
      <c r="C689" s="104">
        <v>0.0007756065821805387</v>
      </c>
      <c r="D689" s="79" t="s">
        <v>3067</v>
      </c>
      <c r="E689" s="79" t="b">
        <v>0</v>
      </c>
      <c r="F689" s="79" t="b">
        <v>0</v>
      </c>
      <c r="G689" s="79" t="b">
        <v>0</v>
      </c>
    </row>
    <row r="690" spans="1:7" ht="15">
      <c r="A690" s="86" t="s">
        <v>2742</v>
      </c>
      <c r="B690" s="79">
        <v>2</v>
      </c>
      <c r="C690" s="104">
        <v>0.0007756065821805387</v>
      </c>
      <c r="D690" s="79" t="s">
        <v>3067</v>
      </c>
      <c r="E690" s="79" t="b">
        <v>0</v>
      </c>
      <c r="F690" s="79" t="b">
        <v>0</v>
      </c>
      <c r="G690" s="79" t="b">
        <v>0</v>
      </c>
    </row>
    <row r="691" spans="1:7" ht="15">
      <c r="A691" s="86" t="s">
        <v>2664</v>
      </c>
      <c r="B691" s="79">
        <v>2</v>
      </c>
      <c r="C691" s="104">
        <v>0.0007756065821805387</v>
      </c>
      <c r="D691" s="79" t="s">
        <v>3067</v>
      </c>
      <c r="E691" s="79" t="b">
        <v>0</v>
      </c>
      <c r="F691" s="79" t="b">
        <v>0</v>
      </c>
      <c r="G691" s="79" t="b">
        <v>0</v>
      </c>
    </row>
    <row r="692" spans="1:7" ht="15">
      <c r="A692" s="86" t="s">
        <v>900</v>
      </c>
      <c r="B692" s="79">
        <v>2</v>
      </c>
      <c r="C692" s="104">
        <v>0.0007756065821805387</v>
      </c>
      <c r="D692" s="79" t="s">
        <v>3067</v>
      </c>
      <c r="E692" s="79" t="b">
        <v>0</v>
      </c>
      <c r="F692" s="79" t="b">
        <v>0</v>
      </c>
      <c r="G692" s="79" t="b">
        <v>0</v>
      </c>
    </row>
    <row r="693" spans="1:7" ht="15">
      <c r="A693" s="86" t="s">
        <v>2579</v>
      </c>
      <c r="B693" s="79">
        <v>2</v>
      </c>
      <c r="C693" s="104">
        <v>0.0007756065821805387</v>
      </c>
      <c r="D693" s="79" t="s">
        <v>3067</v>
      </c>
      <c r="E693" s="79" t="b">
        <v>0</v>
      </c>
      <c r="F693" s="79" t="b">
        <v>0</v>
      </c>
      <c r="G693" s="79" t="b">
        <v>0</v>
      </c>
    </row>
    <row r="694" spans="1:7" ht="15">
      <c r="A694" s="86" t="s">
        <v>2880</v>
      </c>
      <c r="B694" s="79">
        <v>2</v>
      </c>
      <c r="C694" s="104">
        <v>0.0007756065821805387</v>
      </c>
      <c r="D694" s="79" t="s">
        <v>3067</v>
      </c>
      <c r="E694" s="79" t="b">
        <v>0</v>
      </c>
      <c r="F694" s="79" t="b">
        <v>0</v>
      </c>
      <c r="G694" s="79" t="b">
        <v>0</v>
      </c>
    </row>
    <row r="695" spans="1:7" ht="15">
      <c r="A695" s="86" t="s">
        <v>2679</v>
      </c>
      <c r="B695" s="79">
        <v>2</v>
      </c>
      <c r="C695" s="104">
        <v>0.0007756065821805387</v>
      </c>
      <c r="D695" s="79" t="s">
        <v>3067</v>
      </c>
      <c r="E695" s="79" t="b">
        <v>0</v>
      </c>
      <c r="F695" s="79" t="b">
        <v>0</v>
      </c>
      <c r="G695" s="79" t="b">
        <v>0</v>
      </c>
    </row>
    <row r="696" spans="1:7" ht="15">
      <c r="A696" s="86" t="s">
        <v>2746</v>
      </c>
      <c r="B696" s="79">
        <v>2</v>
      </c>
      <c r="C696" s="104">
        <v>0.0007756065821805387</v>
      </c>
      <c r="D696" s="79" t="s">
        <v>3067</v>
      </c>
      <c r="E696" s="79" t="b">
        <v>0</v>
      </c>
      <c r="F696" s="79" t="b">
        <v>0</v>
      </c>
      <c r="G696" s="79" t="b">
        <v>0</v>
      </c>
    </row>
    <row r="697" spans="1:7" ht="15">
      <c r="A697" s="86" t="s">
        <v>2846</v>
      </c>
      <c r="B697" s="79">
        <v>2</v>
      </c>
      <c r="C697" s="104">
        <v>0.0007756065821805387</v>
      </c>
      <c r="D697" s="79" t="s">
        <v>3067</v>
      </c>
      <c r="E697" s="79" t="b">
        <v>0</v>
      </c>
      <c r="F697" s="79" t="b">
        <v>0</v>
      </c>
      <c r="G697" s="79" t="b">
        <v>0</v>
      </c>
    </row>
    <row r="698" spans="1:7" ht="15">
      <c r="A698" s="86" t="s">
        <v>2882</v>
      </c>
      <c r="B698" s="79">
        <v>2</v>
      </c>
      <c r="C698" s="104">
        <v>0.0007756065821805387</v>
      </c>
      <c r="D698" s="79" t="s">
        <v>3067</v>
      </c>
      <c r="E698" s="79" t="b">
        <v>0</v>
      </c>
      <c r="F698" s="79" t="b">
        <v>0</v>
      </c>
      <c r="G698" s="79" t="b">
        <v>0</v>
      </c>
    </row>
    <row r="699" spans="1:7" ht="15">
      <c r="A699" s="86" t="s">
        <v>3044</v>
      </c>
      <c r="B699" s="79">
        <v>2</v>
      </c>
      <c r="C699" s="104">
        <v>0.0007756065821805387</v>
      </c>
      <c r="D699" s="79" t="s">
        <v>3067</v>
      </c>
      <c r="E699" s="79" t="b">
        <v>0</v>
      </c>
      <c r="F699" s="79" t="b">
        <v>0</v>
      </c>
      <c r="G699" s="79" t="b">
        <v>0</v>
      </c>
    </row>
    <row r="700" spans="1:7" ht="15">
      <c r="A700" s="86" t="s">
        <v>2717</v>
      </c>
      <c r="B700" s="79">
        <v>2</v>
      </c>
      <c r="C700" s="104">
        <v>0.0007756065821805387</v>
      </c>
      <c r="D700" s="79" t="s">
        <v>3067</v>
      </c>
      <c r="E700" s="79" t="b">
        <v>0</v>
      </c>
      <c r="F700" s="79" t="b">
        <v>0</v>
      </c>
      <c r="G700" s="79" t="b">
        <v>0</v>
      </c>
    </row>
    <row r="701" spans="1:7" ht="15">
      <c r="A701" s="86" t="s">
        <v>944</v>
      </c>
      <c r="B701" s="79">
        <v>2</v>
      </c>
      <c r="C701" s="104">
        <v>0.0007756065821805387</v>
      </c>
      <c r="D701" s="79" t="s">
        <v>3067</v>
      </c>
      <c r="E701" s="79" t="b">
        <v>0</v>
      </c>
      <c r="F701" s="79" t="b">
        <v>0</v>
      </c>
      <c r="G701" s="79" t="b">
        <v>0</v>
      </c>
    </row>
    <row r="702" spans="1:7" ht="15">
      <c r="A702" s="86" t="s">
        <v>3045</v>
      </c>
      <c r="B702" s="79">
        <v>2</v>
      </c>
      <c r="C702" s="104">
        <v>0.0007756065821805387</v>
      </c>
      <c r="D702" s="79" t="s">
        <v>3067</v>
      </c>
      <c r="E702" s="79" t="b">
        <v>0</v>
      </c>
      <c r="F702" s="79" t="b">
        <v>0</v>
      </c>
      <c r="G702" s="79" t="b">
        <v>0</v>
      </c>
    </row>
    <row r="703" spans="1:7" ht="15">
      <c r="A703" s="86" t="s">
        <v>287</v>
      </c>
      <c r="B703" s="79">
        <v>2</v>
      </c>
      <c r="C703" s="104">
        <v>0.0008846359178067544</v>
      </c>
      <c r="D703" s="79" t="s">
        <v>3067</v>
      </c>
      <c r="E703" s="79" t="b">
        <v>0</v>
      </c>
      <c r="F703" s="79" t="b">
        <v>0</v>
      </c>
      <c r="G703" s="79" t="b">
        <v>0</v>
      </c>
    </row>
    <row r="704" spans="1:7" ht="15">
      <c r="A704" s="86" t="s">
        <v>2923</v>
      </c>
      <c r="B704" s="79">
        <v>2</v>
      </c>
      <c r="C704" s="104">
        <v>0.0007756065821805387</v>
      </c>
      <c r="D704" s="79" t="s">
        <v>3067</v>
      </c>
      <c r="E704" s="79" t="b">
        <v>0</v>
      </c>
      <c r="F704" s="79" t="b">
        <v>0</v>
      </c>
      <c r="G704" s="79" t="b">
        <v>0</v>
      </c>
    </row>
    <row r="705" spans="1:7" ht="15">
      <c r="A705" s="86" t="s">
        <v>2702</v>
      </c>
      <c r="B705" s="79">
        <v>2</v>
      </c>
      <c r="C705" s="104">
        <v>0.0007756065821805387</v>
      </c>
      <c r="D705" s="79" t="s">
        <v>3067</v>
      </c>
      <c r="E705" s="79" t="b">
        <v>0</v>
      </c>
      <c r="F705" s="79" t="b">
        <v>0</v>
      </c>
      <c r="G705" s="79" t="b">
        <v>0</v>
      </c>
    </row>
    <row r="706" spans="1:7" ht="15">
      <c r="A706" s="86" t="s">
        <v>2731</v>
      </c>
      <c r="B706" s="79">
        <v>2</v>
      </c>
      <c r="C706" s="104">
        <v>0.0007756065821805387</v>
      </c>
      <c r="D706" s="79" t="s">
        <v>3067</v>
      </c>
      <c r="E706" s="79" t="b">
        <v>0</v>
      </c>
      <c r="F706" s="79" t="b">
        <v>0</v>
      </c>
      <c r="G706" s="79" t="b">
        <v>0</v>
      </c>
    </row>
    <row r="707" spans="1:7" ht="15">
      <c r="A707" s="86" t="s">
        <v>2864</v>
      </c>
      <c r="B707" s="79">
        <v>2</v>
      </c>
      <c r="C707" s="104">
        <v>0.0007756065821805387</v>
      </c>
      <c r="D707" s="79" t="s">
        <v>3067</v>
      </c>
      <c r="E707" s="79" t="b">
        <v>0</v>
      </c>
      <c r="F707" s="79" t="b">
        <v>0</v>
      </c>
      <c r="G707" s="79" t="b">
        <v>0</v>
      </c>
    </row>
    <row r="708" spans="1:7" ht="15">
      <c r="A708" s="86" t="s">
        <v>3046</v>
      </c>
      <c r="B708" s="79">
        <v>2</v>
      </c>
      <c r="C708" s="104">
        <v>0.0007756065821805387</v>
      </c>
      <c r="D708" s="79" t="s">
        <v>3067</v>
      </c>
      <c r="E708" s="79" t="b">
        <v>0</v>
      </c>
      <c r="F708" s="79" t="b">
        <v>0</v>
      </c>
      <c r="G708" s="79" t="b">
        <v>0</v>
      </c>
    </row>
    <row r="709" spans="1:7" ht="15">
      <c r="A709" s="86" t="s">
        <v>3047</v>
      </c>
      <c r="B709" s="79">
        <v>2</v>
      </c>
      <c r="C709" s="104">
        <v>0.0007756065821805387</v>
      </c>
      <c r="D709" s="79" t="s">
        <v>3067</v>
      </c>
      <c r="E709" s="79" t="b">
        <v>0</v>
      </c>
      <c r="F709" s="79" t="b">
        <v>0</v>
      </c>
      <c r="G709" s="79" t="b">
        <v>0</v>
      </c>
    </row>
    <row r="710" spans="1:7" ht="15">
      <c r="A710" s="86" t="s">
        <v>3048</v>
      </c>
      <c r="B710" s="79">
        <v>2</v>
      </c>
      <c r="C710" s="104">
        <v>0.0007756065821805387</v>
      </c>
      <c r="D710" s="79" t="s">
        <v>3067</v>
      </c>
      <c r="E710" s="79" t="b">
        <v>0</v>
      </c>
      <c r="F710" s="79" t="b">
        <v>1</v>
      </c>
      <c r="G710" s="79" t="b">
        <v>0</v>
      </c>
    </row>
    <row r="711" spans="1:7" ht="15">
      <c r="A711" s="86" t="s">
        <v>3049</v>
      </c>
      <c r="B711" s="79">
        <v>2</v>
      </c>
      <c r="C711" s="104">
        <v>0.0007756065821805387</v>
      </c>
      <c r="D711" s="79" t="s">
        <v>3067</v>
      </c>
      <c r="E711" s="79" t="b">
        <v>0</v>
      </c>
      <c r="F711" s="79" t="b">
        <v>0</v>
      </c>
      <c r="G711" s="79" t="b">
        <v>0</v>
      </c>
    </row>
    <row r="712" spans="1:7" ht="15">
      <c r="A712" s="86" t="s">
        <v>2677</v>
      </c>
      <c r="B712" s="79">
        <v>2</v>
      </c>
      <c r="C712" s="104">
        <v>0.0007756065821805387</v>
      </c>
      <c r="D712" s="79" t="s">
        <v>3067</v>
      </c>
      <c r="E712" s="79" t="b">
        <v>0</v>
      </c>
      <c r="F712" s="79" t="b">
        <v>0</v>
      </c>
      <c r="G712" s="79" t="b">
        <v>0</v>
      </c>
    </row>
    <row r="713" spans="1:7" ht="15">
      <c r="A713" s="86" t="s">
        <v>2858</v>
      </c>
      <c r="B713" s="79">
        <v>2</v>
      </c>
      <c r="C713" s="104">
        <v>0.0007756065821805387</v>
      </c>
      <c r="D713" s="79" t="s">
        <v>3067</v>
      </c>
      <c r="E713" s="79" t="b">
        <v>0</v>
      </c>
      <c r="F713" s="79" t="b">
        <v>0</v>
      </c>
      <c r="G713" s="79" t="b">
        <v>0</v>
      </c>
    </row>
    <row r="714" spans="1:7" ht="15">
      <c r="A714" s="86" t="s">
        <v>2800</v>
      </c>
      <c r="B714" s="79">
        <v>2</v>
      </c>
      <c r="C714" s="104">
        <v>0.0007756065821805387</v>
      </c>
      <c r="D714" s="79" t="s">
        <v>3067</v>
      </c>
      <c r="E714" s="79" t="b">
        <v>0</v>
      </c>
      <c r="F714" s="79" t="b">
        <v>0</v>
      </c>
      <c r="G714" s="79" t="b">
        <v>0</v>
      </c>
    </row>
    <row r="715" spans="1:7" ht="15">
      <c r="A715" s="86" t="s">
        <v>3050</v>
      </c>
      <c r="B715" s="79">
        <v>2</v>
      </c>
      <c r="C715" s="104">
        <v>0.0007756065821805387</v>
      </c>
      <c r="D715" s="79" t="s">
        <v>3067</v>
      </c>
      <c r="E715" s="79" t="b">
        <v>0</v>
      </c>
      <c r="F715" s="79" t="b">
        <v>0</v>
      </c>
      <c r="G715" s="79" t="b">
        <v>0</v>
      </c>
    </row>
    <row r="716" spans="1:7" ht="15">
      <c r="A716" s="86" t="s">
        <v>3051</v>
      </c>
      <c r="B716" s="79">
        <v>2</v>
      </c>
      <c r="C716" s="104">
        <v>0.0007756065821805387</v>
      </c>
      <c r="D716" s="79" t="s">
        <v>3067</v>
      </c>
      <c r="E716" s="79" t="b">
        <v>0</v>
      </c>
      <c r="F716" s="79" t="b">
        <v>0</v>
      </c>
      <c r="G716" s="79" t="b">
        <v>0</v>
      </c>
    </row>
    <row r="717" spans="1:7" ht="15">
      <c r="A717" s="86" t="s">
        <v>3052</v>
      </c>
      <c r="B717" s="79">
        <v>2</v>
      </c>
      <c r="C717" s="104">
        <v>0.0007756065821805387</v>
      </c>
      <c r="D717" s="79" t="s">
        <v>3067</v>
      </c>
      <c r="E717" s="79" t="b">
        <v>0</v>
      </c>
      <c r="F717" s="79" t="b">
        <v>0</v>
      </c>
      <c r="G717" s="79" t="b">
        <v>0</v>
      </c>
    </row>
    <row r="718" spans="1:7" ht="15">
      <c r="A718" s="86" t="s">
        <v>3053</v>
      </c>
      <c r="B718" s="79">
        <v>2</v>
      </c>
      <c r="C718" s="104">
        <v>0.0007756065821805387</v>
      </c>
      <c r="D718" s="79" t="s">
        <v>3067</v>
      </c>
      <c r="E718" s="79" t="b">
        <v>0</v>
      </c>
      <c r="F718" s="79" t="b">
        <v>0</v>
      </c>
      <c r="G718" s="79" t="b">
        <v>0</v>
      </c>
    </row>
    <row r="719" spans="1:7" ht="15">
      <c r="A719" s="86" t="s">
        <v>2781</v>
      </c>
      <c r="B719" s="79">
        <v>2</v>
      </c>
      <c r="C719" s="104">
        <v>0.0007756065821805387</v>
      </c>
      <c r="D719" s="79" t="s">
        <v>3067</v>
      </c>
      <c r="E719" s="79" t="b">
        <v>0</v>
      </c>
      <c r="F719" s="79" t="b">
        <v>0</v>
      </c>
      <c r="G719" s="79" t="b">
        <v>0</v>
      </c>
    </row>
    <row r="720" spans="1:7" ht="15">
      <c r="A720" s="86" t="s">
        <v>3054</v>
      </c>
      <c r="B720" s="79">
        <v>2</v>
      </c>
      <c r="C720" s="104">
        <v>0.0007756065821805387</v>
      </c>
      <c r="D720" s="79" t="s">
        <v>3067</v>
      </c>
      <c r="E720" s="79" t="b">
        <v>0</v>
      </c>
      <c r="F720" s="79" t="b">
        <v>0</v>
      </c>
      <c r="G720" s="79" t="b">
        <v>0</v>
      </c>
    </row>
    <row r="721" spans="1:7" ht="15">
      <c r="A721" s="86" t="s">
        <v>3055</v>
      </c>
      <c r="B721" s="79">
        <v>2</v>
      </c>
      <c r="C721" s="104">
        <v>0.0007756065821805387</v>
      </c>
      <c r="D721" s="79" t="s">
        <v>3067</v>
      </c>
      <c r="E721" s="79" t="b">
        <v>0</v>
      </c>
      <c r="F721" s="79" t="b">
        <v>0</v>
      </c>
      <c r="G721" s="79" t="b">
        <v>0</v>
      </c>
    </row>
    <row r="722" spans="1:7" ht="15">
      <c r="A722" s="86" t="s">
        <v>2713</v>
      </c>
      <c r="B722" s="79">
        <v>2</v>
      </c>
      <c r="C722" s="104">
        <v>0.0007756065821805387</v>
      </c>
      <c r="D722" s="79" t="s">
        <v>3067</v>
      </c>
      <c r="E722" s="79" t="b">
        <v>1</v>
      </c>
      <c r="F722" s="79" t="b">
        <v>0</v>
      </c>
      <c r="G722" s="79" t="b">
        <v>0</v>
      </c>
    </row>
    <row r="723" spans="1:7" ht="15">
      <c r="A723" s="86" t="s">
        <v>877</v>
      </c>
      <c r="B723" s="79">
        <v>2</v>
      </c>
      <c r="C723" s="104">
        <v>0.0007756065821805387</v>
      </c>
      <c r="D723" s="79" t="s">
        <v>3067</v>
      </c>
      <c r="E723" s="79" t="b">
        <v>0</v>
      </c>
      <c r="F723" s="79" t="b">
        <v>0</v>
      </c>
      <c r="G723" s="79" t="b">
        <v>0</v>
      </c>
    </row>
    <row r="724" spans="1:7" ht="15">
      <c r="A724" s="86" t="s">
        <v>2974</v>
      </c>
      <c r="B724" s="79">
        <v>2</v>
      </c>
      <c r="C724" s="104">
        <v>0.0007756065821805387</v>
      </c>
      <c r="D724" s="79" t="s">
        <v>3067</v>
      </c>
      <c r="E724" s="79" t="b">
        <v>0</v>
      </c>
      <c r="F724" s="79" t="b">
        <v>0</v>
      </c>
      <c r="G724" s="79" t="b">
        <v>0</v>
      </c>
    </row>
    <row r="725" spans="1:7" ht="15">
      <c r="A725" s="86" t="s">
        <v>2881</v>
      </c>
      <c r="B725" s="79">
        <v>2</v>
      </c>
      <c r="C725" s="104">
        <v>0.0007756065821805387</v>
      </c>
      <c r="D725" s="79" t="s">
        <v>3067</v>
      </c>
      <c r="E725" s="79" t="b">
        <v>0</v>
      </c>
      <c r="F725" s="79" t="b">
        <v>0</v>
      </c>
      <c r="G725" s="79" t="b">
        <v>0</v>
      </c>
    </row>
    <row r="726" spans="1:7" ht="15">
      <c r="A726" s="86" t="s">
        <v>2570</v>
      </c>
      <c r="B726" s="79">
        <v>2</v>
      </c>
      <c r="C726" s="104">
        <v>0.0007756065821805387</v>
      </c>
      <c r="D726" s="79" t="s">
        <v>3067</v>
      </c>
      <c r="E726" s="79" t="b">
        <v>0</v>
      </c>
      <c r="F726" s="79" t="b">
        <v>0</v>
      </c>
      <c r="G726" s="79" t="b">
        <v>0</v>
      </c>
    </row>
    <row r="727" spans="1:7" ht="15">
      <c r="A727" s="86" t="s">
        <v>2867</v>
      </c>
      <c r="B727" s="79">
        <v>2</v>
      </c>
      <c r="C727" s="104">
        <v>0.0007756065821805387</v>
      </c>
      <c r="D727" s="79" t="s">
        <v>3067</v>
      </c>
      <c r="E727" s="79" t="b">
        <v>0</v>
      </c>
      <c r="F727" s="79" t="b">
        <v>0</v>
      </c>
      <c r="G727" s="79" t="b">
        <v>0</v>
      </c>
    </row>
    <row r="728" spans="1:7" ht="15">
      <c r="A728" s="86" t="s">
        <v>2613</v>
      </c>
      <c r="B728" s="79">
        <v>2</v>
      </c>
      <c r="C728" s="104">
        <v>0.0007756065821805387</v>
      </c>
      <c r="D728" s="79" t="s">
        <v>3067</v>
      </c>
      <c r="E728" s="79" t="b">
        <v>0</v>
      </c>
      <c r="F728" s="79" t="b">
        <v>0</v>
      </c>
      <c r="G728" s="79" t="b">
        <v>0</v>
      </c>
    </row>
    <row r="729" spans="1:7" ht="15">
      <c r="A729" s="86" t="s">
        <v>3028</v>
      </c>
      <c r="B729" s="79">
        <v>2</v>
      </c>
      <c r="C729" s="104">
        <v>0.0007756065821805387</v>
      </c>
      <c r="D729" s="79" t="s">
        <v>3067</v>
      </c>
      <c r="E729" s="79" t="b">
        <v>1</v>
      </c>
      <c r="F729" s="79" t="b">
        <v>0</v>
      </c>
      <c r="G729" s="79" t="b">
        <v>0</v>
      </c>
    </row>
    <row r="730" spans="1:7" ht="15">
      <c r="A730" s="86" t="s">
        <v>3518</v>
      </c>
      <c r="B730" s="79">
        <v>2</v>
      </c>
      <c r="C730" s="104">
        <v>0.0007756065821805387</v>
      </c>
      <c r="D730" s="79" t="s">
        <v>3067</v>
      </c>
      <c r="E730" s="79" t="b">
        <v>0</v>
      </c>
      <c r="F730" s="79" t="b">
        <v>0</v>
      </c>
      <c r="G730" s="79" t="b">
        <v>0</v>
      </c>
    </row>
    <row r="731" spans="1:7" ht="15">
      <c r="A731" s="86" t="s">
        <v>2947</v>
      </c>
      <c r="B731" s="79">
        <v>2</v>
      </c>
      <c r="C731" s="104">
        <v>0.0007756065821805387</v>
      </c>
      <c r="D731" s="79" t="s">
        <v>3067</v>
      </c>
      <c r="E731" s="79" t="b">
        <v>0</v>
      </c>
      <c r="F731" s="79" t="b">
        <v>0</v>
      </c>
      <c r="G731" s="79" t="b">
        <v>0</v>
      </c>
    </row>
    <row r="732" spans="1:7" ht="15">
      <c r="A732" s="86" t="s">
        <v>2948</v>
      </c>
      <c r="B732" s="79">
        <v>2</v>
      </c>
      <c r="C732" s="104">
        <v>0.0007756065821805387</v>
      </c>
      <c r="D732" s="79" t="s">
        <v>3067</v>
      </c>
      <c r="E732" s="79" t="b">
        <v>0</v>
      </c>
      <c r="F732" s="79" t="b">
        <v>0</v>
      </c>
      <c r="G732" s="79" t="b">
        <v>0</v>
      </c>
    </row>
    <row r="733" spans="1:7" ht="15">
      <c r="A733" s="86" t="s">
        <v>2949</v>
      </c>
      <c r="B733" s="79">
        <v>2</v>
      </c>
      <c r="C733" s="104">
        <v>0.0007756065821805387</v>
      </c>
      <c r="D733" s="79" t="s">
        <v>3067</v>
      </c>
      <c r="E733" s="79" t="b">
        <v>0</v>
      </c>
      <c r="F733" s="79" t="b">
        <v>0</v>
      </c>
      <c r="G733" s="79" t="b">
        <v>0</v>
      </c>
    </row>
    <row r="734" spans="1:7" ht="15">
      <c r="A734" s="86" t="s">
        <v>2696</v>
      </c>
      <c r="B734" s="79">
        <v>2</v>
      </c>
      <c r="C734" s="104">
        <v>0.0007756065821805387</v>
      </c>
      <c r="D734" s="79" t="s">
        <v>3067</v>
      </c>
      <c r="E734" s="79" t="b">
        <v>0</v>
      </c>
      <c r="F734" s="79" t="b">
        <v>0</v>
      </c>
      <c r="G734" s="79" t="b">
        <v>0</v>
      </c>
    </row>
    <row r="735" spans="1:7" ht="15">
      <c r="A735" s="86" t="s">
        <v>2950</v>
      </c>
      <c r="B735" s="79">
        <v>2</v>
      </c>
      <c r="C735" s="104">
        <v>0.0008846359178067544</v>
      </c>
      <c r="D735" s="79" t="s">
        <v>3067</v>
      </c>
      <c r="E735" s="79" t="b">
        <v>0</v>
      </c>
      <c r="F735" s="79" t="b">
        <v>0</v>
      </c>
      <c r="G735" s="79" t="b">
        <v>0</v>
      </c>
    </row>
    <row r="736" spans="1:7" ht="15">
      <c r="A736" s="86" t="s">
        <v>2951</v>
      </c>
      <c r="B736" s="79">
        <v>2</v>
      </c>
      <c r="C736" s="104">
        <v>0.0007756065821805387</v>
      </c>
      <c r="D736" s="79" t="s">
        <v>3067</v>
      </c>
      <c r="E736" s="79" t="b">
        <v>0</v>
      </c>
      <c r="F736" s="79" t="b">
        <v>0</v>
      </c>
      <c r="G736" s="79" t="b">
        <v>0</v>
      </c>
    </row>
    <row r="737" spans="1:7" ht="15">
      <c r="A737" s="86" t="s">
        <v>2879</v>
      </c>
      <c r="B737" s="79">
        <v>2</v>
      </c>
      <c r="C737" s="104">
        <v>0.0007756065821805387</v>
      </c>
      <c r="D737" s="79" t="s">
        <v>3067</v>
      </c>
      <c r="E737" s="79" t="b">
        <v>0</v>
      </c>
      <c r="F737" s="79" t="b">
        <v>0</v>
      </c>
      <c r="G737" s="79" t="b">
        <v>0</v>
      </c>
    </row>
    <row r="738" spans="1:7" ht="15">
      <c r="A738" s="86" t="s">
        <v>2709</v>
      </c>
      <c r="B738" s="79">
        <v>2</v>
      </c>
      <c r="C738" s="104">
        <v>0.0007756065821805387</v>
      </c>
      <c r="D738" s="79" t="s">
        <v>3067</v>
      </c>
      <c r="E738" s="79" t="b">
        <v>0</v>
      </c>
      <c r="F738" s="79" t="b">
        <v>0</v>
      </c>
      <c r="G738" s="79" t="b">
        <v>0</v>
      </c>
    </row>
    <row r="739" spans="1:7" ht="15">
      <c r="A739" s="86" t="s">
        <v>867</v>
      </c>
      <c r="B739" s="79">
        <v>2</v>
      </c>
      <c r="C739" s="104">
        <v>0.0007756065821805387</v>
      </c>
      <c r="D739" s="79" t="s">
        <v>3067</v>
      </c>
      <c r="E739" s="79" t="b">
        <v>0</v>
      </c>
      <c r="F739" s="79" t="b">
        <v>0</v>
      </c>
      <c r="G739" s="79" t="b">
        <v>0</v>
      </c>
    </row>
    <row r="740" spans="1:7" ht="15">
      <c r="A740" s="86" t="s">
        <v>2599</v>
      </c>
      <c r="B740" s="79">
        <v>2</v>
      </c>
      <c r="C740" s="104">
        <v>0.0007756065821805387</v>
      </c>
      <c r="D740" s="79" t="s">
        <v>3067</v>
      </c>
      <c r="E740" s="79" t="b">
        <v>0</v>
      </c>
      <c r="F740" s="79" t="b">
        <v>0</v>
      </c>
      <c r="G740" s="79" t="b">
        <v>0</v>
      </c>
    </row>
    <row r="741" spans="1:7" ht="15">
      <c r="A741" s="86" t="s">
        <v>3030</v>
      </c>
      <c r="B741" s="79">
        <v>2</v>
      </c>
      <c r="C741" s="104">
        <v>0.0007756065821805387</v>
      </c>
      <c r="D741" s="79" t="s">
        <v>3067</v>
      </c>
      <c r="E741" s="79" t="b">
        <v>0</v>
      </c>
      <c r="F741" s="79" t="b">
        <v>0</v>
      </c>
      <c r="G741" s="79" t="b">
        <v>0</v>
      </c>
    </row>
    <row r="742" spans="1:7" ht="15">
      <c r="A742" s="86" t="s">
        <v>2730</v>
      </c>
      <c r="B742" s="79">
        <v>2</v>
      </c>
      <c r="C742" s="104">
        <v>0.0007756065821805387</v>
      </c>
      <c r="D742" s="79" t="s">
        <v>3067</v>
      </c>
      <c r="E742" s="79" t="b">
        <v>0</v>
      </c>
      <c r="F742" s="79" t="b">
        <v>0</v>
      </c>
      <c r="G742" s="79" t="b">
        <v>0</v>
      </c>
    </row>
    <row r="743" spans="1:7" ht="15">
      <c r="A743" s="86" t="s">
        <v>2815</v>
      </c>
      <c r="B743" s="79">
        <v>2</v>
      </c>
      <c r="C743" s="104">
        <v>0.0007756065821805387</v>
      </c>
      <c r="D743" s="79" t="s">
        <v>3067</v>
      </c>
      <c r="E743" s="79" t="b">
        <v>0</v>
      </c>
      <c r="F743" s="79" t="b">
        <v>0</v>
      </c>
      <c r="G743" s="79" t="b">
        <v>0</v>
      </c>
    </row>
    <row r="744" spans="1:7" ht="15">
      <c r="A744" s="86" t="s">
        <v>2871</v>
      </c>
      <c r="B744" s="79">
        <v>2</v>
      </c>
      <c r="C744" s="104">
        <v>0.0007756065821805387</v>
      </c>
      <c r="D744" s="79" t="s">
        <v>3067</v>
      </c>
      <c r="E744" s="79" t="b">
        <v>0</v>
      </c>
      <c r="F744" s="79" t="b">
        <v>0</v>
      </c>
      <c r="G744" s="79" t="b">
        <v>0</v>
      </c>
    </row>
    <row r="745" spans="1:7" ht="15">
      <c r="A745" s="86" t="s">
        <v>2618</v>
      </c>
      <c r="B745" s="79">
        <v>2</v>
      </c>
      <c r="C745" s="104">
        <v>0.0007756065821805387</v>
      </c>
      <c r="D745" s="79" t="s">
        <v>3067</v>
      </c>
      <c r="E745" s="79" t="b">
        <v>0</v>
      </c>
      <c r="F745" s="79" t="b">
        <v>0</v>
      </c>
      <c r="G745" s="79" t="b">
        <v>0</v>
      </c>
    </row>
    <row r="746" spans="1:7" ht="15">
      <c r="A746" s="86" t="s">
        <v>2930</v>
      </c>
      <c r="B746" s="79">
        <v>2</v>
      </c>
      <c r="C746" s="104">
        <v>0.0007756065821805387</v>
      </c>
      <c r="D746" s="79" t="s">
        <v>3067</v>
      </c>
      <c r="E746" s="79" t="b">
        <v>0</v>
      </c>
      <c r="F746" s="79" t="b">
        <v>0</v>
      </c>
      <c r="G746" s="79" t="b">
        <v>0</v>
      </c>
    </row>
    <row r="747" spans="1:7" ht="15">
      <c r="A747" s="86" t="s">
        <v>3029</v>
      </c>
      <c r="B747" s="79">
        <v>2</v>
      </c>
      <c r="C747" s="104">
        <v>0.0007756065821805387</v>
      </c>
      <c r="D747" s="79" t="s">
        <v>3067</v>
      </c>
      <c r="E747" s="79" t="b">
        <v>0</v>
      </c>
      <c r="F747" s="79" t="b">
        <v>0</v>
      </c>
      <c r="G747" s="79" t="b">
        <v>0</v>
      </c>
    </row>
    <row r="748" spans="1:7" ht="15">
      <c r="A748" s="86" t="s">
        <v>2705</v>
      </c>
      <c r="B748" s="79">
        <v>2</v>
      </c>
      <c r="C748" s="104">
        <v>0.0007756065821805387</v>
      </c>
      <c r="D748" s="79" t="s">
        <v>3067</v>
      </c>
      <c r="E748" s="79" t="b">
        <v>0</v>
      </c>
      <c r="F748" s="79" t="b">
        <v>0</v>
      </c>
      <c r="G748" s="79" t="b">
        <v>0</v>
      </c>
    </row>
    <row r="749" spans="1:7" ht="15">
      <c r="A749" s="86" t="s">
        <v>2692</v>
      </c>
      <c r="B749" s="79">
        <v>2</v>
      </c>
      <c r="C749" s="104">
        <v>0.0007756065821805387</v>
      </c>
      <c r="D749" s="79" t="s">
        <v>3067</v>
      </c>
      <c r="E749" s="79" t="b">
        <v>0</v>
      </c>
      <c r="F749" s="79" t="b">
        <v>0</v>
      </c>
      <c r="G749" s="79" t="b">
        <v>0</v>
      </c>
    </row>
    <row r="750" spans="1:7" ht="15">
      <c r="A750" s="86" t="s">
        <v>2564</v>
      </c>
      <c r="B750" s="79">
        <v>2</v>
      </c>
      <c r="C750" s="104">
        <v>0.0007756065821805387</v>
      </c>
      <c r="D750" s="79" t="s">
        <v>3067</v>
      </c>
      <c r="E750" s="79" t="b">
        <v>0</v>
      </c>
      <c r="F750" s="79" t="b">
        <v>0</v>
      </c>
      <c r="G750" s="79" t="b">
        <v>0</v>
      </c>
    </row>
    <row r="751" spans="1:7" ht="15">
      <c r="A751" s="86" t="s">
        <v>2478</v>
      </c>
      <c r="B751" s="79">
        <v>2</v>
      </c>
      <c r="C751" s="104">
        <v>0.0007756065821805387</v>
      </c>
      <c r="D751" s="79" t="s">
        <v>3067</v>
      </c>
      <c r="E751" s="79" t="b">
        <v>0</v>
      </c>
      <c r="F751" s="79" t="b">
        <v>0</v>
      </c>
      <c r="G751" s="79" t="b">
        <v>0</v>
      </c>
    </row>
    <row r="752" spans="1:7" ht="15">
      <c r="A752" s="86" t="s">
        <v>2809</v>
      </c>
      <c r="B752" s="79">
        <v>2</v>
      </c>
      <c r="C752" s="104">
        <v>0.0007756065821805387</v>
      </c>
      <c r="D752" s="79" t="s">
        <v>3067</v>
      </c>
      <c r="E752" s="79" t="b">
        <v>0</v>
      </c>
      <c r="F752" s="79" t="b">
        <v>0</v>
      </c>
      <c r="G752" s="79" t="b">
        <v>0</v>
      </c>
    </row>
    <row r="753" spans="1:7" ht="15">
      <c r="A753" s="86" t="s">
        <v>2934</v>
      </c>
      <c r="B753" s="79">
        <v>2</v>
      </c>
      <c r="C753" s="104">
        <v>0.0007756065821805387</v>
      </c>
      <c r="D753" s="79" t="s">
        <v>3067</v>
      </c>
      <c r="E753" s="79" t="b">
        <v>0</v>
      </c>
      <c r="F753" s="79" t="b">
        <v>0</v>
      </c>
      <c r="G753" s="79" t="b">
        <v>0</v>
      </c>
    </row>
    <row r="754" spans="1:7" ht="15">
      <c r="A754" s="86" t="s">
        <v>2946</v>
      </c>
      <c r="B754" s="79">
        <v>2</v>
      </c>
      <c r="C754" s="104">
        <v>0.0008846359178067544</v>
      </c>
      <c r="D754" s="79" t="s">
        <v>3067</v>
      </c>
      <c r="E754" s="79" t="b">
        <v>0</v>
      </c>
      <c r="F754" s="79" t="b">
        <v>0</v>
      </c>
      <c r="G754" s="79" t="b">
        <v>0</v>
      </c>
    </row>
    <row r="755" spans="1:7" ht="15">
      <c r="A755" s="86" t="s">
        <v>2890</v>
      </c>
      <c r="B755" s="79">
        <v>2</v>
      </c>
      <c r="C755" s="104">
        <v>0.0007756065821805387</v>
      </c>
      <c r="D755" s="79" t="s">
        <v>3067</v>
      </c>
      <c r="E755" s="79" t="b">
        <v>0</v>
      </c>
      <c r="F755" s="79" t="b">
        <v>0</v>
      </c>
      <c r="G755" s="79" t="b">
        <v>0</v>
      </c>
    </row>
    <row r="756" spans="1:7" ht="15">
      <c r="A756" s="86" t="s">
        <v>3063</v>
      </c>
      <c r="B756" s="79">
        <v>2</v>
      </c>
      <c r="C756" s="104">
        <v>0.0007756065821805387</v>
      </c>
      <c r="D756" s="79" t="s">
        <v>3067</v>
      </c>
      <c r="E756" s="79" t="b">
        <v>0</v>
      </c>
      <c r="F756" s="79" t="b">
        <v>0</v>
      </c>
      <c r="G756" s="79" t="b">
        <v>0</v>
      </c>
    </row>
    <row r="757" spans="1:7" ht="15">
      <c r="A757" s="86" t="s">
        <v>2568</v>
      </c>
      <c r="B757" s="79">
        <v>2</v>
      </c>
      <c r="C757" s="104">
        <v>0.0007756065821805387</v>
      </c>
      <c r="D757" s="79" t="s">
        <v>3067</v>
      </c>
      <c r="E757" s="79" t="b">
        <v>0</v>
      </c>
      <c r="F757" s="79" t="b">
        <v>0</v>
      </c>
      <c r="G757" s="79" t="b">
        <v>0</v>
      </c>
    </row>
    <row r="758" spans="1:7" ht="15">
      <c r="A758" s="86" t="s">
        <v>3064</v>
      </c>
      <c r="B758" s="79">
        <v>2</v>
      </c>
      <c r="C758" s="104">
        <v>0.0008846359178067544</v>
      </c>
      <c r="D758" s="79" t="s">
        <v>3067</v>
      </c>
      <c r="E758" s="79" t="b">
        <v>0</v>
      </c>
      <c r="F758" s="79" t="b">
        <v>0</v>
      </c>
      <c r="G758" s="79" t="b">
        <v>0</v>
      </c>
    </row>
    <row r="759" spans="1:7" ht="15">
      <c r="A759" s="86" t="s">
        <v>2719</v>
      </c>
      <c r="B759" s="79">
        <v>2</v>
      </c>
      <c r="C759" s="104">
        <v>0.0007756065821805387</v>
      </c>
      <c r="D759" s="79" t="s">
        <v>3067</v>
      </c>
      <c r="E759" s="79" t="b">
        <v>0</v>
      </c>
      <c r="F759" s="79" t="b">
        <v>0</v>
      </c>
      <c r="G759" s="79" t="b">
        <v>0</v>
      </c>
    </row>
    <row r="760" spans="1:7" ht="15">
      <c r="A760" s="86" t="s">
        <v>2538</v>
      </c>
      <c r="B760" s="79">
        <v>2</v>
      </c>
      <c r="C760" s="104">
        <v>0.0007756065821805387</v>
      </c>
      <c r="D760" s="79" t="s">
        <v>3067</v>
      </c>
      <c r="E760" s="79" t="b">
        <v>0</v>
      </c>
      <c r="F760" s="79" t="b">
        <v>0</v>
      </c>
      <c r="G760" s="79" t="b">
        <v>0</v>
      </c>
    </row>
    <row r="761" spans="1:7" ht="15">
      <c r="A761" s="86" t="s">
        <v>2929</v>
      </c>
      <c r="B761" s="79">
        <v>2</v>
      </c>
      <c r="C761" s="104">
        <v>0.0007756065821805387</v>
      </c>
      <c r="D761" s="79" t="s">
        <v>3067</v>
      </c>
      <c r="E761" s="79" t="b">
        <v>0</v>
      </c>
      <c r="F761" s="79" t="b">
        <v>0</v>
      </c>
      <c r="G761" s="79" t="b">
        <v>0</v>
      </c>
    </row>
    <row r="762" spans="1:7" ht="15">
      <c r="A762" s="86" t="s">
        <v>2615</v>
      </c>
      <c r="B762" s="79">
        <v>2</v>
      </c>
      <c r="C762" s="104">
        <v>0.0007756065821805387</v>
      </c>
      <c r="D762" s="79" t="s">
        <v>3067</v>
      </c>
      <c r="E762" s="79" t="b">
        <v>0</v>
      </c>
      <c r="F762" s="79" t="b">
        <v>0</v>
      </c>
      <c r="G762" s="79" t="b">
        <v>0</v>
      </c>
    </row>
    <row r="763" spans="1:7" ht="15">
      <c r="A763" s="86" t="s">
        <v>2850</v>
      </c>
      <c r="B763" s="79">
        <v>2</v>
      </c>
      <c r="C763" s="104">
        <v>0.0007756065821805387</v>
      </c>
      <c r="D763" s="79" t="s">
        <v>3067</v>
      </c>
      <c r="E763" s="79" t="b">
        <v>0</v>
      </c>
      <c r="F763" s="79" t="b">
        <v>0</v>
      </c>
      <c r="G763" s="79" t="b">
        <v>0</v>
      </c>
    </row>
    <row r="764" spans="1:7" ht="15">
      <c r="A764" s="86" t="s">
        <v>2794</v>
      </c>
      <c r="B764" s="79">
        <v>2</v>
      </c>
      <c r="C764" s="104">
        <v>0.0007756065821805387</v>
      </c>
      <c r="D764" s="79" t="s">
        <v>3067</v>
      </c>
      <c r="E764" s="79" t="b">
        <v>0</v>
      </c>
      <c r="F764" s="79" t="b">
        <v>0</v>
      </c>
      <c r="G764" s="79" t="b">
        <v>0</v>
      </c>
    </row>
    <row r="765" spans="1:7" ht="15">
      <c r="A765" s="86" t="s">
        <v>2857</v>
      </c>
      <c r="B765" s="79">
        <v>2</v>
      </c>
      <c r="C765" s="104">
        <v>0.0007756065821805387</v>
      </c>
      <c r="D765" s="79" t="s">
        <v>3067</v>
      </c>
      <c r="E765" s="79" t="b">
        <v>0</v>
      </c>
      <c r="F765" s="79" t="b">
        <v>0</v>
      </c>
      <c r="G765" s="79" t="b">
        <v>0</v>
      </c>
    </row>
    <row r="766" spans="1:7" ht="15">
      <c r="A766" s="86" t="s">
        <v>2931</v>
      </c>
      <c r="B766" s="79">
        <v>2</v>
      </c>
      <c r="C766" s="104">
        <v>0.0007756065821805387</v>
      </c>
      <c r="D766" s="79" t="s">
        <v>3067</v>
      </c>
      <c r="E766" s="79" t="b">
        <v>0</v>
      </c>
      <c r="F766" s="79" t="b">
        <v>0</v>
      </c>
      <c r="G766" s="79" t="b">
        <v>0</v>
      </c>
    </row>
    <row r="767" spans="1:7" ht="15">
      <c r="A767" s="86" t="s">
        <v>2753</v>
      </c>
      <c r="B767" s="79">
        <v>2</v>
      </c>
      <c r="C767" s="104">
        <v>0.0007756065821805387</v>
      </c>
      <c r="D767" s="79" t="s">
        <v>3067</v>
      </c>
      <c r="E767" s="79" t="b">
        <v>0</v>
      </c>
      <c r="F767" s="79" t="b">
        <v>0</v>
      </c>
      <c r="G767" s="79" t="b">
        <v>0</v>
      </c>
    </row>
    <row r="768" spans="1:7" ht="15">
      <c r="A768" s="86" t="s">
        <v>3519</v>
      </c>
      <c r="B768" s="79">
        <v>2</v>
      </c>
      <c r="C768" s="104">
        <v>0.0007756065821805387</v>
      </c>
      <c r="D768" s="79" t="s">
        <v>3067</v>
      </c>
      <c r="E768" s="79" t="b">
        <v>0</v>
      </c>
      <c r="F768" s="79" t="b">
        <v>0</v>
      </c>
      <c r="G768" s="79" t="b">
        <v>0</v>
      </c>
    </row>
    <row r="769" spans="1:7" ht="15">
      <c r="A769" s="86" t="s">
        <v>2933</v>
      </c>
      <c r="B769" s="79">
        <v>2</v>
      </c>
      <c r="C769" s="104">
        <v>0.0007756065821805387</v>
      </c>
      <c r="D769" s="79" t="s">
        <v>3067</v>
      </c>
      <c r="E769" s="79" t="b">
        <v>0</v>
      </c>
      <c r="F769" s="79" t="b">
        <v>0</v>
      </c>
      <c r="G769" s="79" t="b">
        <v>0</v>
      </c>
    </row>
    <row r="770" spans="1:7" ht="15">
      <c r="A770" s="86" t="s">
        <v>2544</v>
      </c>
      <c r="B770" s="79">
        <v>2</v>
      </c>
      <c r="C770" s="104">
        <v>0.0007756065821805387</v>
      </c>
      <c r="D770" s="79" t="s">
        <v>3067</v>
      </c>
      <c r="E770" s="79" t="b">
        <v>0</v>
      </c>
      <c r="F770" s="79" t="b">
        <v>1</v>
      </c>
      <c r="G770" s="79" t="b">
        <v>0</v>
      </c>
    </row>
    <row r="771" spans="1:7" ht="15">
      <c r="A771" s="86" t="s">
        <v>2580</v>
      </c>
      <c r="B771" s="79">
        <v>2</v>
      </c>
      <c r="C771" s="104">
        <v>0.0007756065821805387</v>
      </c>
      <c r="D771" s="79" t="s">
        <v>3067</v>
      </c>
      <c r="E771" s="79" t="b">
        <v>0</v>
      </c>
      <c r="F771" s="79" t="b">
        <v>0</v>
      </c>
      <c r="G771" s="79" t="b">
        <v>0</v>
      </c>
    </row>
    <row r="772" spans="1:7" ht="15">
      <c r="A772" s="86" t="s">
        <v>2550</v>
      </c>
      <c r="B772" s="79">
        <v>2</v>
      </c>
      <c r="C772" s="104">
        <v>0.0007756065821805387</v>
      </c>
      <c r="D772" s="79" t="s">
        <v>3067</v>
      </c>
      <c r="E772" s="79" t="b">
        <v>0</v>
      </c>
      <c r="F772" s="79" t="b">
        <v>0</v>
      </c>
      <c r="G772" s="79" t="b">
        <v>0</v>
      </c>
    </row>
    <row r="773" spans="1:7" ht="15">
      <c r="A773" s="86" t="s">
        <v>2598</v>
      </c>
      <c r="B773" s="79">
        <v>2</v>
      </c>
      <c r="C773" s="104">
        <v>0.0007756065821805387</v>
      </c>
      <c r="D773" s="79" t="s">
        <v>3067</v>
      </c>
      <c r="E773" s="79" t="b">
        <v>0</v>
      </c>
      <c r="F773" s="79" t="b">
        <v>0</v>
      </c>
      <c r="G773" s="79" t="b">
        <v>0</v>
      </c>
    </row>
    <row r="774" spans="1:7" ht="15">
      <c r="A774" s="86" t="s">
        <v>282</v>
      </c>
      <c r="B774" s="79">
        <v>2</v>
      </c>
      <c r="C774" s="104">
        <v>0.0007756065821805387</v>
      </c>
      <c r="D774" s="79" t="s">
        <v>3067</v>
      </c>
      <c r="E774" s="79" t="b">
        <v>0</v>
      </c>
      <c r="F774" s="79" t="b">
        <v>0</v>
      </c>
      <c r="G774" s="79" t="b">
        <v>0</v>
      </c>
    </row>
    <row r="775" spans="1:7" ht="15">
      <c r="A775" s="86" t="s">
        <v>278</v>
      </c>
      <c r="B775" s="79">
        <v>2</v>
      </c>
      <c r="C775" s="104">
        <v>0.0007756065821805387</v>
      </c>
      <c r="D775" s="79" t="s">
        <v>3067</v>
      </c>
      <c r="E775" s="79" t="b">
        <v>0</v>
      </c>
      <c r="F775" s="79" t="b">
        <v>0</v>
      </c>
      <c r="G775" s="79" t="b">
        <v>0</v>
      </c>
    </row>
    <row r="776" spans="1:7" ht="15">
      <c r="A776" s="86" t="s">
        <v>1041</v>
      </c>
      <c r="B776" s="79">
        <v>2</v>
      </c>
      <c r="C776" s="104">
        <v>0.0007756065821805387</v>
      </c>
      <c r="D776" s="79" t="s">
        <v>3067</v>
      </c>
      <c r="E776" s="79" t="b">
        <v>1</v>
      </c>
      <c r="F776" s="79" t="b">
        <v>0</v>
      </c>
      <c r="G776" s="79" t="b">
        <v>0</v>
      </c>
    </row>
    <row r="777" spans="1:7" ht="15">
      <c r="A777" s="86" t="s">
        <v>2722</v>
      </c>
      <c r="B777" s="79">
        <v>2</v>
      </c>
      <c r="C777" s="104">
        <v>0.0007756065821805387</v>
      </c>
      <c r="D777" s="79" t="s">
        <v>3067</v>
      </c>
      <c r="E777" s="79" t="b">
        <v>0</v>
      </c>
      <c r="F777" s="79" t="b">
        <v>0</v>
      </c>
      <c r="G777" s="79" t="b">
        <v>0</v>
      </c>
    </row>
    <row r="778" spans="1:7" ht="15">
      <c r="A778" s="86" t="s">
        <v>2924</v>
      </c>
      <c r="B778" s="79">
        <v>2</v>
      </c>
      <c r="C778" s="104">
        <v>0.0007756065821805387</v>
      </c>
      <c r="D778" s="79" t="s">
        <v>3067</v>
      </c>
      <c r="E778" s="79" t="b">
        <v>0</v>
      </c>
      <c r="F778" s="79" t="b">
        <v>0</v>
      </c>
      <c r="G778" s="79" t="b">
        <v>0</v>
      </c>
    </row>
    <row r="779" spans="1:7" ht="15">
      <c r="A779" s="86" t="s">
        <v>2808</v>
      </c>
      <c r="B779" s="79">
        <v>2</v>
      </c>
      <c r="C779" s="104">
        <v>0.0007756065821805387</v>
      </c>
      <c r="D779" s="79" t="s">
        <v>3067</v>
      </c>
      <c r="E779" s="79" t="b">
        <v>0</v>
      </c>
      <c r="F779" s="79" t="b">
        <v>0</v>
      </c>
      <c r="G779" s="79" t="b">
        <v>0</v>
      </c>
    </row>
    <row r="780" spans="1:7" ht="15">
      <c r="A780" s="86" t="s">
        <v>2802</v>
      </c>
      <c r="B780" s="79">
        <v>2</v>
      </c>
      <c r="C780" s="104">
        <v>0.0007756065821805387</v>
      </c>
      <c r="D780" s="79" t="s">
        <v>3067</v>
      </c>
      <c r="E780" s="79" t="b">
        <v>0</v>
      </c>
      <c r="F780" s="79" t="b">
        <v>0</v>
      </c>
      <c r="G780" s="79" t="b">
        <v>0</v>
      </c>
    </row>
    <row r="781" spans="1:7" ht="15">
      <c r="A781" s="86" t="s">
        <v>3012</v>
      </c>
      <c r="B781" s="79">
        <v>2</v>
      </c>
      <c r="C781" s="104">
        <v>0.0007756065821805387</v>
      </c>
      <c r="D781" s="79" t="s">
        <v>3067</v>
      </c>
      <c r="E781" s="79" t="b">
        <v>0</v>
      </c>
      <c r="F781" s="79" t="b">
        <v>0</v>
      </c>
      <c r="G781" s="79" t="b">
        <v>0</v>
      </c>
    </row>
    <row r="782" spans="1:7" ht="15">
      <c r="A782" s="86" t="s">
        <v>3013</v>
      </c>
      <c r="B782" s="79">
        <v>2</v>
      </c>
      <c r="C782" s="104">
        <v>0.0007756065821805387</v>
      </c>
      <c r="D782" s="79" t="s">
        <v>3067</v>
      </c>
      <c r="E782" s="79" t="b">
        <v>0</v>
      </c>
      <c r="F782" s="79" t="b">
        <v>0</v>
      </c>
      <c r="G782" s="79" t="b">
        <v>0</v>
      </c>
    </row>
    <row r="783" spans="1:7" ht="15">
      <c r="A783" s="86" t="s">
        <v>898</v>
      </c>
      <c r="B783" s="79">
        <v>2</v>
      </c>
      <c r="C783" s="104">
        <v>0.0007756065821805387</v>
      </c>
      <c r="D783" s="79" t="s">
        <v>3067</v>
      </c>
      <c r="E783" s="79" t="b">
        <v>0</v>
      </c>
      <c r="F783" s="79" t="b">
        <v>0</v>
      </c>
      <c r="G783" s="79" t="b">
        <v>0</v>
      </c>
    </row>
    <row r="784" spans="1:7" ht="15">
      <c r="A784" s="86" t="s">
        <v>2843</v>
      </c>
      <c r="B784" s="79">
        <v>2</v>
      </c>
      <c r="C784" s="104">
        <v>0.0007756065821805387</v>
      </c>
      <c r="D784" s="79" t="s">
        <v>3067</v>
      </c>
      <c r="E784" s="79" t="b">
        <v>0</v>
      </c>
      <c r="F784" s="79" t="b">
        <v>0</v>
      </c>
      <c r="G784" s="79" t="b">
        <v>0</v>
      </c>
    </row>
    <row r="785" spans="1:7" ht="15">
      <c r="A785" s="86" t="s">
        <v>3520</v>
      </c>
      <c r="B785" s="79">
        <v>2</v>
      </c>
      <c r="C785" s="104">
        <v>0.0007756065821805387</v>
      </c>
      <c r="D785" s="79" t="s">
        <v>3067</v>
      </c>
      <c r="E785" s="79" t="b">
        <v>0</v>
      </c>
      <c r="F785" s="79" t="b">
        <v>0</v>
      </c>
      <c r="G785" s="79" t="b">
        <v>0</v>
      </c>
    </row>
    <row r="786" spans="1:7" ht="15">
      <c r="A786" s="86" t="s">
        <v>3014</v>
      </c>
      <c r="B786" s="79">
        <v>2</v>
      </c>
      <c r="C786" s="104">
        <v>0.0007756065821805387</v>
      </c>
      <c r="D786" s="79" t="s">
        <v>3067</v>
      </c>
      <c r="E786" s="79" t="b">
        <v>0</v>
      </c>
      <c r="F786" s="79" t="b">
        <v>0</v>
      </c>
      <c r="G786" s="79" t="b">
        <v>0</v>
      </c>
    </row>
    <row r="787" spans="1:7" ht="15">
      <c r="A787" s="86" t="s">
        <v>2860</v>
      </c>
      <c r="B787" s="79">
        <v>2</v>
      </c>
      <c r="C787" s="104">
        <v>0.0007756065821805387</v>
      </c>
      <c r="D787" s="79" t="s">
        <v>3067</v>
      </c>
      <c r="E787" s="79" t="b">
        <v>0</v>
      </c>
      <c r="F787" s="79" t="b">
        <v>0</v>
      </c>
      <c r="G787" s="79" t="b">
        <v>0</v>
      </c>
    </row>
    <row r="788" spans="1:7" ht="15">
      <c r="A788" s="86" t="s">
        <v>274</v>
      </c>
      <c r="B788" s="79">
        <v>2</v>
      </c>
      <c r="C788" s="104">
        <v>0.0007756065821805387</v>
      </c>
      <c r="D788" s="79" t="s">
        <v>3067</v>
      </c>
      <c r="E788" s="79" t="b">
        <v>0</v>
      </c>
      <c r="F788" s="79" t="b">
        <v>0</v>
      </c>
      <c r="G788" s="79" t="b">
        <v>0</v>
      </c>
    </row>
    <row r="789" spans="1:7" ht="15">
      <c r="A789" s="86" t="s">
        <v>2659</v>
      </c>
      <c r="B789" s="79">
        <v>2</v>
      </c>
      <c r="C789" s="104">
        <v>0.0007756065821805387</v>
      </c>
      <c r="D789" s="79" t="s">
        <v>3067</v>
      </c>
      <c r="E789" s="79" t="b">
        <v>0</v>
      </c>
      <c r="F789" s="79" t="b">
        <v>0</v>
      </c>
      <c r="G789" s="79" t="b">
        <v>0</v>
      </c>
    </row>
    <row r="790" spans="1:7" ht="15">
      <c r="A790" s="86" t="s">
        <v>3521</v>
      </c>
      <c r="B790" s="79">
        <v>2</v>
      </c>
      <c r="C790" s="104">
        <v>0.0007756065821805387</v>
      </c>
      <c r="D790" s="79" t="s">
        <v>3067</v>
      </c>
      <c r="E790" s="79" t="b">
        <v>0</v>
      </c>
      <c r="F790" s="79" t="b">
        <v>0</v>
      </c>
      <c r="G790" s="79" t="b">
        <v>0</v>
      </c>
    </row>
    <row r="791" spans="1:7" ht="15">
      <c r="A791" s="86" t="s">
        <v>3522</v>
      </c>
      <c r="B791" s="79">
        <v>2</v>
      </c>
      <c r="C791" s="104">
        <v>0.0007756065821805387</v>
      </c>
      <c r="D791" s="79" t="s">
        <v>3067</v>
      </c>
      <c r="E791" s="79" t="b">
        <v>0</v>
      </c>
      <c r="F791" s="79" t="b">
        <v>0</v>
      </c>
      <c r="G791" s="79" t="b">
        <v>0</v>
      </c>
    </row>
    <row r="792" spans="1:7" ht="15">
      <c r="A792" s="86" t="s">
        <v>2941</v>
      </c>
      <c r="B792" s="79">
        <v>2</v>
      </c>
      <c r="C792" s="104">
        <v>0.0007756065821805387</v>
      </c>
      <c r="D792" s="79" t="s">
        <v>3067</v>
      </c>
      <c r="E792" s="79" t="b">
        <v>0</v>
      </c>
      <c r="F792" s="79" t="b">
        <v>0</v>
      </c>
      <c r="G792" s="79" t="b">
        <v>0</v>
      </c>
    </row>
    <row r="793" spans="1:7" ht="15">
      <c r="A793" s="86" t="s">
        <v>2816</v>
      </c>
      <c r="B793" s="79">
        <v>2</v>
      </c>
      <c r="C793" s="104">
        <v>0.0007756065821805387</v>
      </c>
      <c r="D793" s="79" t="s">
        <v>3067</v>
      </c>
      <c r="E793" s="79" t="b">
        <v>0</v>
      </c>
      <c r="F793" s="79" t="b">
        <v>0</v>
      </c>
      <c r="G793" s="79" t="b">
        <v>0</v>
      </c>
    </row>
    <row r="794" spans="1:7" ht="15">
      <c r="A794" s="86" t="s">
        <v>2944</v>
      </c>
      <c r="B794" s="79">
        <v>2</v>
      </c>
      <c r="C794" s="104">
        <v>0.0007756065821805387</v>
      </c>
      <c r="D794" s="79" t="s">
        <v>3067</v>
      </c>
      <c r="E794" s="79" t="b">
        <v>0</v>
      </c>
      <c r="F794" s="79" t="b">
        <v>0</v>
      </c>
      <c r="G794" s="79" t="b">
        <v>0</v>
      </c>
    </row>
    <row r="795" spans="1:7" ht="15">
      <c r="A795" s="86" t="s">
        <v>2942</v>
      </c>
      <c r="B795" s="79">
        <v>2</v>
      </c>
      <c r="C795" s="104">
        <v>0.0007756065821805387</v>
      </c>
      <c r="D795" s="79" t="s">
        <v>3067</v>
      </c>
      <c r="E795" s="79" t="b">
        <v>0</v>
      </c>
      <c r="F795" s="79" t="b">
        <v>0</v>
      </c>
      <c r="G795" s="79" t="b">
        <v>0</v>
      </c>
    </row>
    <row r="796" spans="1:7" ht="15">
      <c r="A796" s="86" t="s">
        <v>2863</v>
      </c>
      <c r="B796" s="79">
        <v>2</v>
      </c>
      <c r="C796" s="104">
        <v>0.0007756065821805387</v>
      </c>
      <c r="D796" s="79" t="s">
        <v>3067</v>
      </c>
      <c r="E796" s="79" t="b">
        <v>0</v>
      </c>
      <c r="F796" s="79" t="b">
        <v>0</v>
      </c>
      <c r="G796" s="79" t="b">
        <v>0</v>
      </c>
    </row>
    <row r="797" spans="1:7" ht="15">
      <c r="A797" s="86" t="s">
        <v>2540</v>
      </c>
      <c r="B797" s="79">
        <v>2</v>
      </c>
      <c r="C797" s="104">
        <v>0.0007756065821805387</v>
      </c>
      <c r="D797" s="79" t="s">
        <v>3067</v>
      </c>
      <c r="E797" s="79" t="b">
        <v>0</v>
      </c>
      <c r="F797" s="79" t="b">
        <v>0</v>
      </c>
      <c r="G797" s="79" t="b">
        <v>0</v>
      </c>
    </row>
    <row r="798" spans="1:7" ht="15">
      <c r="A798" s="86" t="s">
        <v>2844</v>
      </c>
      <c r="B798" s="79">
        <v>2</v>
      </c>
      <c r="C798" s="104">
        <v>0.0007756065821805387</v>
      </c>
      <c r="D798" s="79" t="s">
        <v>3067</v>
      </c>
      <c r="E798" s="79" t="b">
        <v>0</v>
      </c>
      <c r="F798" s="79" t="b">
        <v>0</v>
      </c>
      <c r="G798" s="79" t="b">
        <v>0</v>
      </c>
    </row>
    <row r="799" spans="1:7" ht="15">
      <c r="A799" s="86" t="s">
        <v>296</v>
      </c>
      <c r="B799" s="79">
        <v>2</v>
      </c>
      <c r="C799" s="104">
        <v>0.0007756065821805387</v>
      </c>
      <c r="D799" s="79" t="s">
        <v>3067</v>
      </c>
      <c r="E799" s="79" t="b">
        <v>0</v>
      </c>
      <c r="F799" s="79" t="b">
        <v>0</v>
      </c>
      <c r="G799" s="79" t="b">
        <v>0</v>
      </c>
    </row>
    <row r="800" spans="1:7" ht="15">
      <c r="A800" s="86" t="s">
        <v>2940</v>
      </c>
      <c r="B800" s="79">
        <v>2</v>
      </c>
      <c r="C800" s="104">
        <v>0.0007756065821805387</v>
      </c>
      <c r="D800" s="79" t="s">
        <v>3067</v>
      </c>
      <c r="E800" s="79" t="b">
        <v>0</v>
      </c>
      <c r="F800" s="79" t="b">
        <v>0</v>
      </c>
      <c r="G800" s="79" t="b">
        <v>0</v>
      </c>
    </row>
    <row r="801" spans="1:7" ht="15">
      <c r="A801" s="86" t="s">
        <v>3523</v>
      </c>
      <c r="B801" s="79">
        <v>2</v>
      </c>
      <c r="C801" s="104">
        <v>0.0007756065821805387</v>
      </c>
      <c r="D801" s="79" t="s">
        <v>3067</v>
      </c>
      <c r="E801" s="79" t="b">
        <v>0</v>
      </c>
      <c r="F801" s="79" t="b">
        <v>0</v>
      </c>
      <c r="G801" s="79" t="b">
        <v>0</v>
      </c>
    </row>
    <row r="802" spans="1:7" ht="15">
      <c r="A802" s="86" t="s">
        <v>2847</v>
      </c>
      <c r="B802" s="79">
        <v>2</v>
      </c>
      <c r="C802" s="104">
        <v>0.0007756065821805387</v>
      </c>
      <c r="D802" s="79" t="s">
        <v>3067</v>
      </c>
      <c r="E802" s="79" t="b">
        <v>0</v>
      </c>
      <c r="F802" s="79" t="b">
        <v>0</v>
      </c>
      <c r="G802" s="79" t="b">
        <v>0</v>
      </c>
    </row>
    <row r="803" spans="1:7" ht="15">
      <c r="A803" s="86" t="s">
        <v>2853</v>
      </c>
      <c r="B803" s="79">
        <v>2</v>
      </c>
      <c r="C803" s="104">
        <v>0.0007756065821805387</v>
      </c>
      <c r="D803" s="79" t="s">
        <v>3067</v>
      </c>
      <c r="E803" s="79" t="b">
        <v>1</v>
      </c>
      <c r="F803" s="79" t="b">
        <v>0</v>
      </c>
      <c r="G803" s="79" t="b">
        <v>0</v>
      </c>
    </row>
    <row r="804" spans="1:7" ht="15">
      <c r="A804" s="86" t="s">
        <v>2842</v>
      </c>
      <c r="B804" s="79">
        <v>2</v>
      </c>
      <c r="C804" s="104">
        <v>0.0007756065821805387</v>
      </c>
      <c r="D804" s="79" t="s">
        <v>3067</v>
      </c>
      <c r="E804" s="79" t="b">
        <v>0</v>
      </c>
      <c r="F804" s="79" t="b">
        <v>0</v>
      </c>
      <c r="G804" s="79" t="b">
        <v>0</v>
      </c>
    </row>
    <row r="805" spans="1:7" ht="15">
      <c r="A805" s="86" t="s">
        <v>2849</v>
      </c>
      <c r="B805" s="79">
        <v>2</v>
      </c>
      <c r="C805" s="104">
        <v>0.0007756065821805387</v>
      </c>
      <c r="D805" s="79" t="s">
        <v>3067</v>
      </c>
      <c r="E805" s="79" t="b">
        <v>0</v>
      </c>
      <c r="F805" s="79" t="b">
        <v>0</v>
      </c>
      <c r="G805" s="79" t="b">
        <v>0</v>
      </c>
    </row>
    <row r="806" spans="1:7" ht="15">
      <c r="A806" s="86" t="s">
        <v>2528</v>
      </c>
      <c r="B806" s="79">
        <v>2</v>
      </c>
      <c r="C806" s="104">
        <v>0.0007756065821805387</v>
      </c>
      <c r="D806" s="79" t="s">
        <v>3067</v>
      </c>
      <c r="E806" s="79" t="b">
        <v>1</v>
      </c>
      <c r="F806" s="79" t="b">
        <v>0</v>
      </c>
      <c r="G806" s="79" t="b">
        <v>0</v>
      </c>
    </row>
    <row r="807" spans="1:7" ht="15">
      <c r="A807" s="86" t="s">
        <v>2634</v>
      </c>
      <c r="B807" s="79">
        <v>2</v>
      </c>
      <c r="C807" s="104">
        <v>0.0007756065821805387</v>
      </c>
      <c r="D807" s="79" t="s">
        <v>3067</v>
      </c>
      <c r="E807" s="79" t="b">
        <v>0</v>
      </c>
      <c r="F807" s="79" t="b">
        <v>0</v>
      </c>
      <c r="G807" s="79" t="b">
        <v>0</v>
      </c>
    </row>
    <row r="808" spans="1:7" ht="15">
      <c r="A808" s="86" t="s">
        <v>2652</v>
      </c>
      <c r="B808" s="79">
        <v>2</v>
      </c>
      <c r="C808" s="104">
        <v>0.0007756065821805387</v>
      </c>
      <c r="D808" s="79" t="s">
        <v>3067</v>
      </c>
      <c r="E808" s="79" t="b">
        <v>0</v>
      </c>
      <c r="F808" s="79" t="b">
        <v>0</v>
      </c>
      <c r="G808" s="79" t="b">
        <v>0</v>
      </c>
    </row>
    <row r="809" spans="1:7" ht="15">
      <c r="A809" s="86" t="s">
        <v>2683</v>
      </c>
      <c r="B809" s="79">
        <v>2</v>
      </c>
      <c r="C809" s="104">
        <v>0.0007756065821805387</v>
      </c>
      <c r="D809" s="79" t="s">
        <v>3067</v>
      </c>
      <c r="E809" s="79" t="b">
        <v>0</v>
      </c>
      <c r="F809" s="79" t="b">
        <v>0</v>
      </c>
      <c r="G809" s="79" t="b">
        <v>0</v>
      </c>
    </row>
    <row r="810" spans="1:7" ht="15">
      <c r="A810" s="86" t="s">
        <v>2975</v>
      </c>
      <c r="B810" s="79">
        <v>2</v>
      </c>
      <c r="C810" s="104">
        <v>0.0007756065821805387</v>
      </c>
      <c r="D810" s="79" t="s">
        <v>3067</v>
      </c>
      <c r="E810" s="79" t="b">
        <v>0</v>
      </c>
      <c r="F810" s="79" t="b">
        <v>0</v>
      </c>
      <c r="G810" s="79" t="b">
        <v>0</v>
      </c>
    </row>
    <row r="811" spans="1:7" ht="15">
      <c r="A811" s="86" t="s">
        <v>2976</v>
      </c>
      <c r="B811" s="79">
        <v>2</v>
      </c>
      <c r="C811" s="104">
        <v>0.0007756065821805387</v>
      </c>
      <c r="D811" s="79" t="s">
        <v>3067</v>
      </c>
      <c r="E811" s="79" t="b">
        <v>0</v>
      </c>
      <c r="F811" s="79" t="b">
        <v>0</v>
      </c>
      <c r="G811" s="79" t="b">
        <v>0</v>
      </c>
    </row>
    <row r="812" spans="1:7" ht="15">
      <c r="A812" s="86" t="s">
        <v>2667</v>
      </c>
      <c r="B812" s="79">
        <v>2</v>
      </c>
      <c r="C812" s="104">
        <v>0.0007756065821805387</v>
      </c>
      <c r="D812" s="79" t="s">
        <v>3067</v>
      </c>
      <c r="E812" s="79" t="b">
        <v>0</v>
      </c>
      <c r="F812" s="79" t="b">
        <v>0</v>
      </c>
      <c r="G812" s="79" t="b">
        <v>0</v>
      </c>
    </row>
    <row r="813" spans="1:7" ht="15">
      <c r="A813" s="86" t="s">
        <v>2658</v>
      </c>
      <c r="B813" s="79">
        <v>2</v>
      </c>
      <c r="C813" s="104">
        <v>0.0008846359178067544</v>
      </c>
      <c r="D813" s="79" t="s">
        <v>3067</v>
      </c>
      <c r="E813" s="79" t="b">
        <v>0</v>
      </c>
      <c r="F813" s="79" t="b">
        <v>0</v>
      </c>
      <c r="G813" s="79" t="b">
        <v>0</v>
      </c>
    </row>
    <row r="814" spans="1:7" ht="15">
      <c r="A814" s="86" t="s">
        <v>2651</v>
      </c>
      <c r="B814" s="79">
        <v>2</v>
      </c>
      <c r="C814" s="104">
        <v>0.0007756065821805387</v>
      </c>
      <c r="D814" s="79" t="s">
        <v>3067</v>
      </c>
      <c r="E814" s="79" t="b">
        <v>0</v>
      </c>
      <c r="F814" s="79" t="b">
        <v>0</v>
      </c>
      <c r="G814" s="79" t="b">
        <v>0</v>
      </c>
    </row>
    <row r="815" spans="1:7" ht="15">
      <c r="A815" s="86" t="s">
        <v>871</v>
      </c>
      <c r="B815" s="79">
        <v>2</v>
      </c>
      <c r="C815" s="104">
        <v>0.0007756065821805387</v>
      </c>
      <c r="D815" s="79" t="s">
        <v>3067</v>
      </c>
      <c r="E815" s="79" t="b">
        <v>0</v>
      </c>
      <c r="F815" s="79" t="b">
        <v>0</v>
      </c>
      <c r="G815" s="79" t="b">
        <v>0</v>
      </c>
    </row>
    <row r="816" spans="1:7" ht="15">
      <c r="A816" s="86" t="s">
        <v>2897</v>
      </c>
      <c r="B816" s="79">
        <v>2</v>
      </c>
      <c r="C816" s="104">
        <v>0.0007756065821805387</v>
      </c>
      <c r="D816" s="79" t="s">
        <v>3067</v>
      </c>
      <c r="E816" s="79" t="b">
        <v>0</v>
      </c>
      <c r="F816" s="79" t="b">
        <v>0</v>
      </c>
      <c r="G816" s="79" t="b">
        <v>0</v>
      </c>
    </row>
    <row r="817" spans="1:7" ht="15">
      <c r="A817" s="86" t="s">
        <v>2642</v>
      </c>
      <c r="B817" s="79">
        <v>2</v>
      </c>
      <c r="C817" s="104">
        <v>0.0007756065821805387</v>
      </c>
      <c r="D817" s="79" t="s">
        <v>3067</v>
      </c>
      <c r="E817" s="79" t="b">
        <v>1</v>
      </c>
      <c r="F817" s="79" t="b">
        <v>0</v>
      </c>
      <c r="G817" s="79" t="b">
        <v>0</v>
      </c>
    </row>
    <row r="818" spans="1:7" ht="15">
      <c r="A818" s="86" t="s">
        <v>2763</v>
      </c>
      <c r="B818" s="79">
        <v>2</v>
      </c>
      <c r="C818" s="104">
        <v>0.0007756065821805387</v>
      </c>
      <c r="D818" s="79" t="s">
        <v>3067</v>
      </c>
      <c r="E818" s="79" t="b">
        <v>0</v>
      </c>
      <c r="F818" s="79" t="b">
        <v>0</v>
      </c>
      <c r="G818" s="79" t="b">
        <v>0</v>
      </c>
    </row>
    <row r="819" spans="1:7" ht="15">
      <c r="A819" s="86" t="s">
        <v>2939</v>
      </c>
      <c r="B819" s="79">
        <v>2</v>
      </c>
      <c r="C819" s="104">
        <v>0.0007756065821805387</v>
      </c>
      <c r="D819" s="79" t="s">
        <v>3067</v>
      </c>
      <c r="E819" s="79" t="b">
        <v>0</v>
      </c>
      <c r="F819" s="79" t="b">
        <v>0</v>
      </c>
      <c r="G819" s="79" t="b">
        <v>0</v>
      </c>
    </row>
    <row r="820" spans="1:7" ht="15">
      <c r="A820" s="86" t="s">
        <v>2872</v>
      </c>
      <c r="B820" s="79">
        <v>2</v>
      </c>
      <c r="C820" s="104">
        <v>0.0007756065821805387</v>
      </c>
      <c r="D820" s="79" t="s">
        <v>3067</v>
      </c>
      <c r="E820" s="79" t="b">
        <v>0</v>
      </c>
      <c r="F820" s="79" t="b">
        <v>0</v>
      </c>
      <c r="G820" s="79" t="b">
        <v>0</v>
      </c>
    </row>
    <row r="821" spans="1:7" ht="15">
      <c r="A821" s="86" t="s">
        <v>2811</v>
      </c>
      <c r="B821" s="79">
        <v>2</v>
      </c>
      <c r="C821" s="104">
        <v>0.0007756065821805387</v>
      </c>
      <c r="D821" s="79" t="s">
        <v>3067</v>
      </c>
      <c r="E821" s="79" t="b">
        <v>0</v>
      </c>
      <c r="F821" s="79" t="b">
        <v>0</v>
      </c>
      <c r="G821" s="79" t="b">
        <v>0</v>
      </c>
    </row>
    <row r="822" spans="1:7" ht="15">
      <c r="A822" s="86" t="s">
        <v>3035</v>
      </c>
      <c r="B822" s="79">
        <v>2</v>
      </c>
      <c r="C822" s="104">
        <v>0.0007756065821805387</v>
      </c>
      <c r="D822" s="79" t="s">
        <v>3067</v>
      </c>
      <c r="E822" s="79" t="b">
        <v>0</v>
      </c>
      <c r="F822" s="79" t="b">
        <v>0</v>
      </c>
      <c r="G822" s="79" t="b">
        <v>0</v>
      </c>
    </row>
    <row r="823" spans="1:7" ht="15">
      <c r="A823" s="86" t="s">
        <v>2920</v>
      </c>
      <c r="B823" s="79">
        <v>2</v>
      </c>
      <c r="C823" s="104">
        <v>0.0008846359178067544</v>
      </c>
      <c r="D823" s="79" t="s">
        <v>3067</v>
      </c>
      <c r="E823" s="79" t="b">
        <v>0</v>
      </c>
      <c r="F823" s="79" t="b">
        <v>0</v>
      </c>
      <c r="G823" s="79" t="b">
        <v>0</v>
      </c>
    </row>
    <row r="824" spans="1:7" ht="15">
      <c r="A824" s="86" t="s">
        <v>891</v>
      </c>
      <c r="B824" s="79">
        <v>2</v>
      </c>
      <c r="C824" s="104">
        <v>0.0007756065821805387</v>
      </c>
      <c r="D824" s="79" t="s">
        <v>3067</v>
      </c>
      <c r="E824" s="79" t="b">
        <v>0</v>
      </c>
      <c r="F824" s="79" t="b">
        <v>0</v>
      </c>
      <c r="G824" s="79" t="b">
        <v>0</v>
      </c>
    </row>
    <row r="825" spans="1:7" ht="15">
      <c r="A825" s="86" t="s">
        <v>3036</v>
      </c>
      <c r="B825" s="79">
        <v>2</v>
      </c>
      <c r="C825" s="104">
        <v>0.0007756065821805387</v>
      </c>
      <c r="D825" s="79" t="s">
        <v>3067</v>
      </c>
      <c r="E825" s="79" t="b">
        <v>0</v>
      </c>
      <c r="F825" s="79" t="b">
        <v>0</v>
      </c>
      <c r="G825" s="79" t="b">
        <v>0</v>
      </c>
    </row>
    <row r="826" spans="1:7" ht="15">
      <c r="A826" s="86" t="s">
        <v>3037</v>
      </c>
      <c r="B826" s="79">
        <v>2</v>
      </c>
      <c r="C826" s="104">
        <v>0.0007756065821805387</v>
      </c>
      <c r="D826" s="79" t="s">
        <v>3067</v>
      </c>
      <c r="E826" s="79" t="b">
        <v>0</v>
      </c>
      <c r="F826" s="79" t="b">
        <v>0</v>
      </c>
      <c r="G826" s="79" t="b">
        <v>0</v>
      </c>
    </row>
    <row r="827" spans="1:7" ht="15">
      <c r="A827" s="86" t="s">
        <v>3038</v>
      </c>
      <c r="B827" s="79">
        <v>2</v>
      </c>
      <c r="C827" s="104">
        <v>0.0007756065821805387</v>
      </c>
      <c r="D827" s="79" t="s">
        <v>3067</v>
      </c>
      <c r="E827" s="79" t="b">
        <v>0</v>
      </c>
      <c r="F827" s="79" t="b">
        <v>0</v>
      </c>
      <c r="G827" s="79" t="b">
        <v>0</v>
      </c>
    </row>
    <row r="828" spans="1:7" ht="15">
      <c r="A828" s="86" t="s">
        <v>2885</v>
      </c>
      <c r="B828" s="79">
        <v>2</v>
      </c>
      <c r="C828" s="104">
        <v>0.0007756065821805387</v>
      </c>
      <c r="D828" s="79" t="s">
        <v>3067</v>
      </c>
      <c r="E828" s="79" t="b">
        <v>0</v>
      </c>
      <c r="F828" s="79" t="b">
        <v>0</v>
      </c>
      <c r="G828" s="79" t="b">
        <v>0</v>
      </c>
    </row>
    <row r="829" spans="1:7" ht="15">
      <c r="A829" s="86" t="s">
        <v>2691</v>
      </c>
      <c r="B829" s="79">
        <v>2</v>
      </c>
      <c r="C829" s="104">
        <v>0.0007756065821805387</v>
      </c>
      <c r="D829" s="79" t="s">
        <v>3067</v>
      </c>
      <c r="E829" s="79" t="b">
        <v>0</v>
      </c>
      <c r="F829" s="79" t="b">
        <v>0</v>
      </c>
      <c r="G829" s="79" t="b">
        <v>0</v>
      </c>
    </row>
    <row r="830" spans="1:7" ht="15">
      <c r="A830" s="86" t="s">
        <v>2767</v>
      </c>
      <c r="B830" s="79">
        <v>2</v>
      </c>
      <c r="C830" s="104">
        <v>0.0007756065821805387</v>
      </c>
      <c r="D830" s="79" t="s">
        <v>3067</v>
      </c>
      <c r="E830" s="79" t="b">
        <v>0</v>
      </c>
      <c r="F830" s="79" t="b">
        <v>0</v>
      </c>
      <c r="G830" s="79" t="b">
        <v>0</v>
      </c>
    </row>
    <row r="831" spans="1:7" ht="15">
      <c r="A831" s="86" t="s">
        <v>3039</v>
      </c>
      <c r="B831" s="79">
        <v>2</v>
      </c>
      <c r="C831" s="104">
        <v>0.0007756065821805387</v>
      </c>
      <c r="D831" s="79" t="s">
        <v>3067</v>
      </c>
      <c r="E831" s="79" t="b">
        <v>0</v>
      </c>
      <c r="F831" s="79" t="b">
        <v>0</v>
      </c>
      <c r="G831" s="79" t="b">
        <v>0</v>
      </c>
    </row>
    <row r="832" spans="1:7" ht="15">
      <c r="A832" s="86" t="s">
        <v>2754</v>
      </c>
      <c r="B832" s="79">
        <v>2</v>
      </c>
      <c r="C832" s="104">
        <v>0.0007756065821805387</v>
      </c>
      <c r="D832" s="79" t="s">
        <v>3067</v>
      </c>
      <c r="E832" s="79" t="b">
        <v>0</v>
      </c>
      <c r="F832" s="79" t="b">
        <v>0</v>
      </c>
      <c r="G832" s="79" t="b">
        <v>0</v>
      </c>
    </row>
    <row r="833" spans="1:7" ht="15">
      <c r="A833" s="86" t="s">
        <v>2630</v>
      </c>
      <c r="B833" s="79">
        <v>2</v>
      </c>
      <c r="C833" s="104">
        <v>0.0007756065821805387</v>
      </c>
      <c r="D833" s="79" t="s">
        <v>3067</v>
      </c>
      <c r="E833" s="79" t="b">
        <v>1</v>
      </c>
      <c r="F833" s="79" t="b">
        <v>0</v>
      </c>
      <c r="G833" s="79" t="b">
        <v>0</v>
      </c>
    </row>
    <row r="834" spans="1:7" ht="15">
      <c r="A834" s="86" t="s">
        <v>3033</v>
      </c>
      <c r="B834" s="79">
        <v>2</v>
      </c>
      <c r="C834" s="104">
        <v>0.0007756065821805387</v>
      </c>
      <c r="D834" s="79" t="s">
        <v>3067</v>
      </c>
      <c r="E834" s="79" t="b">
        <v>0</v>
      </c>
      <c r="F834" s="79" t="b">
        <v>0</v>
      </c>
      <c r="G834" s="79" t="b">
        <v>0</v>
      </c>
    </row>
    <row r="835" spans="1:7" ht="15">
      <c r="A835" s="86" t="s">
        <v>3034</v>
      </c>
      <c r="B835" s="79">
        <v>2</v>
      </c>
      <c r="C835" s="104">
        <v>0.0007756065821805387</v>
      </c>
      <c r="D835" s="79" t="s">
        <v>3067</v>
      </c>
      <c r="E835" s="79" t="b">
        <v>0</v>
      </c>
      <c r="F835" s="79" t="b">
        <v>0</v>
      </c>
      <c r="G835" s="79" t="b">
        <v>0</v>
      </c>
    </row>
    <row r="836" spans="1:7" ht="15">
      <c r="A836" s="86" t="s">
        <v>309</v>
      </c>
      <c r="B836" s="79">
        <v>2</v>
      </c>
      <c r="C836" s="104">
        <v>0.0007756065821805387</v>
      </c>
      <c r="D836" s="79" t="s">
        <v>3067</v>
      </c>
      <c r="E836" s="79" t="b">
        <v>0</v>
      </c>
      <c r="F836" s="79" t="b">
        <v>0</v>
      </c>
      <c r="G836" s="79" t="b">
        <v>0</v>
      </c>
    </row>
    <row r="837" spans="1:7" ht="15">
      <c r="A837" s="86" t="s">
        <v>2777</v>
      </c>
      <c r="B837" s="79">
        <v>2</v>
      </c>
      <c r="C837" s="104">
        <v>0.0007756065821805387</v>
      </c>
      <c r="D837" s="79" t="s">
        <v>3067</v>
      </c>
      <c r="E837" s="79" t="b">
        <v>0</v>
      </c>
      <c r="F837" s="79" t="b">
        <v>0</v>
      </c>
      <c r="G837" s="79" t="b">
        <v>0</v>
      </c>
    </row>
    <row r="838" spans="1:7" ht="15">
      <c r="A838" s="86" t="s">
        <v>3043</v>
      </c>
      <c r="B838" s="79">
        <v>2</v>
      </c>
      <c r="C838" s="104">
        <v>0.0007756065821805387</v>
      </c>
      <c r="D838" s="79" t="s">
        <v>3067</v>
      </c>
      <c r="E838" s="79" t="b">
        <v>0</v>
      </c>
      <c r="F838" s="79" t="b">
        <v>0</v>
      </c>
      <c r="G838" s="79" t="b">
        <v>0</v>
      </c>
    </row>
    <row r="839" spans="1:7" ht="15">
      <c r="A839" s="86" t="s">
        <v>2921</v>
      </c>
      <c r="B839" s="79">
        <v>2</v>
      </c>
      <c r="C839" s="104">
        <v>0.0007756065821805387</v>
      </c>
      <c r="D839" s="79" t="s">
        <v>3067</v>
      </c>
      <c r="E839" s="79" t="b">
        <v>0</v>
      </c>
      <c r="F839" s="79" t="b">
        <v>0</v>
      </c>
      <c r="G839" s="79" t="b">
        <v>0</v>
      </c>
    </row>
    <row r="840" spans="1:7" ht="15">
      <c r="A840" s="86" t="s">
        <v>2922</v>
      </c>
      <c r="B840" s="79">
        <v>2</v>
      </c>
      <c r="C840" s="104">
        <v>0.0007756065821805387</v>
      </c>
      <c r="D840" s="79" t="s">
        <v>3067</v>
      </c>
      <c r="E840" s="79" t="b">
        <v>0</v>
      </c>
      <c r="F840" s="79" t="b">
        <v>0</v>
      </c>
      <c r="G840" s="79" t="b">
        <v>0</v>
      </c>
    </row>
    <row r="841" spans="1:7" ht="15">
      <c r="A841" s="86" t="s">
        <v>2911</v>
      </c>
      <c r="B841" s="79">
        <v>2</v>
      </c>
      <c r="C841" s="104">
        <v>0.0007756065821805387</v>
      </c>
      <c r="D841" s="79" t="s">
        <v>3067</v>
      </c>
      <c r="E841" s="79" t="b">
        <v>0</v>
      </c>
      <c r="F841" s="79" t="b">
        <v>0</v>
      </c>
      <c r="G841" s="79" t="b">
        <v>0</v>
      </c>
    </row>
    <row r="842" spans="1:7" ht="15">
      <c r="A842" s="86" t="s">
        <v>2912</v>
      </c>
      <c r="B842" s="79">
        <v>2</v>
      </c>
      <c r="C842" s="104">
        <v>0.0007756065821805387</v>
      </c>
      <c r="D842" s="79" t="s">
        <v>3067</v>
      </c>
      <c r="E842" s="79" t="b">
        <v>0</v>
      </c>
      <c r="F842" s="79" t="b">
        <v>0</v>
      </c>
      <c r="G842" s="79" t="b">
        <v>0</v>
      </c>
    </row>
    <row r="843" spans="1:7" ht="15">
      <c r="A843" s="86" t="s">
        <v>3040</v>
      </c>
      <c r="B843" s="79">
        <v>2</v>
      </c>
      <c r="C843" s="104">
        <v>0.0007756065821805387</v>
      </c>
      <c r="D843" s="79" t="s">
        <v>3067</v>
      </c>
      <c r="E843" s="79" t="b">
        <v>0</v>
      </c>
      <c r="F843" s="79" t="b">
        <v>0</v>
      </c>
      <c r="G843" s="79" t="b">
        <v>0</v>
      </c>
    </row>
    <row r="844" spans="1:7" ht="15">
      <c r="A844" s="86" t="s">
        <v>2690</v>
      </c>
      <c r="B844" s="79">
        <v>2</v>
      </c>
      <c r="C844" s="104">
        <v>0.0007756065821805387</v>
      </c>
      <c r="D844" s="79" t="s">
        <v>3067</v>
      </c>
      <c r="E844" s="79" t="b">
        <v>0</v>
      </c>
      <c r="F844" s="79" t="b">
        <v>0</v>
      </c>
      <c r="G844" s="79" t="b">
        <v>0</v>
      </c>
    </row>
    <row r="845" spans="1:7" ht="15">
      <c r="A845" s="86" t="s">
        <v>3041</v>
      </c>
      <c r="B845" s="79">
        <v>2</v>
      </c>
      <c r="C845" s="104">
        <v>0.0007756065821805387</v>
      </c>
      <c r="D845" s="79" t="s">
        <v>3067</v>
      </c>
      <c r="E845" s="79" t="b">
        <v>0</v>
      </c>
      <c r="F845" s="79" t="b">
        <v>0</v>
      </c>
      <c r="G845" s="79" t="b">
        <v>0</v>
      </c>
    </row>
    <row r="846" spans="1:7" ht="15">
      <c r="A846" s="86" t="s">
        <v>2841</v>
      </c>
      <c r="B846" s="79">
        <v>2</v>
      </c>
      <c r="C846" s="104">
        <v>0.0007756065821805387</v>
      </c>
      <c r="D846" s="79" t="s">
        <v>3067</v>
      </c>
      <c r="E846" s="79" t="b">
        <v>0</v>
      </c>
      <c r="F846" s="79" t="b">
        <v>0</v>
      </c>
      <c r="G846" s="79" t="b">
        <v>0</v>
      </c>
    </row>
    <row r="847" spans="1:7" ht="15">
      <c r="A847" s="86" t="s">
        <v>3042</v>
      </c>
      <c r="B847" s="79">
        <v>2</v>
      </c>
      <c r="C847" s="104">
        <v>0.0007756065821805387</v>
      </c>
      <c r="D847" s="79" t="s">
        <v>3067</v>
      </c>
      <c r="E847" s="79" t="b">
        <v>0</v>
      </c>
      <c r="F847" s="79" t="b">
        <v>0</v>
      </c>
      <c r="G847" s="79" t="b">
        <v>0</v>
      </c>
    </row>
    <row r="848" spans="1:7" ht="15">
      <c r="A848" s="86" t="s">
        <v>2875</v>
      </c>
      <c r="B848" s="79">
        <v>2</v>
      </c>
      <c r="C848" s="104">
        <v>0.0007756065821805387</v>
      </c>
      <c r="D848" s="79" t="s">
        <v>3067</v>
      </c>
      <c r="E848" s="79" t="b">
        <v>0</v>
      </c>
      <c r="F848" s="79" t="b">
        <v>0</v>
      </c>
      <c r="G848" s="79" t="b">
        <v>0</v>
      </c>
    </row>
    <row r="849" spans="1:7" ht="15">
      <c r="A849" s="86" t="s">
        <v>3024</v>
      </c>
      <c r="B849" s="79">
        <v>2</v>
      </c>
      <c r="C849" s="104">
        <v>0.0007756065821805387</v>
      </c>
      <c r="D849" s="79" t="s">
        <v>3067</v>
      </c>
      <c r="E849" s="79" t="b">
        <v>1</v>
      </c>
      <c r="F849" s="79" t="b">
        <v>0</v>
      </c>
      <c r="G849" s="79" t="b">
        <v>0</v>
      </c>
    </row>
    <row r="850" spans="1:7" ht="15">
      <c r="A850" s="86" t="s">
        <v>2859</v>
      </c>
      <c r="B850" s="79">
        <v>2</v>
      </c>
      <c r="C850" s="104">
        <v>0.0007756065821805387</v>
      </c>
      <c r="D850" s="79" t="s">
        <v>3067</v>
      </c>
      <c r="E850" s="79" t="b">
        <v>0</v>
      </c>
      <c r="F850" s="79" t="b">
        <v>0</v>
      </c>
      <c r="G850" s="79" t="b">
        <v>0</v>
      </c>
    </row>
    <row r="851" spans="1:7" ht="15">
      <c r="A851" s="86" t="s">
        <v>2915</v>
      </c>
      <c r="B851" s="79">
        <v>2</v>
      </c>
      <c r="C851" s="104">
        <v>0.0007756065821805387</v>
      </c>
      <c r="D851" s="79" t="s">
        <v>3067</v>
      </c>
      <c r="E851" s="79" t="b">
        <v>0</v>
      </c>
      <c r="F851" s="79" t="b">
        <v>0</v>
      </c>
      <c r="G851" s="79" t="b">
        <v>0</v>
      </c>
    </row>
    <row r="852" spans="1:7" ht="15">
      <c r="A852" s="86" t="s">
        <v>2888</v>
      </c>
      <c r="B852" s="79">
        <v>2</v>
      </c>
      <c r="C852" s="104">
        <v>0.0007756065821805387</v>
      </c>
      <c r="D852" s="79" t="s">
        <v>3067</v>
      </c>
      <c r="E852" s="79" t="b">
        <v>0</v>
      </c>
      <c r="F852" s="79" t="b">
        <v>0</v>
      </c>
      <c r="G852" s="79" t="b">
        <v>0</v>
      </c>
    </row>
    <row r="853" spans="1:7" ht="15">
      <c r="A853" s="86" t="s">
        <v>2868</v>
      </c>
      <c r="B853" s="79">
        <v>2</v>
      </c>
      <c r="C853" s="104">
        <v>0.0007756065821805387</v>
      </c>
      <c r="D853" s="79" t="s">
        <v>3067</v>
      </c>
      <c r="E853" s="79" t="b">
        <v>0</v>
      </c>
      <c r="F853" s="79" t="b">
        <v>0</v>
      </c>
      <c r="G853" s="79" t="b">
        <v>0</v>
      </c>
    </row>
    <row r="854" spans="1:7" ht="15">
      <c r="A854" s="86" t="s">
        <v>3025</v>
      </c>
      <c r="B854" s="79">
        <v>2</v>
      </c>
      <c r="C854" s="104">
        <v>0.0007756065821805387</v>
      </c>
      <c r="D854" s="79" t="s">
        <v>3067</v>
      </c>
      <c r="E854" s="79" t="b">
        <v>0</v>
      </c>
      <c r="F854" s="79" t="b">
        <v>0</v>
      </c>
      <c r="G854" s="79" t="b">
        <v>0</v>
      </c>
    </row>
    <row r="855" spans="1:7" ht="15">
      <c r="A855" s="86" t="s">
        <v>2700</v>
      </c>
      <c r="B855" s="79">
        <v>2</v>
      </c>
      <c r="C855" s="104">
        <v>0.0008846359178067544</v>
      </c>
      <c r="D855" s="79" t="s">
        <v>3067</v>
      </c>
      <c r="E855" s="79" t="b">
        <v>1</v>
      </c>
      <c r="F855" s="79" t="b">
        <v>0</v>
      </c>
      <c r="G855" s="79" t="b">
        <v>0</v>
      </c>
    </row>
    <row r="856" spans="1:7" ht="15">
      <c r="A856" s="86" t="s">
        <v>2792</v>
      </c>
      <c r="B856" s="79">
        <v>2</v>
      </c>
      <c r="C856" s="104">
        <v>0.0007756065821805387</v>
      </c>
      <c r="D856" s="79" t="s">
        <v>3067</v>
      </c>
      <c r="E856" s="79" t="b">
        <v>0</v>
      </c>
      <c r="F856" s="79" t="b">
        <v>0</v>
      </c>
      <c r="G856" s="79" t="b">
        <v>0</v>
      </c>
    </row>
    <row r="857" spans="1:7" ht="15">
      <c r="A857" s="86" t="s">
        <v>2428</v>
      </c>
      <c r="B857" s="79">
        <v>125</v>
      </c>
      <c r="C857" s="104">
        <v>0.006261831540797952</v>
      </c>
      <c r="D857" s="79" t="s">
        <v>2408</v>
      </c>
      <c r="E857" s="79" t="b">
        <v>0</v>
      </c>
      <c r="F857" s="79" t="b">
        <v>0</v>
      </c>
      <c r="G857" s="79" t="b">
        <v>0</v>
      </c>
    </row>
    <row r="858" spans="1:7" ht="15">
      <c r="A858" s="86" t="s">
        <v>2432</v>
      </c>
      <c r="B858" s="79">
        <v>33</v>
      </c>
      <c r="C858" s="104">
        <v>0.007158108246532329</v>
      </c>
      <c r="D858" s="79" t="s">
        <v>2408</v>
      </c>
      <c r="E858" s="79" t="b">
        <v>0</v>
      </c>
      <c r="F858" s="79" t="b">
        <v>0</v>
      </c>
      <c r="G858" s="79" t="b">
        <v>0</v>
      </c>
    </row>
    <row r="859" spans="1:7" ht="15">
      <c r="A859" s="86" t="s">
        <v>856</v>
      </c>
      <c r="B859" s="79">
        <v>31</v>
      </c>
      <c r="C859" s="104">
        <v>0.006845896069759824</v>
      </c>
      <c r="D859" s="79" t="s">
        <v>2408</v>
      </c>
      <c r="E859" s="79" t="b">
        <v>0</v>
      </c>
      <c r="F859" s="79" t="b">
        <v>0</v>
      </c>
      <c r="G859" s="79" t="b">
        <v>0</v>
      </c>
    </row>
    <row r="860" spans="1:7" ht="15">
      <c r="A860" s="86" t="s">
        <v>2431</v>
      </c>
      <c r="B860" s="79">
        <v>31</v>
      </c>
      <c r="C860" s="104">
        <v>0.007522099548403453</v>
      </c>
      <c r="D860" s="79" t="s">
        <v>2408</v>
      </c>
      <c r="E860" s="79" t="b">
        <v>0</v>
      </c>
      <c r="F860" s="79" t="b">
        <v>1</v>
      </c>
      <c r="G860" s="79" t="b">
        <v>0</v>
      </c>
    </row>
    <row r="861" spans="1:7" ht="15">
      <c r="A861" s="86" t="s">
        <v>888</v>
      </c>
      <c r="B861" s="79">
        <v>27</v>
      </c>
      <c r="C861" s="104">
        <v>0.006302899612516177</v>
      </c>
      <c r="D861" s="79" t="s">
        <v>2408</v>
      </c>
      <c r="E861" s="79" t="b">
        <v>0</v>
      </c>
      <c r="F861" s="79" t="b">
        <v>0</v>
      </c>
      <c r="G861" s="79" t="b">
        <v>0</v>
      </c>
    </row>
    <row r="862" spans="1:7" ht="15">
      <c r="A862" s="86" t="s">
        <v>3429</v>
      </c>
      <c r="B862" s="79">
        <v>25</v>
      </c>
      <c r="C862" s="104">
        <v>0.006066209313228591</v>
      </c>
      <c r="D862" s="79" t="s">
        <v>2408</v>
      </c>
      <c r="E862" s="79" t="b">
        <v>0</v>
      </c>
      <c r="F862" s="79" t="b">
        <v>0</v>
      </c>
      <c r="G862" s="79" t="b">
        <v>0</v>
      </c>
    </row>
    <row r="863" spans="1:7" ht="15">
      <c r="A863" s="86" t="s">
        <v>850</v>
      </c>
      <c r="B863" s="79">
        <v>24</v>
      </c>
      <c r="C863" s="104">
        <v>0.006190617653756183</v>
      </c>
      <c r="D863" s="79" t="s">
        <v>2408</v>
      </c>
      <c r="E863" s="79" t="b">
        <v>0</v>
      </c>
      <c r="F863" s="79" t="b">
        <v>0</v>
      </c>
      <c r="G863" s="79" t="b">
        <v>0</v>
      </c>
    </row>
    <row r="864" spans="1:7" ht="15">
      <c r="A864" s="86" t="s">
        <v>3430</v>
      </c>
      <c r="B864" s="79">
        <v>24</v>
      </c>
      <c r="C864" s="104">
        <v>0.006611570247933884</v>
      </c>
      <c r="D864" s="79" t="s">
        <v>2408</v>
      </c>
      <c r="E864" s="79" t="b">
        <v>0</v>
      </c>
      <c r="F864" s="79" t="b">
        <v>0</v>
      </c>
      <c r="G864" s="79" t="b">
        <v>0</v>
      </c>
    </row>
    <row r="865" spans="1:7" ht="15">
      <c r="A865" s="86" t="s">
        <v>3431</v>
      </c>
      <c r="B865" s="79">
        <v>23</v>
      </c>
      <c r="C865" s="104">
        <v>0.006484866447531413</v>
      </c>
      <c r="D865" s="79" t="s">
        <v>2408</v>
      </c>
      <c r="E865" s="79" t="b">
        <v>0</v>
      </c>
      <c r="F865" s="79" t="b">
        <v>0</v>
      </c>
      <c r="G865" s="79" t="b">
        <v>0</v>
      </c>
    </row>
    <row r="866" spans="1:7" ht="15">
      <c r="A866" s="86" t="s">
        <v>2438</v>
      </c>
      <c r="B866" s="79">
        <v>22</v>
      </c>
      <c r="C866" s="104">
        <v>0.005674732849276501</v>
      </c>
      <c r="D866" s="79" t="s">
        <v>2408</v>
      </c>
      <c r="E866" s="79" t="b">
        <v>0</v>
      </c>
      <c r="F866" s="79" t="b">
        <v>0</v>
      </c>
      <c r="G866" s="79" t="b">
        <v>0</v>
      </c>
    </row>
    <row r="867" spans="1:7" ht="15">
      <c r="A867" s="86" t="s">
        <v>2437</v>
      </c>
      <c r="B867" s="79">
        <v>21</v>
      </c>
      <c r="C867" s="104">
        <v>0.0055336695401093944</v>
      </c>
      <c r="D867" s="79" t="s">
        <v>2408</v>
      </c>
      <c r="E867" s="79" t="b">
        <v>0</v>
      </c>
      <c r="F867" s="79" t="b">
        <v>0</v>
      </c>
      <c r="G867" s="79" t="b">
        <v>0</v>
      </c>
    </row>
    <row r="868" spans="1:7" ht="15">
      <c r="A868" s="86" t="s">
        <v>851</v>
      </c>
      <c r="B868" s="79">
        <v>21</v>
      </c>
      <c r="C868" s="104">
        <v>0.006216888700891181</v>
      </c>
      <c r="D868" s="79" t="s">
        <v>2408</v>
      </c>
      <c r="E868" s="79" t="b">
        <v>0</v>
      </c>
      <c r="F868" s="79" t="b">
        <v>0</v>
      </c>
      <c r="G868" s="79" t="b">
        <v>0</v>
      </c>
    </row>
    <row r="869" spans="1:7" ht="15">
      <c r="A869" s="86" t="s">
        <v>284</v>
      </c>
      <c r="B869" s="79">
        <v>20</v>
      </c>
      <c r="C869" s="104">
        <v>0.005775783358537493</v>
      </c>
      <c r="D869" s="79" t="s">
        <v>2408</v>
      </c>
      <c r="E869" s="79" t="b">
        <v>0</v>
      </c>
      <c r="F869" s="79" t="b">
        <v>0</v>
      </c>
      <c r="G869" s="79" t="b">
        <v>0</v>
      </c>
    </row>
    <row r="870" spans="1:7" ht="15">
      <c r="A870" s="86" t="s">
        <v>2153</v>
      </c>
      <c r="B870" s="79">
        <v>20</v>
      </c>
      <c r="C870" s="104">
        <v>0.006417687320363593</v>
      </c>
      <c r="D870" s="79" t="s">
        <v>2408</v>
      </c>
      <c r="E870" s="79" t="b">
        <v>0</v>
      </c>
      <c r="F870" s="79" t="b">
        <v>0</v>
      </c>
      <c r="G870" s="79" t="b">
        <v>0</v>
      </c>
    </row>
    <row r="871" spans="1:7" ht="15">
      <c r="A871" s="86" t="s">
        <v>855</v>
      </c>
      <c r="B871" s="79">
        <v>19</v>
      </c>
      <c r="C871" s="104">
        <v>0.005357063587091166</v>
      </c>
      <c r="D871" s="79" t="s">
        <v>2408</v>
      </c>
      <c r="E871" s="79" t="b">
        <v>0</v>
      </c>
      <c r="F871" s="79" t="b">
        <v>0</v>
      </c>
      <c r="G871" s="79" t="b">
        <v>0</v>
      </c>
    </row>
    <row r="872" spans="1:7" ht="15">
      <c r="A872" s="86" t="s">
        <v>3433</v>
      </c>
      <c r="B872" s="79">
        <v>18</v>
      </c>
      <c r="C872" s="104">
        <v>0.0054677471499032125</v>
      </c>
      <c r="D872" s="79" t="s">
        <v>2408</v>
      </c>
      <c r="E872" s="79" t="b">
        <v>0</v>
      </c>
      <c r="F872" s="79" t="b">
        <v>0</v>
      </c>
      <c r="G872" s="79" t="b">
        <v>0</v>
      </c>
    </row>
    <row r="873" spans="1:7" ht="15">
      <c r="A873" s="86" t="s">
        <v>2443</v>
      </c>
      <c r="B873" s="79">
        <v>16</v>
      </c>
      <c r="C873" s="104">
        <v>0.005134149856290874</v>
      </c>
      <c r="D873" s="79" t="s">
        <v>2408</v>
      </c>
      <c r="E873" s="79" t="b">
        <v>0</v>
      </c>
      <c r="F873" s="79" t="b">
        <v>0</v>
      </c>
      <c r="G873" s="79" t="b">
        <v>0</v>
      </c>
    </row>
    <row r="874" spans="1:7" ht="15">
      <c r="A874" s="86" t="s">
        <v>2442</v>
      </c>
      <c r="B874" s="79">
        <v>16</v>
      </c>
      <c r="C874" s="104">
        <v>0.0047366771054409</v>
      </c>
      <c r="D874" s="79" t="s">
        <v>2408</v>
      </c>
      <c r="E874" s="79" t="b">
        <v>0</v>
      </c>
      <c r="F874" s="79" t="b">
        <v>0</v>
      </c>
      <c r="G874" s="79" t="b">
        <v>0</v>
      </c>
    </row>
    <row r="875" spans="1:7" ht="15">
      <c r="A875" s="86" t="s">
        <v>2458</v>
      </c>
      <c r="B875" s="79">
        <v>15</v>
      </c>
      <c r="C875" s="104">
        <v>0.004556455958252677</v>
      </c>
      <c r="D875" s="79" t="s">
        <v>2408</v>
      </c>
      <c r="E875" s="79" t="b">
        <v>0</v>
      </c>
      <c r="F875" s="79" t="b">
        <v>0</v>
      </c>
      <c r="G875" s="79" t="b">
        <v>0</v>
      </c>
    </row>
    <row r="876" spans="1:7" ht="15">
      <c r="A876" s="86" t="s">
        <v>2430</v>
      </c>
      <c r="B876" s="79">
        <v>14</v>
      </c>
      <c r="C876" s="104">
        <v>0.004368252868827624</v>
      </c>
      <c r="D876" s="79" t="s">
        <v>2408</v>
      </c>
      <c r="E876" s="79" t="b">
        <v>0</v>
      </c>
      <c r="F876" s="79" t="b">
        <v>0</v>
      </c>
      <c r="G876" s="79" t="b">
        <v>0</v>
      </c>
    </row>
    <row r="877" spans="1:7" ht="15">
      <c r="A877" s="86" t="s">
        <v>3439</v>
      </c>
      <c r="B877" s="79">
        <v>14</v>
      </c>
      <c r="C877" s="104">
        <v>0.004931832069790525</v>
      </c>
      <c r="D877" s="79" t="s">
        <v>2408</v>
      </c>
      <c r="E877" s="79" t="b">
        <v>0</v>
      </c>
      <c r="F877" s="79" t="b">
        <v>0</v>
      </c>
      <c r="G877" s="79" t="b">
        <v>0</v>
      </c>
    </row>
    <row r="878" spans="1:7" ht="15">
      <c r="A878" s="86" t="s">
        <v>3440</v>
      </c>
      <c r="B878" s="79">
        <v>14</v>
      </c>
      <c r="C878" s="104">
        <v>0.0047721908598139</v>
      </c>
      <c r="D878" s="79" t="s">
        <v>2408</v>
      </c>
      <c r="E878" s="79" t="b">
        <v>0</v>
      </c>
      <c r="F878" s="79" t="b">
        <v>0</v>
      </c>
      <c r="G878" s="79" t="b">
        <v>0</v>
      </c>
    </row>
    <row r="879" spans="1:7" ht="15">
      <c r="A879" s="86" t="s">
        <v>2440</v>
      </c>
      <c r="B879" s="79">
        <v>14</v>
      </c>
      <c r="C879" s="104">
        <v>0.004626449853628887</v>
      </c>
      <c r="D879" s="79" t="s">
        <v>2408</v>
      </c>
      <c r="E879" s="79" t="b">
        <v>0</v>
      </c>
      <c r="F879" s="79" t="b">
        <v>0</v>
      </c>
      <c r="G879" s="79" t="b">
        <v>0</v>
      </c>
    </row>
    <row r="880" spans="1:7" ht="15">
      <c r="A880" s="86" t="s">
        <v>3438</v>
      </c>
      <c r="B880" s="79">
        <v>14</v>
      </c>
      <c r="C880" s="104">
        <v>0.004931832069790525</v>
      </c>
      <c r="D880" s="79" t="s">
        <v>2408</v>
      </c>
      <c r="E880" s="79" t="b">
        <v>0</v>
      </c>
      <c r="F880" s="79" t="b">
        <v>0</v>
      </c>
      <c r="G880" s="79" t="b">
        <v>0</v>
      </c>
    </row>
    <row r="881" spans="1:7" ht="15">
      <c r="A881" s="86" t="s">
        <v>3445</v>
      </c>
      <c r="B881" s="79">
        <v>14</v>
      </c>
      <c r="C881" s="104">
        <v>0.004626449853628887</v>
      </c>
      <c r="D881" s="79" t="s">
        <v>2408</v>
      </c>
      <c r="E881" s="79" t="b">
        <v>0</v>
      </c>
      <c r="F881" s="79" t="b">
        <v>0</v>
      </c>
      <c r="G881" s="79" t="b">
        <v>0</v>
      </c>
    </row>
    <row r="882" spans="1:7" ht="15">
      <c r="A882" s="86" t="s">
        <v>3441</v>
      </c>
      <c r="B882" s="79">
        <v>13</v>
      </c>
      <c r="C882" s="104">
        <v>0.004431320084112907</v>
      </c>
      <c r="D882" s="79" t="s">
        <v>2408</v>
      </c>
      <c r="E882" s="79" t="b">
        <v>0</v>
      </c>
      <c r="F882" s="79" t="b">
        <v>0</v>
      </c>
      <c r="G882" s="79" t="b">
        <v>0</v>
      </c>
    </row>
    <row r="883" spans="1:7" ht="15">
      <c r="A883" s="86" t="s">
        <v>3442</v>
      </c>
      <c r="B883" s="79">
        <v>12</v>
      </c>
      <c r="C883" s="104">
        <v>0.0040904493084119135</v>
      </c>
      <c r="D883" s="79" t="s">
        <v>2408</v>
      </c>
      <c r="E883" s="79" t="b">
        <v>0</v>
      </c>
      <c r="F883" s="79" t="b">
        <v>0</v>
      </c>
      <c r="G883" s="79" t="b">
        <v>0</v>
      </c>
    </row>
    <row r="884" spans="1:7" ht="15">
      <c r="A884" s="86" t="s">
        <v>3444</v>
      </c>
      <c r="B884" s="79">
        <v>11</v>
      </c>
      <c r="C884" s="104">
        <v>0.0038750109119782693</v>
      </c>
      <c r="D884" s="79" t="s">
        <v>2408</v>
      </c>
      <c r="E884" s="79" t="b">
        <v>0</v>
      </c>
      <c r="F884" s="79" t="b">
        <v>0</v>
      </c>
      <c r="G884" s="79" t="b">
        <v>0</v>
      </c>
    </row>
    <row r="885" spans="1:7" ht="15">
      <c r="A885" s="86" t="s">
        <v>292</v>
      </c>
      <c r="B885" s="79">
        <v>11</v>
      </c>
      <c r="C885" s="104">
        <v>0.003749578532710921</v>
      </c>
      <c r="D885" s="79" t="s">
        <v>2408</v>
      </c>
      <c r="E885" s="79" t="b">
        <v>0</v>
      </c>
      <c r="F885" s="79" t="b">
        <v>0</v>
      </c>
      <c r="G885" s="79" t="b">
        <v>0</v>
      </c>
    </row>
    <row r="886" spans="1:7" ht="15">
      <c r="A886" s="86" t="s">
        <v>3446</v>
      </c>
      <c r="B886" s="79">
        <v>11</v>
      </c>
      <c r="C886" s="104">
        <v>0.0038750109119782693</v>
      </c>
      <c r="D886" s="79" t="s">
        <v>2408</v>
      </c>
      <c r="E886" s="79" t="b">
        <v>0</v>
      </c>
      <c r="F886" s="79" t="b">
        <v>0</v>
      </c>
      <c r="G886" s="79" t="b">
        <v>0</v>
      </c>
    </row>
    <row r="887" spans="1:7" ht="15">
      <c r="A887" s="86" t="s">
        <v>3448</v>
      </c>
      <c r="B887" s="79">
        <v>11</v>
      </c>
      <c r="C887" s="104">
        <v>0.004013669974283346</v>
      </c>
      <c r="D887" s="79" t="s">
        <v>2408</v>
      </c>
      <c r="E887" s="79" t="b">
        <v>0</v>
      </c>
      <c r="F887" s="79" t="b">
        <v>0</v>
      </c>
      <c r="G887" s="79" t="b">
        <v>0</v>
      </c>
    </row>
    <row r="888" spans="1:7" ht="15">
      <c r="A888" s="86" t="s">
        <v>2504</v>
      </c>
      <c r="B888" s="79">
        <v>10</v>
      </c>
      <c r="C888" s="104">
        <v>0.0035227371927075177</v>
      </c>
      <c r="D888" s="79" t="s">
        <v>2408</v>
      </c>
      <c r="E888" s="79" t="b">
        <v>0</v>
      </c>
      <c r="F888" s="79" t="b">
        <v>0</v>
      </c>
      <c r="G888" s="79" t="b">
        <v>0</v>
      </c>
    </row>
    <row r="889" spans="1:7" ht="15">
      <c r="A889" s="86" t="s">
        <v>919</v>
      </c>
      <c r="B889" s="79">
        <v>10</v>
      </c>
      <c r="C889" s="104">
        <v>0.003648790885712133</v>
      </c>
      <c r="D889" s="79" t="s">
        <v>2408</v>
      </c>
      <c r="E889" s="79" t="b">
        <v>0</v>
      </c>
      <c r="F889" s="79" t="b">
        <v>0</v>
      </c>
      <c r="G889" s="79" t="b">
        <v>0</v>
      </c>
    </row>
    <row r="890" spans="1:7" ht="15">
      <c r="A890" s="86" t="s">
        <v>2447</v>
      </c>
      <c r="B890" s="79">
        <v>10</v>
      </c>
      <c r="C890" s="104">
        <v>0.003648790885712133</v>
      </c>
      <c r="D890" s="79" t="s">
        <v>2408</v>
      </c>
      <c r="E890" s="79" t="b">
        <v>0</v>
      </c>
      <c r="F890" s="79" t="b">
        <v>0</v>
      </c>
      <c r="G890" s="79" t="b">
        <v>0</v>
      </c>
    </row>
    <row r="891" spans="1:7" ht="15">
      <c r="A891" s="86" t="s">
        <v>3454</v>
      </c>
      <c r="B891" s="79">
        <v>10</v>
      </c>
      <c r="C891" s="104">
        <v>0.003648790885712133</v>
      </c>
      <c r="D891" s="79" t="s">
        <v>2408</v>
      </c>
      <c r="E891" s="79" t="b">
        <v>0</v>
      </c>
      <c r="F891" s="79" t="b">
        <v>0</v>
      </c>
      <c r="G891" s="79" t="b">
        <v>0</v>
      </c>
    </row>
    <row r="892" spans="1:7" ht="15">
      <c r="A892" s="86" t="s">
        <v>2505</v>
      </c>
      <c r="B892" s="79">
        <v>10</v>
      </c>
      <c r="C892" s="104">
        <v>0.003648790885712133</v>
      </c>
      <c r="D892" s="79" t="s">
        <v>2408</v>
      </c>
      <c r="E892" s="79" t="b">
        <v>1</v>
      </c>
      <c r="F892" s="79" t="b">
        <v>0</v>
      </c>
      <c r="G892" s="79" t="b">
        <v>0</v>
      </c>
    </row>
    <row r="893" spans="1:7" ht="15">
      <c r="A893" s="86" t="s">
        <v>1115</v>
      </c>
      <c r="B893" s="79">
        <v>10</v>
      </c>
      <c r="C893" s="104">
        <v>0.003648790885712133</v>
      </c>
      <c r="D893" s="79" t="s">
        <v>2408</v>
      </c>
      <c r="E893" s="79" t="b">
        <v>0</v>
      </c>
      <c r="F893" s="79" t="b">
        <v>0</v>
      </c>
      <c r="G893" s="79" t="b">
        <v>0</v>
      </c>
    </row>
    <row r="894" spans="1:7" ht="15">
      <c r="A894" s="86" t="s">
        <v>993</v>
      </c>
      <c r="B894" s="79">
        <v>9</v>
      </c>
      <c r="C894" s="104">
        <v>0.0032839117971409193</v>
      </c>
      <c r="D894" s="79" t="s">
        <v>2408</v>
      </c>
      <c r="E894" s="79" t="b">
        <v>1</v>
      </c>
      <c r="F894" s="79" t="b">
        <v>0</v>
      </c>
      <c r="G894" s="79" t="b">
        <v>0</v>
      </c>
    </row>
    <row r="895" spans="1:7" ht="15">
      <c r="A895" s="86" t="s">
        <v>987</v>
      </c>
      <c r="B895" s="79">
        <v>9</v>
      </c>
      <c r="C895" s="104">
        <v>0.0032839117971409193</v>
      </c>
      <c r="D895" s="79" t="s">
        <v>2408</v>
      </c>
      <c r="E895" s="79" t="b">
        <v>0</v>
      </c>
      <c r="F895" s="79" t="b">
        <v>0</v>
      </c>
      <c r="G895" s="79" t="b">
        <v>0</v>
      </c>
    </row>
    <row r="896" spans="1:7" ht="15">
      <c r="A896" s="86" t="s">
        <v>2468</v>
      </c>
      <c r="B896" s="79">
        <v>9</v>
      </c>
      <c r="C896" s="104">
        <v>0.0032839117971409193</v>
      </c>
      <c r="D896" s="79" t="s">
        <v>2408</v>
      </c>
      <c r="E896" s="79" t="b">
        <v>0</v>
      </c>
      <c r="F896" s="79" t="b">
        <v>0</v>
      </c>
      <c r="G896" s="79" t="b">
        <v>0</v>
      </c>
    </row>
    <row r="897" spans="1:7" ht="15">
      <c r="A897" s="86" t="s">
        <v>3435</v>
      </c>
      <c r="B897" s="79">
        <v>9</v>
      </c>
      <c r="C897" s="104">
        <v>0.0032839117971409193</v>
      </c>
      <c r="D897" s="79" t="s">
        <v>2408</v>
      </c>
      <c r="E897" s="79" t="b">
        <v>0</v>
      </c>
      <c r="F897" s="79" t="b">
        <v>0</v>
      </c>
      <c r="G897" s="79" t="b">
        <v>0</v>
      </c>
    </row>
    <row r="898" spans="1:7" ht="15">
      <c r="A898" s="86" t="s">
        <v>2508</v>
      </c>
      <c r="B898" s="79">
        <v>9</v>
      </c>
      <c r="C898" s="104">
        <v>0.0032839117971409193</v>
      </c>
      <c r="D898" s="79" t="s">
        <v>2408</v>
      </c>
      <c r="E898" s="79" t="b">
        <v>0</v>
      </c>
      <c r="F898" s="79" t="b">
        <v>0</v>
      </c>
      <c r="G898" s="79" t="b">
        <v>0</v>
      </c>
    </row>
    <row r="899" spans="1:7" ht="15">
      <c r="A899" s="86" t="s">
        <v>290</v>
      </c>
      <c r="B899" s="79">
        <v>9</v>
      </c>
      <c r="C899" s="104">
        <v>0.003410736232960873</v>
      </c>
      <c r="D899" s="79" t="s">
        <v>2408</v>
      </c>
      <c r="E899" s="79" t="b">
        <v>0</v>
      </c>
      <c r="F899" s="79" t="b">
        <v>0</v>
      </c>
      <c r="G899" s="79" t="b">
        <v>0</v>
      </c>
    </row>
    <row r="900" spans="1:7" ht="15">
      <c r="A900" s="86" t="s">
        <v>3450</v>
      </c>
      <c r="B900" s="79">
        <v>9</v>
      </c>
      <c r="C900" s="104">
        <v>0.0032839117971409193</v>
      </c>
      <c r="D900" s="79" t="s">
        <v>2408</v>
      </c>
      <c r="E900" s="79" t="b">
        <v>0</v>
      </c>
      <c r="F900" s="79" t="b">
        <v>0</v>
      </c>
      <c r="G900" s="79" t="b">
        <v>0</v>
      </c>
    </row>
    <row r="901" spans="1:7" ht="15">
      <c r="A901" s="86" t="s">
        <v>2482</v>
      </c>
      <c r="B901" s="79">
        <v>9</v>
      </c>
      <c r="C901" s="104">
        <v>0.0032839117971409193</v>
      </c>
      <c r="D901" s="79" t="s">
        <v>2408</v>
      </c>
      <c r="E901" s="79" t="b">
        <v>0</v>
      </c>
      <c r="F901" s="79" t="b">
        <v>0</v>
      </c>
      <c r="G901" s="79" t="b">
        <v>0</v>
      </c>
    </row>
    <row r="902" spans="1:7" ht="15">
      <c r="A902" s="86" t="s">
        <v>2470</v>
      </c>
      <c r="B902" s="79">
        <v>9</v>
      </c>
      <c r="C902" s="104">
        <v>0.0032839117971409193</v>
      </c>
      <c r="D902" s="79" t="s">
        <v>2408</v>
      </c>
      <c r="E902" s="79" t="b">
        <v>0</v>
      </c>
      <c r="F902" s="79" t="b">
        <v>0</v>
      </c>
      <c r="G902" s="79" t="b">
        <v>0</v>
      </c>
    </row>
    <row r="903" spans="1:7" ht="15">
      <c r="A903" s="86" t="s">
        <v>3457</v>
      </c>
      <c r="B903" s="79">
        <v>9</v>
      </c>
      <c r="C903" s="104">
        <v>0.003410736232960873</v>
      </c>
      <c r="D903" s="79" t="s">
        <v>2408</v>
      </c>
      <c r="E903" s="79" t="b">
        <v>0</v>
      </c>
      <c r="F903" s="79" t="b">
        <v>0</v>
      </c>
      <c r="G903" s="79" t="b">
        <v>0</v>
      </c>
    </row>
    <row r="904" spans="1:7" ht="15">
      <c r="A904" s="86" t="s">
        <v>3447</v>
      </c>
      <c r="B904" s="79">
        <v>9</v>
      </c>
      <c r="C904" s="104">
        <v>0.0032839117971409193</v>
      </c>
      <c r="D904" s="79" t="s">
        <v>2408</v>
      </c>
      <c r="E904" s="79" t="b">
        <v>0</v>
      </c>
      <c r="F904" s="79" t="b">
        <v>0</v>
      </c>
      <c r="G904" s="79" t="b">
        <v>0</v>
      </c>
    </row>
    <row r="905" spans="1:7" ht="15">
      <c r="A905" s="86" t="s">
        <v>3449</v>
      </c>
      <c r="B905" s="79">
        <v>8</v>
      </c>
      <c r="C905" s="104">
        <v>0.003031765540409664</v>
      </c>
      <c r="D905" s="79" t="s">
        <v>2408</v>
      </c>
      <c r="E905" s="79" t="b">
        <v>0</v>
      </c>
      <c r="F905" s="79" t="b">
        <v>0</v>
      </c>
      <c r="G905" s="79" t="b">
        <v>0</v>
      </c>
    </row>
    <row r="906" spans="1:7" ht="15">
      <c r="A906" s="86" t="s">
        <v>2460</v>
      </c>
      <c r="B906" s="79">
        <v>8</v>
      </c>
      <c r="C906" s="104">
        <v>0.003031765540409664</v>
      </c>
      <c r="D906" s="79" t="s">
        <v>2408</v>
      </c>
      <c r="E906" s="79" t="b">
        <v>0</v>
      </c>
      <c r="F906" s="79" t="b">
        <v>0</v>
      </c>
      <c r="G906" s="79" t="b">
        <v>0</v>
      </c>
    </row>
    <row r="907" spans="1:7" ht="15">
      <c r="A907" s="86" t="s">
        <v>2472</v>
      </c>
      <c r="B907" s="79">
        <v>8</v>
      </c>
      <c r="C907" s="104">
        <v>0.0033071126183342927</v>
      </c>
      <c r="D907" s="79" t="s">
        <v>2408</v>
      </c>
      <c r="E907" s="79" t="b">
        <v>0</v>
      </c>
      <c r="F907" s="79" t="b">
        <v>0</v>
      </c>
      <c r="G907" s="79" t="b">
        <v>0</v>
      </c>
    </row>
    <row r="908" spans="1:7" ht="15">
      <c r="A908" s="86" t="s">
        <v>884</v>
      </c>
      <c r="B908" s="79">
        <v>8</v>
      </c>
      <c r="C908" s="104">
        <v>0.003031765540409664</v>
      </c>
      <c r="D908" s="79" t="s">
        <v>2408</v>
      </c>
      <c r="E908" s="79" t="b">
        <v>0</v>
      </c>
      <c r="F908" s="79" t="b">
        <v>0</v>
      </c>
      <c r="G908" s="79" t="b">
        <v>0</v>
      </c>
    </row>
    <row r="909" spans="1:7" ht="15">
      <c r="A909" s="86" t="s">
        <v>3461</v>
      </c>
      <c r="B909" s="79">
        <v>8</v>
      </c>
      <c r="C909" s="104">
        <v>0.003159571484162142</v>
      </c>
      <c r="D909" s="79" t="s">
        <v>2408</v>
      </c>
      <c r="E909" s="79" t="b">
        <v>0</v>
      </c>
      <c r="F909" s="79" t="b">
        <v>0</v>
      </c>
      <c r="G909" s="79" t="b">
        <v>0</v>
      </c>
    </row>
    <row r="910" spans="1:7" ht="15">
      <c r="A910" s="86" t="s">
        <v>2450</v>
      </c>
      <c r="B910" s="79">
        <v>8</v>
      </c>
      <c r="C910" s="104">
        <v>0.003031765540409664</v>
      </c>
      <c r="D910" s="79" t="s">
        <v>2408</v>
      </c>
      <c r="E910" s="79" t="b">
        <v>0</v>
      </c>
      <c r="F910" s="79" t="b">
        <v>0</v>
      </c>
      <c r="G910" s="79" t="b">
        <v>0</v>
      </c>
    </row>
    <row r="911" spans="1:7" ht="15">
      <c r="A911" s="86" t="s">
        <v>2461</v>
      </c>
      <c r="B911" s="79">
        <v>8</v>
      </c>
      <c r="C911" s="104">
        <v>0.003031765540409664</v>
      </c>
      <c r="D911" s="79" t="s">
        <v>2408</v>
      </c>
      <c r="E911" s="79" t="b">
        <v>0</v>
      </c>
      <c r="F911" s="79" t="b">
        <v>0</v>
      </c>
      <c r="G911" s="79" t="b">
        <v>0</v>
      </c>
    </row>
    <row r="912" spans="1:7" ht="15">
      <c r="A912" s="86" t="s">
        <v>2433</v>
      </c>
      <c r="B912" s="79">
        <v>8</v>
      </c>
      <c r="C912" s="104">
        <v>0.0033071126183342927</v>
      </c>
      <c r="D912" s="79" t="s">
        <v>2408</v>
      </c>
      <c r="E912" s="79" t="b">
        <v>0</v>
      </c>
      <c r="F912" s="79" t="b">
        <v>0</v>
      </c>
      <c r="G912" s="79" t="b">
        <v>0</v>
      </c>
    </row>
    <row r="913" spans="1:7" ht="15">
      <c r="A913" s="86" t="s">
        <v>1011</v>
      </c>
      <c r="B913" s="79">
        <v>8</v>
      </c>
      <c r="C913" s="104">
        <v>0.003031765540409664</v>
      </c>
      <c r="D913" s="79" t="s">
        <v>2408</v>
      </c>
      <c r="E913" s="79" t="b">
        <v>0</v>
      </c>
      <c r="F913" s="79" t="b">
        <v>1</v>
      </c>
      <c r="G913" s="79" t="b">
        <v>0</v>
      </c>
    </row>
    <row r="914" spans="1:7" ht="15">
      <c r="A914" s="86" t="s">
        <v>2448</v>
      </c>
      <c r="B914" s="79">
        <v>8</v>
      </c>
      <c r="C914" s="104">
        <v>0.003031765540409664</v>
      </c>
      <c r="D914" s="79" t="s">
        <v>2408</v>
      </c>
      <c r="E914" s="79" t="b">
        <v>0</v>
      </c>
      <c r="F914" s="79" t="b">
        <v>0</v>
      </c>
      <c r="G914" s="79" t="b">
        <v>0</v>
      </c>
    </row>
    <row r="915" spans="1:7" ht="15">
      <c r="A915" s="86" t="s">
        <v>2624</v>
      </c>
      <c r="B915" s="79">
        <v>8</v>
      </c>
      <c r="C915" s="104">
        <v>0.003031765540409664</v>
      </c>
      <c r="D915" s="79" t="s">
        <v>2408</v>
      </c>
      <c r="E915" s="79" t="b">
        <v>0</v>
      </c>
      <c r="F915" s="79" t="b">
        <v>0</v>
      </c>
      <c r="G915" s="79" t="b">
        <v>0</v>
      </c>
    </row>
    <row r="916" spans="1:7" ht="15">
      <c r="A916" s="86" t="s">
        <v>3453</v>
      </c>
      <c r="B916" s="79">
        <v>8</v>
      </c>
      <c r="C916" s="104">
        <v>0.003159571484162142</v>
      </c>
      <c r="D916" s="79" t="s">
        <v>2408</v>
      </c>
      <c r="E916" s="79" t="b">
        <v>0</v>
      </c>
      <c r="F916" s="79" t="b">
        <v>0</v>
      </c>
      <c r="G916" s="79" t="b">
        <v>0</v>
      </c>
    </row>
    <row r="917" spans="1:7" ht="15">
      <c r="A917" s="86" t="s">
        <v>2561</v>
      </c>
      <c r="B917" s="79">
        <v>8</v>
      </c>
      <c r="C917" s="104">
        <v>0.003031765540409664</v>
      </c>
      <c r="D917" s="79" t="s">
        <v>2408</v>
      </c>
      <c r="E917" s="79" t="b">
        <v>0</v>
      </c>
      <c r="F917" s="79" t="b">
        <v>0</v>
      </c>
      <c r="G917" s="79" t="b">
        <v>0</v>
      </c>
    </row>
    <row r="918" spans="1:7" ht="15">
      <c r="A918" s="86" t="s">
        <v>2455</v>
      </c>
      <c r="B918" s="79">
        <v>7</v>
      </c>
      <c r="C918" s="104">
        <v>0.002764625048641875</v>
      </c>
      <c r="D918" s="79" t="s">
        <v>2408</v>
      </c>
      <c r="E918" s="79" t="b">
        <v>0</v>
      </c>
      <c r="F918" s="79" t="b">
        <v>0</v>
      </c>
      <c r="G918" s="79" t="b">
        <v>0</v>
      </c>
    </row>
    <row r="919" spans="1:7" ht="15">
      <c r="A919" s="86" t="s">
        <v>2534</v>
      </c>
      <c r="B919" s="79">
        <v>7</v>
      </c>
      <c r="C919" s="104">
        <v>0.002764625048641875</v>
      </c>
      <c r="D919" s="79" t="s">
        <v>2408</v>
      </c>
      <c r="E919" s="79" t="b">
        <v>0</v>
      </c>
      <c r="F919" s="79" t="b">
        <v>0</v>
      </c>
      <c r="G919" s="79" t="b">
        <v>0</v>
      </c>
    </row>
    <row r="920" spans="1:7" ht="15">
      <c r="A920" s="86" t="s">
        <v>2499</v>
      </c>
      <c r="B920" s="79">
        <v>7</v>
      </c>
      <c r="C920" s="104">
        <v>0.002764625048641875</v>
      </c>
      <c r="D920" s="79" t="s">
        <v>2408</v>
      </c>
      <c r="E920" s="79" t="b">
        <v>0</v>
      </c>
      <c r="F920" s="79" t="b">
        <v>0</v>
      </c>
      <c r="G920" s="79" t="b">
        <v>0</v>
      </c>
    </row>
    <row r="921" spans="1:7" ht="15">
      <c r="A921" s="86" t="s">
        <v>939</v>
      </c>
      <c r="B921" s="79">
        <v>7</v>
      </c>
      <c r="C921" s="104">
        <v>0.002764625048641875</v>
      </c>
      <c r="D921" s="79" t="s">
        <v>2408</v>
      </c>
      <c r="E921" s="79" t="b">
        <v>0</v>
      </c>
      <c r="F921" s="79" t="b">
        <v>0</v>
      </c>
      <c r="G921" s="79" t="b">
        <v>0</v>
      </c>
    </row>
    <row r="922" spans="1:7" ht="15">
      <c r="A922" s="86" t="s">
        <v>2473</v>
      </c>
      <c r="B922" s="79">
        <v>7</v>
      </c>
      <c r="C922" s="104">
        <v>0.0028937235410425063</v>
      </c>
      <c r="D922" s="79" t="s">
        <v>2408</v>
      </c>
      <c r="E922" s="79" t="b">
        <v>1</v>
      </c>
      <c r="F922" s="79" t="b">
        <v>0</v>
      </c>
      <c r="G922" s="79" t="b">
        <v>0</v>
      </c>
    </row>
    <row r="923" spans="1:7" ht="15">
      <c r="A923" s="86" t="s">
        <v>2525</v>
      </c>
      <c r="B923" s="79">
        <v>7</v>
      </c>
      <c r="C923" s="104">
        <v>0.002764625048641875</v>
      </c>
      <c r="D923" s="79" t="s">
        <v>2408</v>
      </c>
      <c r="E923" s="79" t="b">
        <v>0</v>
      </c>
      <c r="F923" s="79" t="b">
        <v>0</v>
      </c>
      <c r="G923" s="79" t="b">
        <v>0</v>
      </c>
    </row>
    <row r="924" spans="1:7" ht="15">
      <c r="A924" s="86" t="s">
        <v>2467</v>
      </c>
      <c r="B924" s="79">
        <v>7</v>
      </c>
      <c r="C924" s="104">
        <v>0.002764625048641875</v>
      </c>
      <c r="D924" s="79" t="s">
        <v>2408</v>
      </c>
      <c r="E924" s="79" t="b">
        <v>0</v>
      </c>
      <c r="F924" s="79" t="b">
        <v>0</v>
      </c>
      <c r="G924" s="79" t="b">
        <v>0</v>
      </c>
    </row>
    <row r="925" spans="1:7" ht="15">
      <c r="A925" s="86" t="s">
        <v>3459</v>
      </c>
      <c r="B925" s="79">
        <v>7</v>
      </c>
      <c r="C925" s="104">
        <v>0.002764625048641875</v>
      </c>
      <c r="D925" s="79" t="s">
        <v>2408</v>
      </c>
      <c r="E925" s="79" t="b">
        <v>0</v>
      </c>
      <c r="F925" s="79" t="b">
        <v>0</v>
      </c>
      <c r="G925" s="79" t="b">
        <v>0</v>
      </c>
    </row>
    <row r="926" spans="1:7" ht="15">
      <c r="A926" s="86" t="s">
        <v>1043</v>
      </c>
      <c r="B926" s="79">
        <v>7</v>
      </c>
      <c r="C926" s="104">
        <v>0.002764625048641875</v>
      </c>
      <c r="D926" s="79" t="s">
        <v>2408</v>
      </c>
      <c r="E926" s="79" t="b">
        <v>0</v>
      </c>
      <c r="F926" s="79" t="b">
        <v>0</v>
      </c>
      <c r="G926" s="79" t="b">
        <v>0</v>
      </c>
    </row>
    <row r="927" spans="1:7" ht="15">
      <c r="A927" s="86" t="s">
        <v>3464</v>
      </c>
      <c r="B927" s="79">
        <v>7</v>
      </c>
      <c r="C927" s="104">
        <v>0.002764625048641875</v>
      </c>
      <c r="D927" s="79" t="s">
        <v>2408</v>
      </c>
      <c r="E927" s="79" t="b">
        <v>0</v>
      </c>
      <c r="F927" s="79" t="b">
        <v>0</v>
      </c>
      <c r="G927" s="79" t="b">
        <v>0</v>
      </c>
    </row>
    <row r="928" spans="1:7" ht="15">
      <c r="A928" s="86" t="s">
        <v>295</v>
      </c>
      <c r="B928" s="79">
        <v>7</v>
      </c>
      <c r="C928" s="104">
        <v>0.002764625048641875</v>
      </c>
      <c r="D928" s="79" t="s">
        <v>2408</v>
      </c>
      <c r="E928" s="79" t="b">
        <v>0</v>
      </c>
      <c r="F928" s="79" t="b">
        <v>0</v>
      </c>
      <c r="G928" s="79" t="b">
        <v>0</v>
      </c>
    </row>
    <row r="929" spans="1:7" ht="15">
      <c r="A929" s="86" t="s">
        <v>890</v>
      </c>
      <c r="B929" s="79">
        <v>7</v>
      </c>
      <c r="C929" s="104">
        <v>0.0028937235410425063</v>
      </c>
      <c r="D929" s="79" t="s">
        <v>2408</v>
      </c>
      <c r="E929" s="79" t="b">
        <v>0</v>
      </c>
      <c r="F929" s="79" t="b">
        <v>0</v>
      </c>
      <c r="G929" s="79" t="b">
        <v>0</v>
      </c>
    </row>
    <row r="930" spans="1:7" ht="15">
      <c r="A930" s="86" t="s">
        <v>2463</v>
      </c>
      <c r="B930" s="79">
        <v>7</v>
      </c>
      <c r="C930" s="104">
        <v>0.002764625048641875</v>
      </c>
      <c r="D930" s="79" t="s">
        <v>2408</v>
      </c>
      <c r="E930" s="79" t="b">
        <v>0</v>
      </c>
      <c r="F930" s="79" t="b">
        <v>0</v>
      </c>
      <c r="G930" s="79" t="b">
        <v>0</v>
      </c>
    </row>
    <row r="931" spans="1:7" ht="15">
      <c r="A931" s="86" t="s">
        <v>2496</v>
      </c>
      <c r="B931" s="79">
        <v>7</v>
      </c>
      <c r="C931" s="104">
        <v>0.002764625048641875</v>
      </c>
      <c r="D931" s="79" t="s">
        <v>2408</v>
      </c>
      <c r="E931" s="79" t="b">
        <v>0</v>
      </c>
      <c r="F931" s="79" t="b">
        <v>0</v>
      </c>
      <c r="G931" s="79" t="b">
        <v>0</v>
      </c>
    </row>
    <row r="932" spans="1:7" ht="15">
      <c r="A932" s="86" t="s">
        <v>2625</v>
      </c>
      <c r="B932" s="79">
        <v>7</v>
      </c>
      <c r="C932" s="104">
        <v>0.002764625048641875</v>
      </c>
      <c r="D932" s="79" t="s">
        <v>2408</v>
      </c>
      <c r="E932" s="79" t="b">
        <v>0</v>
      </c>
      <c r="F932" s="79" t="b">
        <v>0</v>
      </c>
      <c r="G932" s="79" t="b">
        <v>0</v>
      </c>
    </row>
    <row r="933" spans="1:7" ht="15">
      <c r="A933" s="86" t="s">
        <v>854</v>
      </c>
      <c r="B933" s="79">
        <v>6</v>
      </c>
      <c r="C933" s="104">
        <v>0.0026112125563914216</v>
      </c>
      <c r="D933" s="79" t="s">
        <v>2408</v>
      </c>
      <c r="E933" s="79" t="b">
        <v>0</v>
      </c>
      <c r="F933" s="79" t="b">
        <v>0</v>
      </c>
      <c r="G933" s="79" t="b">
        <v>0</v>
      </c>
    </row>
    <row r="934" spans="1:7" ht="15">
      <c r="A934" s="86" t="s">
        <v>991</v>
      </c>
      <c r="B934" s="79">
        <v>6</v>
      </c>
      <c r="C934" s="104">
        <v>0.0024803344637507195</v>
      </c>
      <c r="D934" s="79" t="s">
        <v>2408</v>
      </c>
      <c r="E934" s="79" t="b">
        <v>0</v>
      </c>
      <c r="F934" s="79" t="b">
        <v>0</v>
      </c>
      <c r="G934" s="79" t="b">
        <v>0</v>
      </c>
    </row>
    <row r="935" spans="1:7" ht="15">
      <c r="A935" s="86" t="s">
        <v>2462</v>
      </c>
      <c r="B935" s="79">
        <v>6</v>
      </c>
      <c r="C935" s="104">
        <v>0.0024803344637507195</v>
      </c>
      <c r="D935" s="79" t="s">
        <v>2408</v>
      </c>
      <c r="E935" s="79" t="b">
        <v>0</v>
      </c>
      <c r="F935" s="79" t="b">
        <v>0</v>
      </c>
      <c r="G935" s="79" t="b">
        <v>0</v>
      </c>
    </row>
    <row r="936" spans="1:7" ht="15">
      <c r="A936" s="86" t="s">
        <v>920</v>
      </c>
      <c r="B936" s="79">
        <v>6</v>
      </c>
      <c r="C936" s="104">
        <v>0.0024803344637507195</v>
      </c>
      <c r="D936" s="79" t="s">
        <v>2408</v>
      </c>
      <c r="E936" s="79" t="b">
        <v>0</v>
      </c>
      <c r="F936" s="79" t="b">
        <v>0</v>
      </c>
      <c r="G936" s="79" t="b">
        <v>0</v>
      </c>
    </row>
    <row r="937" spans="1:7" ht="15">
      <c r="A937" s="86" t="s">
        <v>2453</v>
      </c>
      <c r="B937" s="79">
        <v>6</v>
      </c>
      <c r="C937" s="104">
        <v>0.0024803344637507195</v>
      </c>
      <c r="D937" s="79" t="s">
        <v>2408</v>
      </c>
      <c r="E937" s="79" t="b">
        <v>0</v>
      </c>
      <c r="F937" s="79" t="b">
        <v>0</v>
      </c>
      <c r="G937" s="79" t="b">
        <v>0</v>
      </c>
    </row>
    <row r="938" spans="1:7" ht="15">
      <c r="A938" s="86" t="s">
        <v>2517</v>
      </c>
      <c r="B938" s="79">
        <v>6</v>
      </c>
      <c r="C938" s="104">
        <v>0.0024803344637507195</v>
      </c>
      <c r="D938" s="79" t="s">
        <v>2408</v>
      </c>
      <c r="E938" s="79" t="b">
        <v>0</v>
      </c>
      <c r="F938" s="79" t="b">
        <v>0</v>
      </c>
      <c r="G938" s="79" t="b">
        <v>0</v>
      </c>
    </row>
    <row r="939" spans="1:7" ht="15">
      <c r="A939" s="86" t="s">
        <v>868</v>
      </c>
      <c r="B939" s="79">
        <v>6</v>
      </c>
      <c r="C939" s="104">
        <v>0.0024803344637507195</v>
      </c>
      <c r="D939" s="79" t="s">
        <v>2408</v>
      </c>
      <c r="E939" s="79" t="b">
        <v>0</v>
      </c>
      <c r="F939" s="79" t="b">
        <v>0</v>
      </c>
      <c r="G939" s="79" t="b">
        <v>0</v>
      </c>
    </row>
    <row r="940" spans="1:7" ht="15">
      <c r="A940" s="86" t="s">
        <v>3468</v>
      </c>
      <c r="B940" s="79">
        <v>6</v>
      </c>
      <c r="C940" s="104">
        <v>0.0024803344637507195</v>
      </c>
      <c r="D940" s="79" t="s">
        <v>2408</v>
      </c>
      <c r="E940" s="79" t="b">
        <v>0</v>
      </c>
      <c r="F940" s="79" t="b">
        <v>0</v>
      </c>
      <c r="G940" s="79" t="b">
        <v>0</v>
      </c>
    </row>
    <row r="941" spans="1:7" ht="15">
      <c r="A941" s="86" t="s">
        <v>986</v>
      </c>
      <c r="B941" s="79">
        <v>6</v>
      </c>
      <c r="C941" s="104">
        <v>0.0024803344637507195</v>
      </c>
      <c r="D941" s="79" t="s">
        <v>2408</v>
      </c>
      <c r="E941" s="79" t="b">
        <v>0</v>
      </c>
      <c r="F941" s="79" t="b">
        <v>0</v>
      </c>
      <c r="G941" s="79" t="b">
        <v>0</v>
      </c>
    </row>
    <row r="942" spans="1:7" ht="15">
      <c r="A942" s="86" t="s">
        <v>3455</v>
      </c>
      <c r="B942" s="79">
        <v>6</v>
      </c>
      <c r="C942" s="104">
        <v>0.0024803344637507195</v>
      </c>
      <c r="D942" s="79" t="s">
        <v>2408</v>
      </c>
      <c r="E942" s="79" t="b">
        <v>0</v>
      </c>
      <c r="F942" s="79" t="b">
        <v>0</v>
      </c>
      <c r="G942" s="79" t="b">
        <v>0</v>
      </c>
    </row>
    <row r="943" spans="1:7" ht="15">
      <c r="A943" s="86" t="s">
        <v>3456</v>
      </c>
      <c r="B943" s="79">
        <v>6</v>
      </c>
      <c r="C943" s="104">
        <v>0.0024803344637507195</v>
      </c>
      <c r="D943" s="79" t="s">
        <v>2408</v>
      </c>
      <c r="E943" s="79" t="b">
        <v>0</v>
      </c>
      <c r="F943" s="79" t="b">
        <v>0</v>
      </c>
      <c r="G943" s="79" t="b">
        <v>0</v>
      </c>
    </row>
    <row r="944" spans="1:7" ht="15">
      <c r="A944" s="86" t="s">
        <v>3462</v>
      </c>
      <c r="B944" s="79">
        <v>6</v>
      </c>
      <c r="C944" s="104">
        <v>0.0026112125563914216</v>
      </c>
      <c r="D944" s="79" t="s">
        <v>2408</v>
      </c>
      <c r="E944" s="79" t="b">
        <v>0</v>
      </c>
      <c r="F944" s="79" t="b">
        <v>0</v>
      </c>
      <c r="G944" s="79" t="b">
        <v>0</v>
      </c>
    </row>
    <row r="945" spans="1:7" ht="15">
      <c r="A945" s="86" t="s">
        <v>2606</v>
      </c>
      <c r="B945" s="79">
        <v>6</v>
      </c>
      <c r="C945" s="104">
        <v>0.0024803344637507195</v>
      </c>
      <c r="D945" s="79" t="s">
        <v>2408</v>
      </c>
      <c r="E945" s="79" t="b">
        <v>0</v>
      </c>
      <c r="F945" s="79" t="b">
        <v>0</v>
      </c>
      <c r="G945" s="79" t="b">
        <v>0</v>
      </c>
    </row>
    <row r="946" spans="1:7" ht="15">
      <c r="A946" s="86" t="s">
        <v>2627</v>
      </c>
      <c r="B946" s="79">
        <v>6</v>
      </c>
      <c r="C946" s="104">
        <v>0.0024803344637507195</v>
      </c>
      <c r="D946" s="79" t="s">
        <v>2408</v>
      </c>
      <c r="E946" s="79" t="b">
        <v>0</v>
      </c>
      <c r="F946" s="79" t="b">
        <v>0</v>
      </c>
      <c r="G946" s="79" t="b">
        <v>0</v>
      </c>
    </row>
    <row r="947" spans="1:7" ht="15">
      <c r="A947" s="86" t="s">
        <v>2644</v>
      </c>
      <c r="B947" s="79">
        <v>6</v>
      </c>
      <c r="C947" s="104">
        <v>0.0024803344637507195</v>
      </c>
      <c r="D947" s="79" t="s">
        <v>2408</v>
      </c>
      <c r="E947" s="79" t="b">
        <v>0</v>
      </c>
      <c r="F947" s="79" t="b">
        <v>0</v>
      </c>
      <c r="G947" s="79" t="b">
        <v>0</v>
      </c>
    </row>
    <row r="948" spans="1:7" ht="15">
      <c r="A948" s="86" t="s">
        <v>2527</v>
      </c>
      <c r="B948" s="79">
        <v>5</v>
      </c>
      <c r="C948" s="104">
        <v>0.0021760104636595183</v>
      </c>
      <c r="D948" s="79" t="s">
        <v>2408</v>
      </c>
      <c r="E948" s="79" t="b">
        <v>0</v>
      </c>
      <c r="F948" s="79" t="b">
        <v>0</v>
      </c>
      <c r="G948" s="79" t="b">
        <v>0</v>
      </c>
    </row>
    <row r="949" spans="1:7" ht="15">
      <c r="A949" s="86" t="s">
        <v>2506</v>
      </c>
      <c r="B949" s="79">
        <v>5</v>
      </c>
      <c r="C949" s="104">
        <v>0.0021760104636595183</v>
      </c>
      <c r="D949" s="79" t="s">
        <v>2408</v>
      </c>
      <c r="E949" s="79" t="b">
        <v>0</v>
      </c>
      <c r="F949" s="79" t="b">
        <v>0</v>
      </c>
      <c r="G949" s="79" t="b">
        <v>0</v>
      </c>
    </row>
    <row r="950" spans="1:7" ht="15">
      <c r="A950" s="86" t="s">
        <v>2567</v>
      </c>
      <c r="B950" s="79">
        <v>5</v>
      </c>
      <c r="C950" s="104">
        <v>0.0021760104636595183</v>
      </c>
      <c r="D950" s="79" t="s">
        <v>2408</v>
      </c>
      <c r="E950" s="79" t="b">
        <v>0</v>
      </c>
      <c r="F950" s="79" t="b">
        <v>0</v>
      </c>
      <c r="G950" s="79" t="b">
        <v>0</v>
      </c>
    </row>
    <row r="951" spans="1:7" ht="15">
      <c r="A951" s="86" t="s">
        <v>2546</v>
      </c>
      <c r="B951" s="79">
        <v>5</v>
      </c>
      <c r="C951" s="104">
        <v>0.0021760104636595183</v>
      </c>
      <c r="D951" s="79" t="s">
        <v>2408</v>
      </c>
      <c r="E951" s="79" t="b">
        <v>0</v>
      </c>
      <c r="F951" s="79" t="b">
        <v>0</v>
      </c>
      <c r="G951" s="79" t="b">
        <v>0</v>
      </c>
    </row>
    <row r="952" spans="1:7" ht="15">
      <c r="A952" s="86" t="s">
        <v>2531</v>
      </c>
      <c r="B952" s="79">
        <v>5</v>
      </c>
      <c r="C952" s="104">
        <v>0.0021760104636595183</v>
      </c>
      <c r="D952" s="79" t="s">
        <v>2408</v>
      </c>
      <c r="E952" s="79" t="b">
        <v>0</v>
      </c>
      <c r="F952" s="79" t="b">
        <v>0</v>
      </c>
      <c r="G952" s="79" t="b">
        <v>0</v>
      </c>
    </row>
    <row r="953" spans="1:7" ht="15">
      <c r="A953" s="86" t="s">
        <v>2492</v>
      </c>
      <c r="B953" s="79">
        <v>5</v>
      </c>
      <c r="C953" s="104">
        <v>0.0021760104636595183</v>
      </c>
      <c r="D953" s="79" t="s">
        <v>2408</v>
      </c>
      <c r="E953" s="79" t="b">
        <v>0</v>
      </c>
      <c r="F953" s="79" t="b">
        <v>0</v>
      </c>
      <c r="G953" s="79" t="b">
        <v>0</v>
      </c>
    </row>
    <row r="954" spans="1:7" ht="15">
      <c r="A954" s="86" t="s">
        <v>2576</v>
      </c>
      <c r="B954" s="79">
        <v>5</v>
      </c>
      <c r="C954" s="104">
        <v>0.0021760104636595183</v>
      </c>
      <c r="D954" s="79" t="s">
        <v>2408</v>
      </c>
      <c r="E954" s="79" t="b">
        <v>0</v>
      </c>
      <c r="F954" s="79" t="b">
        <v>0</v>
      </c>
      <c r="G954" s="79" t="b">
        <v>0</v>
      </c>
    </row>
    <row r="955" spans="1:7" ht="15">
      <c r="A955" s="86" t="s">
        <v>305</v>
      </c>
      <c r="B955" s="79">
        <v>5</v>
      </c>
      <c r="C955" s="104">
        <v>0.0024815872537646924</v>
      </c>
      <c r="D955" s="79" t="s">
        <v>2408</v>
      </c>
      <c r="E955" s="79" t="b">
        <v>0</v>
      </c>
      <c r="F955" s="79" t="b">
        <v>0</v>
      </c>
      <c r="G955" s="79" t="b">
        <v>0</v>
      </c>
    </row>
    <row r="956" spans="1:7" ht="15">
      <c r="A956" s="86" t="s">
        <v>865</v>
      </c>
      <c r="B956" s="79">
        <v>5</v>
      </c>
      <c r="C956" s="104">
        <v>0.0021760104636595183</v>
      </c>
      <c r="D956" s="79" t="s">
        <v>2408</v>
      </c>
      <c r="E956" s="79" t="b">
        <v>0</v>
      </c>
      <c r="F956" s="79" t="b">
        <v>0</v>
      </c>
      <c r="G956" s="79" t="b">
        <v>0</v>
      </c>
    </row>
    <row r="957" spans="1:7" ht="15">
      <c r="A957" s="86" t="s">
        <v>2572</v>
      </c>
      <c r="B957" s="79">
        <v>5</v>
      </c>
      <c r="C957" s="104">
        <v>0.0021760104636595183</v>
      </c>
      <c r="D957" s="79" t="s">
        <v>2408</v>
      </c>
      <c r="E957" s="79" t="b">
        <v>0</v>
      </c>
      <c r="F957" s="79" t="b">
        <v>0</v>
      </c>
      <c r="G957" s="79" t="b">
        <v>0</v>
      </c>
    </row>
    <row r="958" spans="1:7" ht="15">
      <c r="A958" s="86" t="s">
        <v>3465</v>
      </c>
      <c r="B958" s="79">
        <v>5</v>
      </c>
      <c r="C958" s="104">
        <v>0.0023094953300618</v>
      </c>
      <c r="D958" s="79" t="s">
        <v>2408</v>
      </c>
      <c r="E958" s="79" t="b">
        <v>0</v>
      </c>
      <c r="F958" s="79" t="b">
        <v>0</v>
      </c>
      <c r="G958" s="79" t="b">
        <v>0</v>
      </c>
    </row>
    <row r="959" spans="1:7" ht="15">
      <c r="A959" s="86" t="s">
        <v>3467</v>
      </c>
      <c r="B959" s="79">
        <v>5</v>
      </c>
      <c r="C959" s="104">
        <v>0.0021760104636595183</v>
      </c>
      <c r="D959" s="79" t="s">
        <v>2408</v>
      </c>
      <c r="E959" s="79" t="b">
        <v>0</v>
      </c>
      <c r="F959" s="79" t="b">
        <v>0</v>
      </c>
      <c r="G959" s="79" t="b">
        <v>0</v>
      </c>
    </row>
    <row r="960" spans="1:7" ht="15">
      <c r="A960" s="86" t="s">
        <v>869</v>
      </c>
      <c r="B960" s="79">
        <v>5</v>
      </c>
      <c r="C960" s="104">
        <v>0.0023094953300618</v>
      </c>
      <c r="D960" s="79" t="s">
        <v>2408</v>
      </c>
      <c r="E960" s="79" t="b">
        <v>0</v>
      </c>
      <c r="F960" s="79" t="b">
        <v>1</v>
      </c>
      <c r="G960" s="79" t="b">
        <v>0</v>
      </c>
    </row>
    <row r="961" spans="1:7" ht="15">
      <c r="A961" s="86" t="s">
        <v>3458</v>
      </c>
      <c r="B961" s="79">
        <v>5</v>
      </c>
      <c r="C961" s="104">
        <v>0.0021760104636595183</v>
      </c>
      <c r="D961" s="79" t="s">
        <v>2408</v>
      </c>
      <c r="E961" s="79" t="b">
        <v>0</v>
      </c>
      <c r="F961" s="79" t="b">
        <v>0</v>
      </c>
      <c r="G961" s="79" t="b">
        <v>0</v>
      </c>
    </row>
    <row r="962" spans="1:7" ht="15">
      <c r="A962" s="86" t="s">
        <v>2491</v>
      </c>
      <c r="B962" s="79">
        <v>5</v>
      </c>
      <c r="C962" s="104">
        <v>0.0021760104636595183</v>
      </c>
      <c r="D962" s="79" t="s">
        <v>2408</v>
      </c>
      <c r="E962" s="79" t="b">
        <v>0</v>
      </c>
      <c r="F962" s="79" t="b">
        <v>1</v>
      </c>
      <c r="G962" s="79" t="b">
        <v>0</v>
      </c>
    </row>
    <row r="963" spans="1:7" ht="15">
      <c r="A963" s="86" t="s">
        <v>2475</v>
      </c>
      <c r="B963" s="79">
        <v>5</v>
      </c>
      <c r="C963" s="104">
        <v>0.0021760104636595183</v>
      </c>
      <c r="D963" s="79" t="s">
        <v>2408</v>
      </c>
      <c r="E963" s="79" t="b">
        <v>0</v>
      </c>
      <c r="F963" s="79" t="b">
        <v>0</v>
      </c>
      <c r="G963" s="79" t="b">
        <v>0</v>
      </c>
    </row>
    <row r="964" spans="1:7" ht="15">
      <c r="A964" s="86" t="s">
        <v>1010</v>
      </c>
      <c r="B964" s="79">
        <v>5</v>
      </c>
      <c r="C964" s="104">
        <v>0.0021760104636595183</v>
      </c>
      <c r="D964" s="79" t="s">
        <v>2408</v>
      </c>
      <c r="E964" s="79" t="b">
        <v>0</v>
      </c>
      <c r="F964" s="79" t="b">
        <v>0</v>
      </c>
      <c r="G964" s="79" t="b">
        <v>0</v>
      </c>
    </row>
    <row r="965" spans="1:7" ht="15">
      <c r="A965" s="86" t="s">
        <v>3474</v>
      </c>
      <c r="B965" s="79">
        <v>5</v>
      </c>
      <c r="C965" s="104">
        <v>0.0023094953300618</v>
      </c>
      <c r="D965" s="79" t="s">
        <v>2408</v>
      </c>
      <c r="E965" s="79" t="b">
        <v>0</v>
      </c>
      <c r="F965" s="79" t="b">
        <v>0</v>
      </c>
      <c r="G965" s="79" t="b">
        <v>0</v>
      </c>
    </row>
    <row r="966" spans="1:7" ht="15">
      <c r="A966" s="86" t="s">
        <v>288</v>
      </c>
      <c r="B966" s="79">
        <v>5</v>
      </c>
      <c r="C966" s="104">
        <v>0.0023094953300618</v>
      </c>
      <c r="D966" s="79" t="s">
        <v>2408</v>
      </c>
      <c r="E966" s="79" t="b">
        <v>0</v>
      </c>
      <c r="F966" s="79" t="b">
        <v>0</v>
      </c>
      <c r="G966" s="79" t="b">
        <v>0</v>
      </c>
    </row>
    <row r="967" spans="1:7" ht="15">
      <c r="A967" s="86" t="s">
        <v>2592</v>
      </c>
      <c r="B967" s="79">
        <v>5</v>
      </c>
      <c r="C967" s="104">
        <v>0.0021760104636595183</v>
      </c>
      <c r="D967" s="79" t="s">
        <v>2408</v>
      </c>
      <c r="E967" s="79" t="b">
        <v>0</v>
      </c>
      <c r="F967" s="79" t="b">
        <v>0</v>
      </c>
      <c r="G967" s="79" t="b">
        <v>0</v>
      </c>
    </row>
    <row r="968" spans="1:7" ht="15">
      <c r="A968" s="86" t="s">
        <v>2532</v>
      </c>
      <c r="B968" s="79">
        <v>5</v>
      </c>
      <c r="C968" s="104">
        <v>0.0021760104636595183</v>
      </c>
      <c r="D968" s="79" t="s">
        <v>2408</v>
      </c>
      <c r="E968" s="79" t="b">
        <v>0</v>
      </c>
      <c r="F968" s="79" t="b">
        <v>0</v>
      </c>
      <c r="G968" s="79" t="b">
        <v>0</v>
      </c>
    </row>
    <row r="969" spans="1:7" ht="15">
      <c r="A969" s="86" t="s">
        <v>3475</v>
      </c>
      <c r="B969" s="79">
        <v>5</v>
      </c>
      <c r="C969" s="104">
        <v>0.0021760104636595183</v>
      </c>
      <c r="D969" s="79" t="s">
        <v>2408</v>
      </c>
      <c r="E969" s="79" t="b">
        <v>0</v>
      </c>
      <c r="F969" s="79" t="b">
        <v>0</v>
      </c>
      <c r="G969" s="79" t="b">
        <v>0</v>
      </c>
    </row>
    <row r="970" spans="1:7" ht="15">
      <c r="A970" s="86" t="s">
        <v>286</v>
      </c>
      <c r="B970" s="79">
        <v>5</v>
      </c>
      <c r="C970" s="104">
        <v>0.0023094953300618</v>
      </c>
      <c r="D970" s="79" t="s">
        <v>2408</v>
      </c>
      <c r="E970" s="79" t="b">
        <v>0</v>
      </c>
      <c r="F970" s="79" t="b">
        <v>0</v>
      </c>
      <c r="G970" s="79" t="b">
        <v>0</v>
      </c>
    </row>
    <row r="971" spans="1:7" ht="15">
      <c r="A971" s="86" t="s">
        <v>932</v>
      </c>
      <c r="B971" s="79">
        <v>5</v>
      </c>
      <c r="C971" s="104">
        <v>0.0021760104636595183</v>
      </c>
      <c r="D971" s="79" t="s">
        <v>2408</v>
      </c>
      <c r="E971" s="79" t="b">
        <v>0</v>
      </c>
      <c r="F971" s="79" t="b">
        <v>0</v>
      </c>
      <c r="G971" s="79" t="b">
        <v>0</v>
      </c>
    </row>
    <row r="972" spans="1:7" ht="15">
      <c r="A972" s="86" t="s">
        <v>2733</v>
      </c>
      <c r="B972" s="79">
        <v>5</v>
      </c>
      <c r="C972" s="104">
        <v>0.0021760104636595183</v>
      </c>
      <c r="D972" s="79" t="s">
        <v>2408</v>
      </c>
      <c r="E972" s="79" t="b">
        <v>0</v>
      </c>
      <c r="F972" s="79" t="b">
        <v>0</v>
      </c>
      <c r="G972" s="79" t="b">
        <v>0</v>
      </c>
    </row>
    <row r="973" spans="1:7" ht="15">
      <c r="A973" s="86" t="s">
        <v>2636</v>
      </c>
      <c r="B973" s="79">
        <v>5</v>
      </c>
      <c r="C973" s="104">
        <v>0.0021760104636595183</v>
      </c>
      <c r="D973" s="79" t="s">
        <v>2408</v>
      </c>
      <c r="E973" s="79" t="b">
        <v>0</v>
      </c>
      <c r="F973" s="79" t="b">
        <v>0</v>
      </c>
      <c r="G973" s="79" t="b">
        <v>0</v>
      </c>
    </row>
    <row r="974" spans="1:7" ht="15">
      <c r="A974" s="86" t="s">
        <v>3466</v>
      </c>
      <c r="B974" s="79">
        <v>5</v>
      </c>
      <c r="C974" s="104">
        <v>0.0021760104636595183</v>
      </c>
      <c r="D974" s="79" t="s">
        <v>2408</v>
      </c>
      <c r="E974" s="79" t="b">
        <v>0</v>
      </c>
      <c r="F974" s="79" t="b">
        <v>0</v>
      </c>
      <c r="G974" s="79" t="b">
        <v>0</v>
      </c>
    </row>
    <row r="975" spans="1:7" ht="15">
      <c r="A975" s="86" t="s">
        <v>304</v>
      </c>
      <c r="B975" s="79">
        <v>5</v>
      </c>
      <c r="C975" s="104">
        <v>0.0021760104636595183</v>
      </c>
      <c r="D975" s="79" t="s">
        <v>2408</v>
      </c>
      <c r="E975" s="79" t="b">
        <v>0</v>
      </c>
      <c r="F975" s="79" t="b">
        <v>0</v>
      </c>
      <c r="G975" s="79" t="b">
        <v>0</v>
      </c>
    </row>
    <row r="976" spans="1:7" ht="15">
      <c r="A976" s="86" t="s">
        <v>3473</v>
      </c>
      <c r="B976" s="79">
        <v>5</v>
      </c>
      <c r="C976" s="104">
        <v>0.0021760104636595183</v>
      </c>
      <c r="D976" s="79" t="s">
        <v>2408</v>
      </c>
      <c r="E976" s="79" t="b">
        <v>0</v>
      </c>
      <c r="F976" s="79" t="b">
        <v>0</v>
      </c>
      <c r="G976" s="79" t="b">
        <v>0</v>
      </c>
    </row>
    <row r="977" spans="1:7" ht="15">
      <c r="A977" s="86" t="s">
        <v>940</v>
      </c>
      <c r="B977" s="79">
        <v>5</v>
      </c>
      <c r="C977" s="104">
        <v>0.0021760104636595183</v>
      </c>
      <c r="D977" s="79" t="s">
        <v>2408</v>
      </c>
      <c r="E977" s="79" t="b">
        <v>0</v>
      </c>
      <c r="F977" s="79" t="b">
        <v>0</v>
      </c>
      <c r="G977" s="79" t="b">
        <v>0</v>
      </c>
    </row>
    <row r="978" spans="1:7" ht="15">
      <c r="A978" s="86" t="s">
        <v>1042</v>
      </c>
      <c r="B978" s="79">
        <v>5</v>
      </c>
      <c r="C978" s="104">
        <v>0.0024815872537646924</v>
      </c>
      <c r="D978" s="79" t="s">
        <v>2408</v>
      </c>
      <c r="E978" s="79" t="b">
        <v>0</v>
      </c>
      <c r="F978" s="79" t="b">
        <v>0</v>
      </c>
      <c r="G978" s="79" t="b">
        <v>0</v>
      </c>
    </row>
    <row r="979" spans="1:7" ht="15">
      <c r="A979" s="86" t="s">
        <v>2693</v>
      </c>
      <c r="B979" s="79">
        <v>5</v>
      </c>
      <c r="C979" s="104">
        <v>0.0021760104636595183</v>
      </c>
      <c r="D979" s="79" t="s">
        <v>2408</v>
      </c>
      <c r="E979" s="79" t="b">
        <v>0</v>
      </c>
      <c r="F979" s="79" t="b">
        <v>0</v>
      </c>
      <c r="G979" s="79" t="b">
        <v>0</v>
      </c>
    </row>
    <row r="980" spans="1:7" ht="15">
      <c r="A980" s="86" t="s">
        <v>2732</v>
      </c>
      <c r="B980" s="79">
        <v>5</v>
      </c>
      <c r="C980" s="104">
        <v>0.0021760104636595183</v>
      </c>
      <c r="D980" s="79" t="s">
        <v>2408</v>
      </c>
      <c r="E980" s="79" t="b">
        <v>0</v>
      </c>
      <c r="F980" s="79" t="b">
        <v>0</v>
      </c>
      <c r="G980" s="79" t="b">
        <v>0</v>
      </c>
    </row>
    <row r="981" spans="1:7" ht="15">
      <c r="A981" s="86" t="s">
        <v>2778</v>
      </c>
      <c r="B981" s="79">
        <v>5</v>
      </c>
      <c r="C981" s="104">
        <v>0.0021760104636595183</v>
      </c>
      <c r="D981" s="79" t="s">
        <v>2408</v>
      </c>
      <c r="E981" s="79" t="b">
        <v>0</v>
      </c>
      <c r="F981" s="79" t="b">
        <v>0</v>
      </c>
      <c r="G981" s="79" t="b">
        <v>0</v>
      </c>
    </row>
    <row r="982" spans="1:7" ht="15">
      <c r="A982" s="86" t="s">
        <v>2779</v>
      </c>
      <c r="B982" s="79">
        <v>5</v>
      </c>
      <c r="C982" s="104">
        <v>0.0021760104636595183</v>
      </c>
      <c r="D982" s="79" t="s">
        <v>2408</v>
      </c>
      <c r="E982" s="79" t="b">
        <v>0</v>
      </c>
      <c r="F982" s="79" t="b">
        <v>0</v>
      </c>
      <c r="G982" s="79" t="b">
        <v>0</v>
      </c>
    </row>
    <row r="983" spans="1:7" ht="15">
      <c r="A983" s="86" t="s">
        <v>2509</v>
      </c>
      <c r="B983" s="79">
        <v>4</v>
      </c>
      <c r="C983" s="104">
        <v>0.0018475962640494396</v>
      </c>
      <c r="D983" s="79" t="s">
        <v>2408</v>
      </c>
      <c r="E983" s="79" t="b">
        <v>0</v>
      </c>
      <c r="F983" s="79" t="b">
        <v>0</v>
      </c>
      <c r="G983" s="79" t="b">
        <v>0</v>
      </c>
    </row>
    <row r="984" spans="1:7" ht="15">
      <c r="A984" s="86" t="s">
        <v>848</v>
      </c>
      <c r="B984" s="79">
        <v>4</v>
      </c>
      <c r="C984" s="104">
        <v>0.0018475962640494396</v>
      </c>
      <c r="D984" s="79" t="s">
        <v>2408</v>
      </c>
      <c r="E984" s="79" t="b">
        <v>0</v>
      </c>
      <c r="F984" s="79" t="b">
        <v>1</v>
      </c>
      <c r="G984" s="79" t="b">
        <v>0</v>
      </c>
    </row>
    <row r="985" spans="1:7" ht="15">
      <c r="A985" s="86" t="s">
        <v>2466</v>
      </c>
      <c r="B985" s="79">
        <v>4</v>
      </c>
      <c r="C985" s="104">
        <v>0.0018475962640494396</v>
      </c>
      <c r="D985" s="79" t="s">
        <v>2408</v>
      </c>
      <c r="E985" s="79" t="b">
        <v>0</v>
      </c>
      <c r="F985" s="79" t="b">
        <v>1</v>
      </c>
      <c r="G985" s="79" t="b">
        <v>0</v>
      </c>
    </row>
    <row r="986" spans="1:7" ht="15">
      <c r="A986" s="86" t="s">
        <v>2620</v>
      </c>
      <c r="B986" s="79">
        <v>4</v>
      </c>
      <c r="C986" s="104">
        <v>0.0018475962640494396</v>
      </c>
      <c r="D986" s="79" t="s">
        <v>2408</v>
      </c>
      <c r="E986" s="79" t="b">
        <v>0</v>
      </c>
      <c r="F986" s="79" t="b">
        <v>0</v>
      </c>
      <c r="G986" s="79" t="b">
        <v>0</v>
      </c>
    </row>
    <row r="987" spans="1:7" ht="15">
      <c r="A987" s="86" t="s">
        <v>2593</v>
      </c>
      <c r="B987" s="79">
        <v>4</v>
      </c>
      <c r="C987" s="104">
        <v>0.0018475962640494396</v>
      </c>
      <c r="D987" s="79" t="s">
        <v>2408</v>
      </c>
      <c r="E987" s="79" t="b">
        <v>0</v>
      </c>
      <c r="F987" s="79" t="b">
        <v>0</v>
      </c>
      <c r="G987" s="79" t="b">
        <v>0</v>
      </c>
    </row>
    <row r="988" spans="1:7" ht="15">
      <c r="A988" s="86" t="s">
        <v>1017</v>
      </c>
      <c r="B988" s="79">
        <v>4</v>
      </c>
      <c r="C988" s="104">
        <v>0.0018475962640494396</v>
      </c>
      <c r="D988" s="79" t="s">
        <v>2408</v>
      </c>
      <c r="E988" s="79" t="b">
        <v>0</v>
      </c>
      <c r="F988" s="79" t="b">
        <v>0</v>
      </c>
      <c r="G988" s="79" t="b">
        <v>0</v>
      </c>
    </row>
    <row r="989" spans="1:7" ht="15">
      <c r="A989" s="86" t="s">
        <v>1059</v>
      </c>
      <c r="B989" s="79">
        <v>4</v>
      </c>
      <c r="C989" s="104">
        <v>0.0018475962640494396</v>
      </c>
      <c r="D989" s="79" t="s">
        <v>2408</v>
      </c>
      <c r="E989" s="79" t="b">
        <v>0</v>
      </c>
      <c r="F989" s="79" t="b">
        <v>0</v>
      </c>
      <c r="G989" s="79" t="b">
        <v>0</v>
      </c>
    </row>
    <row r="990" spans="1:7" ht="15">
      <c r="A990" s="86" t="s">
        <v>2479</v>
      </c>
      <c r="B990" s="79">
        <v>4</v>
      </c>
      <c r="C990" s="104">
        <v>0.0018475962640494396</v>
      </c>
      <c r="D990" s="79" t="s">
        <v>2408</v>
      </c>
      <c r="E990" s="79" t="b">
        <v>0</v>
      </c>
      <c r="F990" s="79" t="b">
        <v>0</v>
      </c>
      <c r="G990" s="79" t="b">
        <v>0</v>
      </c>
    </row>
    <row r="991" spans="1:7" ht="15">
      <c r="A991" s="86" t="s">
        <v>2656</v>
      </c>
      <c r="B991" s="79">
        <v>4</v>
      </c>
      <c r="C991" s="104">
        <v>0.0018475962640494396</v>
      </c>
      <c r="D991" s="79" t="s">
        <v>2408</v>
      </c>
      <c r="E991" s="79" t="b">
        <v>0</v>
      </c>
      <c r="F991" s="79" t="b">
        <v>0</v>
      </c>
      <c r="G991" s="79" t="b">
        <v>0</v>
      </c>
    </row>
    <row r="992" spans="1:7" ht="15">
      <c r="A992" s="86" t="s">
        <v>2555</v>
      </c>
      <c r="B992" s="79">
        <v>4</v>
      </c>
      <c r="C992" s="104">
        <v>0.0018475962640494396</v>
      </c>
      <c r="D992" s="79" t="s">
        <v>2408</v>
      </c>
      <c r="E992" s="79" t="b">
        <v>0</v>
      </c>
      <c r="F992" s="79" t="b">
        <v>1</v>
      </c>
      <c r="G992" s="79" t="b">
        <v>0</v>
      </c>
    </row>
    <row r="993" spans="1:7" ht="15">
      <c r="A993" s="86" t="s">
        <v>2481</v>
      </c>
      <c r="B993" s="79">
        <v>4</v>
      </c>
      <c r="C993" s="104">
        <v>0.0018475962640494396</v>
      </c>
      <c r="D993" s="79" t="s">
        <v>2408</v>
      </c>
      <c r="E993" s="79" t="b">
        <v>0</v>
      </c>
      <c r="F993" s="79" t="b">
        <v>0</v>
      </c>
      <c r="G993" s="79" t="b">
        <v>0</v>
      </c>
    </row>
    <row r="994" spans="1:7" ht="15">
      <c r="A994" s="86" t="s">
        <v>857</v>
      </c>
      <c r="B994" s="79">
        <v>4</v>
      </c>
      <c r="C994" s="104">
        <v>0.0018475962640494396</v>
      </c>
      <c r="D994" s="79" t="s">
        <v>2408</v>
      </c>
      <c r="E994" s="79" t="b">
        <v>0</v>
      </c>
      <c r="F994" s="79" t="b">
        <v>0</v>
      </c>
      <c r="G994" s="79" t="b">
        <v>0</v>
      </c>
    </row>
    <row r="995" spans="1:7" ht="15">
      <c r="A995" s="86" t="s">
        <v>2589</v>
      </c>
      <c r="B995" s="79">
        <v>4</v>
      </c>
      <c r="C995" s="104">
        <v>0.0018475962640494396</v>
      </c>
      <c r="D995" s="79" t="s">
        <v>2408</v>
      </c>
      <c r="E995" s="79" t="b">
        <v>0</v>
      </c>
      <c r="F995" s="79" t="b">
        <v>0</v>
      </c>
      <c r="G995" s="79" t="b">
        <v>0</v>
      </c>
    </row>
    <row r="996" spans="1:7" ht="15">
      <c r="A996" s="86" t="s">
        <v>2595</v>
      </c>
      <c r="B996" s="79">
        <v>4</v>
      </c>
      <c r="C996" s="104">
        <v>0.0018475962640494396</v>
      </c>
      <c r="D996" s="79" t="s">
        <v>2408</v>
      </c>
      <c r="E996" s="79" t="b">
        <v>0</v>
      </c>
      <c r="F996" s="79" t="b">
        <v>0</v>
      </c>
      <c r="G996" s="79" t="b">
        <v>0</v>
      </c>
    </row>
    <row r="997" spans="1:7" ht="15">
      <c r="A997" s="86" t="s">
        <v>863</v>
      </c>
      <c r="B997" s="79">
        <v>4</v>
      </c>
      <c r="C997" s="104">
        <v>0.0018475962640494396</v>
      </c>
      <c r="D997" s="79" t="s">
        <v>2408</v>
      </c>
      <c r="E997" s="79" t="b">
        <v>0</v>
      </c>
      <c r="F997" s="79" t="b">
        <v>0</v>
      </c>
      <c r="G997" s="79" t="b">
        <v>0</v>
      </c>
    </row>
    <row r="998" spans="1:7" ht="15">
      <c r="A998" s="86" t="s">
        <v>2519</v>
      </c>
      <c r="B998" s="79">
        <v>4</v>
      </c>
      <c r="C998" s="104">
        <v>0.0018475962640494396</v>
      </c>
      <c r="D998" s="79" t="s">
        <v>2408</v>
      </c>
      <c r="E998" s="79" t="b">
        <v>1</v>
      </c>
      <c r="F998" s="79" t="b">
        <v>0</v>
      </c>
      <c r="G998" s="79" t="b">
        <v>0</v>
      </c>
    </row>
    <row r="999" spans="1:7" ht="15">
      <c r="A999" s="86" t="s">
        <v>2831</v>
      </c>
      <c r="B999" s="79">
        <v>4</v>
      </c>
      <c r="C999" s="104">
        <v>0.0018475962640494396</v>
      </c>
      <c r="D999" s="79" t="s">
        <v>2408</v>
      </c>
      <c r="E999" s="79" t="b">
        <v>0</v>
      </c>
      <c r="F999" s="79" t="b">
        <v>0</v>
      </c>
      <c r="G999" s="79" t="b">
        <v>0</v>
      </c>
    </row>
    <row r="1000" spans="1:7" ht="15">
      <c r="A1000" s="86" t="s">
        <v>2514</v>
      </c>
      <c r="B1000" s="79">
        <v>4</v>
      </c>
      <c r="C1000" s="104">
        <v>0.0018475962640494396</v>
      </c>
      <c r="D1000" s="79" t="s">
        <v>2408</v>
      </c>
      <c r="E1000" s="79" t="b">
        <v>0</v>
      </c>
      <c r="F1000" s="79" t="b">
        <v>0</v>
      </c>
      <c r="G1000" s="79" t="b">
        <v>0</v>
      </c>
    </row>
    <row r="1001" spans="1:7" ht="15">
      <c r="A1001" s="86" t="s">
        <v>1072</v>
      </c>
      <c r="B1001" s="79">
        <v>4</v>
      </c>
      <c r="C1001" s="104">
        <v>0.0018475962640494396</v>
      </c>
      <c r="D1001" s="79" t="s">
        <v>2408</v>
      </c>
      <c r="E1001" s="79" t="b">
        <v>0</v>
      </c>
      <c r="F1001" s="79" t="b">
        <v>0</v>
      </c>
      <c r="G1001" s="79" t="b">
        <v>0</v>
      </c>
    </row>
    <row r="1002" spans="1:7" ht="15">
      <c r="A1002" s="86" t="s">
        <v>2619</v>
      </c>
      <c r="B1002" s="79">
        <v>4</v>
      </c>
      <c r="C1002" s="104">
        <v>0.0018475962640494396</v>
      </c>
      <c r="D1002" s="79" t="s">
        <v>2408</v>
      </c>
      <c r="E1002" s="79" t="b">
        <v>1</v>
      </c>
      <c r="F1002" s="79" t="b">
        <v>0</v>
      </c>
      <c r="G1002" s="79" t="b">
        <v>0</v>
      </c>
    </row>
    <row r="1003" spans="1:7" ht="15">
      <c r="A1003" s="86" t="s">
        <v>1018</v>
      </c>
      <c r="B1003" s="79">
        <v>4</v>
      </c>
      <c r="C1003" s="104">
        <v>0.0018475962640494396</v>
      </c>
      <c r="D1003" s="79" t="s">
        <v>2408</v>
      </c>
      <c r="E1003" s="79" t="b">
        <v>0</v>
      </c>
      <c r="F1003" s="79" t="b">
        <v>0</v>
      </c>
      <c r="G1003" s="79" t="b">
        <v>0</v>
      </c>
    </row>
    <row r="1004" spans="1:7" ht="15">
      <c r="A1004" s="86" t="s">
        <v>2483</v>
      </c>
      <c r="B1004" s="79">
        <v>4</v>
      </c>
      <c r="C1004" s="104">
        <v>0.0018475962640494396</v>
      </c>
      <c r="D1004" s="79" t="s">
        <v>2408</v>
      </c>
      <c r="E1004" s="79" t="b">
        <v>0</v>
      </c>
      <c r="F1004" s="79" t="b">
        <v>0</v>
      </c>
      <c r="G1004" s="79" t="b">
        <v>0</v>
      </c>
    </row>
    <row r="1005" spans="1:7" ht="15">
      <c r="A1005" s="86" t="s">
        <v>2485</v>
      </c>
      <c r="B1005" s="79">
        <v>4</v>
      </c>
      <c r="C1005" s="104">
        <v>0.0018475962640494396</v>
      </c>
      <c r="D1005" s="79" t="s">
        <v>2408</v>
      </c>
      <c r="E1005" s="79" t="b">
        <v>0</v>
      </c>
      <c r="F1005" s="79" t="b">
        <v>0</v>
      </c>
      <c r="G1005" s="79" t="b">
        <v>0</v>
      </c>
    </row>
    <row r="1006" spans="1:7" ht="15">
      <c r="A1006" s="86" t="s">
        <v>2771</v>
      </c>
      <c r="B1006" s="79">
        <v>4</v>
      </c>
      <c r="C1006" s="104">
        <v>0.0019852698030117535</v>
      </c>
      <c r="D1006" s="79" t="s">
        <v>2408</v>
      </c>
      <c r="E1006" s="79" t="b">
        <v>0</v>
      </c>
      <c r="F1006" s="79" t="b">
        <v>0</v>
      </c>
      <c r="G1006" s="79" t="b">
        <v>0</v>
      </c>
    </row>
    <row r="1007" spans="1:7" ht="15">
      <c r="A1007" s="86" t="s">
        <v>3472</v>
      </c>
      <c r="B1007" s="79">
        <v>4</v>
      </c>
      <c r="C1007" s="104">
        <v>0.0018475962640494396</v>
      </c>
      <c r="D1007" s="79" t="s">
        <v>2408</v>
      </c>
      <c r="E1007" s="79" t="b">
        <v>0</v>
      </c>
      <c r="F1007" s="79" t="b">
        <v>0</v>
      </c>
      <c r="G1007" s="79" t="b">
        <v>0</v>
      </c>
    </row>
    <row r="1008" spans="1:7" ht="15">
      <c r="A1008" s="86" t="s">
        <v>2444</v>
      </c>
      <c r="B1008" s="79">
        <v>4</v>
      </c>
      <c r="C1008" s="104">
        <v>0.0018475962640494396</v>
      </c>
      <c r="D1008" s="79" t="s">
        <v>2408</v>
      </c>
      <c r="E1008" s="79" t="b">
        <v>0</v>
      </c>
      <c r="F1008" s="79" t="b">
        <v>0</v>
      </c>
      <c r="G1008" s="79" t="b">
        <v>0</v>
      </c>
    </row>
    <row r="1009" spans="1:7" ht="15">
      <c r="A1009" s="86" t="s">
        <v>3484</v>
      </c>
      <c r="B1009" s="79">
        <v>4</v>
      </c>
      <c r="C1009" s="104">
        <v>0.0018475962640494396</v>
      </c>
      <c r="D1009" s="79" t="s">
        <v>2408</v>
      </c>
      <c r="E1009" s="79" t="b">
        <v>0</v>
      </c>
      <c r="F1009" s="79" t="b">
        <v>0</v>
      </c>
      <c r="G1009" s="79" t="b">
        <v>0</v>
      </c>
    </row>
    <row r="1010" spans="1:7" ht="15">
      <c r="A1010" s="86" t="s">
        <v>2766</v>
      </c>
      <c r="B1010" s="79">
        <v>4</v>
      </c>
      <c r="C1010" s="104">
        <v>0.0018475962640494396</v>
      </c>
      <c r="D1010" s="79" t="s">
        <v>2408</v>
      </c>
      <c r="E1010" s="79" t="b">
        <v>0</v>
      </c>
      <c r="F1010" s="79" t="b">
        <v>0</v>
      </c>
      <c r="G1010" s="79" t="b">
        <v>0</v>
      </c>
    </row>
    <row r="1011" spans="1:7" ht="15">
      <c r="A1011" s="86" t="s">
        <v>2603</v>
      </c>
      <c r="B1011" s="79">
        <v>4</v>
      </c>
      <c r="C1011" s="104">
        <v>0.0018475962640494396</v>
      </c>
      <c r="D1011" s="79" t="s">
        <v>2408</v>
      </c>
      <c r="E1011" s="79" t="b">
        <v>0</v>
      </c>
      <c r="F1011" s="79" t="b">
        <v>0</v>
      </c>
      <c r="G1011" s="79" t="b">
        <v>0</v>
      </c>
    </row>
    <row r="1012" spans="1:7" ht="15">
      <c r="A1012" s="86" t="s">
        <v>2541</v>
      </c>
      <c r="B1012" s="79">
        <v>4</v>
      </c>
      <c r="C1012" s="104">
        <v>0.0018475962640494396</v>
      </c>
      <c r="D1012" s="79" t="s">
        <v>2408</v>
      </c>
      <c r="E1012" s="79" t="b">
        <v>0</v>
      </c>
      <c r="F1012" s="79" t="b">
        <v>0</v>
      </c>
      <c r="G1012" s="79" t="b">
        <v>0</v>
      </c>
    </row>
    <row r="1013" spans="1:7" ht="15">
      <c r="A1013" s="86" t="s">
        <v>2512</v>
      </c>
      <c r="B1013" s="79">
        <v>4</v>
      </c>
      <c r="C1013" s="104">
        <v>0.0018475962640494396</v>
      </c>
      <c r="D1013" s="79" t="s">
        <v>2408</v>
      </c>
      <c r="E1013" s="79" t="b">
        <v>1</v>
      </c>
      <c r="F1013" s="79" t="b">
        <v>0</v>
      </c>
      <c r="G1013" s="79" t="b">
        <v>0</v>
      </c>
    </row>
    <row r="1014" spans="1:7" ht="15">
      <c r="A1014" s="86" t="s">
        <v>879</v>
      </c>
      <c r="B1014" s="79">
        <v>4</v>
      </c>
      <c r="C1014" s="104">
        <v>0.0018475962640494396</v>
      </c>
      <c r="D1014" s="79" t="s">
        <v>2408</v>
      </c>
      <c r="E1014" s="79" t="b">
        <v>0</v>
      </c>
      <c r="F1014" s="79" t="b">
        <v>0</v>
      </c>
      <c r="G1014" s="79" t="b">
        <v>0</v>
      </c>
    </row>
    <row r="1015" spans="1:7" ht="15">
      <c r="A1015" s="86" t="s">
        <v>3486</v>
      </c>
      <c r="B1015" s="79">
        <v>4</v>
      </c>
      <c r="C1015" s="104">
        <v>0.0018475962640494396</v>
      </c>
      <c r="D1015" s="79" t="s">
        <v>2408</v>
      </c>
      <c r="E1015" s="79" t="b">
        <v>0</v>
      </c>
      <c r="F1015" s="79" t="b">
        <v>0</v>
      </c>
      <c r="G1015" s="79" t="b">
        <v>0</v>
      </c>
    </row>
    <row r="1016" spans="1:7" ht="15">
      <c r="A1016" s="86" t="s">
        <v>2552</v>
      </c>
      <c r="B1016" s="79">
        <v>4</v>
      </c>
      <c r="C1016" s="104">
        <v>0.0018475962640494396</v>
      </c>
      <c r="D1016" s="79" t="s">
        <v>2408</v>
      </c>
      <c r="E1016" s="79" t="b">
        <v>0</v>
      </c>
      <c r="F1016" s="79" t="b">
        <v>0</v>
      </c>
      <c r="G1016" s="79" t="b">
        <v>0</v>
      </c>
    </row>
    <row r="1017" spans="1:7" ht="15">
      <c r="A1017" s="86" t="s">
        <v>2721</v>
      </c>
      <c r="B1017" s="79">
        <v>4</v>
      </c>
      <c r="C1017" s="104">
        <v>0.0018475962640494396</v>
      </c>
      <c r="D1017" s="79" t="s">
        <v>2408</v>
      </c>
      <c r="E1017" s="79" t="b">
        <v>0</v>
      </c>
      <c r="F1017" s="79" t="b">
        <v>1</v>
      </c>
      <c r="G1017" s="79" t="b">
        <v>0</v>
      </c>
    </row>
    <row r="1018" spans="1:7" ht="15">
      <c r="A1018" s="86" t="s">
        <v>3482</v>
      </c>
      <c r="B1018" s="79">
        <v>4</v>
      </c>
      <c r="C1018" s="104">
        <v>0.0018475962640494396</v>
      </c>
      <c r="D1018" s="79" t="s">
        <v>2408</v>
      </c>
      <c r="E1018" s="79" t="b">
        <v>0</v>
      </c>
      <c r="F1018" s="79" t="b">
        <v>0</v>
      </c>
      <c r="G1018" s="79" t="b">
        <v>0</v>
      </c>
    </row>
    <row r="1019" spans="1:7" ht="15">
      <c r="A1019" s="86" t="s">
        <v>3470</v>
      </c>
      <c r="B1019" s="79">
        <v>4</v>
      </c>
      <c r="C1019" s="104">
        <v>0.0018475962640494396</v>
      </c>
      <c r="D1019" s="79" t="s">
        <v>2408</v>
      </c>
      <c r="E1019" s="79" t="b">
        <v>0</v>
      </c>
      <c r="F1019" s="79" t="b">
        <v>0</v>
      </c>
      <c r="G1019" s="79" t="b">
        <v>0</v>
      </c>
    </row>
    <row r="1020" spans="1:7" ht="15">
      <c r="A1020" s="86" t="s">
        <v>2516</v>
      </c>
      <c r="B1020" s="79">
        <v>4</v>
      </c>
      <c r="C1020" s="104">
        <v>0.0018475962640494396</v>
      </c>
      <c r="D1020" s="79" t="s">
        <v>2408</v>
      </c>
      <c r="E1020" s="79" t="b">
        <v>0</v>
      </c>
      <c r="F1020" s="79" t="b">
        <v>0</v>
      </c>
      <c r="G1020" s="79" t="b">
        <v>0</v>
      </c>
    </row>
    <row r="1021" spans="1:7" ht="15">
      <c r="A1021" s="86" t="s">
        <v>3483</v>
      </c>
      <c r="B1021" s="79">
        <v>4</v>
      </c>
      <c r="C1021" s="104">
        <v>0.0018475962640494396</v>
      </c>
      <c r="D1021" s="79" t="s">
        <v>2408</v>
      </c>
      <c r="E1021" s="79" t="b">
        <v>0</v>
      </c>
      <c r="F1021" s="79" t="b">
        <v>0</v>
      </c>
      <c r="G1021" s="79" t="b">
        <v>0</v>
      </c>
    </row>
    <row r="1022" spans="1:7" ht="15">
      <c r="A1022" s="86" t="s">
        <v>2631</v>
      </c>
      <c r="B1022" s="79">
        <v>4</v>
      </c>
      <c r="C1022" s="104">
        <v>0.0018475962640494396</v>
      </c>
      <c r="D1022" s="79" t="s">
        <v>2408</v>
      </c>
      <c r="E1022" s="79" t="b">
        <v>0</v>
      </c>
      <c r="F1022" s="79" t="b">
        <v>0</v>
      </c>
      <c r="G1022" s="79" t="b">
        <v>0</v>
      </c>
    </row>
    <row r="1023" spans="1:7" ht="15">
      <c r="A1023" s="86" t="s">
        <v>2490</v>
      </c>
      <c r="B1023" s="79">
        <v>4</v>
      </c>
      <c r="C1023" s="104">
        <v>0.0018475962640494396</v>
      </c>
      <c r="D1023" s="79" t="s">
        <v>2408</v>
      </c>
      <c r="E1023" s="79" t="b">
        <v>0</v>
      </c>
      <c r="F1023" s="79" t="b">
        <v>0</v>
      </c>
      <c r="G1023" s="79" t="b">
        <v>0</v>
      </c>
    </row>
    <row r="1024" spans="1:7" ht="15">
      <c r="A1024" s="86" t="s">
        <v>2650</v>
      </c>
      <c r="B1024" s="79">
        <v>4</v>
      </c>
      <c r="C1024" s="104">
        <v>0.0018475962640494396</v>
      </c>
      <c r="D1024" s="79" t="s">
        <v>2408</v>
      </c>
      <c r="E1024" s="79" t="b">
        <v>0</v>
      </c>
      <c r="F1024" s="79" t="b">
        <v>0</v>
      </c>
      <c r="G1024" s="79" t="b">
        <v>0</v>
      </c>
    </row>
    <row r="1025" spans="1:7" ht="15">
      <c r="A1025" s="86" t="s">
        <v>873</v>
      </c>
      <c r="B1025" s="79">
        <v>4</v>
      </c>
      <c r="C1025" s="104">
        <v>0.0018475962640494396</v>
      </c>
      <c r="D1025" s="79" t="s">
        <v>2408</v>
      </c>
      <c r="E1025" s="79" t="b">
        <v>0</v>
      </c>
      <c r="F1025" s="79" t="b">
        <v>0</v>
      </c>
      <c r="G1025" s="79" t="b">
        <v>0</v>
      </c>
    </row>
    <row r="1026" spans="1:7" ht="15">
      <c r="A1026" s="86" t="s">
        <v>2545</v>
      </c>
      <c r="B1026" s="79">
        <v>4</v>
      </c>
      <c r="C1026" s="104">
        <v>0.0018475962640494396</v>
      </c>
      <c r="D1026" s="79" t="s">
        <v>2408</v>
      </c>
      <c r="E1026" s="79" t="b">
        <v>0</v>
      </c>
      <c r="F1026" s="79" t="b">
        <v>0</v>
      </c>
      <c r="G1026" s="79" t="b">
        <v>0</v>
      </c>
    </row>
    <row r="1027" spans="1:7" ht="15">
      <c r="A1027" s="86" t="s">
        <v>1044</v>
      </c>
      <c r="B1027" s="79">
        <v>4</v>
      </c>
      <c r="C1027" s="104">
        <v>0.0018475962640494396</v>
      </c>
      <c r="D1027" s="79" t="s">
        <v>2408</v>
      </c>
      <c r="E1027" s="79" t="b">
        <v>0</v>
      </c>
      <c r="F1027" s="79" t="b">
        <v>0</v>
      </c>
      <c r="G1027" s="79" t="b">
        <v>0</v>
      </c>
    </row>
    <row r="1028" spans="1:7" ht="15">
      <c r="A1028" s="86" t="s">
        <v>990</v>
      </c>
      <c r="B1028" s="79">
        <v>4</v>
      </c>
      <c r="C1028" s="104">
        <v>0.0019852698030117535</v>
      </c>
      <c r="D1028" s="79" t="s">
        <v>2408</v>
      </c>
      <c r="E1028" s="79" t="b">
        <v>0</v>
      </c>
      <c r="F1028" s="79" t="b">
        <v>0</v>
      </c>
      <c r="G1028" s="79" t="b">
        <v>0</v>
      </c>
    </row>
    <row r="1029" spans="1:7" ht="15">
      <c r="A1029" s="86" t="s">
        <v>300</v>
      </c>
      <c r="B1029" s="79">
        <v>4</v>
      </c>
      <c r="C1029" s="104">
        <v>0.0018475962640494396</v>
      </c>
      <c r="D1029" s="79" t="s">
        <v>2408</v>
      </c>
      <c r="E1029" s="79" t="b">
        <v>0</v>
      </c>
      <c r="F1029" s="79" t="b">
        <v>0</v>
      </c>
      <c r="G1029" s="79" t="b">
        <v>0</v>
      </c>
    </row>
    <row r="1030" spans="1:7" ht="15">
      <c r="A1030" s="86" t="s">
        <v>2817</v>
      </c>
      <c r="B1030" s="79">
        <v>4</v>
      </c>
      <c r="C1030" s="104">
        <v>0.0018475962640494396</v>
      </c>
      <c r="D1030" s="79" t="s">
        <v>2408</v>
      </c>
      <c r="E1030" s="79" t="b">
        <v>0</v>
      </c>
      <c r="F1030" s="79" t="b">
        <v>0</v>
      </c>
      <c r="G1030" s="79" t="b">
        <v>0</v>
      </c>
    </row>
    <row r="1031" spans="1:7" ht="15">
      <c r="A1031" s="86" t="s">
        <v>2818</v>
      </c>
      <c r="B1031" s="79">
        <v>4</v>
      </c>
      <c r="C1031" s="104">
        <v>0.0018475962640494396</v>
      </c>
      <c r="D1031" s="79" t="s">
        <v>2408</v>
      </c>
      <c r="E1031" s="79" t="b">
        <v>0</v>
      </c>
      <c r="F1031" s="79" t="b">
        <v>0</v>
      </c>
      <c r="G1031" s="79" t="b">
        <v>0</v>
      </c>
    </row>
    <row r="1032" spans="1:7" ht="15">
      <c r="A1032" s="86" t="s">
        <v>2819</v>
      </c>
      <c r="B1032" s="79">
        <v>4</v>
      </c>
      <c r="C1032" s="104">
        <v>0.0018475962640494396</v>
      </c>
      <c r="D1032" s="79" t="s">
        <v>2408</v>
      </c>
      <c r="E1032" s="79" t="b">
        <v>0</v>
      </c>
      <c r="F1032" s="79" t="b">
        <v>0</v>
      </c>
      <c r="G1032" s="79" t="b">
        <v>0</v>
      </c>
    </row>
    <row r="1033" spans="1:7" ht="15">
      <c r="A1033" s="86" t="s">
        <v>3485</v>
      </c>
      <c r="B1033" s="79">
        <v>4</v>
      </c>
      <c r="C1033" s="104">
        <v>0.0018475962640494396</v>
      </c>
      <c r="D1033" s="79" t="s">
        <v>2408</v>
      </c>
      <c r="E1033" s="79" t="b">
        <v>0</v>
      </c>
      <c r="F1033" s="79" t="b">
        <v>0</v>
      </c>
      <c r="G1033" s="79" t="b">
        <v>0</v>
      </c>
    </row>
    <row r="1034" spans="1:7" ht="15">
      <c r="A1034" s="86" t="s">
        <v>2726</v>
      </c>
      <c r="B1034" s="79">
        <v>4</v>
      </c>
      <c r="C1034" s="104">
        <v>0.0018475962640494396</v>
      </c>
      <c r="D1034" s="79" t="s">
        <v>2408</v>
      </c>
      <c r="E1034" s="79" t="b">
        <v>0</v>
      </c>
      <c r="F1034" s="79" t="b">
        <v>0</v>
      </c>
      <c r="G1034" s="79" t="b">
        <v>0</v>
      </c>
    </row>
    <row r="1035" spans="1:7" ht="15">
      <c r="A1035" s="86" t="s">
        <v>2820</v>
      </c>
      <c r="B1035" s="79">
        <v>4</v>
      </c>
      <c r="C1035" s="104">
        <v>0.0018475962640494396</v>
      </c>
      <c r="D1035" s="79" t="s">
        <v>2408</v>
      </c>
      <c r="E1035" s="79" t="b">
        <v>0</v>
      </c>
      <c r="F1035" s="79" t="b">
        <v>0</v>
      </c>
      <c r="G1035" s="79" t="b">
        <v>0</v>
      </c>
    </row>
    <row r="1036" spans="1:7" ht="15">
      <c r="A1036" s="86" t="s">
        <v>2604</v>
      </c>
      <c r="B1036" s="79">
        <v>4</v>
      </c>
      <c r="C1036" s="104">
        <v>0.0018475962640494396</v>
      </c>
      <c r="D1036" s="79" t="s">
        <v>2408</v>
      </c>
      <c r="E1036" s="79" t="b">
        <v>0</v>
      </c>
      <c r="F1036" s="79" t="b">
        <v>0</v>
      </c>
      <c r="G1036" s="79" t="b">
        <v>0</v>
      </c>
    </row>
    <row r="1037" spans="1:7" ht="15">
      <c r="A1037" s="86" t="s">
        <v>2821</v>
      </c>
      <c r="B1037" s="79">
        <v>4</v>
      </c>
      <c r="C1037" s="104">
        <v>0.0018475962640494396</v>
      </c>
      <c r="D1037" s="79" t="s">
        <v>2408</v>
      </c>
      <c r="E1037" s="79" t="b">
        <v>0</v>
      </c>
      <c r="F1037" s="79" t="b">
        <v>0</v>
      </c>
      <c r="G1037" s="79" t="b">
        <v>0</v>
      </c>
    </row>
    <row r="1038" spans="1:7" ht="15">
      <c r="A1038" s="86" t="s">
        <v>3471</v>
      </c>
      <c r="B1038" s="79">
        <v>4</v>
      </c>
      <c r="C1038" s="104">
        <v>0.0018475962640494396</v>
      </c>
      <c r="D1038" s="79" t="s">
        <v>2408</v>
      </c>
      <c r="E1038" s="79" t="b">
        <v>0</v>
      </c>
      <c r="F1038" s="79" t="b">
        <v>0</v>
      </c>
      <c r="G1038" s="79" t="b">
        <v>0</v>
      </c>
    </row>
    <row r="1039" spans="1:7" ht="15">
      <c r="A1039" s="86" t="s">
        <v>3481</v>
      </c>
      <c r="B1039" s="79">
        <v>4</v>
      </c>
      <c r="C1039" s="104">
        <v>0.0018475962640494396</v>
      </c>
      <c r="D1039" s="79" t="s">
        <v>2408</v>
      </c>
      <c r="E1039" s="79" t="b">
        <v>0</v>
      </c>
      <c r="F1039" s="79" t="b">
        <v>0</v>
      </c>
      <c r="G1039" s="79" t="b">
        <v>0</v>
      </c>
    </row>
    <row r="1040" spans="1:7" ht="15">
      <c r="A1040" s="86" t="s">
        <v>2559</v>
      </c>
      <c r="B1040" s="79">
        <v>4</v>
      </c>
      <c r="C1040" s="104">
        <v>0.002179309757894047</v>
      </c>
      <c r="D1040" s="79" t="s">
        <v>2408</v>
      </c>
      <c r="E1040" s="79" t="b">
        <v>0</v>
      </c>
      <c r="F1040" s="79" t="b">
        <v>0</v>
      </c>
      <c r="G1040" s="79" t="b">
        <v>0</v>
      </c>
    </row>
    <row r="1041" spans="1:7" ht="15">
      <c r="A1041" s="86" t="s">
        <v>2674</v>
      </c>
      <c r="B1041" s="79">
        <v>4</v>
      </c>
      <c r="C1041" s="104">
        <v>0.0018475962640494396</v>
      </c>
      <c r="D1041" s="79" t="s">
        <v>2408</v>
      </c>
      <c r="E1041" s="79" t="b">
        <v>0</v>
      </c>
      <c r="F1041" s="79" t="b">
        <v>0</v>
      </c>
      <c r="G1041" s="79" t="b">
        <v>0</v>
      </c>
    </row>
    <row r="1042" spans="1:7" ht="15">
      <c r="A1042" s="86" t="s">
        <v>921</v>
      </c>
      <c r="B1042" s="79">
        <v>4</v>
      </c>
      <c r="C1042" s="104">
        <v>0.0018475962640494396</v>
      </c>
      <c r="D1042" s="79" t="s">
        <v>2408</v>
      </c>
      <c r="E1042" s="79" t="b">
        <v>0</v>
      </c>
      <c r="F1042" s="79" t="b">
        <v>0</v>
      </c>
      <c r="G1042" s="79" t="b">
        <v>0</v>
      </c>
    </row>
    <row r="1043" spans="1:7" ht="15">
      <c r="A1043" s="86" t="s">
        <v>2840</v>
      </c>
      <c r="B1043" s="79">
        <v>4</v>
      </c>
      <c r="C1043" s="104">
        <v>0.0018475962640494396</v>
      </c>
      <c r="D1043" s="79" t="s">
        <v>2408</v>
      </c>
      <c r="E1043" s="79" t="b">
        <v>0</v>
      </c>
      <c r="F1043" s="79" t="b">
        <v>0</v>
      </c>
      <c r="G1043" s="79" t="b">
        <v>0</v>
      </c>
    </row>
    <row r="1044" spans="1:7" ht="15">
      <c r="A1044" s="86" t="s">
        <v>941</v>
      </c>
      <c r="B1044" s="79">
        <v>4</v>
      </c>
      <c r="C1044" s="104">
        <v>0.0018475962640494396</v>
      </c>
      <c r="D1044" s="79" t="s">
        <v>2408</v>
      </c>
      <c r="E1044" s="79" t="b">
        <v>0</v>
      </c>
      <c r="F1044" s="79" t="b">
        <v>0</v>
      </c>
      <c r="G1044" s="79" t="b">
        <v>0</v>
      </c>
    </row>
    <row r="1045" spans="1:7" ht="15">
      <c r="A1045" s="86" t="s">
        <v>2772</v>
      </c>
      <c r="B1045" s="79">
        <v>4</v>
      </c>
      <c r="C1045" s="104">
        <v>0.0018475962640494396</v>
      </c>
      <c r="D1045" s="79" t="s">
        <v>2408</v>
      </c>
      <c r="E1045" s="79" t="b">
        <v>0</v>
      </c>
      <c r="F1045" s="79" t="b">
        <v>0</v>
      </c>
      <c r="G1045" s="79" t="b">
        <v>0</v>
      </c>
    </row>
    <row r="1046" spans="1:7" ht="15">
      <c r="A1046" s="86" t="s">
        <v>1013</v>
      </c>
      <c r="B1046" s="79">
        <v>3</v>
      </c>
      <c r="C1046" s="104">
        <v>0.0014889523522588152</v>
      </c>
      <c r="D1046" s="79" t="s">
        <v>2408</v>
      </c>
      <c r="E1046" s="79" t="b">
        <v>0</v>
      </c>
      <c r="F1046" s="79" t="b">
        <v>0</v>
      </c>
      <c r="G1046" s="79" t="b">
        <v>0</v>
      </c>
    </row>
    <row r="1047" spans="1:7" ht="15">
      <c r="A1047" s="86" t="s">
        <v>2804</v>
      </c>
      <c r="B1047" s="79">
        <v>3</v>
      </c>
      <c r="C1047" s="104">
        <v>0.0014889523522588152</v>
      </c>
      <c r="D1047" s="79" t="s">
        <v>2408</v>
      </c>
      <c r="E1047" s="79" t="b">
        <v>0</v>
      </c>
      <c r="F1047" s="79" t="b">
        <v>0</v>
      </c>
      <c r="G1047" s="79" t="b">
        <v>0</v>
      </c>
    </row>
    <row r="1048" spans="1:7" ht="15">
      <c r="A1048" s="86" t="s">
        <v>2861</v>
      </c>
      <c r="B1048" s="79">
        <v>3</v>
      </c>
      <c r="C1048" s="104">
        <v>0.0014889523522588152</v>
      </c>
      <c r="D1048" s="79" t="s">
        <v>2408</v>
      </c>
      <c r="E1048" s="79" t="b">
        <v>0</v>
      </c>
      <c r="F1048" s="79" t="b">
        <v>0</v>
      </c>
      <c r="G1048" s="79" t="b">
        <v>0</v>
      </c>
    </row>
    <row r="1049" spans="1:7" ht="15">
      <c r="A1049" s="86" t="s">
        <v>2643</v>
      </c>
      <c r="B1049" s="79">
        <v>3</v>
      </c>
      <c r="C1049" s="104">
        <v>0.0014889523522588152</v>
      </c>
      <c r="D1049" s="79" t="s">
        <v>2408</v>
      </c>
      <c r="E1049" s="79" t="b">
        <v>1</v>
      </c>
      <c r="F1049" s="79" t="b">
        <v>0</v>
      </c>
      <c r="G1049" s="79" t="b">
        <v>0</v>
      </c>
    </row>
    <row r="1050" spans="1:7" ht="15">
      <c r="A1050" s="86" t="s">
        <v>2806</v>
      </c>
      <c r="B1050" s="79">
        <v>3</v>
      </c>
      <c r="C1050" s="104">
        <v>0.0014889523522588152</v>
      </c>
      <c r="D1050" s="79" t="s">
        <v>2408</v>
      </c>
      <c r="E1050" s="79" t="b">
        <v>0</v>
      </c>
      <c r="F1050" s="79" t="b">
        <v>1</v>
      </c>
      <c r="G1050" s="79" t="b">
        <v>0</v>
      </c>
    </row>
    <row r="1051" spans="1:7" ht="15">
      <c r="A1051" s="86" t="s">
        <v>2465</v>
      </c>
      <c r="B1051" s="79">
        <v>3</v>
      </c>
      <c r="C1051" s="104">
        <v>0.0014889523522588152</v>
      </c>
      <c r="D1051" s="79" t="s">
        <v>2408</v>
      </c>
      <c r="E1051" s="79" t="b">
        <v>0</v>
      </c>
      <c r="F1051" s="79" t="b">
        <v>0</v>
      </c>
      <c r="G1051" s="79" t="b">
        <v>0</v>
      </c>
    </row>
    <row r="1052" spans="1:7" ht="15">
      <c r="A1052" s="86" t="s">
        <v>2874</v>
      </c>
      <c r="B1052" s="79">
        <v>3</v>
      </c>
      <c r="C1052" s="104">
        <v>0.0014889523522588152</v>
      </c>
      <c r="D1052" s="79" t="s">
        <v>2408</v>
      </c>
      <c r="E1052" s="79" t="b">
        <v>0</v>
      </c>
      <c r="F1052" s="79" t="b">
        <v>0</v>
      </c>
      <c r="G1052" s="79" t="b">
        <v>0</v>
      </c>
    </row>
    <row r="1053" spans="1:7" ht="15">
      <c r="A1053" s="86" t="s">
        <v>2768</v>
      </c>
      <c r="B1053" s="79">
        <v>3</v>
      </c>
      <c r="C1053" s="104">
        <v>0.0014889523522588152</v>
      </c>
      <c r="D1053" s="79" t="s">
        <v>2408</v>
      </c>
      <c r="E1053" s="79" t="b">
        <v>0</v>
      </c>
      <c r="F1053" s="79" t="b">
        <v>0</v>
      </c>
      <c r="G1053" s="79" t="b">
        <v>0</v>
      </c>
    </row>
    <row r="1054" spans="1:7" ht="15">
      <c r="A1054" s="86" t="s">
        <v>2714</v>
      </c>
      <c r="B1054" s="79">
        <v>3</v>
      </c>
      <c r="C1054" s="104">
        <v>0.0014889523522588152</v>
      </c>
      <c r="D1054" s="79" t="s">
        <v>2408</v>
      </c>
      <c r="E1054" s="79" t="b">
        <v>0</v>
      </c>
      <c r="F1054" s="79" t="b">
        <v>0</v>
      </c>
      <c r="G1054" s="79" t="b">
        <v>0</v>
      </c>
    </row>
    <row r="1055" spans="1:7" ht="15">
      <c r="A1055" s="86" t="s">
        <v>906</v>
      </c>
      <c r="B1055" s="79">
        <v>3</v>
      </c>
      <c r="C1055" s="104">
        <v>0.0014889523522588152</v>
      </c>
      <c r="D1055" s="79" t="s">
        <v>2408</v>
      </c>
      <c r="E1055" s="79" t="b">
        <v>0</v>
      </c>
      <c r="F1055" s="79" t="b">
        <v>0</v>
      </c>
      <c r="G1055" s="79" t="b">
        <v>0</v>
      </c>
    </row>
    <row r="1056" spans="1:7" ht="15">
      <c r="A1056" s="86" t="s">
        <v>895</v>
      </c>
      <c r="B1056" s="79">
        <v>3</v>
      </c>
      <c r="C1056" s="104">
        <v>0.0014889523522588152</v>
      </c>
      <c r="D1056" s="79" t="s">
        <v>2408</v>
      </c>
      <c r="E1056" s="79" t="b">
        <v>0</v>
      </c>
      <c r="F1056" s="79" t="b">
        <v>0</v>
      </c>
      <c r="G1056" s="79" t="b">
        <v>0</v>
      </c>
    </row>
    <row r="1057" spans="1:7" ht="15">
      <c r="A1057" s="86" t="s">
        <v>2601</v>
      </c>
      <c r="B1057" s="79">
        <v>3</v>
      </c>
      <c r="C1057" s="104">
        <v>0.0014889523522588152</v>
      </c>
      <c r="D1057" s="79" t="s">
        <v>2408</v>
      </c>
      <c r="E1057" s="79" t="b">
        <v>0</v>
      </c>
      <c r="F1057" s="79" t="b">
        <v>0</v>
      </c>
      <c r="G1057" s="79" t="b">
        <v>0</v>
      </c>
    </row>
    <row r="1058" spans="1:7" ht="15">
      <c r="A1058" s="86" t="s">
        <v>2498</v>
      </c>
      <c r="B1058" s="79">
        <v>3</v>
      </c>
      <c r="C1058" s="104">
        <v>0.0014889523522588152</v>
      </c>
      <c r="D1058" s="79" t="s">
        <v>2408</v>
      </c>
      <c r="E1058" s="79" t="b">
        <v>0</v>
      </c>
      <c r="F1058" s="79" t="b">
        <v>0</v>
      </c>
      <c r="G1058" s="79" t="b">
        <v>0</v>
      </c>
    </row>
    <row r="1059" spans="1:7" ht="15">
      <c r="A1059" s="86" t="s">
        <v>2435</v>
      </c>
      <c r="B1059" s="79">
        <v>3</v>
      </c>
      <c r="C1059" s="104">
        <v>0.0014889523522588152</v>
      </c>
      <c r="D1059" s="79" t="s">
        <v>2408</v>
      </c>
      <c r="E1059" s="79" t="b">
        <v>0</v>
      </c>
      <c r="F1059" s="79" t="b">
        <v>0</v>
      </c>
      <c r="G1059" s="79" t="b">
        <v>0</v>
      </c>
    </row>
    <row r="1060" spans="1:7" ht="15">
      <c r="A1060" s="86" t="s">
        <v>2755</v>
      </c>
      <c r="B1060" s="79">
        <v>3</v>
      </c>
      <c r="C1060" s="104">
        <v>0.0014889523522588152</v>
      </c>
      <c r="D1060" s="79" t="s">
        <v>2408</v>
      </c>
      <c r="E1060" s="79" t="b">
        <v>0</v>
      </c>
      <c r="F1060" s="79" t="b">
        <v>0</v>
      </c>
      <c r="G1060" s="79" t="b">
        <v>0</v>
      </c>
    </row>
    <row r="1061" spans="1:7" ht="15">
      <c r="A1061" s="86" t="s">
        <v>2493</v>
      </c>
      <c r="B1061" s="79">
        <v>3</v>
      </c>
      <c r="C1061" s="104">
        <v>0.0014889523522588152</v>
      </c>
      <c r="D1061" s="79" t="s">
        <v>2408</v>
      </c>
      <c r="E1061" s="79" t="b">
        <v>0</v>
      </c>
      <c r="F1061" s="79" t="b">
        <v>0</v>
      </c>
      <c r="G1061" s="79" t="b">
        <v>0</v>
      </c>
    </row>
    <row r="1062" spans="1:7" ht="15">
      <c r="A1062" s="86" t="s">
        <v>2916</v>
      </c>
      <c r="B1062" s="79">
        <v>3</v>
      </c>
      <c r="C1062" s="104">
        <v>0.0014889523522588152</v>
      </c>
      <c r="D1062" s="79" t="s">
        <v>2408</v>
      </c>
      <c r="E1062" s="79" t="b">
        <v>0</v>
      </c>
      <c r="F1062" s="79" t="b">
        <v>0</v>
      </c>
      <c r="G1062" s="79" t="b">
        <v>0</v>
      </c>
    </row>
    <row r="1063" spans="1:7" ht="15">
      <c r="A1063" s="86" t="s">
        <v>2769</v>
      </c>
      <c r="B1063" s="79">
        <v>3</v>
      </c>
      <c r="C1063" s="104">
        <v>0.0014889523522588152</v>
      </c>
      <c r="D1063" s="79" t="s">
        <v>2408</v>
      </c>
      <c r="E1063" s="79" t="b">
        <v>0</v>
      </c>
      <c r="F1063" s="79" t="b">
        <v>0</v>
      </c>
      <c r="G1063" s="79" t="b">
        <v>0</v>
      </c>
    </row>
    <row r="1064" spans="1:7" ht="15">
      <c r="A1064" s="86" t="s">
        <v>1107</v>
      </c>
      <c r="B1064" s="79">
        <v>3</v>
      </c>
      <c r="C1064" s="104">
        <v>0.0014889523522588152</v>
      </c>
      <c r="D1064" s="79" t="s">
        <v>2408</v>
      </c>
      <c r="E1064" s="79" t="b">
        <v>0</v>
      </c>
      <c r="F1064" s="79" t="b">
        <v>0</v>
      </c>
      <c r="G1064" s="79" t="b">
        <v>0</v>
      </c>
    </row>
    <row r="1065" spans="1:7" ht="15">
      <c r="A1065" s="86" t="s">
        <v>2711</v>
      </c>
      <c r="B1065" s="79">
        <v>3</v>
      </c>
      <c r="C1065" s="104">
        <v>0.0014889523522588152</v>
      </c>
      <c r="D1065" s="79" t="s">
        <v>2408</v>
      </c>
      <c r="E1065" s="79" t="b">
        <v>0</v>
      </c>
      <c r="F1065" s="79" t="b">
        <v>0</v>
      </c>
      <c r="G1065" s="79" t="b">
        <v>0</v>
      </c>
    </row>
    <row r="1066" spans="1:7" ht="15">
      <c r="A1066" s="86" t="s">
        <v>2449</v>
      </c>
      <c r="B1066" s="79">
        <v>3</v>
      </c>
      <c r="C1066" s="104">
        <v>0.0014889523522588152</v>
      </c>
      <c r="D1066" s="79" t="s">
        <v>2408</v>
      </c>
      <c r="E1066" s="79" t="b">
        <v>0</v>
      </c>
      <c r="F1066" s="79" t="b">
        <v>0</v>
      </c>
      <c r="G1066" s="79" t="b">
        <v>0</v>
      </c>
    </row>
    <row r="1067" spans="1:7" ht="15">
      <c r="A1067" s="86" t="s">
        <v>2725</v>
      </c>
      <c r="B1067" s="79">
        <v>3</v>
      </c>
      <c r="C1067" s="104">
        <v>0.0014889523522588152</v>
      </c>
      <c r="D1067" s="79" t="s">
        <v>2408</v>
      </c>
      <c r="E1067" s="79" t="b">
        <v>0</v>
      </c>
      <c r="F1067" s="79" t="b">
        <v>0</v>
      </c>
      <c r="G1067" s="79" t="b">
        <v>0</v>
      </c>
    </row>
    <row r="1068" spans="1:7" ht="15">
      <c r="A1068" s="86" t="s">
        <v>2497</v>
      </c>
      <c r="B1068" s="79">
        <v>3</v>
      </c>
      <c r="C1068" s="104">
        <v>0.0014889523522588152</v>
      </c>
      <c r="D1068" s="79" t="s">
        <v>2408</v>
      </c>
      <c r="E1068" s="79" t="b">
        <v>0</v>
      </c>
      <c r="F1068" s="79" t="b">
        <v>0</v>
      </c>
      <c r="G1068" s="79" t="b">
        <v>0</v>
      </c>
    </row>
    <row r="1069" spans="1:7" ht="15">
      <c r="A1069" s="86" t="s">
        <v>2588</v>
      </c>
      <c r="B1069" s="79">
        <v>3</v>
      </c>
      <c r="C1069" s="104">
        <v>0.0014889523522588152</v>
      </c>
      <c r="D1069" s="79" t="s">
        <v>2408</v>
      </c>
      <c r="E1069" s="79" t="b">
        <v>0</v>
      </c>
      <c r="F1069" s="79" t="b">
        <v>0</v>
      </c>
      <c r="G1069" s="79" t="b">
        <v>0</v>
      </c>
    </row>
    <row r="1070" spans="1:7" ht="15">
      <c r="A1070" s="86" t="s">
        <v>2451</v>
      </c>
      <c r="B1070" s="79">
        <v>3</v>
      </c>
      <c r="C1070" s="104">
        <v>0.0014889523522588152</v>
      </c>
      <c r="D1070" s="79" t="s">
        <v>2408</v>
      </c>
      <c r="E1070" s="79" t="b">
        <v>0</v>
      </c>
      <c r="F1070" s="79" t="b">
        <v>0</v>
      </c>
      <c r="G1070" s="79" t="b">
        <v>0</v>
      </c>
    </row>
    <row r="1071" spans="1:7" ht="15">
      <c r="A1071" s="86" t="s">
        <v>2704</v>
      </c>
      <c r="B1071" s="79">
        <v>3</v>
      </c>
      <c r="C1071" s="104">
        <v>0.0014889523522588152</v>
      </c>
      <c r="D1071" s="79" t="s">
        <v>2408</v>
      </c>
      <c r="E1071" s="79" t="b">
        <v>0</v>
      </c>
      <c r="F1071" s="79" t="b">
        <v>0</v>
      </c>
      <c r="G1071" s="79" t="b">
        <v>0</v>
      </c>
    </row>
    <row r="1072" spans="1:7" ht="15">
      <c r="A1072" s="86" t="s">
        <v>2539</v>
      </c>
      <c r="B1072" s="79">
        <v>3</v>
      </c>
      <c r="C1072" s="104">
        <v>0.0014889523522588152</v>
      </c>
      <c r="D1072" s="79" t="s">
        <v>2408</v>
      </c>
      <c r="E1072" s="79" t="b">
        <v>0</v>
      </c>
      <c r="F1072" s="79" t="b">
        <v>0</v>
      </c>
      <c r="G1072" s="79" t="b">
        <v>0</v>
      </c>
    </row>
    <row r="1073" spans="1:7" ht="15">
      <c r="A1073" s="86" t="s">
        <v>2533</v>
      </c>
      <c r="B1073" s="79">
        <v>3</v>
      </c>
      <c r="C1073" s="104">
        <v>0.0014889523522588152</v>
      </c>
      <c r="D1073" s="79" t="s">
        <v>2408</v>
      </c>
      <c r="E1073" s="79" t="b">
        <v>0</v>
      </c>
      <c r="F1073" s="79" t="b">
        <v>0</v>
      </c>
      <c r="G1073" s="79" t="b">
        <v>0</v>
      </c>
    </row>
    <row r="1074" spans="1:7" ht="15">
      <c r="A1074" s="86" t="s">
        <v>2607</v>
      </c>
      <c r="B1074" s="79">
        <v>3</v>
      </c>
      <c r="C1074" s="104">
        <v>0.0014889523522588152</v>
      </c>
      <c r="D1074" s="79" t="s">
        <v>2408</v>
      </c>
      <c r="E1074" s="79" t="b">
        <v>0</v>
      </c>
      <c r="F1074" s="79" t="b">
        <v>0</v>
      </c>
      <c r="G1074" s="79" t="b">
        <v>0</v>
      </c>
    </row>
    <row r="1075" spans="1:7" ht="15">
      <c r="A1075" s="86" t="s">
        <v>2590</v>
      </c>
      <c r="B1075" s="79">
        <v>3</v>
      </c>
      <c r="C1075" s="104">
        <v>0.0014889523522588152</v>
      </c>
      <c r="D1075" s="79" t="s">
        <v>2408</v>
      </c>
      <c r="E1075" s="79" t="b">
        <v>0</v>
      </c>
      <c r="F1075" s="79" t="b">
        <v>0</v>
      </c>
      <c r="G1075" s="79" t="b">
        <v>0</v>
      </c>
    </row>
    <row r="1076" spans="1:7" ht="15">
      <c r="A1076" s="86" t="s">
        <v>1012</v>
      </c>
      <c r="B1076" s="79">
        <v>3</v>
      </c>
      <c r="C1076" s="104">
        <v>0.0014889523522588152</v>
      </c>
      <c r="D1076" s="79" t="s">
        <v>2408</v>
      </c>
      <c r="E1076" s="79" t="b">
        <v>0</v>
      </c>
      <c r="F1076" s="79" t="b">
        <v>0</v>
      </c>
      <c r="G1076" s="79" t="b">
        <v>0</v>
      </c>
    </row>
    <row r="1077" spans="1:7" ht="15">
      <c r="A1077" s="86" t="s">
        <v>2902</v>
      </c>
      <c r="B1077" s="79">
        <v>3</v>
      </c>
      <c r="C1077" s="104">
        <v>0.0014889523522588152</v>
      </c>
      <c r="D1077" s="79" t="s">
        <v>2408</v>
      </c>
      <c r="E1077" s="79" t="b">
        <v>0</v>
      </c>
      <c r="F1077" s="79" t="b">
        <v>0</v>
      </c>
      <c r="G1077" s="79" t="b">
        <v>0</v>
      </c>
    </row>
    <row r="1078" spans="1:7" ht="15">
      <c r="A1078" s="86" t="s">
        <v>933</v>
      </c>
      <c r="B1078" s="79">
        <v>3</v>
      </c>
      <c r="C1078" s="104">
        <v>0.0014889523522588152</v>
      </c>
      <c r="D1078" s="79" t="s">
        <v>2408</v>
      </c>
      <c r="E1078" s="79" t="b">
        <v>0</v>
      </c>
      <c r="F1078" s="79" t="b">
        <v>0</v>
      </c>
      <c r="G1078" s="79" t="b">
        <v>0</v>
      </c>
    </row>
    <row r="1079" spans="1:7" ht="15">
      <c r="A1079" s="86" t="s">
        <v>2477</v>
      </c>
      <c r="B1079" s="79">
        <v>3</v>
      </c>
      <c r="C1079" s="104">
        <v>0.0016344823184205354</v>
      </c>
      <c r="D1079" s="79" t="s">
        <v>2408</v>
      </c>
      <c r="E1079" s="79" t="b">
        <v>0</v>
      </c>
      <c r="F1079" s="79" t="b">
        <v>0</v>
      </c>
      <c r="G1079" s="79" t="b">
        <v>0</v>
      </c>
    </row>
    <row r="1080" spans="1:7" ht="15">
      <c r="A1080" s="86" t="s">
        <v>3502</v>
      </c>
      <c r="B1080" s="79">
        <v>3</v>
      </c>
      <c r="C1080" s="104">
        <v>0.0014889523522588152</v>
      </c>
      <c r="D1080" s="79" t="s">
        <v>2408</v>
      </c>
      <c r="E1080" s="79" t="b">
        <v>0</v>
      </c>
      <c r="F1080" s="79" t="b">
        <v>0</v>
      </c>
      <c r="G1080" s="79" t="b">
        <v>0</v>
      </c>
    </row>
    <row r="1081" spans="1:7" ht="15">
      <c r="A1081" s="86" t="s">
        <v>2723</v>
      </c>
      <c r="B1081" s="79">
        <v>3</v>
      </c>
      <c r="C1081" s="104">
        <v>0.0014889523522588152</v>
      </c>
      <c r="D1081" s="79" t="s">
        <v>2408</v>
      </c>
      <c r="E1081" s="79" t="b">
        <v>0</v>
      </c>
      <c r="F1081" s="79" t="b">
        <v>0</v>
      </c>
      <c r="G1081" s="79" t="b">
        <v>0</v>
      </c>
    </row>
    <row r="1082" spans="1:7" ht="15">
      <c r="A1082" s="86" t="s">
        <v>3498</v>
      </c>
      <c r="B1082" s="79">
        <v>3</v>
      </c>
      <c r="C1082" s="104">
        <v>0.0014889523522588152</v>
      </c>
      <c r="D1082" s="79" t="s">
        <v>2408</v>
      </c>
      <c r="E1082" s="79" t="b">
        <v>0</v>
      </c>
      <c r="F1082" s="79" t="b">
        <v>0</v>
      </c>
      <c r="G1082" s="79" t="b">
        <v>0</v>
      </c>
    </row>
    <row r="1083" spans="1:7" ht="15">
      <c r="A1083" s="86" t="s">
        <v>3501</v>
      </c>
      <c r="B1083" s="79">
        <v>3</v>
      </c>
      <c r="C1083" s="104">
        <v>0.0014889523522588152</v>
      </c>
      <c r="D1083" s="79" t="s">
        <v>2408</v>
      </c>
      <c r="E1083" s="79" t="b">
        <v>0</v>
      </c>
      <c r="F1083" s="79" t="b">
        <v>0</v>
      </c>
      <c r="G1083" s="79" t="b">
        <v>0</v>
      </c>
    </row>
    <row r="1084" spans="1:7" ht="15">
      <c r="A1084" s="86" t="s">
        <v>3499</v>
      </c>
      <c r="B1084" s="79">
        <v>3</v>
      </c>
      <c r="C1084" s="104">
        <v>0.0014889523522588152</v>
      </c>
      <c r="D1084" s="79" t="s">
        <v>2408</v>
      </c>
      <c r="E1084" s="79" t="b">
        <v>0</v>
      </c>
      <c r="F1084" s="79" t="b">
        <v>0</v>
      </c>
      <c r="G1084" s="79" t="b">
        <v>0</v>
      </c>
    </row>
    <row r="1085" spans="1:7" ht="15">
      <c r="A1085" s="86" t="s">
        <v>3497</v>
      </c>
      <c r="B1085" s="79">
        <v>3</v>
      </c>
      <c r="C1085" s="104">
        <v>0.0014889523522588152</v>
      </c>
      <c r="D1085" s="79" t="s">
        <v>2408</v>
      </c>
      <c r="E1085" s="79" t="b">
        <v>0</v>
      </c>
      <c r="F1085" s="79" t="b">
        <v>0</v>
      </c>
      <c r="G1085" s="79" t="b">
        <v>0</v>
      </c>
    </row>
    <row r="1086" spans="1:7" ht="15">
      <c r="A1086" s="86" t="s">
        <v>3476</v>
      </c>
      <c r="B1086" s="79">
        <v>3</v>
      </c>
      <c r="C1086" s="104">
        <v>0.0014889523522588152</v>
      </c>
      <c r="D1086" s="79" t="s">
        <v>2408</v>
      </c>
      <c r="E1086" s="79" t="b">
        <v>0</v>
      </c>
      <c r="F1086" s="79" t="b">
        <v>0</v>
      </c>
      <c r="G1086" s="79" t="b">
        <v>0</v>
      </c>
    </row>
    <row r="1087" spans="1:7" ht="15">
      <c r="A1087" s="86" t="s">
        <v>2596</v>
      </c>
      <c r="B1087" s="79">
        <v>3</v>
      </c>
      <c r="C1087" s="104">
        <v>0.0014889523522588152</v>
      </c>
      <c r="D1087" s="79" t="s">
        <v>2408</v>
      </c>
      <c r="E1087" s="79" t="b">
        <v>0</v>
      </c>
      <c r="F1087" s="79" t="b">
        <v>0</v>
      </c>
      <c r="G1087" s="79" t="b">
        <v>0</v>
      </c>
    </row>
    <row r="1088" spans="1:7" ht="15">
      <c r="A1088" s="86" t="s">
        <v>3478</v>
      </c>
      <c r="B1088" s="79">
        <v>3</v>
      </c>
      <c r="C1088" s="104">
        <v>0.0014889523522588152</v>
      </c>
      <c r="D1088" s="79" t="s">
        <v>2408</v>
      </c>
      <c r="E1088" s="79" t="b">
        <v>0</v>
      </c>
      <c r="F1088" s="79" t="b">
        <v>0</v>
      </c>
      <c r="G1088" s="79" t="b">
        <v>0</v>
      </c>
    </row>
    <row r="1089" spans="1:7" ht="15">
      <c r="A1089" s="86" t="s">
        <v>2812</v>
      </c>
      <c r="B1089" s="79">
        <v>3</v>
      </c>
      <c r="C1089" s="104">
        <v>0.0014889523522588152</v>
      </c>
      <c r="D1089" s="79" t="s">
        <v>2408</v>
      </c>
      <c r="E1089" s="79" t="b">
        <v>0</v>
      </c>
      <c r="F1089" s="79" t="b">
        <v>0</v>
      </c>
      <c r="G1089" s="79" t="b">
        <v>0</v>
      </c>
    </row>
    <row r="1090" spans="1:7" ht="15">
      <c r="A1090" s="86" t="s">
        <v>2557</v>
      </c>
      <c r="B1090" s="79">
        <v>3</v>
      </c>
      <c r="C1090" s="104">
        <v>0.0014889523522588152</v>
      </c>
      <c r="D1090" s="79" t="s">
        <v>2408</v>
      </c>
      <c r="E1090" s="79" t="b">
        <v>0</v>
      </c>
      <c r="F1090" s="79" t="b">
        <v>0</v>
      </c>
      <c r="G1090" s="79" t="b">
        <v>0</v>
      </c>
    </row>
    <row r="1091" spans="1:7" ht="15">
      <c r="A1091" s="86" t="s">
        <v>2761</v>
      </c>
      <c r="B1091" s="79">
        <v>3</v>
      </c>
      <c r="C1091" s="104">
        <v>0.0014889523522588152</v>
      </c>
      <c r="D1091" s="79" t="s">
        <v>2408</v>
      </c>
      <c r="E1091" s="79" t="b">
        <v>0</v>
      </c>
      <c r="F1091" s="79" t="b">
        <v>0</v>
      </c>
      <c r="G1091" s="79" t="b">
        <v>0</v>
      </c>
    </row>
    <row r="1092" spans="1:7" ht="15">
      <c r="A1092" s="86" t="s">
        <v>302</v>
      </c>
      <c r="B1092" s="79">
        <v>3</v>
      </c>
      <c r="C1092" s="104">
        <v>0.0014889523522588152</v>
      </c>
      <c r="D1092" s="79" t="s">
        <v>2408</v>
      </c>
      <c r="E1092" s="79" t="b">
        <v>0</v>
      </c>
      <c r="F1092" s="79" t="b">
        <v>0</v>
      </c>
      <c r="G1092" s="79" t="b">
        <v>0</v>
      </c>
    </row>
    <row r="1093" spans="1:7" ht="15">
      <c r="A1093" s="86" t="s">
        <v>2518</v>
      </c>
      <c r="B1093" s="79">
        <v>3</v>
      </c>
      <c r="C1093" s="104">
        <v>0.0014889523522588152</v>
      </c>
      <c r="D1093" s="79" t="s">
        <v>2408</v>
      </c>
      <c r="E1093" s="79" t="b">
        <v>0</v>
      </c>
      <c r="F1093" s="79" t="b">
        <v>0</v>
      </c>
      <c r="G1093" s="79" t="b">
        <v>0</v>
      </c>
    </row>
    <row r="1094" spans="1:7" ht="15">
      <c r="A1094" s="86" t="s">
        <v>1003</v>
      </c>
      <c r="B1094" s="79">
        <v>3</v>
      </c>
      <c r="C1094" s="104">
        <v>0.0014889523522588152</v>
      </c>
      <c r="D1094" s="79" t="s">
        <v>2408</v>
      </c>
      <c r="E1094" s="79" t="b">
        <v>0</v>
      </c>
      <c r="F1094" s="79" t="b">
        <v>0</v>
      </c>
      <c r="G1094" s="79" t="b">
        <v>0</v>
      </c>
    </row>
    <row r="1095" spans="1:7" ht="15">
      <c r="A1095" s="86" t="s">
        <v>2751</v>
      </c>
      <c r="B1095" s="79">
        <v>3</v>
      </c>
      <c r="C1095" s="104">
        <v>0.0014889523522588152</v>
      </c>
      <c r="D1095" s="79" t="s">
        <v>2408</v>
      </c>
      <c r="E1095" s="79" t="b">
        <v>0</v>
      </c>
      <c r="F1095" s="79" t="b">
        <v>0</v>
      </c>
      <c r="G1095" s="79" t="b">
        <v>0</v>
      </c>
    </row>
    <row r="1096" spans="1:7" ht="15">
      <c r="A1096" s="86" t="s">
        <v>1009</v>
      </c>
      <c r="B1096" s="79">
        <v>3</v>
      </c>
      <c r="C1096" s="104">
        <v>0.0014889523522588152</v>
      </c>
      <c r="D1096" s="79" t="s">
        <v>2408</v>
      </c>
      <c r="E1096" s="79" t="b">
        <v>0</v>
      </c>
      <c r="F1096" s="79" t="b">
        <v>0</v>
      </c>
      <c r="G1096" s="79" t="b">
        <v>0</v>
      </c>
    </row>
    <row r="1097" spans="1:7" ht="15">
      <c r="A1097" s="86" t="s">
        <v>2586</v>
      </c>
      <c r="B1097" s="79">
        <v>3</v>
      </c>
      <c r="C1097" s="104">
        <v>0.0014889523522588152</v>
      </c>
      <c r="D1097" s="79" t="s">
        <v>2408</v>
      </c>
      <c r="E1097" s="79" t="b">
        <v>0</v>
      </c>
      <c r="F1097" s="79" t="b">
        <v>0</v>
      </c>
      <c r="G1097" s="79" t="b">
        <v>0</v>
      </c>
    </row>
    <row r="1098" spans="1:7" ht="15">
      <c r="A1098" s="86" t="s">
        <v>2883</v>
      </c>
      <c r="B1098" s="79">
        <v>3</v>
      </c>
      <c r="C1098" s="104">
        <v>0.0014889523522588152</v>
      </c>
      <c r="D1098" s="79" t="s">
        <v>2408</v>
      </c>
      <c r="E1098" s="79" t="b">
        <v>0</v>
      </c>
      <c r="F1098" s="79" t="b">
        <v>0</v>
      </c>
      <c r="G1098" s="79" t="b">
        <v>0</v>
      </c>
    </row>
    <row r="1099" spans="1:7" ht="15">
      <c r="A1099" s="86" t="s">
        <v>3503</v>
      </c>
      <c r="B1099" s="79">
        <v>3</v>
      </c>
      <c r="C1099" s="104">
        <v>0.0014889523522588152</v>
      </c>
      <c r="D1099" s="79" t="s">
        <v>2408</v>
      </c>
      <c r="E1099" s="79" t="b">
        <v>0</v>
      </c>
      <c r="F1099" s="79" t="b">
        <v>0</v>
      </c>
      <c r="G1099" s="79" t="b">
        <v>0</v>
      </c>
    </row>
    <row r="1100" spans="1:7" ht="15">
      <c r="A1100" s="86" t="s">
        <v>2577</v>
      </c>
      <c r="B1100" s="79">
        <v>3</v>
      </c>
      <c r="C1100" s="104">
        <v>0.0014889523522588152</v>
      </c>
      <c r="D1100" s="79" t="s">
        <v>2408</v>
      </c>
      <c r="E1100" s="79" t="b">
        <v>0</v>
      </c>
      <c r="F1100" s="79" t="b">
        <v>0</v>
      </c>
      <c r="G1100" s="79" t="b">
        <v>0</v>
      </c>
    </row>
    <row r="1101" spans="1:7" ht="15">
      <c r="A1101" s="86" t="s">
        <v>2530</v>
      </c>
      <c r="B1101" s="79">
        <v>3</v>
      </c>
      <c r="C1101" s="104">
        <v>0.0014889523522588152</v>
      </c>
      <c r="D1101" s="79" t="s">
        <v>2408</v>
      </c>
      <c r="E1101" s="79" t="b">
        <v>0</v>
      </c>
      <c r="F1101" s="79" t="b">
        <v>0</v>
      </c>
      <c r="G1101" s="79" t="b">
        <v>0</v>
      </c>
    </row>
    <row r="1102" spans="1:7" ht="15">
      <c r="A1102" s="86" t="s">
        <v>2716</v>
      </c>
      <c r="B1102" s="79">
        <v>3</v>
      </c>
      <c r="C1102" s="104">
        <v>0.0014889523522588152</v>
      </c>
      <c r="D1102" s="79" t="s">
        <v>2408</v>
      </c>
      <c r="E1102" s="79" t="b">
        <v>1</v>
      </c>
      <c r="F1102" s="79" t="b">
        <v>0</v>
      </c>
      <c r="G1102" s="79" t="b">
        <v>0</v>
      </c>
    </row>
    <row r="1103" spans="1:7" ht="15">
      <c r="A1103" s="86" t="s">
        <v>2884</v>
      </c>
      <c r="B1103" s="79">
        <v>3</v>
      </c>
      <c r="C1103" s="104">
        <v>0.0014889523522588152</v>
      </c>
      <c r="D1103" s="79" t="s">
        <v>2408</v>
      </c>
      <c r="E1103" s="79" t="b">
        <v>0</v>
      </c>
      <c r="F1103" s="79" t="b">
        <v>0</v>
      </c>
      <c r="G1103" s="79" t="b">
        <v>0</v>
      </c>
    </row>
    <row r="1104" spans="1:7" ht="15">
      <c r="A1104" s="86" t="s">
        <v>2313</v>
      </c>
      <c r="B1104" s="79">
        <v>3</v>
      </c>
      <c r="C1104" s="104">
        <v>0.0014889523522588152</v>
      </c>
      <c r="D1104" s="79" t="s">
        <v>2408</v>
      </c>
      <c r="E1104" s="79" t="b">
        <v>0</v>
      </c>
      <c r="F1104" s="79" t="b">
        <v>0</v>
      </c>
      <c r="G1104" s="79" t="b">
        <v>0</v>
      </c>
    </row>
    <row r="1105" spans="1:7" ht="15">
      <c r="A1105" s="86" t="s">
        <v>308</v>
      </c>
      <c r="B1105" s="79">
        <v>3</v>
      </c>
      <c r="C1105" s="104">
        <v>0.0014889523522588152</v>
      </c>
      <c r="D1105" s="79" t="s">
        <v>2408</v>
      </c>
      <c r="E1105" s="79" t="b">
        <v>0</v>
      </c>
      <c r="F1105" s="79" t="b">
        <v>0</v>
      </c>
      <c r="G1105" s="79" t="b">
        <v>0</v>
      </c>
    </row>
    <row r="1106" spans="1:7" ht="15">
      <c r="A1106" s="86" t="s">
        <v>2566</v>
      </c>
      <c r="B1106" s="79">
        <v>3</v>
      </c>
      <c r="C1106" s="104">
        <v>0.0014889523522588152</v>
      </c>
      <c r="D1106" s="79" t="s">
        <v>2408</v>
      </c>
      <c r="E1106" s="79" t="b">
        <v>0</v>
      </c>
      <c r="F1106" s="79" t="b">
        <v>1</v>
      </c>
      <c r="G1106" s="79" t="b">
        <v>0</v>
      </c>
    </row>
    <row r="1107" spans="1:7" ht="15">
      <c r="A1107" s="86" t="s">
        <v>2738</v>
      </c>
      <c r="B1107" s="79">
        <v>3</v>
      </c>
      <c r="C1107" s="104">
        <v>0.0014889523522588152</v>
      </c>
      <c r="D1107" s="79" t="s">
        <v>2408</v>
      </c>
      <c r="E1107" s="79" t="b">
        <v>0</v>
      </c>
      <c r="F1107" s="79" t="b">
        <v>0</v>
      </c>
      <c r="G1107" s="79" t="b">
        <v>0</v>
      </c>
    </row>
    <row r="1108" spans="1:7" ht="15">
      <c r="A1108" s="86" t="s">
        <v>2553</v>
      </c>
      <c r="B1108" s="79">
        <v>3</v>
      </c>
      <c r="C1108" s="104">
        <v>0.0014889523522588152</v>
      </c>
      <c r="D1108" s="79" t="s">
        <v>2408</v>
      </c>
      <c r="E1108" s="79" t="b">
        <v>0</v>
      </c>
      <c r="F1108" s="79" t="b">
        <v>0</v>
      </c>
      <c r="G1108" s="79" t="b">
        <v>0</v>
      </c>
    </row>
    <row r="1109" spans="1:7" ht="15">
      <c r="A1109" s="86" t="s">
        <v>2681</v>
      </c>
      <c r="B1109" s="79">
        <v>3</v>
      </c>
      <c r="C1109" s="104">
        <v>0.0014889523522588152</v>
      </c>
      <c r="D1109" s="79" t="s">
        <v>2408</v>
      </c>
      <c r="E1109" s="79" t="b">
        <v>0</v>
      </c>
      <c r="F1109" s="79" t="b">
        <v>0</v>
      </c>
      <c r="G1109" s="79" t="b">
        <v>0</v>
      </c>
    </row>
    <row r="1110" spans="1:7" ht="15">
      <c r="A1110" s="86" t="s">
        <v>2581</v>
      </c>
      <c r="B1110" s="79">
        <v>3</v>
      </c>
      <c r="C1110" s="104">
        <v>0.0014889523522588152</v>
      </c>
      <c r="D1110" s="79" t="s">
        <v>2408</v>
      </c>
      <c r="E1110" s="79" t="b">
        <v>0</v>
      </c>
      <c r="F1110" s="79" t="b">
        <v>0</v>
      </c>
      <c r="G1110" s="79" t="b">
        <v>0</v>
      </c>
    </row>
    <row r="1111" spans="1:7" ht="15">
      <c r="A1111" s="86" t="s">
        <v>3477</v>
      </c>
      <c r="B1111" s="79">
        <v>3</v>
      </c>
      <c r="C1111" s="104">
        <v>0.0014889523522588152</v>
      </c>
      <c r="D1111" s="79" t="s">
        <v>2408</v>
      </c>
      <c r="E1111" s="79" t="b">
        <v>0</v>
      </c>
      <c r="F1111" s="79" t="b">
        <v>0</v>
      </c>
      <c r="G1111" s="79" t="b">
        <v>0</v>
      </c>
    </row>
    <row r="1112" spans="1:7" ht="15">
      <c r="A1112" s="86" t="s">
        <v>2608</v>
      </c>
      <c r="B1112" s="79">
        <v>3</v>
      </c>
      <c r="C1112" s="104">
        <v>0.0014889523522588152</v>
      </c>
      <c r="D1112" s="79" t="s">
        <v>2408</v>
      </c>
      <c r="E1112" s="79" t="b">
        <v>0</v>
      </c>
      <c r="F1112" s="79" t="b">
        <v>0</v>
      </c>
      <c r="G1112" s="79" t="b">
        <v>0</v>
      </c>
    </row>
    <row r="1113" spans="1:7" ht="15">
      <c r="A1113" s="86" t="s">
        <v>2750</v>
      </c>
      <c r="B1113" s="79">
        <v>3</v>
      </c>
      <c r="C1113" s="104">
        <v>0.0014889523522588152</v>
      </c>
      <c r="D1113" s="79" t="s">
        <v>2408</v>
      </c>
      <c r="E1113" s="79" t="b">
        <v>0</v>
      </c>
      <c r="F1113" s="79" t="b">
        <v>0</v>
      </c>
      <c r="G1113" s="79" t="b">
        <v>0</v>
      </c>
    </row>
    <row r="1114" spans="1:7" ht="15">
      <c r="A1114" s="86" t="s">
        <v>2780</v>
      </c>
      <c r="B1114" s="79">
        <v>3</v>
      </c>
      <c r="C1114" s="104">
        <v>0.0014889523522588152</v>
      </c>
      <c r="D1114" s="79" t="s">
        <v>2408</v>
      </c>
      <c r="E1114" s="79" t="b">
        <v>0</v>
      </c>
      <c r="F1114" s="79" t="b">
        <v>0</v>
      </c>
      <c r="G1114" s="79" t="b">
        <v>0</v>
      </c>
    </row>
    <row r="1115" spans="1:7" ht="15">
      <c r="A1115" s="86" t="s">
        <v>3500</v>
      </c>
      <c r="B1115" s="79">
        <v>3</v>
      </c>
      <c r="C1115" s="104">
        <v>0.0014889523522588152</v>
      </c>
      <c r="D1115" s="79" t="s">
        <v>2408</v>
      </c>
      <c r="E1115" s="79" t="b">
        <v>0</v>
      </c>
      <c r="F1115" s="79" t="b">
        <v>0</v>
      </c>
      <c r="G1115" s="79" t="b">
        <v>0</v>
      </c>
    </row>
    <row r="1116" spans="1:7" ht="15">
      <c r="A1116" s="86" t="s">
        <v>3452</v>
      </c>
      <c r="B1116" s="79">
        <v>3</v>
      </c>
      <c r="C1116" s="104">
        <v>0.0014889523522588152</v>
      </c>
      <c r="D1116" s="79" t="s">
        <v>2408</v>
      </c>
      <c r="E1116" s="79" t="b">
        <v>0</v>
      </c>
      <c r="F1116" s="79" t="b">
        <v>0</v>
      </c>
      <c r="G1116" s="79" t="b">
        <v>0</v>
      </c>
    </row>
    <row r="1117" spans="1:7" ht="15">
      <c r="A1117" s="86" t="s">
        <v>2635</v>
      </c>
      <c r="B1117" s="79">
        <v>3</v>
      </c>
      <c r="C1117" s="104">
        <v>0.0014889523522588152</v>
      </c>
      <c r="D1117" s="79" t="s">
        <v>2408</v>
      </c>
      <c r="E1117" s="79" t="b">
        <v>0</v>
      </c>
      <c r="F1117" s="79" t="b">
        <v>0</v>
      </c>
      <c r="G1117" s="79" t="b">
        <v>0</v>
      </c>
    </row>
    <row r="1118" spans="1:7" ht="15">
      <c r="A1118" s="86" t="s">
        <v>2523</v>
      </c>
      <c r="B1118" s="79">
        <v>3</v>
      </c>
      <c r="C1118" s="104">
        <v>0.0014889523522588152</v>
      </c>
      <c r="D1118" s="79" t="s">
        <v>2408</v>
      </c>
      <c r="E1118" s="79" t="b">
        <v>0</v>
      </c>
      <c r="F1118" s="79" t="b">
        <v>0</v>
      </c>
      <c r="G1118" s="79" t="b">
        <v>0</v>
      </c>
    </row>
    <row r="1119" spans="1:7" ht="15">
      <c r="A1119" s="86" t="s">
        <v>918</v>
      </c>
      <c r="B1119" s="79">
        <v>3</v>
      </c>
      <c r="C1119" s="104">
        <v>0.0014889523522588152</v>
      </c>
      <c r="D1119" s="79" t="s">
        <v>2408</v>
      </c>
      <c r="E1119" s="79" t="b">
        <v>0</v>
      </c>
      <c r="F1119" s="79" t="b">
        <v>0</v>
      </c>
      <c r="G1119" s="79" t="b">
        <v>0</v>
      </c>
    </row>
    <row r="1120" spans="1:7" ht="15">
      <c r="A1120" s="86" t="s">
        <v>2685</v>
      </c>
      <c r="B1120" s="79">
        <v>3</v>
      </c>
      <c r="C1120" s="104">
        <v>0.0014889523522588152</v>
      </c>
      <c r="D1120" s="79" t="s">
        <v>2408</v>
      </c>
      <c r="E1120" s="79" t="b">
        <v>0</v>
      </c>
      <c r="F1120" s="79" t="b">
        <v>0</v>
      </c>
      <c r="G1120" s="79" t="b">
        <v>0</v>
      </c>
    </row>
    <row r="1121" spans="1:7" ht="15">
      <c r="A1121" s="86" t="s">
        <v>2575</v>
      </c>
      <c r="B1121" s="79">
        <v>3</v>
      </c>
      <c r="C1121" s="104">
        <v>0.0014889523522588152</v>
      </c>
      <c r="D1121" s="79" t="s">
        <v>2408</v>
      </c>
      <c r="E1121" s="79" t="b">
        <v>0</v>
      </c>
      <c r="F1121" s="79" t="b">
        <v>0</v>
      </c>
      <c r="G1121" s="79" t="b">
        <v>0</v>
      </c>
    </row>
    <row r="1122" spans="1:7" ht="15">
      <c r="A1122" s="86" t="s">
        <v>2653</v>
      </c>
      <c r="B1122" s="79">
        <v>3</v>
      </c>
      <c r="C1122" s="104">
        <v>0.0014889523522588152</v>
      </c>
      <c r="D1122" s="79" t="s">
        <v>2408</v>
      </c>
      <c r="E1122" s="79" t="b">
        <v>0</v>
      </c>
      <c r="F1122" s="79" t="b">
        <v>0</v>
      </c>
      <c r="G1122" s="79" t="b">
        <v>0</v>
      </c>
    </row>
    <row r="1123" spans="1:7" ht="15">
      <c r="A1123" s="86" t="s">
        <v>2689</v>
      </c>
      <c r="B1123" s="79">
        <v>3</v>
      </c>
      <c r="C1123" s="104">
        <v>0.0014889523522588152</v>
      </c>
      <c r="D1123" s="79" t="s">
        <v>2408</v>
      </c>
      <c r="E1123" s="79" t="b">
        <v>0</v>
      </c>
      <c r="F1123" s="79" t="b">
        <v>0</v>
      </c>
      <c r="G1123" s="79" t="b">
        <v>0</v>
      </c>
    </row>
    <row r="1124" spans="1:7" ht="15">
      <c r="A1124" s="86" t="s">
        <v>2814</v>
      </c>
      <c r="B1124" s="79">
        <v>3</v>
      </c>
      <c r="C1124" s="104">
        <v>0.0014889523522588152</v>
      </c>
      <c r="D1124" s="79" t="s">
        <v>2408</v>
      </c>
      <c r="E1124" s="79" t="b">
        <v>0</v>
      </c>
      <c r="F1124" s="79" t="b">
        <v>0</v>
      </c>
      <c r="G1124" s="79" t="b">
        <v>0</v>
      </c>
    </row>
    <row r="1125" spans="1:7" ht="15">
      <c r="A1125" s="86" t="s">
        <v>2877</v>
      </c>
      <c r="B1125" s="79">
        <v>3</v>
      </c>
      <c r="C1125" s="104">
        <v>0.0014889523522588152</v>
      </c>
      <c r="D1125" s="79" t="s">
        <v>2408</v>
      </c>
      <c r="E1125" s="79" t="b">
        <v>0</v>
      </c>
      <c r="F1125" s="79" t="b">
        <v>0</v>
      </c>
      <c r="G1125" s="79" t="b">
        <v>0</v>
      </c>
    </row>
    <row r="1126" spans="1:7" ht="15">
      <c r="A1126" s="86" t="s">
        <v>2622</v>
      </c>
      <c r="B1126" s="79">
        <v>3</v>
      </c>
      <c r="C1126" s="104">
        <v>0.0014889523522588152</v>
      </c>
      <c r="D1126" s="79" t="s">
        <v>2408</v>
      </c>
      <c r="E1126" s="79" t="b">
        <v>0</v>
      </c>
      <c r="F1126" s="79" t="b">
        <v>0</v>
      </c>
      <c r="G1126" s="79" t="b">
        <v>0</v>
      </c>
    </row>
    <row r="1127" spans="1:7" ht="15">
      <c r="A1127" s="86" t="s">
        <v>2150</v>
      </c>
      <c r="B1127" s="79">
        <v>3</v>
      </c>
      <c r="C1127" s="104">
        <v>0.0016344823184205354</v>
      </c>
      <c r="D1127" s="79" t="s">
        <v>2408</v>
      </c>
      <c r="E1127" s="79" t="b">
        <v>0</v>
      </c>
      <c r="F1127" s="79" t="b">
        <v>0</v>
      </c>
      <c r="G1127" s="79" t="b">
        <v>0</v>
      </c>
    </row>
    <row r="1128" spans="1:7" ht="15">
      <c r="A1128" s="86" t="s">
        <v>2543</v>
      </c>
      <c r="B1128" s="79">
        <v>3</v>
      </c>
      <c r="C1128" s="104">
        <v>0.0014889523522588152</v>
      </c>
      <c r="D1128" s="79" t="s">
        <v>2408</v>
      </c>
      <c r="E1128" s="79" t="b">
        <v>0</v>
      </c>
      <c r="F1128" s="79" t="b">
        <v>0</v>
      </c>
      <c r="G1128" s="79" t="b">
        <v>0</v>
      </c>
    </row>
    <row r="1129" spans="1:7" ht="15">
      <c r="A1129" s="86" t="s">
        <v>2678</v>
      </c>
      <c r="B1129" s="79">
        <v>3</v>
      </c>
      <c r="C1129" s="104">
        <v>0.0014889523522588152</v>
      </c>
      <c r="D1129" s="79" t="s">
        <v>2408</v>
      </c>
      <c r="E1129" s="79" t="b">
        <v>0</v>
      </c>
      <c r="F1129" s="79" t="b">
        <v>0</v>
      </c>
      <c r="G1129" s="79" t="b">
        <v>0</v>
      </c>
    </row>
    <row r="1130" spans="1:7" ht="15">
      <c r="A1130" s="86" t="s">
        <v>2728</v>
      </c>
      <c r="B1130" s="79">
        <v>3</v>
      </c>
      <c r="C1130" s="104">
        <v>0.0016344823184205354</v>
      </c>
      <c r="D1130" s="79" t="s">
        <v>2408</v>
      </c>
      <c r="E1130" s="79" t="b">
        <v>0</v>
      </c>
      <c r="F1130" s="79" t="b">
        <v>0</v>
      </c>
      <c r="G1130" s="79" t="b">
        <v>0</v>
      </c>
    </row>
    <row r="1131" spans="1:7" ht="15">
      <c r="A1131" s="86" t="s">
        <v>2687</v>
      </c>
      <c r="B1131" s="79">
        <v>3</v>
      </c>
      <c r="C1131" s="104">
        <v>0.0014889523522588152</v>
      </c>
      <c r="D1131" s="79" t="s">
        <v>2408</v>
      </c>
      <c r="E1131" s="79" t="b">
        <v>0</v>
      </c>
      <c r="F1131" s="79" t="b">
        <v>0</v>
      </c>
      <c r="G1131" s="79" t="b">
        <v>0</v>
      </c>
    </row>
    <row r="1132" spans="1:7" ht="15">
      <c r="A1132" s="86" t="s">
        <v>2699</v>
      </c>
      <c r="B1132" s="79">
        <v>3</v>
      </c>
      <c r="C1132" s="104">
        <v>0.0014889523522588152</v>
      </c>
      <c r="D1132" s="79" t="s">
        <v>2408</v>
      </c>
      <c r="E1132" s="79" t="b">
        <v>0</v>
      </c>
      <c r="F1132" s="79" t="b">
        <v>0</v>
      </c>
      <c r="G1132" s="79" t="b">
        <v>0</v>
      </c>
    </row>
    <row r="1133" spans="1:7" ht="15">
      <c r="A1133" s="86" t="s">
        <v>2878</v>
      </c>
      <c r="B1133" s="79">
        <v>3</v>
      </c>
      <c r="C1133" s="104">
        <v>0.0014889523522588152</v>
      </c>
      <c r="D1133" s="79" t="s">
        <v>2408</v>
      </c>
      <c r="E1133" s="79" t="b">
        <v>0</v>
      </c>
      <c r="F1133" s="79" t="b">
        <v>0</v>
      </c>
      <c r="G1133" s="79" t="b">
        <v>0</v>
      </c>
    </row>
    <row r="1134" spans="1:7" ht="15">
      <c r="A1134" s="86" t="s">
        <v>2797</v>
      </c>
      <c r="B1134" s="79">
        <v>3</v>
      </c>
      <c r="C1134" s="104">
        <v>0.0014889523522588152</v>
      </c>
      <c r="D1134" s="79" t="s">
        <v>2408</v>
      </c>
      <c r="E1134" s="79" t="b">
        <v>0</v>
      </c>
      <c r="F1134" s="79" t="b">
        <v>0</v>
      </c>
      <c r="G1134" s="79" t="b">
        <v>0</v>
      </c>
    </row>
    <row r="1135" spans="1:7" ht="15">
      <c r="A1135" s="86" t="s">
        <v>3479</v>
      </c>
      <c r="B1135" s="79">
        <v>3</v>
      </c>
      <c r="C1135" s="104">
        <v>0.0014889523522588152</v>
      </c>
      <c r="D1135" s="79" t="s">
        <v>2408</v>
      </c>
      <c r="E1135" s="79" t="b">
        <v>0</v>
      </c>
      <c r="F1135" s="79" t="b">
        <v>0</v>
      </c>
      <c r="G1135" s="79" t="b">
        <v>0</v>
      </c>
    </row>
    <row r="1136" spans="1:7" ht="15">
      <c r="A1136" s="86" t="s">
        <v>2903</v>
      </c>
      <c r="B1136" s="79">
        <v>3</v>
      </c>
      <c r="C1136" s="104">
        <v>0.0014889523522588152</v>
      </c>
      <c r="D1136" s="79" t="s">
        <v>2408</v>
      </c>
      <c r="E1136" s="79" t="b">
        <v>0</v>
      </c>
      <c r="F1136" s="79" t="b">
        <v>0</v>
      </c>
      <c r="G1136" s="79" t="b">
        <v>0</v>
      </c>
    </row>
    <row r="1137" spans="1:7" ht="15">
      <c r="A1137" s="86" t="s">
        <v>2925</v>
      </c>
      <c r="B1137" s="79">
        <v>3</v>
      </c>
      <c r="C1137" s="104">
        <v>0.0016344823184205354</v>
      </c>
      <c r="D1137" s="79" t="s">
        <v>2408</v>
      </c>
      <c r="E1137" s="79" t="b">
        <v>0</v>
      </c>
      <c r="F1137" s="79" t="b">
        <v>0</v>
      </c>
      <c r="G1137" s="79" t="b">
        <v>0</v>
      </c>
    </row>
    <row r="1138" spans="1:7" ht="15">
      <c r="A1138" s="86" t="s">
        <v>2834</v>
      </c>
      <c r="B1138" s="79">
        <v>3</v>
      </c>
      <c r="C1138" s="104">
        <v>0.0014889523522588152</v>
      </c>
      <c r="D1138" s="79" t="s">
        <v>2408</v>
      </c>
      <c r="E1138" s="79" t="b">
        <v>0</v>
      </c>
      <c r="F1138" s="79" t="b">
        <v>0</v>
      </c>
      <c r="G1138" s="79" t="b">
        <v>0</v>
      </c>
    </row>
    <row r="1139" spans="1:7" ht="15">
      <c r="A1139" s="86" t="s">
        <v>2500</v>
      </c>
      <c r="B1139" s="79">
        <v>3</v>
      </c>
      <c r="C1139" s="104">
        <v>0.0014889523522588152</v>
      </c>
      <c r="D1139" s="79" t="s">
        <v>2408</v>
      </c>
      <c r="E1139" s="79" t="b">
        <v>0</v>
      </c>
      <c r="F1139" s="79" t="b">
        <v>0</v>
      </c>
      <c r="G1139" s="79" t="b">
        <v>0</v>
      </c>
    </row>
    <row r="1140" spans="1:7" ht="15">
      <c r="A1140" s="86" t="s">
        <v>3495</v>
      </c>
      <c r="B1140" s="79">
        <v>3</v>
      </c>
      <c r="C1140" s="104">
        <v>0.0014889523522588152</v>
      </c>
      <c r="D1140" s="79" t="s">
        <v>2408</v>
      </c>
      <c r="E1140" s="79" t="b">
        <v>0</v>
      </c>
      <c r="F1140" s="79" t="b">
        <v>0</v>
      </c>
      <c r="G1140" s="79" t="b">
        <v>0</v>
      </c>
    </row>
    <row r="1141" spans="1:7" ht="15">
      <c r="A1141" s="86" t="s">
        <v>2830</v>
      </c>
      <c r="B1141" s="79">
        <v>3</v>
      </c>
      <c r="C1141" s="104">
        <v>0.0014889523522588152</v>
      </c>
      <c r="D1141" s="79" t="s">
        <v>2408</v>
      </c>
      <c r="E1141" s="79" t="b">
        <v>0</v>
      </c>
      <c r="F1141" s="79" t="b">
        <v>0</v>
      </c>
      <c r="G1141" s="79" t="b">
        <v>0</v>
      </c>
    </row>
    <row r="1142" spans="1:7" ht="15">
      <c r="A1142" s="86" t="s">
        <v>2898</v>
      </c>
      <c r="B1142" s="79">
        <v>3</v>
      </c>
      <c r="C1142" s="104">
        <v>0.0014889523522588152</v>
      </c>
      <c r="D1142" s="79" t="s">
        <v>2408</v>
      </c>
      <c r="E1142" s="79" t="b">
        <v>0</v>
      </c>
      <c r="F1142" s="79" t="b">
        <v>0</v>
      </c>
      <c r="G1142" s="79" t="b">
        <v>0</v>
      </c>
    </row>
    <row r="1143" spans="1:7" ht="15">
      <c r="A1143" s="86" t="s">
        <v>3496</v>
      </c>
      <c r="B1143" s="79">
        <v>3</v>
      </c>
      <c r="C1143" s="104">
        <v>0.0016344823184205354</v>
      </c>
      <c r="D1143" s="79" t="s">
        <v>2408</v>
      </c>
      <c r="E1143" s="79" t="b">
        <v>0</v>
      </c>
      <c r="F1143" s="79" t="b">
        <v>0</v>
      </c>
      <c r="G1143" s="79" t="b">
        <v>0</v>
      </c>
    </row>
    <row r="1144" spans="1:7" ht="15">
      <c r="A1144" s="86" t="s">
        <v>2899</v>
      </c>
      <c r="B1144" s="79">
        <v>3</v>
      </c>
      <c r="C1144" s="104">
        <v>0.0014889523522588152</v>
      </c>
      <c r="D1144" s="79" t="s">
        <v>2408</v>
      </c>
      <c r="E1144" s="79" t="b">
        <v>0</v>
      </c>
      <c r="F1144" s="79" t="b">
        <v>0</v>
      </c>
      <c r="G1144" s="79" t="b">
        <v>0</v>
      </c>
    </row>
    <row r="1145" spans="1:7" ht="15">
      <c r="A1145" s="86" t="s">
        <v>2740</v>
      </c>
      <c r="B1145" s="79">
        <v>2</v>
      </c>
      <c r="C1145" s="104">
        <v>0.0010896548789470235</v>
      </c>
      <c r="D1145" s="79" t="s">
        <v>2408</v>
      </c>
      <c r="E1145" s="79" t="b">
        <v>0</v>
      </c>
      <c r="F1145" s="79" t="b">
        <v>0</v>
      </c>
      <c r="G1145" s="79" t="b">
        <v>0</v>
      </c>
    </row>
    <row r="1146" spans="1:7" ht="15">
      <c r="A1146" s="86" t="s">
        <v>2810</v>
      </c>
      <c r="B1146" s="79">
        <v>2</v>
      </c>
      <c r="C1146" s="104">
        <v>0.0010896548789470235</v>
      </c>
      <c r="D1146" s="79" t="s">
        <v>2408</v>
      </c>
      <c r="E1146" s="79" t="b">
        <v>0</v>
      </c>
      <c r="F1146" s="79" t="b">
        <v>0</v>
      </c>
      <c r="G1146" s="79" t="b">
        <v>0</v>
      </c>
    </row>
    <row r="1147" spans="1:7" ht="15">
      <c r="A1147" s="86" t="s">
        <v>2759</v>
      </c>
      <c r="B1147" s="79">
        <v>2</v>
      </c>
      <c r="C1147" s="104">
        <v>0.0010896548789470235</v>
      </c>
      <c r="D1147" s="79" t="s">
        <v>2408</v>
      </c>
      <c r="E1147" s="79" t="b">
        <v>0</v>
      </c>
      <c r="F1147" s="79" t="b">
        <v>0</v>
      </c>
      <c r="G1147" s="79" t="b">
        <v>0</v>
      </c>
    </row>
    <row r="1148" spans="1:7" ht="15">
      <c r="A1148" s="86" t="s">
        <v>2803</v>
      </c>
      <c r="B1148" s="79">
        <v>2</v>
      </c>
      <c r="C1148" s="104">
        <v>0.0010896548789470235</v>
      </c>
      <c r="D1148" s="79" t="s">
        <v>2408</v>
      </c>
      <c r="E1148" s="79" t="b">
        <v>0</v>
      </c>
      <c r="F1148" s="79" t="b">
        <v>0</v>
      </c>
      <c r="G1148" s="79" t="b">
        <v>0</v>
      </c>
    </row>
    <row r="1149" spans="1:7" ht="15">
      <c r="A1149" s="86" t="s">
        <v>2935</v>
      </c>
      <c r="B1149" s="79">
        <v>2</v>
      </c>
      <c r="C1149" s="104">
        <v>0.0010896548789470235</v>
      </c>
      <c r="D1149" s="79" t="s">
        <v>2408</v>
      </c>
      <c r="E1149" s="79" t="b">
        <v>0</v>
      </c>
      <c r="F1149" s="79" t="b">
        <v>0</v>
      </c>
      <c r="G1149" s="79" t="b">
        <v>0</v>
      </c>
    </row>
    <row r="1150" spans="1:7" ht="15">
      <c r="A1150" s="86" t="s">
        <v>2936</v>
      </c>
      <c r="B1150" s="79">
        <v>2</v>
      </c>
      <c r="C1150" s="104">
        <v>0.0010896548789470235</v>
      </c>
      <c r="D1150" s="79" t="s">
        <v>2408</v>
      </c>
      <c r="E1150" s="79" t="b">
        <v>0</v>
      </c>
      <c r="F1150" s="79" t="b">
        <v>0</v>
      </c>
      <c r="G1150" s="79" t="b">
        <v>0</v>
      </c>
    </row>
    <row r="1151" spans="1:7" ht="15">
      <c r="A1151" s="86" t="s">
        <v>2867</v>
      </c>
      <c r="B1151" s="79">
        <v>2</v>
      </c>
      <c r="C1151" s="104">
        <v>0.0010896548789470235</v>
      </c>
      <c r="D1151" s="79" t="s">
        <v>2408</v>
      </c>
      <c r="E1151" s="79" t="b">
        <v>0</v>
      </c>
      <c r="F1151" s="79" t="b">
        <v>0</v>
      </c>
      <c r="G1151" s="79" t="b">
        <v>0</v>
      </c>
    </row>
    <row r="1152" spans="1:7" ht="15">
      <c r="A1152" s="86" t="s">
        <v>2875</v>
      </c>
      <c r="B1152" s="79">
        <v>2</v>
      </c>
      <c r="C1152" s="104">
        <v>0.0010896548789470235</v>
      </c>
      <c r="D1152" s="79" t="s">
        <v>2408</v>
      </c>
      <c r="E1152" s="79" t="b">
        <v>0</v>
      </c>
      <c r="F1152" s="79" t="b">
        <v>0</v>
      </c>
      <c r="G1152" s="79" t="b">
        <v>0</v>
      </c>
    </row>
    <row r="1153" spans="1:7" ht="15">
      <c r="A1153" s="86" t="s">
        <v>3024</v>
      </c>
      <c r="B1153" s="79">
        <v>2</v>
      </c>
      <c r="C1153" s="104">
        <v>0.0010896548789470235</v>
      </c>
      <c r="D1153" s="79" t="s">
        <v>2408</v>
      </c>
      <c r="E1153" s="79" t="b">
        <v>1</v>
      </c>
      <c r="F1153" s="79" t="b">
        <v>0</v>
      </c>
      <c r="G1153" s="79" t="b">
        <v>0</v>
      </c>
    </row>
    <row r="1154" spans="1:7" ht="15">
      <c r="A1154" s="86" t="s">
        <v>931</v>
      </c>
      <c r="B1154" s="79">
        <v>2</v>
      </c>
      <c r="C1154" s="104">
        <v>0.0010896548789470235</v>
      </c>
      <c r="D1154" s="79" t="s">
        <v>2408</v>
      </c>
      <c r="E1154" s="79" t="b">
        <v>0</v>
      </c>
      <c r="F1154" s="79" t="b">
        <v>0</v>
      </c>
      <c r="G1154" s="79" t="b">
        <v>0</v>
      </c>
    </row>
    <row r="1155" spans="1:7" ht="15">
      <c r="A1155" s="86" t="s">
        <v>2859</v>
      </c>
      <c r="B1155" s="79">
        <v>2</v>
      </c>
      <c r="C1155" s="104">
        <v>0.0010896548789470235</v>
      </c>
      <c r="D1155" s="79" t="s">
        <v>2408</v>
      </c>
      <c r="E1155" s="79" t="b">
        <v>0</v>
      </c>
      <c r="F1155" s="79" t="b">
        <v>0</v>
      </c>
      <c r="G1155" s="79" t="b">
        <v>0</v>
      </c>
    </row>
    <row r="1156" spans="1:7" ht="15">
      <c r="A1156" s="86" t="s">
        <v>2915</v>
      </c>
      <c r="B1156" s="79">
        <v>2</v>
      </c>
      <c r="C1156" s="104">
        <v>0.0010896548789470235</v>
      </c>
      <c r="D1156" s="79" t="s">
        <v>2408</v>
      </c>
      <c r="E1156" s="79" t="b">
        <v>0</v>
      </c>
      <c r="F1156" s="79" t="b">
        <v>0</v>
      </c>
      <c r="G1156" s="79" t="b">
        <v>0</v>
      </c>
    </row>
    <row r="1157" spans="1:7" ht="15">
      <c r="A1157" s="86" t="s">
        <v>861</v>
      </c>
      <c r="B1157" s="79">
        <v>2</v>
      </c>
      <c r="C1157" s="104">
        <v>0.0010896548789470235</v>
      </c>
      <c r="D1157" s="79" t="s">
        <v>2408</v>
      </c>
      <c r="E1157" s="79" t="b">
        <v>0</v>
      </c>
      <c r="F1157" s="79" t="b">
        <v>0</v>
      </c>
      <c r="G1157" s="79" t="b">
        <v>0</v>
      </c>
    </row>
    <row r="1158" spans="1:7" ht="15">
      <c r="A1158" s="86" t="s">
        <v>2599</v>
      </c>
      <c r="B1158" s="79">
        <v>2</v>
      </c>
      <c r="C1158" s="104">
        <v>0.0010896548789470235</v>
      </c>
      <c r="D1158" s="79" t="s">
        <v>2408</v>
      </c>
      <c r="E1158" s="79" t="b">
        <v>0</v>
      </c>
      <c r="F1158" s="79" t="b">
        <v>0</v>
      </c>
      <c r="G1158" s="79" t="b">
        <v>0</v>
      </c>
    </row>
    <row r="1159" spans="1:7" ht="15">
      <c r="A1159" s="86" t="s">
        <v>2847</v>
      </c>
      <c r="B1159" s="79">
        <v>2</v>
      </c>
      <c r="C1159" s="104">
        <v>0.0010896548789470235</v>
      </c>
      <c r="D1159" s="79" t="s">
        <v>2408</v>
      </c>
      <c r="E1159" s="79" t="b">
        <v>0</v>
      </c>
      <c r="F1159" s="79" t="b">
        <v>0</v>
      </c>
      <c r="G1159" s="79" t="b">
        <v>0</v>
      </c>
    </row>
    <row r="1160" spans="1:7" ht="15">
      <c r="A1160" s="86" t="s">
        <v>968</v>
      </c>
      <c r="B1160" s="79">
        <v>2</v>
      </c>
      <c r="C1160" s="104">
        <v>0.0010896548789470235</v>
      </c>
      <c r="D1160" s="79" t="s">
        <v>2408</v>
      </c>
      <c r="E1160" s="79" t="b">
        <v>0</v>
      </c>
      <c r="F1160" s="79" t="b">
        <v>0</v>
      </c>
      <c r="G1160" s="79" t="b">
        <v>0</v>
      </c>
    </row>
    <row r="1161" spans="1:7" ht="15">
      <c r="A1161" s="86" t="s">
        <v>2853</v>
      </c>
      <c r="B1161" s="79">
        <v>2</v>
      </c>
      <c r="C1161" s="104">
        <v>0.0010896548789470235</v>
      </c>
      <c r="D1161" s="79" t="s">
        <v>2408</v>
      </c>
      <c r="E1161" s="79" t="b">
        <v>1</v>
      </c>
      <c r="F1161" s="79" t="b">
        <v>0</v>
      </c>
      <c r="G1161" s="79" t="b">
        <v>0</v>
      </c>
    </row>
    <row r="1162" spans="1:7" ht="15">
      <c r="A1162" s="86" t="s">
        <v>2537</v>
      </c>
      <c r="B1162" s="79">
        <v>2</v>
      </c>
      <c r="C1162" s="104">
        <v>0.0010896548789470235</v>
      </c>
      <c r="D1162" s="79" t="s">
        <v>2408</v>
      </c>
      <c r="E1162" s="79" t="b">
        <v>0</v>
      </c>
      <c r="F1162" s="79" t="b">
        <v>0</v>
      </c>
      <c r="G1162" s="79" t="b">
        <v>0</v>
      </c>
    </row>
    <row r="1163" spans="1:7" ht="15">
      <c r="A1163" s="86" t="s">
        <v>2792</v>
      </c>
      <c r="B1163" s="79">
        <v>2</v>
      </c>
      <c r="C1163" s="104">
        <v>0.0010896548789470235</v>
      </c>
      <c r="D1163" s="79" t="s">
        <v>2408</v>
      </c>
      <c r="E1163" s="79" t="b">
        <v>0</v>
      </c>
      <c r="F1163" s="79" t="b">
        <v>0</v>
      </c>
      <c r="G1163" s="79" t="b">
        <v>0</v>
      </c>
    </row>
    <row r="1164" spans="1:7" ht="15">
      <c r="A1164" s="86" t="s">
        <v>2651</v>
      </c>
      <c r="B1164" s="79">
        <v>2</v>
      </c>
      <c r="C1164" s="104">
        <v>0.0010896548789470235</v>
      </c>
      <c r="D1164" s="79" t="s">
        <v>2408</v>
      </c>
      <c r="E1164" s="79" t="b">
        <v>0</v>
      </c>
      <c r="F1164" s="79" t="b">
        <v>0</v>
      </c>
      <c r="G1164" s="79" t="b">
        <v>0</v>
      </c>
    </row>
    <row r="1165" spans="1:7" ht="15">
      <c r="A1165" s="86" t="s">
        <v>2929</v>
      </c>
      <c r="B1165" s="79">
        <v>2</v>
      </c>
      <c r="C1165" s="104">
        <v>0.0010896548789470235</v>
      </c>
      <c r="D1165" s="79" t="s">
        <v>2408</v>
      </c>
      <c r="E1165" s="79" t="b">
        <v>0</v>
      </c>
      <c r="F1165" s="79" t="b">
        <v>0</v>
      </c>
      <c r="G1165" s="79" t="b">
        <v>0</v>
      </c>
    </row>
    <row r="1166" spans="1:7" ht="15">
      <c r="A1166" s="86" t="s">
        <v>2662</v>
      </c>
      <c r="B1166" s="79">
        <v>2</v>
      </c>
      <c r="C1166" s="104">
        <v>0.0010896548789470235</v>
      </c>
      <c r="D1166" s="79" t="s">
        <v>2408</v>
      </c>
      <c r="E1166" s="79" t="b">
        <v>0</v>
      </c>
      <c r="F1166" s="79" t="b">
        <v>0</v>
      </c>
      <c r="G1166" s="79" t="b">
        <v>0</v>
      </c>
    </row>
    <row r="1167" spans="1:7" ht="15">
      <c r="A1167" s="86" t="s">
        <v>2564</v>
      </c>
      <c r="B1167" s="79">
        <v>2</v>
      </c>
      <c r="C1167" s="104">
        <v>0.0010896548789470235</v>
      </c>
      <c r="D1167" s="79" t="s">
        <v>2408</v>
      </c>
      <c r="E1167" s="79" t="b">
        <v>0</v>
      </c>
      <c r="F1167" s="79" t="b">
        <v>0</v>
      </c>
      <c r="G1167" s="79" t="b">
        <v>0</v>
      </c>
    </row>
    <row r="1168" spans="1:7" ht="15">
      <c r="A1168" s="86" t="s">
        <v>2679</v>
      </c>
      <c r="B1168" s="79">
        <v>2</v>
      </c>
      <c r="C1168" s="104">
        <v>0.0010896548789470235</v>
      </c>
      <c r="D1168" s="79" t="s">
        <v>2408</v>
      </c>
      <c r="E1168" s="79" t="b">
        <v>0</v>
      </c>
      <c r="F1168" s="79" t="b">
        <v>0</v>
      </c>
      <c r="G1168" s="79" t="b">
        <v>0</v>
      </c>
    </row>
    <row r="1169" spans="1:7" ht="15">
      <c r="A1169" s="86" t="s">
        <v>2888</v>
      </c>
      <c r="B1169" s="79">
        <v>2</v>
      </c>
      <c r="C1169" s="104">
        <v>0.0010896548789470235</v>
      </c>
      <c r="D1169" s="79" t="s">
        <v>2408</v>
      </c>
      <c r="E1169" s="79" t="b">
        <v>0</v>
      </c>
      <c r="F1169" s="79" t="b">
        <v>0</v>
      </c>
      <c r="G1169" s="79" t="b">
        <v>0</v>
      </c>
    </row>
    <row r="1170" spans="1:7" ht="15">
      <c r="A1170" s="86" t="s">
        <v>2668</v>
      </c>
      <c r="B1170" s="79">
        <v>2</v>
      </c>
      <c r="C1170" s="104">
        <v>0.0010896548789470235</v>
      </c>
      <c r="D1170" s="79" t="s">
        <v>2408</v>
      </c>
      <c r="E1170" s="79" t="b">
        <v>0</v>
      </c>
      <c r="F1170" s="79" t="b">
        <v>0</v>
      </c>
      <c r="G1170" s="79" t="b">
        <v>0</v>
      </c>
    </row>
    <row r="1171" spans="1:7" ht="15">
      <c r="A1171" s="86" t="s">
        <v>3025</v>
      </c>
      <c r="B1171" s="79">
        <v>2</v>
      </c>
      <c r="C1171" s="104">
        <v>0.0010896548789470235</v>
      </c>
      <c r="D1171" s="79" t="s">
        <v>2408</v>
      </c>
      <c r="E1171" s="79" t="b">
        <v>0</v>
      </c>
      <c r="F1171" s="79" t="b">
        <v>0</v>
      </c>
      <c r="G1171" s="79" t="b">
        <v>0</v>
      </c>
    </row>
    <row r="1172" spans="1:7" ht="15">
      <c r="A1172" s="86" t="s">
        <v>2700</v>
      </c>
      <c r="B1172" s="79">
        <v>2</v>
      </c>
      <c r="C1172" s="104">
        <v>0.001255511625869327</v>
      </c>
      <c r="D1172" s="79" t="s">
        <v>2408</v>
      </c>
      <c r="E1172" s="79" t="b">
        <v>1</v>
      </c>
      <c r="F1172" s="79" t="b">
        <v>0</v>
      </c>
      <c r="G1172" s="79" t="b">
        <v>0</v>
      </c>
    </row>
    <row r="1173" spans="1:7" ht="15">
      <c r="A1173" s="86" t="s">
        <v>2868</v>
      </c>
      <c r="B1173" s="79">
        <v>2</v>
      </c>
      <c r="C1173" s="104">
        <v>0.0010896548789470235</v>
      </c>
      <c r="D1173" s="79" t="s">
        <v>2408</v>
      </c>
      <c r="E1173" s="79" t="b">
        <v>0</v>
      </c>
      <c r="F1173" s="79" t="b">
        <v>0</v>
      </c>
      <c r="G1173" s="79" t="b">
        <v>0</v>
      </c>
    </row>
    <row r="1174" spans="1:7" ht="15">
      <c r="A1174" s="86" t="s">
        <v>2554</v>
      </c>
      <c r="B1174" s="79">
        <v>2</v>
      </c>
      <c r="C1174" s="104">
        <v>0.0010896548789470235</v>
      </c>
      <c r="D1174" s="79" t="s">
        <v>2408</v>
      </c>
      <c r="E1174" s="79" t="b">
        <v>0</v>
      </c>
      <c r="F1174" s="79" t="b">
        <v>0</v>
      </c>
      <c r="G1174" s="79" t="b">
        <v>0</v>
      </c>
    </row>
    <row r="1175" spans="1:7" ht="15">
      <c r="A1175" s="86" t="s">
        <v>2705</v>
      </c>
      <c r="B1175" s="79">
        <v>2</v>
      </c>
      <c r="C1175" s="104">
        <v>0.0010896548789470235</v>
      </c>
      <c r="D1175" s="79" t="s">
        <v>2408</v>
      </c>
      <c r="E1175" s="79" t="b">
        <v>0</v>
      </c>
      <c r="F1175" s="79" t="b">
        <v>0</v>
      </c>
      <c r="G1175" s="79" t="b">
        <v>0</v>
      </c>
    </row>
    <row r="1176" spans="1:7" ht="15">
      <c r="A1176" s="86" t="s">
        <v>849</v>
      </c>
      <c r="B1176" s="79">
        <v>2</v>
      </c>
      <c r="C1176" s="104">
        <v>0.0010896548789470235</v>
      </c>
      <c r="D1176" s="79" t="s">
        <v>2408</v>
      </c>
      <c r="E1176" s="79" t="b">
        <v>0</v>
      </c>
      <c r="F1176" s="79" t="b">
        <v>0</v>
      </c>
      <c r="G1176" s="79" t="b">
        <v>0</v>
      </c>
    </row>
    <row r="1177" spans="1:7" ht="15">
      <c r="A1177" s="86" t="s">
        <v>1041</v>
      </c>
      <c r="B1177" s="79">
        <v>2</v>
      </c>
      <c r="C1177" s="104">
        <v>0.0010896548789470235</v>
      </c>
      <c r="D1177" s="79" t="s">
        <v>2408</v>
      </c>
      <c r="E1177" s="79" t="b">
        <v>1</v>
      </c>
      <c r="F1177" s="79" t="b">
        <v>0</v>
      </c>
      <c r="G1177" s="79" t="b">
        <v>0</v>
      </c>
    </row>
    <row r="1178" spans="1:7" ht="15">
      <c r="A1178" s="86" t="s">
        <v>866</v>
      </c>
      <c r="B1178" s="79">
        <v>2</v>
      </c>
      <c r="C1178" s="104">
        <v>0.0010896548789470235</v>
      </c>
      <c r="D1178" s="79" t="s">
        <v>2408</v>
      </c>
      <c r="E1178" s="79" t="b">
        <v>0</v>
      </c>
      <c r="F1178" s="79" t="b">
        <v>0</v>
      </c>
      <c r="G1178" s="79" t="b">
        <v>0</v>
      </c>
    </row>
    <row r="1179" spans="1:7" ht="15">
      <c r="A1179" s="86" t="s">
        <v>2692</v>
      </c>
      <c r="B1179" s="79">
        <v>2</v>
      </c>
      <c r="C1179" s="104">
        <v>0.0010896548789470235</v>
      </c>
      <c r="D1179" s="79" t="s">
        <v>2408</v>
      </c>
      <c r="E1179" s="79" t="b">
        <v>0</v>
      </c>
      <c r="F1179" s="79" t="b">
        <v>0</v>
      </c>
      <c r="G1179" s="79" t="b">
        <v>0</v>
      </c>
    </row>
    <row r="1180" spans="1:7" ht="15">
      <c r="A1180" s="86" t="s">
        <v>3035</v>
      </c>
      <c r="B1180" s="79">
        <v>2</v>
      </c>
      <c r="C1180" s="104">
        <v>0.0010896548789470235</v>
      </c>
      <c r="D1180" s="79" t="s">
        <v>2408</v>
      </c>
      <c r="E1180" s="79" t="b">
        <v>0</v>
      </c>
      <c r="F1180" s="79" t="b">
        <v>0</v>
      </c>
      <c r="G1180" s="79" t="b">
        <v>0</v>
      </c>
    </row>
    <row r="1181" spans="1:7" ht="15">
      <c r="A1181" s="86" t="s">
        <v>2921</v>
      </c>
      <c r="B1181" s="79">
        <v>2</v>
      </c>
      <c r="C1181" s="104">
        <v>0.0010896548789470235</v>
      </c>
      <c r="D1181" s="79" t="s">
        <v>2408</v>
      </c>
      <c r="E1181" s="79" t="b">
        <v>0</v>
      </c>
      <c r="F1181" s="79" t="b">
        <v>0</v>
      </c>
      <c r="G1181" s="79" t="b">
        <v>0</v>
      </c>
    </row>
    <row r="1182" spans="1:7" ht="15">
      <c r="A1182" s="86" t="s">
        <v>2735</v>
      </c>
      <c r="B1182" s="79">
        <v>2</v>
      </c>
      <c r="C1182" s="104">
        <v>0.0010896548789470235</v>
      </c>
      <c r="D1182" s="79" t="s">
        <v>2408</v>
      </c>
      <c r="E1182" s="79" t="b">
        <v>0</v>
      </c>
      <c r="F1182" s="79" t="b">
        <v>0</v>
      </c>
      <c r="G1182" s="79" t="b">
        <v>0</v>
      </c>
    </row>
    <row r="1183" spans="1:7" ht="15">
      <c r="A1183" s="86" t="s">
        <v>2922</v>
      </c>
      <c r="B1183" s="79">
        <v>2</v>
      </c>
      <c r="C1183" s="104">
        <v>0.0010896548789470235</v>
      </c>
      <c r="D1183" s="79" t="s">
        <v>2408</v>
      </c>
      <c r="E1183" s="79" t="b">
        <v>0</v>
      </c>
      <c r="F1183" s="79" t="b">
        <v>0</v>
      </c>
      <c r="G1183" s="79" t="b">
        <v>0</v>
      </c>
    </row>
    <row r="1184" spans="1:7" ht="15">
      <c r="A1184" s="86" t="s">
        <v>2578</v>
      </c>
      <c r="B1184" s="79">
        <v>2</v>
      </c>
      <c r="C1184" s="104">
        <v>0.0010896548789470235</v>
      </c>
      <c r="D1184" s="79" t="s">
        <v>2408</v>
      </c>
      <c r="E1184" s="79" t="b">
        <v>1</v>
      </c>
      <c r="F1184" s="79" t="b">
        <v>0</v>
      </c>
      <c r="G1184" s="79" t="b">
        <v>0</v>
      </c>
    </row>
    <row r="1185" spans="1:7" ht="15">
      <c r="A1185" s="86" t="s">
        <v>2911</v>
      </c>
      <c r="B1185" s="79">
        <v>2</v>
      </c>
      <c r="C1185" s="104">
        <v>0.0010896548789470235</v>
      </c>
      <c r="D1185" s="79" t="s">
        <v>2408</v>
      </c>
      <c r="E1185" s="79" t="b">
        <v>0</v>
      </c>
      <c r="F1185" s="79" t="b">
        <v>0</v>
      </c>
      <c r="G1185" s="79" t="b">
        <v>0</v>
      </c>
    </row>
    <row r="1186" spans="1:7" ht="15">
      <c r="A1186" s="86" t="s">
        <v>2912</v>
      </c>
      <c r="B1186" s="79">
        <v>2</v>
      </c>
      <c r="C1186" s="104">
        <v>0.0010896548789470235</v>
      </c>
      <c r="D1186" s="79" t="s">
        <v>2408</v>
      </c>
      <c r="E1186" s="79" t="b">
        <v>0</v>
      </c>
      <c r="F1186" s="79" t="b">
        <v>0</v>
      </c>
      <c r="G1186" s="79" t="b">
        <v>0</v>
      </c>
    </row>
    <row r="1187" spans="1:7" ht="15">
      <c r="A1187" s="86" t="s">
        <v>2690</v>
      </c>
      <c r="B1187" s="79">
        <v>2</v>
      </c>
      <c r="C1187" s="104">
        <v>0.0010896548789470235</v>
      </c>
      <c r="D1187" s="79" t="s">
        <v>2408</v>
      </c>
      <c r="E1187" s="79" t="b">
        <v>0</v>
      </c>
      <c r="F1187" s="79" t="b">
        <v>0</v>
      </c>
      <c r="G1187" s="79" t="b">
        <v>0</v>
      </c>
    </row>
    <row r="1188" spans="1:7" ht="15">
      <c r="A1188" s="86" t="s">
        <v>3041</v>
      </c>
      <c r="B1188" s="79">
        <v>2</v>
      </c>
      <c r="C1188" s="104">
        <v>0.0010896548789470235</v>
      </c>
      <c r="D1188" s="79" t="s">
        <v>2408</v>
      </c>
      <c r="E1188" s="79" t="b">
        <v>0</v>
      </c>
      <c r="F1188" s="79" t="b">
        <v>0</v>
      </c>
      <c r="G1188" s="79" t="b">
        <v>0</v>
      </c>
    </row>
    <row r="1189" spans="1:7" ht="15">
      <c r="A1189" s="86" t="s">
        <v>2841</v>
      </c>
      <c r="B1189" s="79">
        <v>2</v>
      </c>
      <c r="C1189" s="104">
        <v>0.0010896548789470235</v>
      </c>
      <c r="D1189" s="79" t="s">
        <v>2408</v>
      </c>
      <c r="E1189" s="79" t="b">
        <v>0</v>
      </c>
      <c r="F1189" s="79" t="b">
        <v>0</v>
      </c>
      <c r="G1189" s="79" t="b">
        <v>0</v>
      </c>
    </row>
    <row r="1190" spans="1:7" ht="15">
      <c r="A1190" s="86" t="s">
        <v>3042</v>
      </c>
      <c r="B1190" s="79">
        <v>2</v>
      </c>
      <c r="C1190" s="104">
        <v>0.0010896548789470235</v>
      </c>
      <c r="D1190" s="79" t="s">
        <v>2408</v>
      </c>
      <c r="E1190" s="79" t="b">
        <v>0</v>
      </c>
      <c r="F1190" s="79" t="b">
        <v>0</v>
      </c>
      <c r="G1190" s="79" t="b">
        <v>0</v>
      </c>
    </row>
    <row r="1191" spans="1:7" ht="15">
      <c r="A1191" s="86" t="s">
        <v>3040</v>
      </c>
      <c r="B1191" s="79">
        <v>2</v>
      </c>
      <c r="C1191" s="104">
        <v>0.0010896548789470235</v>
      </c>
      <c r="D1191" s="79" t="s">
        <v>2408</v>
      </c>
      <c r="E1191" s="79" t="b">
        <v>0</v>
      </c>
      <c r="F1191" s="79" t="b">
        <v>0</v>
      </c>
      <c r="G1191" s="79" t="b">
        <v>0</v>
      </c>
    </row>
    <row r="1192" spans="1:7" ht="15">
      <c r="A1192" s="86" t="s">
        <v>2789</v>
      </c>
      <c r="B1192" s="79">
        <v>2</v>
      </c>
      <c r="C1192" s="104">
        <v>0.0010896548789470235</v>
      </c>
      <c r="D1192" s="79" t="s">
        <v>2408</v>
      </c>
      <c r="E1192" s="79" t="b">
        <v>0</v>
      </c>
      <c r="F1192" s="79" t="b">
        <v>0</v>
      </c>
      <c r="G1192" s="79" t="b">
        <v>0</v>
      </c>
    </row>
    <row r="1193" spans="1:7" ht="15">
      <c r="A1193" s="86" t="s">
        <v>2808</v>
      </c>
      <c r="B1193" s="79">
        <v>2</v>
      </c>
      <c r="C1193" s="104">
        <v>0.0010896548789470235</v>
      </c>
      <c r="D1193" s="79" t="s">
        <v>2408</v>
      </c>
      <c r="E1193" s="79" t="b">
        <v>0</v>
      </c>
      <c r="F1193" s="79" t="b">
        <v>0</v>
      </c>
      <c r="G1193" s="79" t="b">
        <v>0</v>
      </c>
    </row>
    <row r="1194" spans="1:7" ht="15">
      <c r="A1194" s="86" t="s">
        <v>2798</v>
      </c>
      <c r="B1194" s="79">
        <v>2</v>
      </c>
      <c r="C1194" s="104">
        <v>0.0010896548789470235</v>
      </c>
      <c r="D1194" s="79" t="s">
        <v>2408</v>
      </c>
      <c r="E1194" s="79" t="b">
        <v>0</v>
      </c>
      <c r="F1194" s="79" t="b">
        <v>0</v>
      </c>
      <c r="G1194" s="79" t="b">
        <v>0</v>
      </c>
    </row>
    <row r="1195" spans="1:7" ht="15">
      <c r="A1195" s="86" t="s">
        <v>2754</v>
      </c>
      <c r="B1195" s="79">
        <v>2</v>
      </c>
      <c r="C1195" s="104">
        <v>0.0010896548789470235</v>
      </c>
      <c r="D1195" s="79" t="s">
        <v>2408</v>
      </c>
      <c r="E1195" s="79" t="b">
        <v>0</v>
      </c>
      <c r="F1195" s="79" t="b">
        <v>0</v>
      </c>
      <c r="G1195" s="79" t="b">
        <v>0</v>
      </c>
    </row>
    <row r="1196" spans="1:7" ht="15">
      <c r="A1196" s="86" t="s">
        <v>2897</v>
      </c>
      <c r="B1196" s="79">
        <v>2</v>
      </c>
      <c r="C1196" s="104">
        <v>0.0010896548789470235</v>
      </c>
      <c r="D1196" s="79" t="s">
        <v>2408</v>
      </c>
      <c r="E1196" s="79" t="b">
        <v>0</v>
      </c>
      <c r="F1196" s="79" t="b">
        <v>0</v>
      </c>
      <c r="G1196" s="79" t="b">
        <v>0</v>
      </c>
    </row>
    <row r="1197" spans="1:7" ht="15">
      <c r="A1197" s="86" t="s">
        <v>283</v>
      </c>
      <c r="B1197" s="79">
        <v>2</v>
      </c>
      <c r="C1197" s="104">
        <v>0.0010896548789470235</v>
      </c>
      <c r="D1197" s="79" t="s">
        <v>2408</v>
      </c>
      <c r="E1197" s="79" t="b">
        <v>0</v>
      </c>
      <c r="F1197" s="79" t="b">
        <v>0</v>
      </c>
      <c r="G1197" s="79" t="b">
        <v>0</v>
      </c>
    </row>
    <row r="1198" spans="1:7" ht="15">
      <c r="A1198" s="86" t="s">
        <v>309</v>
      </c>
      <c r="B1198" s="79">
        <v>2</v>
      </c>
      <c r="C1198" s="104">
        <v>0.0010896548789470235</v>
      </c>
      <c r="D1198" s="79" t="s">
        <v>2408</v>
      </c>
      <c r="E1198" s="79" t="b">
        <v>0</v>
      </c>
      <c r="F1198" s="79" t="b">
        <v>0</v>
      </c>
      <c r="G1198" s="79" t="b">
        <v>0</v>
      </c>
    </row>
    <row r="1199" spans="1:7" ht="15">
      <c r="A1199" s="86" t="s">
        <v>2777</v>
      </c>
      <c r="B1199" s="79">
        <v>2</v>
      </c>
      <c r="C1199" s="104">
        <v>0.0010896548789470235</v>
      </c>
      <c r="D1199" s="79" t="s">
        <v>2408</v>
      </c>
      <c r="E1199" s="79" t="b">
        <v>0</v>
      </c>
      <c r="F1199" s="79" t="b">
        <v>0</v>
      </c>
      <c r="G1199" s="79" t="b">
        <v>0</v>
      </c>
    </row>
    <row r="1200" spans="1:7" ht="15">
      <c r="A1200" s="86" t="s">
        <v>3043</v>
      </c>
      <c r="B1200" s="79">
        <v>2</v>
      </c>
      <c r="C1200" s="104">
        <v>0.0010896548789470235</v>
      </c>
      <c r="D1200" s="79" t="s">
        <v>2408</v>
      </c>
      <c r="E1200" s="79" t="b">
        <v>0</v>
      </c>
      <c r="F1200" s="79" t="b">
        <v>0</v>
      </c>
      <c r="G1200" s="79" t="b">
        <v>0</v>
      </c>
    </row>
    <row r="1201" spans="1:7" ht="15">
      <c r="A1201" s="86" t="s">
        <v>2630</v>
      </c>
      <c r="B1201" s="79">
        <v>2</v>
      </c>
      <c r="C1201" s="104">
        <v>0.0010896548789470235</v>
      </c>
      <c r="D1201" s="79" t="s">
        <v>2408</v>
      </c>
      <c r="E1201" s="79" t="b">
        <v>1</v>
      </c>
      <c r="F1201" s="79" t="b">
        <v>0</v>
      </c>
      <c r="G1201" s="79" t="b">
        <v>0</v>
      </c>
    </row>
    <row r="1202" spans="1:7" ht="15">
      <c r="A1202" s="86" t="s">
        <v>3033</v>
      </c>
      <c r="B1202" s="79">
        <v>2</v>
      </c>
      <c r="C1202" s="104">
        <v>0.0010896548789470235</v>
      </c>
      <c r="D1202" s="79" t="s">
        <v>2408</v>
      </c>
      <c r="E1202" s="79" t="b">
        <v>0</v>
      </c>
      <c r="F1202" s="79" t="b">
        <v>0</v>
      </c>
      <c r="G1202" s="79" t="b">
        <v>0</v>
      </c>
    </row>
    <row r="1203" spans="1:7" ht="15">
      <c r="A1203" s="86" t="s">
        <v>3034</v>
      </c>
      <c r="B1203" s="79">
        <v>2</v>
      </c>
      <c r="C1203" s="104">
        <v>0.0010896548789470235</v>
      </c>
      <c r="D1203" s="79" t="s">
        <v>2408</v>
      </c>
      <c r="E1203" s="79" t="b">
        <v>0</v>
      </c>
      <c r="F1203" s="79" t="b">
        <v>0</v>
      </c>
      <c r="G1203" s="79" t="b">
        <v>0</v>
      </c>
    </row>
    <row r="1204" spans="1:7" ht="15">
      <c r="A1204" s="86" t="s">
        <v>2474</v>
      </c>
      <c r="B1204" s="79">
        <v>2</v>
      </c>
      <c r="C1204" s="104">
        <v>0.0010896548789470235</v>
      </c>
      <c r="D1204" s="79" t="s">
        <v>2408</v>
      </c>
      <c r="E1204" s="79" t="b">
        <v>0</v>
      </c>
      <c r="F1204" s="79" t="b">
        <v>0</v>
      </c>
      <c r="G1204" s="79" t="b">
        <v>0</v>
      </c>
    </row>
    <row r="1205" spans="1:7" ht="15">
      <c r="A1205" s="86" t="s">
        <v>2731</v>
      </c>
      <c r="B1205" s="79">
        <v>2</v>
      </c>
      <c r="C1205" s="104">
        <v>0.0010896548789470235</v>
      </c>
      <c r="D1205" s="79" t="s">
        <v>2408</v>
      </c>
      <c r="E1205" s="79" t="b">
        <v>0</v>
      </c>
      <c r="F1205" s="79" t="b">
        <v>0</v>
      </c>
      <c r="G1205" s="79" t="b">
        <v>0</v>
      </c>
    </row>
    <row r="1206" spans="1:7" ht="15">
      <c r="A1206" s="86" t="s">
        <v>2583</v>
      </c>
      <c r="B1206" s="79">
        <v>2</v>
      </c>
      <c r="C1206" s="104">
        <v>0.0010896548789470235</v>
      </c>
      <c r="D1206" s="79" t="s">
        <v>2408</v>
      </c>
      <c r="E1206" s="79" t="b">
        <v>0</v>
      </c>
      <c r="F1206" s="79" t="b">
        <v>0</v>
      </c>
      <c r="G1206" s="79" t="b">
        <v>0</v>
      </c>
    </row>
    <row r="1207" spans="1:7" ht="15">
      <c r="A1207" s="86" t="s">
        <v>2664</v>
      </c>
      <c r="B1207" s="79">
        <v>2</v>
      </c>
      <c r="C1207" s="104">
        <v>0.0010896548789470235</v>
      </c>
      <c r="D1207" s="79" t="s">
        <v>2408</v>
      </c>
      <c r="E1207" s="79" t="b">
        <v>0</v>
      </c>
      <c r="F1207" s="79" t="b">
        <v>0</v>
      </c>
      <c r="G1207" s="79" t="b">
        <v>0</v>
      </c>
    </row>
    <row r="1208" spans="1:7" ht="15">
      <c r="A1208" s="86" t="s">
        <v>2764</v>
      </c>
      <c r="B1208" s="79">
        <v>2</v>
      </c>
      <c r="C1208" s="104">
        <v>0.0010896548789470235</v>
      </c>
      <c r="D1208" s="79" t="s">
        <v>2408</v>
      </c>
      <c r="E1208" s="79" t="b">
        <v>0</v>
      </c>
      <c r="F1208" s="79" t="b">
        <v>0</v>
      </c>
      <c r="G1208" s="79" t="b">
        <v>0</v>
      </c>
    </row>
    <row r="1209" spans="1:7" ht="15">
      <c r="A1209" s="86" t="s">
        <v>2558</v>
      </c>
      <c r="B1209" s="79">
        <v>2</v>
      </c>
      <c r="C1209" s="104">
        <v>0.0010896548789470235</v>
      </c>
      <c r="D1209" s="79" t="s">
        <v>2408</v>
      </c>
      <c r="E1209" s="79" t="b">
        <v>0</v>
      </c>
      <c r="F1209" s="79" t="b">
        <v>0</v>
      </c>
      <c r="G1209" s="79" t="b">
        <v>0</v>
      </c>
    </row>
    <row r="1210" spans="1:7" ht="15">
      <c r="A1210" s="86" t="s">
        <v>3036</v>
      </c>
      <c r="B1210" s="79">
        <v>2</v>
      </c>
      <c r="C1210" s="104">
        <v>0.0010896548789470235</v>
      </c>
      <c r="D1210" s="79" t="s">
        <v>2408</v>
      </c>
      <c r="E1210" s="79" t="b">
        <v>0</v>
      </c>
      <c r="F1210" s="79" t="b">
        <v>0</v>
      </c>
      <c r="G1210" s="79" t="b">
        <v>0</v>
      </c>
    </row>
    <row r="1211" spans="1:7" ht="15">
      <c r="A1211" s="86" t="s">
        <v>3037</v>
      </c>
      <c r="B1211" s="79">
        <v>2</v>
      </c>
      <c r="C1211" s="104">
        <v>0.0010896548789470235</v>
      </c>
      <c r="D1211" s="79" t="s">
        <v>2408</v>
      </c>
      <c r="E1211" s="79" t="b">
        <v>0</v>
      </c>
      <c r="F1211" s="79" t="b">
        <v>0</v>
      </c>
      <c r="G1211" s="79" t="b">
        <v>0</v>
      </c>
    </row>
    <row r="1212" spans="1:7" ht="15">
      <c r="A1212" s="86" t="s">
        <v>3038</v>
      </c>
      <c r="B1212" s="79">
        <v>2</v>
      </c>
      <c r="C1212" s="104">
        <v>0.0010896548789470235</v>
      </c>
      <c r="D1212" s="79" t="s">
        <v>2408</v>
      </c>
      <c r="E1212" s="79" t="b">
        <v>0</v>
      </c>
      <c r="F1212" s="79" t="b">
        <v>0</v>
      </c>
      <c r="G1212" s="79" t="b">
        <v>0</v>
      </c>
    </row>
    <row r="1213" spans="1:7" ht="15">
      <c r="A1213" s="86" t="s">
        <v>2885</v>
      </c>
      <c r="B1213" s="79">
        <v>2</v>
      </c>
      <c r="C1213" s="104">
        <v>0.0010896548789470235</v>
      </c>
      <c r="D1213" s="79" t="s">
        <v>2408</v>
      </c>
      <c r="E1213" s="79" t="b">
        <v>0</v>
      </c>
      <c r="F1213" s="79" t="b">
        <v>0</v>
      </c>
      <c r="G1213" s="79" t="b">
        <v>0</v>
      </c>
    </row>
    <row r="1214" spans="1:7" ht="15">
      <c r="A1214" s="86" t="s">
        <v>2691</v>
      </c>
      <c r="B1214" s="79">
        <v>2</v>
      </c>
      <c r="C1214" s="104">
        <v>0.0010896548789470235</v>
      </c>
      <c r="D1214" s="79" t="s">
        <v>2408</v>
      </c>
      <c r="E1214" s="79" t="b">
        <v>0</v>
      </c>
      <c r="F1214" s="79" t="b">
        <v>0</v>
      </c>
      <c r="G1214" s="79" t="b">
        <v>0</v>
      </c>
    </row>
    <row r="1215" spans="1:7" ht="15">
      <c r="A1215" s="86" t="s">
        <v>2767</v>
      </c>
      <c r="B1215" s="79">
        <v>2</v>
      </c>
      <c r="C1215" s="104">
        <v>0.0010896548789470235</v>
      </c>
      <c r="D1215" s="79" t="s">
        <v>2408</v>
      </c>
      <c r="E1215" s="79" t="b">
        <v>0</v>
      </c>
      <c r="F1215" s="79" t="b">
        <v>0</v>
      </c>
      <c r="G1215" s="79" t="b">
        <v>0</v>
      </c>
    </row>
    <row r="1216" spans="1:7" ht="15">
      <c r="A1216" s="86" t="s">
        <v>2657</v>
      </c>
      <c r="B1216" s="79">
        <v>2</v>
      </c>
      <c r="C1216" s="104">
        <v>0.0010896548789470235</v>
      </c>
      <c r="D1216" s="79" t="s">
        <v>2408</v>
      </c>
      <c r="E1216" s="79" t="b">
        <v>0</v>
      </c>
      <c r="F1216" s="79" t="b">
        <v>1</v>
      </c>
      <c r="G1216" s="79" t="b">
        <v>0</v>
      </c>
    </row>
    <row r="1217" spans="1:7" ht="15">
      <c r="A1217" s="86" t="s">
        <v>3039</v>
      </c>
      <c r="B1217" s="79">
        <v>2</v>
      </c>
      <c r="C1217" s="104">
        <v>0.0010896548789470235</v>
      </c>
      <c r="D1217" s="79" t="s">
        <v>2408</v>
      </c>
      <c r="E1217" s="79" t="b">
        <v>0</v>
      </c>
      <c r="F1217" s="79" t="b">
        <v>0</v>
      </c>
      <c r="G1217" s="79" t="b">
        <v>0</v>
      </c>
    </row>
    <row r="1218" spans="1:7" ht="15">
      <c r="A1218" s="86" t="s">
        <v>891</v>
      </c>
      <c r="B1218" s="79">
        <v>2</v>
      </c>
      <c r="C1218" s="104">
        <v>0.0010896548789470235</v>
      </c>
      <c r="D1218" s="79" t="s">
        <v>2408</v>
      </c>
      <c r="E1218" s="79" t="b">
        <v>0</v>
      </c>
      <c r="F1218" s="79" t="b">
        <v>0</v>
      </c>
      <c r="G1218" s="79" t="b">
        <v>0</v>
      </c>
    </row>
    <row r="1219" spans="1:7" ht="15">
      <c r="A1219" s="86" t="s">
        <v>871</v>
      </c>
      <c r="B1219" s="79">
        <v>2</v>
      </c>
      <c r="C1219" s="104">
        <v>0.0010896548789470235</v>
      </c>
      <c r="D1219" s="79" t="s">
        <v>2408</v>
      </c>
      <c r="E1219" s="79" t="b">
        <v>0</v>
      </c>
      <c r="F1219" s="79" t="b">
        <v>0</v>
      </c>
      <c r="G1219" s="79" t="b">
        <v>0</v>
      </c>
    </row>
    <row r="1220" spans="1:7" ht="15">
      <c r="A1220" s="86" t="s">
        <v>2642</v>
      </c>
      <c r="B1220" s="79">
        <v>2</v>
      </c>
      <c r="C1220" s="104">
        <v>0.0010896548789470235</v>
      </c>
      <c r="D1220" s="79" t="s">
        <v>2408</v>
      </c>
      <c r="E1220" s="79" t="b">
        <v>1</v>
      </c>
      <c r="F1220" s="79" t="b">
        <v>0</v>
      </c>
      <c r="G1220" s="79" t="b">
        <v>0</v>
      </c>
    </row>
    <row r="1221" spans="1:7" ht="15">
      <c r="A1221" s="86" t="s">
        <v>877</v>
      </c>
      <c r="B1221" s="79">
        <v>2</v>
      </c>
      <c r="C1221" s="104">
        <v>0.0010896548789470235</v>
      </c>
      <c r="D1221" s="79" t="s">
        <v>2408</v>
      </c>
      <c r="E1221" s="79" t="b">
        <v>0</v>
      </c>
      <c r="F1221" s="79" t="b">
        <v>0</v>
      </c>
      <c r="G1221" s="79" t="b">
        <v>0</v>
      </c>
    </row>
    <row r="1222" spans="1:7" ht="15">
      <c r="A1222" s="86" t="s">
        <v>2815</v>
      </c>
      <c r="B1222" s="79">
        <v>2</v>
      </c>
      <c r="C1222" s="104">
        <v>0.0010896548789470235</v>
      </c>
      <c r="D1222" s="79" t="s">
        <v>2408</v>
      </c>
      <c r="E1222" s="79" t="b">
        <v>0</v>
      </c>
      <c r="F1222" s="79" t="b">
        <v>0</v>
      </c>
      <c r="G1222" s="79" t="b">
        <v>0</v>
      </c>
    </row>
    <row r="1223" spans="1:7" ht="15">
      <c r="A1223" s="86" t="s">
        <v>942</v>
      </c>
      <c r="B1223" s="79">
        <v>2</v>
      </c>
      <c r="C1223" s="104">
        <v>0.0010896548789470235</v>
      </c>
      <c r="D1223" s="79" t="s">
        <v>2408</v>
      </c>
      <c r="E1223" s="79" t="b">
        <v>0</v>
      </c>
      <c r="F1223" s="79" t="b">
        <v>1</v>
      </c>
      <c r="G1223" s="79" t="b">
        <v>0</v>
      </c>
    </row>
    <row r="1224" spans="1:7" ht="15">
      <c r="A1224" s="86" t="s">
        <v>2741</v>
      </c>
      <c r="B1224" s="79">
        <v>2</v>
      </c>
      <c r="C1224" s="104">
        <v>0.0010896548789470235</v>
      </c>
      <c r="D1224" s="79" t="s">
        <v>2408</v>
      </c>
      <c r="E1224" s="79" t="b">
        <v>0</v>
      </c>
      <c r="F1224" s="79" t="b">
        <v>0</v>
      </c>
      <c r="G1224" s="79" t="b">
        <v>0</v>
      </c>
    </row>
    <row r="1225" spans="1:7" ht="15">
      <c r="A1225" s="86" t="s">
        <v>2871</v>
      </c>
      <c r="B1225" s="79">
        <v>2</v>
      </c>
      <c r="C1225" s="104">
        <v>0.0010896548789470235</v>
      </c>
      <c r="D1225" s="79" t="s">
        <v>2408</v>
      </c>
      <c r="E1225" s="79" t="b">
        <v>0</v>
      </c>
      <c r="F1225" s="79" t="b">
        <v>0</v>
      </c>
      <c r="G1225" s="79" t="b">
        <v>0</v>
      </c>
    </row>
    <row r="1226" spans="1:7" ht="15">
      <c r="A1226" s="86" t="s">
        <v>2617</v>
      </c>
      <c r="B1226" s="79">
        <v>2</v>
      </c>
      <c r="C1226" s="104">
        <v>0.0010896548789470235</v>
      </c>
      <c r="D1226" s="79" t="s">
        <v>2408</v>
      </c>
      <c r="E1226" s="79" t="b">
        <v>0</v>
      </c>
      <c r="F1226" s="79" t="b">
        <v>0</v>
      </c>
      <c r="G1226" s="79" t="b">
        <v>0</v>
      </c>
    </row>
    <row r="1227" spans="1:7" ht="15">
      <c r="A1227" s="86" t="s">
        <v>2920</v>
      </c>
      <c r="B1227" s="79">
        <v>2</v>
      </c>
      <c r="C1227" s="104">
        <v>0.001255511625869327</v>
      </c>
      <c r="D1227" s="79" t="s">
        <v>2408</v>
      </c>
      <c r="E1227" s="79" t="b">
        <v>0</v>
      </c>
      <c r="F1227" s="79" t="b">
        <v>0</v>
      </c>
      <c r="G1227" s="79" t="b">
        <v>0</v>
      </c>
    </row>
    <row r="1228" spans="1:7" ht="15">
      <c r="A1228" s="86" t="s">
        <v>3030</v>
      </c>
      <c r="B1228" s="79">
        <v>2</v>
      </c>
      <c r="C1228" s="104">
        <v>0.0010896548789470235</v>
      </c>
      <c r="D1228" s="79" t="s">
        <v>2408</v>
      </c>
      <c r="E1228" s="79" t="b">
        <v>0</v>
      </c>
      <c r="F1228" s="79" t="b">
        <v>0</v>
      </c>
      <c r="G1228" s="79" t="b">
        <v>0</v>
      </c>
    </row>
    <row r="1229" spans="1:7" ht="15">
      <c r="A1229" s="86" t="s">
        <v>3517</v>
      </c>
      <c r="B1229" s="79">
        <v>2</v>
      </c>
      <c r="C1229" s="104">
        <v>0.0010896548789470235</v>
      </c>
      <c r="D1229" s="79" t="s">
        <v>2408</v>
      </c>
      <c r="E1229" s="79" t="b">
        <v>0</v>
      </c>
      <c r="F1229" s="79" t="b">
        <v>0</v>
      </c>
      <c r="G1229" s="79" t="b">
        <v>0</v>
      </c>
    </row>
    <row r="1230" spans="1:7" ht="15">
      <c r="A1230" s="86" t="s">
        <v>3490</v>
      </c>
      <c r="B1230" s="79">
        <v>2</v>
      </c>
      <c r="C1230" s="104">
        <v>0.0010896548789470235</v>
      </c>
      <c r="D1230" s="79" t="s">
        <v>2408</v>
      </c>
      <c r="E1230" s="79" t="b">
        <v>0</v>
      </c>
      <c r="F1230" s="79" t="b">
        <v>0</v>
      </c>
      <c r="G1230" s="79" t="b">
        <v>0</v>
      </c>
    </row>
    <row r="1231" spans="1:7" ht="15">
      <c r="A1231" s="86" t="s">
        <v>2805</v>
      </c>
      <c r="B1231" s="79">
        <v>2</v>
      </c>
      <c r="C1231" s="104">
        <v>0.0010896548789470235</v>
      </c>
      <c r="D1231" s="79" t="s">
        <v>2408</v>
      </c>
      <c r="E1231" s="79" t="b">
        <v>0</v>
      </c>
      <c r="F1231" s="79" t="b">
        <v>0</v>
      </c>
      <c r="G1231" s="79" t="b">
        <v>0</v>
      </c>
    </row>
    <row r="1232" spans="1:7" ht="15">
      <c r="A1232" s="86" t="s">
        <v>898</v>
      </c>
      <c r="B1232" s="79">
        <v>2</v>
      </c>
      <c r="C1232" s="104">
        <v>0.0010896548789470235</v>
      </c>
      <c r="D1232" s="79" t="s">
        <v>2408</v>
      </c>
      <c r="E1232" s="79" t="b">
        <v>0</v>
      </c>
      <c r="F1232" s="79" t="b">
        <v>0</v>
      </c>
      <c r="G1232" s="79" t="b">
        <v>0</v>
      </c>
    </row>
    <row r="1233" spans="1:7" ht="15">
      <c r="A1233" s="86" t="s">
        <v>2938</v>
      </c>
      <c r="B1233" s="79">
        <v>2</v>
      </c>
      <c r="C1233" s="104">
        <v>0.0010896548789470235</v>
      </c>
      <c r="D1233" s="79" t="s">
        <v>2408</v>
      </c>
      <c r="E1233" s="79" t="b">
        <v>0</v>
      </c>
      <c r="F1233" s="79" t="b">
        <v>0</v>
      </c>
      <c r="G1233" s="79" t="b">
        <v>0</v>
      </c>
    </row>
    <row r="1234" spans="1:7" ht="15">
      <c r="A1234" s="86" t="s">
        <v>3487</v>
      </c>
      <c r="B1234" s="79">
        <v>2</v>
      </c>
      <c r="C1234" s="104">
        <v>0.0010896548789470235</v>
      </c>
      <c r="D1234" s="79" t="s">
        <v>2408</v>
      </c>
      <c r="E1234" s="79" t="b">
        <v>0</v>
      </c>
      <c r="F1234" s="79" t="b">
        <v>0</v>
      </c>
      <c r="G1234" s="79" t="b">
        <v>0</v>
      </c>
    </row>
    <row r="1235" spans="1:7" ht="15">
      <c r="A1235" s="86" t="s">
        <v>2870</v>
      </c>
      <c r="B1235" s="79">
        <v>2</v>
      </c>
      <c r="C1235" s="104">
        <v>0.0010896548789470235</v>
      </c>
      <c r="D1235" s="79" t="s">
        <v>2408</v>
      </c>
      <c r="E1235" s="79" t="b">
        <v>0</v>
      </c>
      <c r="F1235" s="79" t="b">
        <v>0</v>
      </c>
      <c r="G1235" s="79" t="b">
        <v>0</v>
      </c>
    </row>
    <row r="1236" spans="1:7" ht="15">
      <c r="A1236" s="86" t="s">
        <v>3522</v>
      </c>
      <c r="B1236" s="79">
        <v>2</v>
      </c>
      <c r="C1236" s="104">
        <v>0.0010896548789470235</v>
      </c>
      <c r="D1236" s="79" t="s">
        <v>2408</v>
      </c>
      <c r="E1236" s="79" t="b">
        <v>0</v>
      </c>
      <c r="F1236" s="79" t="b">
        <v>0</v>
      </c>
      <c r="G1236" s="79" t="b">
        <v>0</v>
      </c>
    </row>
    <row r="1237" spans="1:7" ht="15">
      <c r="A1237" s="86" t="s">
        <v>2811</v>
      </c>
      <c r="B1237" s="79">
        <v>2</v>
      </c>
      <c r="C1237" s="104">
        <v>0.0010896548789470235</v>
      </c>
      <c r="D1237" s="79" t="s">
        <v>2408</v>
      </c>
      <c r="E1237" s="79" t="b">
        <v>0</v>
      </c>
      <c r="F1237" s="79" t="b">
        <v>0</v>
      </c>
      <c r="G1237" s="79" t="b">
        <v>0</v>
      </c>
    </row>
    <row r="1238" spans="1:7" ht="15">
      <c r="A1238" s="86" t="s">
        <v>3523</v>
      </c>
      <c r="B1238" s="79">
        <v>2</v>
      </c>
      <c r="C1238" s="104">
        <v>0.0010896548789470235</v>
      </c>
      <c r="D1238" s="79" t="s">
        <v>2408</v>
      </c>
      <c r="E1238" s="79" t="b">
        <v>0</v>
      </c>
      <c r="F1238" s="79" t="b">
        <v>0</v>
      </c>
      <c r="G1238" s="79" t="b">
        <v>0</v>
      </c>
    </row>
    <row r="1239" spans="1:7" ht="15">
      <c r="A1239" s="86" t="s">
        <v>3469</v>
      </c>
      <c r="B1239" s="79">
        <v>2</v>
      </c>
      <c r="C1239" s="104">
        <v>0.0010896548789470235</v>
      </c>
      <c r="D1239" s="79" t="s">
        <v>2408</v>
      </c>
      <c r="E1239" s="79" t="b">
        <v>0</v>
      </c>
      <c r="F1239" s="79" t="b">
        <v>0</v>
      </c>
      <c r="G1239" s="79" t="b">
        <v>0</v>
      </c>
    </row>
    <row r="1240" spans="1:7" ht="15">
      <c r="A1240" s="86" t="s">
        <v>2688</v>
      </c>
      <c r="B1240" s="79">
        <v>2</v>
      </c>
      <c r="C1240" s="104">
        <v>0.0010896548789470235</v>
      </c>
      <c r="D1240" s="79" t="s">
        <v>2408</v>
      </c>
      <c r="E1240" s="79" t="b">
        <v>0</v>
      </c>
      <c r="F1240" s="79" t="b">
        <v>0</v>
      </c>
      <c r="G1240" s="79" t="b">
        <v>0</v>
      </c>
    </row>
    <row r="1241" spans="1:7" ht="15">
      <c r="A1241" s="86" t="s">
        <v>3513</v>
      </c>
      <c r="B1241" s="79">
        <v>2</v>
      </c>
      <c r="C1241" s="104">
        <v>0.0010896548789470235</v>
      </c>
      <c r="D1241" s="79" t="s">
        <v>2408</v>
      </c>
      <c r="E1241" s="79" t="b">
        <v>0</v>
      </c>
      <c r="F1241" s="79" t="b">
        <v>0</v>
      </c>
      <c r="G1241" s="79" t="b">
        <v>0</v>
      </c>
    </row>
    <row r="1242" spans="1:7" ht="15">
      <c r="A1242" s="86" t="s">
        <v>2708</v>
      </c>
      <c r="B1242" s="79">
        <v>2</v>
      </c>
      <c r="C1242" s="104">
        <v>0.0010896548789470235</v>
      </c>
      <c r="D1242" s="79" t="s">
        <v>2408</v>
      </c>
      <c r="E1242" s="79" t="b">
        <v>0</v>
      </c>
      <c r="F1242" s="79" t="b">
        <v>0</v>
      </c>
      <c r="G1242" s="79" t="b">
        <v>0</v>
      </c>
    </row>
    <row r="1243" spans="1:7" ht="15">
      <c r="A1243" s="86" t="s">
        <v>2710</v>
      </c>
      <c r="B1243" s="79">
        <v>2</v>
      </c>
      <c r="C1243" s="104">
        <v>0.0010896548789470235</v>
      </c>
      <c r="D1243" s="79" t="s">
        <v>2408</v>
      </c>
      <c r="E1243" s="79" t="b">
        <v>0</v>
      </c>
      <c r="F1243" s="79" t="b">
        <v>0</v>
      </c>
      <c r="G1243" s="79" t="b">
        <v>0</v>
      </c>
    </row>
    <row r="1244" spans="1:7" ht="15">
      <c r="A1244" s="86" t="s">
        <v>2763</v>
      </c>
      <c r="B1244" s="79">
        <v>2</v>
      </c>
      <c r="C1244" s="104">
        <v>0.0010896548789470235</v>
      </c>
      <c r="D1244" s="79" t="s">
        <v>2408</v>
      </c>
      <c r="E1244" s="79" t="b">
        <v>0</v>
      </c>
      <c r="F1244" s="79" t="b">
        <v>0</v>
      </c>
      <c r="G1244" s="79" t="b">
        <v>0</v>
      </c>
    </row>
    <row r="1245" spans="1:7" ht="15">
      <c r="A1245" s="86" t="s">
        <v>2939</v>
      </c>
      <c r="B1245" s="79">
        <v>2</v>
      </c>
      <c r="C1245" s="104">
        <v>0.0010896548789470235</v>
      </c>
      <c r="D1245" s="79" t="s">
        <v>2408</v>
      </c>
      <c r="E1245" s="79" t="b">
        <v>0</v>
      </c>
      <c r="F1245" s="79" t="b">
        <v>0</v>
      </c>
      <c r="G1245" s="79" t="b">
        <v>0</v>
      </c>
    </row>
    <row r="1246" spans="1:7" ht="15">
      <c r="A1246" s="86" t="s">
        <v>2872</v>
      </c>
      <c r="B1246" s="79">
        <v>2</v>
      </c>
      <c r="C1246" s="104">
        <v>0.0010896548789470235</v>
      </c>
      <c r="D1246" s="79" t="s">
        <v>2408</v>
      </c>
      <c r="E1246" s="79" t="b">
        <v>0</v>
      </c>
      <c r="F1246" s="79" t="b">
        <v>0</v>
      </c>
      <c r="G1246" s="79" t="b">
        <v>0</v>
      </c>
    </row>
    <row r="1247" spans="1:7" ht="15">
      <c r="A1247" s="86" t="s">
        <v>897</v>
      </c>
      <c r="B1247" s="79">
        <v>2</v>
      </c>
      <c r="C1247" s="104">
        <v>0.0010896548789470235</v>
      </c>
      <c r="D1247" s="79" t="s">
        <v>2408</v>
      </c>
      <c r="E1247" s="79" t="b">
        <v>0</v>
      </c>
      <c r="F1247" s="79" t="b">
        <v>0</v>
      </c>
      <c r="G1247" s="79" t="b">
        <v>0</v>
      </c>
    </row>
    <row r="1248" spans="1:7" ht="15">
      <c r="A1248" s="86" t="s">
        <v>3493</v>
      </c>
      <c r="B1248" s="79">
        <v>2</v>
      </c>
      <c r="C1248" s="104">
        <v>0.0010896548789470235</v>
      </c>
      <c r="D1248" s="79" t="s">
        <v>2408</v>
      </c>
      <c r="E1248" s="79" t="b">
        <v>0</v>
      </c>
      <c r="F1248" s="79" t="b">
        <v>0</v>
      </c>
      <c r="G1248" s="79" t="b">
        <v>0</v>
      </c>
    </row>
    <row r="1249" spans="1:7" ht="15">
      <c r="A1249" s="86" t="s">
        <v>860</v>
      </c>
      <c r="B1249" s="79">
        <v>2</v>
      </c>
      <c r="C1249" s="104">
        <v>0.0010896548789470235</v>
      </c>
      <c r="D1249" s="79" t="s">
        <v>2408</v>
      </c>
      <c r="E1249" s="79" t="b">
        <v>0</v>
      </c>
      <c r="F1249" s="79" t="b">
        <v>0</v>
      </c>
      <c r="G1249" s="79" t="b">
        <v>0</v>
      </c>
    </row>
    <row r="1250" spans="1:7" ht="15">
      <c r="A1250" s="86" t="s">
        <v>2528</v>
      </c>
      <c r="B1250" s="79">
        <v>2</v>
      </c>
      <c r="C1250" s="104">
        <v>0.0010896548789470235</v>
      </c>
      <c r="D1250" s="79" t="s">
        <v>2408</v>
      </c>
      <c r="E1250" s="79" t="b">
        <v>1</v>
      </c>
      <c r="F1250" s="79" t="b">
        <v>0</v>
      </c>
      <c r="G1250" s="79" t="b">
        <v>0</v>
      </c>
    </row>
    <row r="1251" spans="1:7" ht="15">
      <c r="A1251" s="86" t="s">
        <v>2991</v>
      </c>
      <c r="B1251" s="79">
        <v>2</v>
      </c>
      <c r="C1251" s="104">
        <v>0.0010896548789470235</v>
      </c>
      <c r="D1251" s="79" t="s">
        <v>2408</v>
      </c>
      <c r="E1251" s="79" t="b">
        <v>0</v>
      </c>
      <c r="F1251" s="79" t="b">
        <v>0</v>
      </c>
      <c r="G1251" s="79" t="b">
        <v>0</v>
      </c>
    </row>
    <row r="1252" spans="1:7" ht="15">
      <c r="A1252" s="86" t="s">
        <v>2562</v>
      </c>
      <c r="B1252" s="79">
        <v>2</v>
      </c>
      <c r="C1252" s="104">
        <v>0.0010896548789470235</v>
      </c>
      <c r="D1252" s="79" t="s">
        <v>2408</v>
      </c>
      <c r="E1252" s="79" t="b">
        <v>0</v>
      </c>
      <c r="F1252" s="79" t="b">
        <v>0</v>
      </c>
      <c r="G1252" s="79" t="b">
        <v>0</v>
      </c>
    </row>
    <row r="1253" spans="1:7" ht="15">
      <c r="A1253" s="86" t="s">
        <v>2809</v>
      </c>
      <c r="B1253" s="79">
        <v>2</v>
      </c>
      <c r="C1253" s="104">
        <v>0.0010896548789470235</v>
      </c>
      <c r="D1253" s="79" t="s">
        <v>2408</v>
      </c>
      <c r="E1253" s="79" t="b">
        <v>0</v>
      </c>
      <c r="F1253" s="79" t="b">
        <v>0</v>
      </c>
      <c r="G1253" s="79" t="b">
        <v>0</v>
      </c>
    </row>
    <row r="1254" spans="1:7" ht="15">
      <c r="A1254" s="86" t="s">
        <v>2722</v>
      </c>
      <c r="B1254" s="79">
        <v>2</v>
      </c>
      <c r="C1254" s="104">
        <v>0.0010896548789470235</v>
      </c>
      <c r="D1254" s="79" t="s">
        <v>2408</v>
      </c>
      <c r="E1254" s="79" t="b">
        <v>0</v>
      </c>
      <c r="F1254" s="79" t="b">
        <v>0</v>
      </c>
      <c r="G1254" s="79" t="b">
        <v>0</v>
      </c>
    </row>
    <row r="1255" spans="1:7" ht="15">
      <c r="A1255" s="86" t="s">
        <v>2652</v>
      </c>
      <c r="B1255" s="79">
        <v>2</v>
      </c>
      <c r="C1255" s="104">
        <v>0.0010896548789470235</v>
      </c>
      <c r="D1255" s="79" t="s">
        <v>2408</v>
      </c>
      <c r="E1255" s="79" t="b">
        <v>0</v>
      </c>
      <c r="F1255" s="79" t="b">
        <v>0</v>
      </c>
      <c r="G1255" s="79" t="b">
        <v>0</v>
      </c>
    </row>
    <row r="1256" spans="1:7" ht="15">
      <c r="A1256" s="86" t="s">
        <v>2580</v>
      </c>
      <c r="B1256" s="79">
        <v>2</v>
      </c>
      <c r="C1256" s="104">
        <v>0.0010896548789470235</v>
      </c>
      <c r="D1256" s="79" t="s">
        <v>2408</v>
      </c>
      <c r="E1256" s="79" t="b">
        <v>0</v>
      </c>
      <c r="F1256" s="79" t="b">
        <v>0</v>
      </c>
      <c r="G1256" s="79" t="b">
        <v>0</v>
      </c>
    </row>
    <row r="1257" spans="1:7" ht="15">
      <c r="A1257" s="86" t="s">
        <v>2784</v>
      </c>
      <c r="B1257" s="79">
        <v>2</v>
      </c>
      <c r="C1257" s="104">
        <v>0.001255511625869327</v>
      </c>
      <c r="D1257" s="79" t="s">
        <v>2408</v>
      </c>
      <c r="E1257" s="79" t="b">
        <v>0</v>
      </c>
      <c r="F1257" s="79" t="b">
        <v>0</v>
      </c>
      <c r="G1257" s="79" t="b">
        <v>0</v>
      </c>
    </row>
    <row r="1258" spans="1:7" ht="15">
      <c r="A1258" s="86" t="s">
        <v>3032</v>
      </c>
      <c r="B1258" s="79">
        <v>2</v>
      </c>
      <c r="C1258" s="104">
        <v>0.0010896548789470235</v>
      </c>
      <c r="D1258" s="79" t="s">
        <v>2408</v>
      </c>
      <c r="E1258" s="79" t="b">
        <v>0</v>
      </c>
      <c r="F1258" s="79" t="b">
        <v>0</v>
      </c>
      <c r="G1258" s="79" t="b">
        <v>0</v>
      </c>
    </row>
    <row r="1259" spans="1:7" ht="15">
      <c r="A1259" s="86" t="s">
        <v>2794</v>
      </c>
      <c r="B1259" s="79">
        <v>2</v>
      </c>
      <c r="C1259" s="104">
        <v>0.0010896548789470235</v>
      </c>
      <c r="D1259" s="79" t="s">
        <v>2408</v>
      </c>
      <c r="E1259" s="79" t="b">
        <v>0</v>
      </c>
      <c r="F1259" s="79" t="b">
        <v>0</v>
      </c>
      <c r="G1259" s="79" t="b">
        <v>0</v>
      </c>
    </row>
    <row r="1260" spans="1:7" ht="15">
      <c r="A1260" s="86" t="s">
        <v>2598</v>
      </c>
      <c r="B1260" s="79">
        <v>2</v>
      </c>
      <c r="C1260" s="104">
        <v>0.0010896548789470235</v>
      </c>
      <c r="D1260" s="79" t="s">
        <v>2408</v>
      </c>
      <c r="E1260" s="79" t="b">
        <v>0</v>
      </c>
      <c r="F1260" s="79" t="b">
        <v>0</v>
      </c>
      <c r="G1260" s="79" t="b">
        <v>0</v>
      </c>
    </row>
    <row r="1261" spans="1:7" ht="15">
      <c r="A1261" s="86" t="s">
        <v>2476</v>
      </c>
      <c r="B1261" s="79">
        <v>2</v>
      </c>
      <c r="C1261" s="104">
        <v>0.0010896548789470235</v>
      </c>
      <c r="D1261" s="79" t="s">
        <v>2408</v>
      </c>
      <c r="E1261" s="79" t="b">
        <v>0</v>
      </c>
      <c r="F1261" s="79" t="b">
        <v>0</v>
      </c>
      <c r="G1261" s="79" t="b">
        <v>0</v>
      </c>
    </row>
    <row r="1262" spans="1:7" ht="15">
      <c r="A1262" s="86" t="s">
        <v>2658</v>
      </c>
      <c r="B1262" s="79">
        <v>2</v>
      </c>
      <c r="C1262" s="104">
        <v>0.001255511625869327</v>
      </c>
      <c r="D1262" s="79" t="s">
        <v>2408</v>
      </c>
      <c r="E1262" s="79" t="b">
        <v>0</v>
      </c>
      <c r="F1262" s="79" t="b">
        <v>0</v>
      </c>
      <c r="G1262" s="79" t="b">
        <v>0</v>
      </c>
    </row>
    <row r="1263" spans="1:7" ht="15">
      <c r="A1263" s="86" t="s">
        <v>3520</v>
      </c>
      <c r="B1263" s="79">
        <v>2</v>
      </c>
      <c r="C1263" s="104">
        <v>0.0010896548789470235</v>
      </c>
      <c r="D1263" s="79" t="s">
        <v>2408</v>
      </c>
      <c r="E1263" s="79" t="b">
        <v>0</v>
      </c>
      <c r="F1263" s="79" t="b">
        <v>0</v>
      </c>
      <c r="G1263" s="79" t="b">
        <v>0</v>
      </c>
    </row>
    <row r="1264" spans="1:7" ht="15">
      <c r="A1264" s="86" t="s">
        <v>3060</v>
      </c>
      <c r="B1264" s="79">
        <v>2</v>
      </c>
      <c r="C1264" s="104">
        <v>0.0010896548789470235</v>
      </c>
      <c r="D1264" s="79" t="s">
        <v>2408</v>
      </c>
      <c r="E1264" s="79" t="b">
        <v>0</v>
      </c>
      <c r="F1264" s="79" t="b">
        <v>0</v>
      </c>
      <c r="G1264" s="79" t="b">
        <v>0</v>
      </c>
    </row>
    <row r="1265" spans="1:7" ht="15">
      <c r="A1265" s="86" t="s">
        <v>2851</v>
      </c>
      <c r="B1265" s="79">
        <v>2</v>
      </c>
      <c r="C1265" s="104">
        <v>0.0010896548789470235</v>
      </c>
      <c r="D1265" s="79" t="s">
        <v>2408</v>
      </c>
      <c r="E1265" s="79" t="b">
        <v>0</v>
      </c>
      <c r="F1265" s="79" t="b">
        <v>0</v>
      </c>
      <c r="G1265" s="79" t="b">
        <v>0</v>
      </c>
    </row>
    <row r="1266" spans="1:7" ht="15">
      <c r="A1266" s="86" t="s">
        <v>3463</v>
      </c>
      <c r="B1266" s="79">
        <v>2</v>
      </c>
      <c r="C1266" s="104">
        <v>0.0010896548789470235</v>
      </c>
      <c r="D1266" s="79" t="s">
        <v>2408</v>
      </c>
      <c r="E1266" s="79" t="b">
        <v>0</v>
      </c>
      <c r="F1266" s="79" t="b">
        <v>0</v>
      </c>
      <c r="G1266" s="79" t="b">
        <v>0</v>
      </c>
    </row>
    <row r="1267" spans="1:7" ht="15">
      <c r="A1267" s="86" t="s">
        <v>3521</v>
      </c>
      <c r="B1267" s="79">
        <v>2</v>
      </c>
      <c r="C1267" s="104">
        <v>0.0010896548789470235</v>
      </c>
      <c r="D1267" s="79" t="s">
        <v>2408</v>
      </c>
      <c r="E1267" s="79" t="b">
        <v>0</v>
      </c>
      <c r="F1267" s="79" t="b">
        <v>0</v>
      </c>
      <c r="G1267" s="79" t="b">
        <v>0</v>
      </c>
    </row>
    <row r="1268" spans="1:7" ht="15">
      <c r="A1268" s="86" t="s">
        <v>2667</v>
      </c>
      <c r="B1268" s="79">
        <v>2</v>
      </c>
      <c r="C1268" s="104">
        <v>0.0010896548789470235</v>
      </c>
      <c r="D1268" s="79" t="s">
        <v>2408</v>
      </c>
      <c r="E1268" s="79" t="b">
        <v>0</v>
      </c>
      <c r="F1268" s="79" t="b">
        <v>0</v>
      </c>
      <c r="G1268" s="79" t="b">
        <v>0</v>
      </c>
    </row>
    <row r="1269" spans="1:7" ht="15">
      <c r="A1269" s="86" t="s">
        <v>2825</v>
      </c>
      <c r="B1269" s="79">
        <v>2</v>
      </c>
      <c r="C1269" s="104">
        <v>0.0010896548789470235</v>
      </c>
      <c r="D1269" s="79" t="s">
        <v>2408</v>
      </c>
      <c r="E1269" s="79" t="b">
        <v>0</v>
      </c>
      <c r="F1269" s="79" t="b">
        <v>0</v>
      </c>
      <c r="G1269" s="79" t="b">
        <v>0</v>
      </c>
    </row>
    <row r="1270" spans="1:7" ht="15">
      <c r="A1270" s="86" t="s">
        <v>2975</v>
      </c>
      <c r="B1270" s="79">
        <v>2</v>
      </c>
      <c r="C1270" s="104">
        <v>0.0010896548789470235</v>
      </c>
      <c r="D1270" s="79" t="s">
        <v>2408</v>
      </c>
      <c r="E1270" s="79" t="b">
        <v>0</v>
      </c>
      <c r="F1270" s="79" t="b">
        <v>0</v>
      </c>
      <c r="G1270" s="79" t="b">
        <v>0</v>
      </c>
    </row>
    <row r="1271" spans="1:7" ht="15">
      <c r="A1271" s="86" t="s">
        <v>2976</v>
      </c>
      <c r="B1271" s="79">
        <v>2</v>
      </c>
      <c r="C1271" s="104">
        <v>0.0010896548789470235</v>
      </c>
      <c r="D1271" s="79" t="s">
        <v>2408</v>
      </c>
      <c r="E1271" s="79" t="b">
        <v>0</v>
      </c>
      <c r="F1271" s="79" t="b">
        <v>0</v>
      </c>
      <c r="G1271" s="79" t="b">
        <v>0</v>
      </c>
    </row>
    <row r="1272" spans="1:7" ht="15">
      <c r="A1272" s="86" t="s">
        <v>2568</v>
      </c>
      <c r="B1272" s="79">
        <v>2</v>
      </c>
      <c r="C1272" s="104">
        <v>0.0010896548789470235</v>
      </c>
      <c r="D1272" s="79" t="s">
        <v>2408</v>
      </c>
      <c r="E1272" s="79" t="b">
        <v>0</v>
      </c>
      <c r="F1272" s="79" t="b">
        <v>0</v>
      </c>
      <c r="G1272" s="79" t="b">
        <v>0</v>
      </c>
    </row>
    <row r="1273" spans="1:7" ht="15">
      <c r="A1273" s="86" t="s">
        <v>2618</v>
      </c>
      <c r="B1273" s="79">
        <v>2</v>
      </c>
      <c r="C1273" s="104">
        <v>0.0010896548789470235</v>
      </c>
      <c r="D1273" s="79" t="s">
        <v>2408</v>
      </c>
      <c r="E1273" s="79" t="b">
        <v>0</v>
      </c>
      <c r="F1273" s="79" t="b">
        <v>0</v>
      </c>
      <c r="G1273" s="79" t="b">
        <v>0</v>
      </c>
    </row>
    <row r="1274" spans="1:7" ht="15">
      <c r="A1274" s="86" t="s">
        <v>2905</v>
      </c>
      <c r="B1274" s="79">
        <v>2</v>
      </c>
      <c r="C1274" s="104">
        <v>0.0010896548789470235</v>
      </c>
      <c r="D1274" s="79" t="s">
        <v>2408</v>
      </c>
      <c r="E1274" s="79" t="b">
        <v>0</v>
      </c>
      <c r="F1274" s="79" t="b">
        <v>0</v>
      </c>
      <c r="G1274" s="79" t="b">
        <v>0</v>
      </c>
    </row>
    <row r="1275" spans="1:7" ht="15">
      <c r="A1275" s="86" t="s">
        <v>3031</v>
      </c>
      <c r="B1275" s="79">
        <v>2</v>
      </c>
      <c r="C1275" s="104">
        <v>0.0010896548789470235</v>
      </c>
      <c r="D1275" s="79" t="s">
        <v>2408</v>
      </c>
      <c r="E1275" s="79" t="b">
        <v>0</v>
      </c>
      <c r="F1275" s="79" t="b">
        <v>0</v>
      </c>
      <c r="G1275" s="79" t="b">
        <v>0</v>
      </c>
    </row>
    <row r="1276" spans="1:7" ht="15">
      <c r="A1276" s="86" t="s">
        <v>2842</v>
      </c>
      <c r="B1276" s="79">
        <v>2</v>
      </c>
      <c r="C1276" s="104">
        <v>0.0010896548789470235</v>
      </c>
      <c r="D1276" s="79" t="s">
        <v>2408</v>
      </c>
      <c r="E1276" s="79" t="b">
        <v>0</v>
      </c>
      <c r="F1276" s="79" t="b">
        <v>0</v>
      </c>
      <c r="G1276" s="79" t="b">
        <v>0</v>
      </c>
    </row>
    <row r="1277" spans="1:7" ht="15">
      <c r="A1277" s="86" t="s">
        <v>2849</v>
      </c>
      <c r="B1277" s="79">
        <v>2</v>
      </c>
      <c r="C1277" s="104">
        <v>0.0010896548789470235</v>
      </c>
      <c r="D1277" s="79" t="s">
        <v>2408</v>
      </c>
      <c r="E1277" s="79" t="b">
        <v>0</v>
      </c>
      <c r="F1277" s="79" t="b">
        <v>0</v>
      </c>
      <c r="G1277" s="79" t="b">
        <v>0</v>
      </c>
    </row>
    <row r="1278" spans="1:7" ht="15">
      <c r="A1278" s="86" t="s">
        <v>2683</v>
      </c>
      <c r="B1278" s="79">
        <v>2</v>
      </c>
      <c r="C1278" s="104">
        <v>0.0010896548789470235</v>
      </c>
      <c r="D1278" s="79" t="s">
        <v>2408</v>
      </c>
      <c r="E1278" s="79" t="b">
        <v>0</v>
      </c>
      <c r="F1278" s="79" t="b">
        <v>0</v>
      </c>
      <c r="G1278" s="79" t="b">
        <v>0</v>
      </c>
    </row>
    <row r="1279" spans="1:7" ht="15">
      <c r="A1279" s="86" t="s">
        <v>2634</v>
      </c>
      <c r="B1279" s="79">
        <v>2</v>
      </c>
      <c r="C1279" s="104">
        <v>0.0010896548789470235</v>
      </c>
      <c r="D1279" s="79" t="s">
        <v>2408</v>
      </c>
      <c r="E1279" s="79" t="b">
        <v>0</v>
      </c>
      <c r="F1279" s="79" t="b">
        <v>0</v>
      </c>
      <c r="G1279" s="79" t="b">
        <v>0</v>
      </c>
    </row>
    <row r="1280" spans="1:7" ht="15">
      <c r="A1280" s="86" t="s">
        <v>2924</v>
      </c>
      <c r="B1280" s="79">
        <v>2</v>
      </c>
      <c r="C1280" s="104">
        <v>0.0010896548789470235</v>
      </c>
      <c r="D1280" s="79" t="s">
        <v>2408</v>
      </c>
      <c r="E1280" s="79" t="b">
        <v>0</v>
      </c>
      <c r="F1280" s="79" t="b">
        <v>0</v>
      </c>
      <c r="G1280" s="79" t="b">
        <v>0</v>
      </c>
    </row>
    <row r="1281" spans="1:7" ht="15">
      <c r="A1281" s="86" t="s">
        <v>2655</v>
      </c>
      <c r="B1281" s="79">
        <v>2</v>
      </c>
      <c r="C1281" s="104">
        <v>0.0010896548789470235</v>
      </c>
      <c r="D1281" s="79" t="s">
        <v>2408</v>
      </c>
      <c r="E1281" s="79" t="b">
        <v>0</v>
      </c>
      <c r="F1281" s="79" t="b">
        <v>0</v>
      </c>
      <c r="G1281" s="79" t="b">
        <v>0</v>
      </c>
    </row>
    <row r="1282" spans="1:7" ht="15">
      <c r="A1282" s="86" t="s">
        <v>2787</v>
      </c>
      <c r="B1282" s="79">
        <v>2</v>
      </c>
      <c r="C1282" s="104">
        <v>0.0010896548789470235</v>
      </c>
      <c r="D1282" s="79" t="s">
        <v>2408</v>
      </c>
      <c r="E1282" s="79" t="b">
        <v>0</v>
      </c>
      <c r="F1282" s="79" t="b">
        <v>0</v>
      </c>
      <c r="G1282" s="79" t="b">
        <v>0</v>
      </c>
    </row>
    <row r="1283" spans="1:7" ht="15">
      <c r="A1283" s="86" t="s">
        <v>2478</v>
      </c>
      <c r="B1283" s="79">
        <v>2</v>
      </c>
      <c r="C1283" s="104">
        <v>0.0010896548789470235</v>
      </c>
      <c r="D1283" s="79" t="s">
        <v>2408</v>
      </c>
      <c r="E1283" s="79" t="b">
        <v>0</v>
      </c>
      <c r="F1283" s="79" t="b">
        <v>0</v>
      </c>
      <c r="G1283" s="79" t="b">
        <v>0</v>
      </c>
    </row>
    <row r="1284" spans="1:7" ht="15">
      <c r="A1284" s="86" t="s">
        <v>2569</v>
      </c>
      <c r="B1284" s="79">
        <v>2</v>
      </c>
      <c r="C1284" s="104">
        <v>0.0010896548789470235</v>
      </c>
      <c r="D1284" s="79" t="s">
        <v>2408</v>
      </c>
      <c r="E1284" s="79" t="b">
        <v>0</v>
      </c>
      <c r="F1284" s="79" t="b">
        <v>0</v>
      </c>
      <c r="G1284" s="79" t="b">
        <v>0</v>
      </c>
    </row>
    <row r="1285" spans="1:7" ht="15">
      <c r="A1285" s="86" t="s">
        <v>965</v>
      </c>
      <c r="B1285" s="79">
        <v>2</v>
      </c>
      <c r="C1285" s="104">
        <v>0.0010896548789470235</v>
      </c>
      <c r="D1285" s="79" t="s">
        <v>2408</v>
      </c>
      <c r="E1285" s="79" t="b">
        <v>1</v>
      </c>
      <c r="F1285" s="79" t="b">
        <v>0</v>
      </c>
      <c r="G1285" s="79" t="b">
        <v>0</v>
      </c>
    </row>
    <row r="1286" spans="1:7" ht="15">
      <c r="A1286" s="86" t="s">
        <v>2594</v>
      </c>
      <c r="B1286" s="79">
        <v>2</v>
      </c>
      <c r="C1286" s="104">
        <v>0.0010896548789470235</v>
      </c>
      <c r="D1286" s="79" t="s">
        <v>2408</v>
      </c>
      <c r="E1286" s="79" t="b">
        <v>0</v>
      </c>
      <c r="F1286" s="79" t="b">
        <v>0</v>
      </c>
      <c r="G1286" s="79" t="b">
        <v>0</v>
      </c>
    </row>
    <row r="1287" spans="1:7" ht="15">
      <c r="A1287" s="86" t="s">
        <v>2746</v>
      </c>
      <c r="B1287" s="79">
        <v>2</v>
      </c>
      <c r="C1287" s="104">
        <v>0.0010896548789470235</v>
      </c>
      <c r="D1287" s="79" t="s">
        <v>2408</v>
      </c>
      <c r="E1287" s="79" t="b">
        <v>0</v>
      </c>
      <c r="F1287" s="79" t="b">
        <v>0</v>
      </c>
      <c r="G1287" s="79" t="b">
        <v>0</v>
      </c>
    </row>
    <row r="1288" spans="1:7" ht="15">
      <c r="A1288" s="86" t="s">
        <v>2748</v>
      </c>
      <c r="B1288" s="79">
        <v>2</v>
      </c>
      <c r="C1288" s="104">
        <v>0.0010896548789470235</v>
      </c>
      <c r="D1288" s="79" t="s">
        <v>2408</v>
      </c>
      <c r="E1288" s="79" t="b">
        <v>0</v>
      </c>
      <c r="F1288" s="79" t="b">
        <v>0</v>
      </c>
      <c r="G1288" s="79" t="b">
        <v>0</v>
      </c>
    </row>
    <row r="1289" spans="1:7" ht="15">
      <c r="A1289" s="86" t="s">
        <v>2709</v>
      </c>
      <c r="B1289" s="79">
        <v>2</v>
      </c>
      <c r="C1289" s="104">
        <v>0.0010896548789470235</v>
      </c>
      <c r="D1289" s="79" t="s">
        <v>2408</v>
      </c>
      <c r="E1289" s="79" t="b">
        <v>0</v>
      </c>
      <c r="F1289" s="79" t="b">
        <v>0</v>
      </c>
      <c r="G1289" s="79" t="b">
        <v>0</v>
      </c>
    </row>
    <row r="1290" spans="1:7" ht="15">
      <c r="A1290" s="86" t="s">
        <v>2632</v>
      </c>
      <c r="B1290" s="79">
        <v>2</v>
      </c>
      <c r="C1290" s="104">
        <v>0.0010896548789470235</v>
      </c>
      <c r="D1290" s="79" t="s">
        <v>2408</v>
      </c>
      <c r="E1290" s="79" t="b">
        <v>0</v>
      </c>
      <c r="F1290" s="79" t="b">
        <v>0</v>
      </c>
      <c r="G1290" s="79" t="b">
        <v>0</v>
      </c>
    </row>
    <row r="1291" spans="1:7" ht="15">
      <c r="A1291" s="86" t="s">
        <v>2816</v>
      </c>
      <c r="B1291" s="79">
        <v>2</v>
      </c>
      <c r="C1291" s="104">
        <v>0.0010896548789470235</v>
      </c>
      <c r="D1291" s="79" t="s">
        <v>2408</v>
      </c>
      <c r="E1291" s="79" t="b">
        <v>0</v>
      </c>
      <c r="F1291" s="79" t="b">
        <v>0</v>
      </c>
      <c r="G1291" s="79" t="b">
        <v>0</v>
      </c>
    </row>
    <row r="1292" spans="1:7" ht="15">
      <c r="A1292" s="86" t="s">
        <v>2944</v>
      </c>
      <c r="B1292" s="79">
        <v>2</v>
      </c>
      <c r="C1292" s="104">
        <v>0.0010896548789470235</v>
      </c>
      <c r="D1292" s="79" t="s">
        <v>2408</v>
      </c>
      <c r="E1292" s="79" t="b">
        <v>0</v>
      </c>
      <c r="F1292" s="79" t="b">
        <v>0</v>
      </c>
      <c r="G1292" s="79" t="b">
        <v>0</v>
      </c>
    </row>
    <row r="1293" spans="1:7" ht="15">
      <c r="A1293" s="86" t="s">
        <v>2940</v>
      </c>
      <c r="B1293" s="79">
        <v>2</v>
      </c>
      <c r="C1293" s="104">
        <v>0.0010896548789470235</v>
      </c>
      <c r="D1293" s="79" t="s">
        <v>2408</v>
      </c>
      <c r="E1293" s="79" t="b">
        <v>0</v>
      </c>
      <c r="F1293" s="79" t="b">
        <v>0</v>
      </c>
      <c r="G1293" s="79" t="b">
        <v>0</v>
      </c>
    </row>
    <row r="1294" spans="1:7" ht="15">
      <c r="A1294" s="86" t="s">
        <v>2659</v>
      </c>
      <c r="B1294" s="79">
        <v>2</v>
      </c>
      <c r="C1294" s="104">
        <v>0.0010896548789470235</v>
      </c>
      <c r="D1294" s="79" t="s">
        <v>2408</v>
      </c>
      <c r="E1294" s="79" t="b">
        <v>0</v>
      </c>
      <c r="F1294" s="79" t="b">
        <v>0</v>
      </c>
      <c r="G1294" s="79" t="b">
        <v>0</v>
      </c>
    </row>
    <row r="1295" spans="1:7" ht="15">
      <c r="A1295" s="86" t="s">
        <v>296</v>
      </c>
      <c r="B1295" s="79">
        <v>2</v>
      </c>
      <c r="C1295" s="104">
        <v>0.0010896548789470235</v>
      </c>
      <c r="D1295" s="79" t="s">
        <v>2408</v>
      </c>
      <c r="E1295" s="79" t="b">
        <v>0</v>
      </c>
      <c r="F1295" s="79" t="b">
        <v>0</v>
      </c>
      <c r="G1295" s="79" t="b">
        <v>0</v>
      </c>
    </row>
    <row r="1296" spans="1:7" ht="15">
      <c r="A1296" s="86" t="s">
        <v>2941</v>
      </c>
      <c r="B1296" s="79">
        <v>2</v>
      </c>
      <c r="C1296" s="104">
        <v>0.0010896548789470235</v>
      </c>
      <c r="D1296" s="79" t="s">
        <v>2408</v>
      </c>
      <c r="E1296" s="79" t="b">
        <v>0</v>
      </c>
      <c r="F1296" s="79" t="b">
        <v>0</v>
      </c>
      <c r="G1296" s="79" t="b">
        <v>0</v>
      </c>
    </row>
    <row r="1297" spans="1:7" ht="15">
      <c r="A1297" s="86" t="s">
        <v>2942</v>
      </c>
      <c r="B1297" s="79">
        <v>2</v>
      </c>
      <c r="C1297" s="104">
        <v>0.0010896548789470235</v>
      </c>
      <c r="D1297" s="79" t="s">
        <v>2408</v>
      </c>
      <c r="E1297" s="79" t="b">
        <v>0</v>
      </c>
      <c r="F1297" s="79" t="b">
        <v>0</v>
      </c>
      <c r="G1297" s="79" t="b">
        <v>0</v>
      </c>
    </row>
    <row r="1298" spans="1:7" ht="15">
      <c r="A1298" s="86" t="s">
        <v>3489</v>
      </c>
      <c r="B1298" s="79">
        <v>2</v>
      </c>
      <c r="C1298" s="104">
        <v>0.0010896548789470235</v>
      </c>
      <c r="D1298" s="79" t="s">
        <v>2408</v>
      </c>
      <c r="E1298" s="79" t="b">
        <v>0</v>
      </c>
      <c r="F1298" s="79" t="b">
        <v>0</v>
      </c>
      <c r="G1298" s="79" t="b">
        <v>0</v>
      </c>
    </row>
    <row r="1299" spans="1:7" ht="15">
      <c r="A1299" s="86" t="s">
        <v>2863</v>
      </c>
      <c r="B1299" s="79">
        <v>2</v>
      </c>
      <c r="C1299" s="104">
        <v>0.0010896548789470235</v>
      </c>
      <c r="D1299" s="79" t="s">
        <v>2408</v>
      </c>
      <c r="E1299" s="79" t="b">
        <v>0</v>
      </c>
      <c r="F1299" s="79" t="b">
        <v>0</v>
      </c>
      <c r="G1299" s="79" t="b">
        <v>0</v>
      </c>
    </row>
    <row r="1300" spans="1:7" ht="15">
      <c r="A1300" s="86" t="s">
        <v>2540</v>
      </c>
      <c r="B1300" s="79">
        <v>2</v>
      </c>
      <c r="C1300" s="104">
        <v>0.0010896548789470235</v>
      </c>
      <c r="D1300" s="79" t="s">
        <v>2408</v>
      </c>
      <c r="E1300" s="79" t="b">
        <v>0</v>
      </c>
      <c r="F1300" s="79" t="b">
        <v>0</v>
      </c>
      <c r="G1300" s="79" t="b">
        <v>0</v>
      </c>
    </row>
    <row r="1301" spans="1:7" ht="15">
      <c r="A1301" s="86" t="s">
        <v>2844</v>
      </c>
      <c r="B1301" s="79">
        <v>2</v>
      </c>
      <c r="C1301" s="104">
        <v>0.0010896548789470235</v>
      </c>
      <c r="D1301" s="79" t="s">
        <v>2408</v>
      </c>
      <c r="E1301" s="79" t="b">
        <v>0</v>
      </c>
      <c r="F1301" s="79" t="b">
        <v>0</v>
      </c>
      <c r="G1301" s="79" t="b">
        <v>0</v>
      </c>
    </row>
    <row r="1302" spans="1:7" ht="15">
      <c r="A1302" s="86" t="s">
        <v>2943</v>
      </c>
      <c r="B1302" s="79">
        <v>2</v>
      </c>
      <c r="C1302" s="104">
        <v>0.0010896548789470235</v>
      </c>
      <c r="D1302" s="79" t="s">
        <v>2408</v>
      </c>
      <c r="E1302" s="79" t="b">
        <v>0</v>
      </c>
      <c r="F1302" s="79" t="b">
        <v>0</v>
      </c>
      <c r="G1302" s="79" t="b">
        <v>0</v>
      </c>
    </row>
    <row r="1303" spans="1:7" ht="15">
      <c r="A1303" s="86" t="s">
        <v>2890</v>
      </c>
      <c r="B1303" s="79">
        <v>2</v>
      </c>
      <c r="C1303" s="104">
        <v>0.0010896548789470235</v>
      </c>
      <c r="D1303" s="79" t="s">
        <v>2408</v>
      </c>
      <c r="E1303" s="79" t="b">
        <v>0</v>
      </c>
      <c r="F1303" s="79" t="b">
        <v>0</v>
      </c>
      <c r="G1303" s="79" t="b">
        <v>0</v>
      </c>
    </row>
    <row r="1304" spans="1:7" ht="15">
      <c r="A1304" s="86" t="s">
        <v>3515</v>
      </c>
      <c r="B1304" s="79">
        <v>2</v>
      </c>
      <c r="C1304" s="104">
        <v>0.0010896548789470235</v>
      </c>
      <c r="D1304" s="79" t="s">
        <v>2408</v>
      </c>
      <c r="E1304" s="79" t="b">
        <v>0</v>
      </c>
      <c r="F1304" s="79" t="b">
        <v>0</v>
      </c>
      <c r="G1304" s="79" t="b">
        <v>0</v>
      </c>
    </row>
    <row r="1305" spans="1:7" ht="15">
      <c r="A1305" s="86" t="s">
        <v>2860</v>
      </c>
      <c r="B1305" s="79">
        <v>2</v>
      </c>
      <c r="C1305" s="104">
        <v>0.0010896548789470235</v>
      </c>
      <c r="D1305" s="79" t="s">
        <v>2408</v>
      </c>
      <c r="E1305" s="79" t="b">
        <v>0</v>
      </c>
      <c r="F1305" s="79" t="b">
        <v>0</v>
      </c>
      <c r="G1305" s="79" t="b">
        <v>0</v>
      </c>
    </row>
    <row r="1306" spans="1:7" ht="15">
      <c r="A1306" s="86" t="s">
        <v>2843</v>
      </c>
      <c r="B1306" s="79">
        <v>2</v>
      </c>
      <c r="C1306" s="104">
        <v>0.0010896548789470235</v>
      </c>
      <c r="D1306" s="79" t="s">
        <v>2408</v>
      </c>
      <c r="E1306" s="79" t="b">
        <v>0</v>
      </c>
      <c r="F1306" s="79" t="b">
        <v>0</v>
      </c>
      <c r="G1306" s="79" t="b">
        <v>0</v>
      </c>
    </row>
    <row r="1307" spans="1:7" ht="15">
      <c r="A1307" s="86" t="s">
        <v>274</v>
      </c>
      <c r="B1307" s="79">
        <v>2</v>
      </c>
      <c r="C1307" s="104">
        <v>0.0010896548789470235</v>
      </c>
      <c r="D1307" s="79" t="s">
        <v>2408</v>
      </c>
      <c r="E1307" s="79" t="b">
        <v>0</v>
      </c>
      <c r="F1307" s="79" t="b">
        <v>0</v>
      </c>
      <c r="G1307" s="79" t="b">
        <v>0</v>
      </c>
    </row>
    <row r="1308" spans="1:7" ht="15">
      <c r="A1308" s="86" t="s">
        <v>3014</v>
      </c>
      <c r="B1308" s="79">
        <v>2</v>
      </c>
      <c r="C1308" s="104">
        <v>0.0010896548789470235</v>
      </c>
      <c r="D1308" s="79" t="s">
        <v>2408</v>
      </c>
      <c r="E1308" s="79" t="b">
        <v>0</v>
      </c>
      <c r="F1308" s="79" t="b">
        <v>0</v>
      </c>
      <c r="G1308" s="79" t="b">
        <v>0</v>
      </c>
    </row>
    <row r="1309" spans="1:7" ht="15">
      <c r="A1309" s="86" t="s">
        <v>874</v>
      </c>
      <c r="B1309" s="79">
        <v>2</v>
      </c>
      <c r="C1309" s="104">
        <v>0.0010896548789470235</v>
      </c>
      <c r="D1309" s="79" t="s">
        <v>2408</v>
      </c>
      <c r="E1309" s="79" t="b">
        <v>0</v>
      </c>
      <c r="F1309" s="79" t="b">
        <v>0</v>
      </c>
      <c r="G1309" s="79" t="b">
        <v>0</v>
      </c>
    </row>
    <row r="1310" spans="1:7" ht="15">
      <c r="A1310" s="86" t="s">
        <v>2773</v>
      </c>
      <c r="B1310" s="79">
        <v>2</v>
      </c>
      <c r="C1310" s="104">
        <v>0.0010896548789470235</v>
      </c>
      <c r="D1310" s="79" t="s">
        <v>2408</v>
      </c>
      <c r="E1310" s="79" t="b">
        <v>0</v>
      </c>
      <c r="F1310" s="79" t="b">
        <v>0</v>
      </c>
      <c r="G1310" s="79" t="b">
        <v>0</v>
      </c>
    </row>
    <row r="1311" spans="1:7" ht="15">
      <c r="A1311" s="86" t="s">
        <v>2682</v>
      </c>
      <c r="B1311" s="79">
        <v>2</v>
      </c>
      <c r="C1311" s="104">
        <v>0.0010896548789470235</v>
      </c>
      <c r="D1311" s="79" t="s">
        <v>2408</v>
      </c>
      <c r="E1311" s="79" t="b">
        <v>0</v>
      </c>
      <c r="F1311" s="79" t="b">
        <v>0</v>
      </c>
      <c r="G1311" s="79" t="b">
        <v>0</v>
      </c>
    </row>
    <row r="1312" spans="1:7" ht="15">
      <c r="A1312" s="86" t="s">
        <v>3516</v>
      </c>
      <c r="B1312" s="79">
        <v>2</v>
      </c>
      <c r="C1312" s="104">
        <v>0.0010896548789470235</v>
      </c>
      <c r="D1312" s="79" t="s">
        <v>2408</v>
      </c>
      <c r="E1312" s="79" t="b">
        <v>0</v>
      </c>
      <c r="F1312" s="79" t="b">
        <v>0</v>
      </c>
      <c r="G1312" s="79" t="b">
        <v>0</v>
      </c>
    </row>
    <row r="1313" spans="1:7" ht="15">
      <c r="A1313" s="86" t="s">
        <v>3013</v>
      </c>
      <c r="B1313" s="79">
        <v>2</v>
      </c>
      <c r="C1313" s="104">
        <v>0.0010896548789470235</v>
      </c>
      <c r="D1313" s="79" t="s">
        <v>2408</v>
      </c>
      <c r="E1313" s="79" t="b">
        <v>0</v>
      </c>
      <c r="F1313" s="79" t="b">
        <v>0</v>
      </c>
      <c r="G1313" s="79" t="b">
        <v>0</v>
      </c>
    </row>
    <row r="1314" spans="1:7" ht="15">
      <c r="A1314" s="86" t="s">
        <v>2796</v>
      </c>
      <c r="B1314" s="79">
        <v>2</v>
      </c>
      <c r="C1314" s="104">
        <v>0.0010896548789470235</v>
      </c>
      <c r="D1314" s="79" t="s">
        <v>2408</v>
      </c>
      <c r="E1314" s="79" t="b">
        <v>0</v>
      </c>
      <c r="F1314" s="79" t="b">
        <v>0</v>
      </c>
      <c r="G1314" s="79" t="b">
        <v>0</v>
      </c>
    </row>
    <row r="1315" spans="1:7" ht="15">
      <c r="A1315" s="86" t="s">
        <v>2802</v>
      </c>
      <c r="B1315" s="79">
        <v>2</v>
      </c>
      <c r="C1315" s="104">
        <v>0.0010896548789470235</v>
      </c>
      <c r="D1315" s="79" t="s">
        <v>2408</v>
      </c>
      <c r="E1315" s="79" t="b">
        <v>0</v>
      </c>
      <c r="F1315" s="79" t="b">
        <v>0</v>
      </c>
      <c r="G1315" s="79" t="b">
        <v>0</v>
      </c>
    </row>
    <row r="1316" spans="1:7" ht="15">
      <c r="A1316" s="86" t="s">
        <v>3012</v>
      </c>
      <c r="B1316" s="79">
        <v>2</v>
      </c>
      <c r="C1316" s="104">
        <v>0.0010896548789470235</v>
      </c>
      <c r="D1316" s="79" t="s">
        <v>2408</v>
      </c>
      <c r="E1316" s="79" t="b">
        <v>0</v>
      </c>
      <c r="F1316" s="79" t="b">
        <v>0</v>
      </c>
      <c r="G1316" s="79" t="b">
        <v>0</v>
      </c>
    </row>
    <row r="1317" spans="1:7" ht="15">
      <c r="A1317" s="86" t="s">
        <v>2550</v>
      </c>
      <c r="B1317" s="79">
        <v>2</v>
      </c>
      <c r="C1317" s="104">
        <v>0.0010896548789470235</v>
      </c>
      <c r="D1317" s="79" t="s">
        <v>2408</v>
      </c>
      <c r="E1317" s="79" t="b">
        <v>0</v>
      </c>
      <c r="F1317" s="79" t="b">
        <v>0</v>
      </c>
      <c r="G1317" s="79" t="b">
        <v>0</v>
      </c>
    </row>
    <row r="1318" spans="1:7" ht="15">
      <c r="A1318" s="86" t="s">
        <v>2524</v>
      </c>
      <c r="B1318" s="79">
        <v>2</v>
      </c>
      <c r="C1318" s="104">
        <v>0.0010896548789470235</v>
      </c>
      <c r="D1318" s="79" t="s">
        <v>2408</v>
      </c>
      <c r="E1318" s="79" t="b">
        <v>0</v>
      </c>
      <c r="F1318" s="79" t="b">
        <v>0</v>
      </c>
      <c r="G1318" s="79" t="b">
        <v>0</v>
      </c>
    </row>
    <row r="1319" spans="1:7" ht="15">
      <c r="A1319" s="86" t="s">
        <v>282</v>
      </c>
      <c r="B1319" s="79">
        <v>2</v>
      </c>
      <c r="C1319" s="104">
        <v>0.0010896548789470235</v>
      </c>
      <c r="D1319" s="79" t="s">
        <v>2408</v>
      </c>
      <c r="E1319" s="79" t="b">
        <v>0</v>
      </c>
      <c r="F1319" s="79" t="b">
        <v>0</v>
      </c>
      <c r="G1319" s="79" t="b">
        <v>0</v>
      </c>
    </row>
    <row r="1320" spans="1:7" ht="15">
      <c r="A1320" s="86" t="s">
        <v>278</v>
      </c>
      <c r="B1320" s="79">
        <v>2</v>
      </c>
      <c r="C1320" s="104">
        <v>0.0010896548789470235</v>
      </c>
      <c r="D1320" s="79" t="s">
        <v>2408</v>
      </c>
      <c r="E1320" s="79" t="b">
        <v>0</v>
      </c>
      <c r="F1320" s="79" t="b">
        <v>0</v>
      </c>
      <c r="G1320" s="79" t="b">
        <v>0</v>
      </c>
    </row>
    <row r="1321" spans="1:7" ht="15">
      <c r="A1321" s="86" t="s">
        <v>2570</v>
      </c>
      <c r="B1321" s="79">
        <v>2</v>
      </c>
      <c r="C1321" s="104">
        <v>0.0010896548789470235</v>
      </c>
      <c r="D1321" s="79" t="s">
        <v>2408</v>
      </c>
      <c r="E1321" s="79" t="b">
        <v>0</v>
      </c>
      <c r="F1321" s="79" t="b">
        <v>0</v>
      </c>
      <c r="G1321" s="79" t="b">
        <v>0</v>
      </c>
    </row>
    <row r="1322" spans="1:7" ht="15">
      <c r="A1322" s="86" t="s">
        <v>2511</v>
      </c>
      <c r="B1322" s="79">
        <v>2</v>
      </c>
      <c r="C1322" s="104">
        <v>0.0010896548789470235</v>
      </c>
      <c r="D1322" s="79" t="s">
        <v>2408</v>
      </c>
      <c r="E1322" s="79" t="b">
        <v>0</v>
      </c>
      <c r="F1322" s="79" t="b">
        <v>0</v>
      </c>
      <c r="G1322" s="79" t="b">
        <v>0</v>
      </c>
    </row>
    <row r="1323" spans="1:7" ht="15">
      <c r="A1323" s="86" t="s">
        <v>2719</v>
      </c>
      <c r="B1323" s="79">
        <v>2</v>
      </c>
      <c r="C1323" s="104">
        <v>0.0010896548789470235</v>
      </c>
      <c r="D1323" s="79" t="s">
        <v>2408</v>
      </c>
      <c r="E1323" s="79" t="b">
        <v>0</v>
      </c>
      <c r="F1323" s="79" t="b">
        <v>0</v>
      </c>
      <c r="G1323" s="79" t="b">
        <v>0</v>
      </c>
    </row>
    <row r="1324" spans="1:7" ht="15">
      <c r="A1324" s="86" t="s">
        <v>2538</v>
      </c>
      <c r="B1324" s="79">
        <v>2</v>
      </c>
      <c r="C1324" s="104">
        <v>0.0010896548789470235</v>
      </c>
      <c r="D1324" s="79" t="s">
        <v>2408</v>
      </c>
      <c r="E1324" s="79" t="b">
        <v>0</v>
      </c>
      <c r="F1324" s="79" t="b">
        <v>0</v>
      </c>
      <c r="G1324" s="79" t="b">
        <v>0</v>
      </c>
    </row>
    <row r="1325" spans="1:7" ht="15">
      <c r="A1325" s="86" t="s">
        <v>2615</v>
      </c>
      <c r="B1325" s="79">
        <v>2</v>
      </c>
      <c r="C1325" s="104">
        <v>0.0010896548789470235</v>
      </c>
      <c r="D1325" s="79" t="s">
        <v>2408</v>
      </c>
      <c r="E1325" s="79" t="b">
        <v>0</v>
      </c>
      <c r="F1325" s="79" t="b">
        <v>0</v>
      </c>
      <c r="G1325" s="79" t="b">
        <v>0</v>
      </c>
    </row>
    <row r="1326" spans="1:7" ht="15">
      <c r="A1326" s="86" t="s">
        <v>2850</v>
      </c>
      <c r="B1326" s="79">
        <v>2</v>
      </c>
      <c r="C1326" s="104">
        <v>0.0010896548789470235</v>
      </c>
      <c r="D1326" s="79" t="s">
        <v>2408</v>
      </c>
      <c r="E1326" s="79" t="b">
        <v>0</v>
      </c>
      <c r="F1326" s="79" t="b">
        <v>0</v>
      </c>
      <c r="G1326" s="79" t="b">
        <v>0</v>
      </c>
    </row>
    <row r="1327" spans="1:7" ht="15">
      <c r="A1327" s="86" t="s">
        <v>2934</v>
      </c>
      <c r="B1327" s="79">
        <v>2</v>
      </c>
      <c r="C1327" s="104">
        <v>0.0010896548789470235</v>
      </c>
      <c r="D1327" s="79" t="s">
        <v>2408</v>
      </c>
      <c r="E1327" s="79" t="b">
        <v>0</v>
      </c>
      <c r="F1327" s="79" t="b">
        <v>0</v>
      </c>
      <c r="G1327" s="79" t="b">
        <v>0</v>
      </c>
    </row>
    <row r="1328" spans="1:7" ht="15">
      <c r="A1328" s="86" t="s">
        <v>946</v>
      </c>
      <c r="B1328" s="79">
        <v>2</v>
      </c>
      <c r="C1328" s="104">
        <v>0.0010896548789470235</v>
      </c>
      <c r="D1328" s="79" t="s">
        <v>2408</v>
      </c>
      <c r="E1328" s="79" t="b">
        <v>0</v>
      </c>
      <c r="F1328" s="79" t="b">
        <v>0</v>
      </c>
      <c r="G1328" s="79" t="b">
        <v>0</v>
      </c>
    </row>
    <row r="1329" spans="1:7" ht="15">
      <c r="A1329" s="86" t="s">
        <v>2753</v>
      </c>
      <c r="B1329" s="79">
        <v>2</v>
      </c>
      <c r="C1329" s="104">
        <v>0.0010896548789470235</v>
      </c>
      <c r="D1329" s="79" t="s">
        <v>2408</v>
      </c>
      <c r="E1329" s="79" t="b">
        <v>0</v>
      </c>
      <c r="F1329" s="79" t="b">
        <v>0</v>
      </c>
      <c r="G1329" s="79" t="b">
        <v>0</v>
      </c>
    </row>
    <row r="1330" spans="1:7" ht="15">
      <c r="A1330" s="86" t="s">
        <v>3519</v>
      </c>
      <c r="B1330" s="79">
        <v>2</v>
      </c>
      <c r="C1330" s="104">
        <v>0.0010896548789470235</v>
      </c>
      <c r="D1330" s="79" t="s">
        <v>2408</v>
      </c>
      <c r="E1330" s="79" t="b">
        <v>0</v>
      </c>
      <c r="F1330" s="79" t="b">
        <v>0</v>
      </c>
      <c r="G1330" s="79" t="b">
        <v>0</v>
      </c>
    </row>
    <row r="1331" spans="1:7" ht="15">
      <c r="A1331" s="86" t="s">
        <v>2933</v>
      </c>
      <c r="B1331" s="79">
        <v>2</v>
      </c>
      <c r="C1331" s="104">
        <v>0.0010896548789470235</v>
      </c>
      <c r="D1331" s="79" t="s">
        <v>2408</v>
      </c>
      <c r="E1331" s="79" t="b">
        <v>0</v>
      </c>
      <c r="F1331" s="79" t="b">
        <v>0</v>
      </c>
      <c r="G1331" s="79" t="b">
        <v>0</v>
      </c>
    </row>
    <row r="1332" spans="1:7" ht="15">
      <c r="A1332" s="86" t="s">
        <v>2544</v>
      </c>
      <c r="B1332" s="79">
        <v>2</v>
      </c>
      <c r="C1332" s="104">
        <v>0.0010896548789470235</v>
      </c>
      <c r="D1332" s="79" t="s">
        <v>2408</v>
      </c>
      <c r="E1332" s="79" t="b">
        <v>0</v>
      </c>
      <c r="F1332" s="79" t="b">
        <v>1</v>
      </c>
      <c r="G1332" s="79" t="b">
        <v>0</v>
      </c>
    </row>
    <row r="1333" spans="1:7" ht="15">
      <c r="A1333" s="86" t="s">
        <v>2613</v>
      </c>
      <c r="B1333" s="79">
        <v>2</v>
      </c>
      <c r="C1333" s="104">
        <v>0.0010896548789470235</v>
      </c>
      <c r="D1333" s="79" t="s">
        <v>2408</v>
      </c>
      <c r="E1333" s="79" t="b">
        <v>0</v>
      </c>
      <c r="F1333" s="79" t="b">
        <v>0</v>
      </c>
      <c r="G1333" s="79" t="b">
        <v>0</v>
      </c>
    </row>
    <row r="1334" spans="1:7" ht="15">
      <c r="A1334" s="86" t="s">
        <v>2720</v>
      </c>
      <c r="B1334" s="79">
        <v>2</v>
      </c>
      <c r="C1334" s="104">
        <v>0.0010896548789470235</v>
      </c>
      <c r="D1334" s="79" t="s">
        <v>2408</v>
      </c>
      <c r="E1334" s="79" t="b">
        <v>0</v>
      </c>
      <c r="F1334" s="79" t="b">
        <v>0</v>
      </c>
      <c r="G1334" s="79" t="b">
        <v>0</v>
      </c>
    </row>
    <row r="1335" spans="1:7" ht="15">
      <c r="A1335" s="86" t="s">
        <v>2857</v>
      </c>
      <c r="B1335" s="79">
        <v>2</v>
      </c>
      <c r="C1335" s="104">
        <v>0.0010896548789470235</v>
      </c>
      <c r="D1335" s="79" t="s">
        <v>2408</v>
      </c>
      <c r="E1335" s="79" t="b">
        <v>0</v>
      </c>
      <c r="F1335" s="79" t="b">
        <v>0</v>
      </c>
      <c r="G1335" s="79" t="b">
        <v>0</v>
      </c>
    </row>
    <row r="1336" spans="1:7" ht="15">
      <c r="A1336" s="86" t="s">
        <v>2931</v>
      </c>
      <c r="B1336" s="79">
        <v>2</v>
      </c>
      <c r="C1336" s="104">
        <v>0.0010896548789470235</v>
      </c>
      <c r="D1336" s="79" t="s">
        <v>2408</v>
      </c>
      <c r="E1336" s="79" t="b">
        <v>0</v>
      </c>
      <c r="F1336" s="79" t="b">
        <v>0</v>
      </c>
      <c r="G1336" s="79" t="b">
        <v>0</v>
      </c>
    </row>
    <row r="1337" spans="1:7" ht="15">
      <c r="A1337" s="86" t="s">
        <v>2930</v>
      </c>
      <c r="B1337" s="79">
        <v>2</v>
      </c>
      <c r="C1337" s="104">
        <v>0.0010896548789470235</v>
      </c>
      <c r="D1337" s="79" t="s">
        <v>2408</v>
      </c>
      <c r="E1337" s="79" t="b">
        <v>0</v>
      </c>
      <c r="F1337" s="79" t="b">
        <v>0</v>
      </c>
      <c r="G1337" s="79" t="b">
        <v>0</v>
      </c>
    </row>
    <row r="1338" spans="1:7" ht="15">
      <c r="A1338" s="86" t="s">
        <v>2760</v>
      </c>
      <c r="B1338" s="79">
        <v>2</v>
      </c>
      <c r="C1338" s="104">
        <v>0.0010896548789470235</v>
      </c>
      <c r="D1338" s="79" t="s">
        <v>2408</v>
      </c>
      <c r="E1338" s="79" t="b">
        <v>0</v>
      </c>
      <c r="F1338" s="79" t="b">
        <v>0</v>
      </c>
      <c r="G1338" s="79" t="b">
        <v>0</v>
      </c>
    </row>
    <row r="1339" spans="1:7" ht="15">
      <c r="A1339" s="86" t="s">
        <v>2502</v>
      </c>
      <c r="B1339" s="79">
        <v>2</v>
      </c>
      <c r="C1339" s="104">
        <v>0.0010896548789470235</v>
      </c>
      <c r="D1339" s="79" t="s">
        <v>2408</v>
      </c>
      <c r="E1339" s="79" t="b">
        <v>0</v>
      </c>
      <c r="F1339" s="79" t="b">
        <v>0</v>
      </c>
      <c r="G1339" s="79" t="b">
        <v>0</v>
      </c>
    </row>
    <row r="1340" spans="1:7" ht="15">
      <c r="A1340" s="86" t="s">
        <v>2752</v>
      </c>
      <c r="B1340" s="79">
        <v>2</v>
      </c>
      <c r="C1340" s="104">
        <v>0.0010896548789470235</v>
      </c>
      <c r="D1340" s="79" t="s">
        <v>2408</v>
      </c>
      <c r="E1340" s="79" t="b">
        <v>0</v>
      </c>
      <c r="F1340" s="79" t="b">
        <v>0</v>
      </c>
      <c r="G1340" s="79" t="b">
        <v>0</v>
      </c>
    </row>
    <row r="1341" spans="1:7" ht="15">
      <c r="A1341" s="86" t="s">
        <v>3488</v>
      </c>
      <c r="B1341" s="79">
        <v>2</v>
      </c>
      <c r="C1341" s="104">
        <v>0.0010896548789470235</v>
      </c>
      <c r="D1341" s="79" t="s">
        <v>2408</v>
      </c>
      <c r="E1341" s="79" t="b">
        <v>0</v>
      </c>
      <c r="F1341" s="79" t="b">
        <v>0</v>
      </c>
      <c r="G1341" s="79" t="b">
        <v>0</v>
      </c>
    </row>
    <row r="1342" spans="1:7" ht="15">
      <c r="A1342" s="86" t="s">
        <v>3064</v>
      </c>
      <c r="B1342" s="79">
        <v>2</v>
      </c>
      <c r="C1342" s="104">
        <v>0.001255511625869327</v>
      </c>
      <c r="D1342" s="79" t="s">
        <v>2408</v>
      </c>
      <c r="E1342" s="79" t="b">
        <v>0</v>
      </c>
      <c r="F1342" s="79" t="b">
        <v>0</v>
      </c>
      <c r="G1342" s="79" t="b">
        <v>0</v>
      </c>
    </row>
    <row r="1343" spans="1:7" ht="15">
      <c r="A1343" s="86" t="s">
        <v>3063</v>
      </c>
      <c r="B1343" s="79">
        <v>2</v>
      </c>
      <c r="C1343" s="104">
        <v>0.0010896548789470235</v>
      </c>
      <c r="D1343" s="79" t="s">
        <v>2408</v>
      </c>
      <c r="E1343" s="79" t="b">
        <v>0</v>
      </c>
      <c r="F1343" s="79" t="b">
        <v>0</v>
      </c>
      <c r="G1343" s="79" t="b">
        <v>0</v>
      </c>
    </row>
    <row r="1344" spans="1:7" ht="15">
      <c r="A1344" s="86" t="s">
        <v>3518</v>
      </c>
      <c r="B1344" s="79">
        <v>2</v>
      </c>
      <c r="C1344" s="104">
        <v>0.0010896548789470235</v>
      </c>
      <c r="D1344" s="79" t="s">
        <v>2408</v>
      </c>
      <c r="E1344" s="79" t="b">
        <v>0</v>
      </c>
      <c r="F1344" s="79" t="b">
        <v>0</v>
      </c>
      <c r="G1344" s="79" t="b">
        <v>0</v>
      </c>
    </row>
    <row r="1345" spans="1:7" ht="15">
      <c r="A1345" s="86" t="s">
        <v>2616</v>
      </c>
      <c r="B1345" s="79">
        <v>2</v>
      </c>
      <c r="C1345" s="104">
        <v>0.0010896548789470235</v>
      </c>
      <c r="D1345" s="79" t="s">
        <v>2408</v>
      </c>
      <c r="E1345" s="79" t="b">
        <v>0</v>
      </c>
      <c r="F1345" s="79" t="b">
        <v>0</v>
      </c>
      <c r="G1345" s="79" t="b">
        <v>0</v>
      </c>
    </row>
    <row r="1346" spans="1:7" ht="15">
      <c r="A1346" s="86" t="s">
        <v>2946</v>
      </c>
      <c r="B1346" s="79">
        <v>2</v>
      </c>
      <c r="C1346" s="104">
        <v>0.001255511625869327</v>
      </c>
      <c r="D1346" s="79" t="s">
        <v>2408</v>
      </c>
      <c r="E1346" s="79" t="b">
        <v>0</v>
      </c>
      <c r="F1346" s="79" t="b">
        <v>0</v>
      </c>
      <c r="G1346" s="79" t="b">
        <v>0</v>
      </c>
    </row>
    <row r="1347" spans="1:7" ht="15">
      <c r="A1347" s="86" t="s">
        <v>2822</v>
      </c>
      <c r="B1347" s="79">
        <v>2</v>
      </c>
      <c r="C1347" s="104">
        <v>0.0010896548789470235</v>
      </c>
      <c r="D1347" s="79" t="s">
        <v>2408</v>
      </c>
      <c r="E1347" s="79" t="b">
        <v>0</v>
      </c>
      <c r="F1347" s="79" t="b">
        <v>0</v>
      </c>
      <c r="G1347" s="79" t="b">
        <v>0</v>
      </c>
    </row>
    <row r="1348" spans="1:7" ht="15">
      <c r="A1348" s="86" t="s">
        <v>2945</v>
      </c>
      <c r="B1348" s="79">
        <v>2</v>
      </c>
      <c r="C1348" s="104">
        <v>0.0010896548789470235</v>
      </c>
      <c r="D1348" s="79" t="s">
        <v>2408</v>
      </c>
      <c r="E1348" s="79" t="b">
        <v>0</v>
      </c>
      <c r="F1348" s="79" t="b">
        <v>0</v>
      </c>
      <c r="G1348" s="79" t="b">
        <v>0</v>
      </c>
    </row>
    <row r="1349" spans="1:7" ht="15">
      <c r="A1349" s="86" t="s">
        <v>900</v>
      </c>
      <c r="B1349" s="79">
        <v>2</v>
      </c>
      <c r="C1349" s="104">
        <v>0.0010896548789470235</v>
      </c>
      <c r="D1349" s="79" t="s">
        <v>2408</v>
      </c>
      <c r="E1349" s="79" t="b">
        <v>0</v>
      </c>
      <c r="F1349" s="79" t="b">
        <v>0</v>
      </c>
      <c r="G1349" s="79" t="b">
        <v>0</v>
      </c>
    </row>
    <row r="1350" spans="1:7" ht="15">
      <c r="A1350" s="86" t="s">
        <v>2661</v>
      </c>
      <c r="B1350" s="79">
        <v>2</v>
      </c>
      <c r="C1350" s="104">
        <v>0.0010896548789470235</v>
      </c>
      <c r="D1350" s="79" t="s">
        <v>2408</v>
      </c>
      <c r="E1350" s="79" t="b">
        <v>0</v>
      </c>
      <c r="F1350" s="79" t="b">
        <v>0</v>
      </c>
      <c r="G1350" s="79" t="b">
        <v>0</v>
      </c>
    </row>
    <row r="1351" spans="1:7" ht="15">
      <c r="A1351" s="86" t="s">
        <v>2881</v>
      </c>
      <c r="B1351" s="79">
        <v>2</v>
      </c>
      <c r="C1351" s="104">
        <v>0.0010896548789470235</v>
      </c>
      <c r="D1351" s="79" t="s">
        <v>2408</v>
      </c>
      <c r="E1351" s="79" t="b">
        <v>0</v>
      </c>
      <c r="F1351" s="79" t="b">
        <v>0</v>
      </c>
      <c r="G1351" s="79" t="b">
        <v>0</v>
      </c>
    </row>
    <row r="1352" spans="1:7" ht="15">
      <c r="A1352" s="86" t="s">
        <v>2730</v>
      </c>
      <c r="B1352" s="79">
        <v>2</v>
      </c>
      <c r="C1352" s="104">
        <v>0.0010896548789470235</v>
      </c>
      <c r="D1352" s="79" t="s">
        <v>2408</v>
      </c>
      <c r="E1352" s="79" t="b">
        <v>0</v>
      </c>
      <c r="F1352" s="79" t="b">
        <v>0</v>
      </c>
      <c r="G1352" s="79" t="b">
        <v>0</v>
      </c>
    </row>
    <row r="1353" spans="1:7" ht="15">
      <c r="A1353" s="86" t="s">
        <v>2832</v>
      </c>
      <c r="B1353" s="79">
        <v>2</v>
      </c>
      <c r="C1353" s="104">
        <v>0.0010896548789470235</v>
      </c>
      <c r="D1353" s="79" t="s">
        <v>2408</v>
      </c>
      <c r="E1353" s="79" t="b">
        <v>0</v>
      </c>
      <c r="F1353" s="79" t="b">
        <v>0</v>
      </c>
      <c r="G1353" s="79" t="b">
        <v>0</v>
      </c>
    </row>
    <row r="1354" spans="1:7" ht="15">
      <c r="A1354" s="86" t="s">
        <v>3028</v>
      </c>
      <c r="B1354" s="79">
        <v>2</v>
      </c>
      <c r="C1354" s="104">
        <v>0.0010896548789470235</v>
      </c>
      <c r="D1354" s="79" t="s">
        <v>2408</v>
      </c>
      <c r="E1354" s="79" t="b">
        <v>1</v>
      </c>
      <c r="F1354" s="79" t="b">
        <v>0</v>
      </c>
      <c r="G1354" s="79" t="b">
        <v>0</v>
      </c>
    </row>
    <row r="1355" spans="1:7" ht="15">
      <c r="A1355" s="86" t="s">
        <v>3029</v>
      </c>
      <c r="B1355" s="79">
        <v>2</v>
      </c>
      <c r="C1355" s="104">
        <v>0.0010896548789470235</v>
      </c>
      <c r="D1355" s="79" t="s">
        <v>2408</v>
      </c>
      <c r="E1355" s="79" t="b">
        <v>0</v>
      </c>
      <c r="F1355" s="79" t="b">
        <v>0</v>
      </c>
      <c r="G1355" s="79" t="b">
        <v>0</v>
      </c>
    </row>
    <row r="1356" spans="1:7" ht="15">
      <c r="A1356" s="86" t="s">
        <v>2633</v>
      </c>
      <c r="B1356" s="79">
        <v>2</v>
      </c>
      <c r="C1356" s="104">
        <v>0.0010896548789470235</v>
      </c>
      <c r="D1356" s="79" t="s">
        <v>2408</v>
      </c>
      <c r="E1356" s="79" t="b">
        <v>0</v>
      </c>
      <c r="F1356" s="79" t="b">
        <v>0</v>
      </c>
      <c r="G1356" s="79" t="b">
        <v>0</v>
      </c>
    </row>
    <row r="1357" spans="1:7" ht="15">
      <c r="A1357" s="86" t="s">
        <v>2801</v>
      </c>
      <c r="B1357" s="79">
        <v>2</v>
      </c>
      <c r="C1357" s="104">
        <v>0.0010896548789470235</v>
      </c>
      <c r="D1357" s="79" t="s">
        <v>2408</v>
      </c>
      <c r="E1357" s="79" t="b">
        <v>0</v>
      </c>
      <c r="F1357" s="79" t="b">
        <v>0</v>
      </c>
      <c r="G1357" s="79" t="b">
        <v>0</v>
      </c>
    </row>
    <row r="1358" spans="1:7" ht="15">
      <c r="A1358" s="86" t="s">
        <v>1118</v>
      </c>
      <c r="B1358" s="79">
        <v>2</v>
      </c>
      <c r="C1358" s="104">
        <v>0.0010896548789470235</v>
      </c>
      <c r="D1358" s="79" t="s">
        <v>2408</v>
      </c>
      <c r="E1358" s="79" t="b">
        <v>0</v>
      </c>
      <c r="F1358" s="79" t="b">
        <v>0</v>
      </c>
      <c r="G1358" s="79" t="b">
        <v>0</v>
      </c>
    </row>
    <row r="1359" spans="1:7" ht="15">
      <c r="A1359" s="86" t="s">
        <v>2647</v>
      </c>
      <c r="B1359" s="79">
        <v>2</v>
      </c>
      <c r="C1359" s="104">
        <v>0.001255511625869327</v>
      </c>
      <c r="D1359" s="79" t="s">
        <v>2408</v>
      </c>
      <c r="E1359" s="79" t="b">
        <v>0</v>
      </c>
      <c r="F1359" s="79" t="b">
        <v>0</v>
      </c>
      <c r="G1359" s="79" t="b">
        <v>0</v>
      </c>
    </row>
    <row r="1360" spans="1:7" ht="15">
      <c r="A1360" s="86" t="s">
        <v>2734</v>
      </c>
      <c r="B1360" s="79">
        <v>2</v>
      </c>
      <c r="C1360" s="104">
        <v>0.0010896548789470235</v>
      </c>
      <c r="D1360" s="79" t="s">
        <v>2408</v>
      </c>
      <c r="E1360" s="79" t="b">
        <v>0</v>
      </c>
      <c r="F1360" s="79" t="b">
        <v>0</v>
      </c>
      <c r="G1360" s="79" t="b">
        <v>0</v>
      </c>
    </row>
    <row r="1361" spans="1:7" ht="15">
      <c r="A1361" s="86" t="s">
        <v>2671</v>
      </c>
      <c r="B1361" s="79">
        <v>2</v>
      </c>
      <c r="C1361" s="104">
        <v>0.0010896548789470235</v>
      </c>
      <c r="D1361" s="79" t="s">
        <v>2408</v>
      </c>
      <c r="E1361" s="79" t="b">
        <v>0</v>
      </c>
      <c r="F1361" s="79" t="b">
        <v>0</v>
      </c>
      <c r="G1361" s="79" t="b">
        <v>0</v>
      </c>
    </row>
    <row r="1362" spans="1:7" ht="15">
      <c r="A1362" s="86" t="s">
        <v>2676</v>
      </c>
      <c r="B1362" s="79">
        <v>2</v>
      </c>
      <c r="C1362" s="104">
        <v>0.0010896548789470235</v>
      </c>
      <c r="D1362" s="79" t="s">
        <v>2408</v>
      </c>
      <c r="E1362" s="79" t="b">
        <v>0</v>
      </c>
      <c r="F1362" s="79" t="b">
        <v>0</v>
      </c>
      <c r="G1362" s="79" t="b">
        <v>0</v>
      </c>
    </row>
    <row r="1363" spans="1:7" ht="15">
      <c r="A1363" s="86" t="s">
        <v>2742</v>
      </c>
      <c r="B1363" s="79">
        <v>2</v>
      </c>
      <c r="C1363" s="104">
        <v>0.0010896548789470235</v>
      </c>
      <c r="D1363" s="79" t="s">
        <v>2408</v>
      </c>
      <c r="E1363" s="79" t="b">
        <v>0</v>
      </c>
      <c r="F1363" s="79" t="b">
        <v>0</v>
      </c>
      <c r="G1363" s="79" t="b">
        <v>0</v>
      </c>
    </row>
    <row r="1364" spans="1:7" ht="15">
      <c r="A1364" s="86" t="s">
        <v>867</v>
      </c>
      <c r="B1364" s="79">
        <v>2</v>
      </c>
      <c r="C1364" s="104">
        <v>0.0010896548789470235</v>
      </c>
      <c r="D1364" s="79" t="s">
        <v>2408</v>
      </c>
      <c r="E1364" s="79" t="b">
        <v>0</v>
      </c>
      <c r="F1364" s="79" t="b">
        <v>0</v>
      </c>
      <c r="G1364" s="79" t="b">
        <v>0</v>
      </c>
    </row>
    <row r="1365" spans="1:7" ht="15">
      <c r="A1365" s="86" t="s">
        <v>2756</v>
      </c>
      <c r="B1365" s="79">
        <v>2</v>
      </c>
      <c r="C1365" s="104">
        <v>0.0010896548789470235</v>
      </c>
      <c r="D1365" s="79" t="s">
        <v>2408</v>
      </c>
      <c r="E1365" s="79" t="b">
        <v>0</v>
      </c>
      <c r="F1365" s="79" t="b">
        <v>0</v>
      </c>
      <c r="G1365" s="79" t="b">
        <v>0</v>
      </c>
    </row>
    <row r="1366" spans="1:7" ht="15">
      <c r="A1366" s="86" t="s">
        <v>2757</v>
      </c>
      <c r="B1366" s="79">
        <v>2</v>
      </c>
      <c r="C1366" s="104">
        <v>0.0010896548789470235</v>
      </c>
      <c r="D1366" s="79" t="s">
        <v>2408</v>
      </c>
      <c r="E1366" s="79" t="b">
        <v>0</v>
      </c>
      <c r="F1366" s="79" t="b">
        <v>0</v>
      </c>
      <c r="G1366" s="79" t="b">
        <v>0</v>
      </c>
    </row>
    <row r="1367" spans="1:7" ht="15">
      <c r="A1367" s="86" t="s">
        <v>3005</v>
      </c>
      <c r="B1367" s="79">
        <v>2</v>
      </c>
      <c r="C1367" s="104">
        <v>0.0010896548789470235</v>
      </c>
      <c r="D1367" s="79" t="s">
        <v>2408</v>
      </c>
      <c r="E1367" s="79" t="b">
        <v>0</v>
      </c>
      <c r="F1367" s="79" t="b">
        <v>0</v>
      </c>
      <c r="G1367" s="79" t="b">
        <v>0</v>
      </c>
    </row>
    <row r="1368" spans="1:7" ht="15">
      <c r="A1368" s="86" t="s">
        <v>2947</v>
      </c>
      <c r="B1368" s="79">
        <v>2</v>
      </c>
      <c r="C1368" s="104">
        <v>0.0010896548789470235</v>
      </c>
      <c r="D1368" s="79" t="s">
        <v>2408</v>
      </c>
      <c r="E1368" s="79" t="b">
        <v>0</v>
      </c>
      <c r="F1368" s="79" t="b">
        <v>0</v>
      </c>
      <c r="G1368" s="79" t="b">
        <v>0</v>
      </c>
    </row>
    <row r="1369" spans="1:7" ht="15">
      <c r="A1369" s="86" t="s">
        <v>2948</v>
      </c>
      <c r="B1369" s="79">
        <v>2</v>
      </c>
      <c r="C1369" s="104">
        <v>0.0010896548789470235</v>
      </c>
      <c r="D1369" s="79" t="s">
        <v>2408</v>
      </c>
      <c r="E1369" s="79" t="b">
        <v>0</v>
      </c>
      <c r="F1369" s="79" t="b">
        <v>0</v>
      </c>
      <c r="G1369" s="79" t="b">
        <v>0</v>
      </c>
    </row>
    <row r="1370" spans="1:7" ht="15">
      <c r="A1370" s="86" t="s">
        <v>2949</v>
      </c>
      <c r="B1370" s="79">
        <v>2</v>
      </c>
      <c r="C1370" s="104">
        <v>0.0010896548789470235</v>
      </c>
      <c r="D1370" s="79" t="s">
        <v>2408</v>
      </c>
      <c r="E1370" s="79" t="b">
        <v>0</v>
      </c>
      <c r="F1370" s="79" t="b">
        <v>0</v>
      </c>
      <c r="G1370" s="79" t="b">
        <v>0</v>
      </c>
    </row>
    <row r="1371" spans="1:7" ht="15">
      <c r="A1371" s="86" t="s">
        <v>2696</v>
      </c>
      <c r="B1371" s="79">
        <v>2</v>
      </c>
      <c r="C1371" s="104">
        <v>0.0010896548789470235</v>
      </c>
      <c r="D1371" s="79" t="s">
        <v>2408</v>
      </c>
      <c r="E1371" s="79" t="b">
        <v>0</v>
      </c>
      <c r="F1371" s="79" t="b">
        <v>0</v>
      </c>
      <c r="G1371" s="79" t="b">
        <v>0</v>
      </c>
    </row>
    <row r="1372" spans="1:7" ht="15">
      <c r="A1372" s="86" t="s">
        <v>2951</v>
      </c>
      <c r="B1372" s="79">
        <v>2</v>
      </c>
      <c r="C1372" s="104">
        <v>0.0010896548789470235</v>
      </c>
      <c r="D1372" s="79" t="s">
        <v>2408</v>
      </c>
      <c r="E1372" s="79" t="b">
        <v>0</v>
      </c>
      <c r="F1372" s="79" t="b">
        <v>0</v>
      </c>
      <c r="G1372" s="79" t="b">
        <v>0</v>
      </c>
    </row>
    <row r="1373" spans="1:7" ht="15">
      <c r="A1373" s="86" t="s">
        <v>2879</v>
      </c>
      <c r="B1373" s="79">
        <v>2</v>
      </c>
      <c r="C1373" s="104">
        <v>0.0010896548789470235</v>
      </c>
      <c r="D1373" s="79" t="s">
        <v>2408</v>
      </c>
      <c r="E1373" s="79" t="b">
        <v>0</v>
      </c>
      <c r="F1373" s="79" t="b">
        <v>0</v>
      </c>
      <c r="G1373" s="79" t="b">
        <v>0</v>
      </c>
    </row>
    <row r="1374" spans="1:7" ht="15">
      <c r="A1374" s="86" t="s">
        <v>2950</v>
      </c>
      <c r="B1374" s="79">
        <v>2</v>
      </c>
      <c r="C1374" s="104">
        <v>0.001255511625869327</v>
      </c>
      <c r="D1374" s="79" t="s">
        <v>2408</v>
      </c>
      <c r="E1374" s="79" t="b">
        <v>0</v>
      </c>
      <c r="F1374" s="79" t="b">
        <v>0</v>
      </c>
      <c r="G1374" s="79" t="b">
        <v>0</v>
      </c>
    </row>
    <row r="1375" spans="1:7" ht="15">
      <c r="A1375" s="86" t="s">
        <v>3491</v>
      </c>
      <c r="B1375" s="79">
        <v>2</v>
      </c>
      <c r="C1375" s="104">
        <v>0.0010896548789470235</v>
      </c>
      <c r="D1375" s="79" t="s">
        <v>2408</v>
      </c>
      <c r="E1375" s="79" t="b">
        <v>0</v>
      </c>
      <c r="F1375" s="79" t="b">
        <v>0</v>
      </c>
      <c r="G1375" s="79" t="b">
        <v>0</v>
      </c>
    </row>
    <row r="1376" spans="1:7" ht="15">
      <c r="A1376" s="86" t="s">
        <v>3492</v>
      </c>
      <c r="B1376" s="79">
        <v>2</v>
      </c>
      <c r="C1376" s="104">
        <v>0.001255511625869327</v>
      </c>
      <c r="D1376" s="79" t="s">
        <v>2408</v>
      </c>
      <c r="E1376" s="79" t="b">
        <v>0</v>
      </c>
      <c r="F1376" s="79" t="b">
        <v>0</v>
      </c>
      <c r="G1376" s="79" t="b">
        <v>0</v>
      </c>
    </row>
    <row r="1377" spans="1:7" ht="15">
      <c r="A1377" s="86" t="s">
        <v>2743</v>
      </c>
      <c r="B1377" s="79">
        <v>2</v>
      </c>
      <c r="C1377" s="104">
        <v>0.0010896548789470235</v>
      </c>
      <c r="D1377" s="79" t="s">
        <v>2408</v>
      </c>
      <c r="E1377" s="79" t="b">
        <v>0</v>
      </c>
      <c r="F1377" s="79" t="b">
        <v>0</v>
      </c>
      <c r="G1377" s="79" t="b">
        <v>0</v>
      </c>
    </row>
    <row r="1378" spans="1:7" ht="15">
      <c r="A1378" s="86" t="s">
        <v>2880</v>
      </c>
      <c r="B1378" s="79">
        <v>2</v>
      </c>
      <c r="C1378" s="104">
        <v>0.0010896548789470235</v>
      </c>
      <c r="D1378" s="79" t="s">
        <v>2408</v>
      </c>
      <c r="E1378" s="79" t="b">
        <v>0</v>
      </c>
      <c r="F1378" s="79" t="b">
        <v>0</v>
      </c>
      <c r="G1378" s="79" t="b">
        <v>0</v>
      </c>
    </row>
    <row r="1379" spans="1:7" ht="15">
      <c r="A1379" s="86" t="s">
        <v>2846</v>
      </c>
      <c r="B1379" s="79">
        <v>2</v>
      </c>
      <c r="C1379" s="104">
        <v>0.0010896548789470235</v>
      </c>
      <c r="D1379" s="79" t="s">
        <v>2408</v>
      </c>
      <c r="E1379" s="79" t="b">
        <v>0</v>
      </c>
      <c r="F1379" s="79" t="b">
        <v>0</v>
      </c>
      <c r="G1379" s="79" t="b">
        <v>0</v>
      </c>
    </row>
    <row r="1380" spans="1:7" ht="15">
      <c r="A1380" s="86" t="s">
        <v>2974</v>
      </c>
      <c r="B1380" s="79">
        <v>2</v>
      </c>
      <c r="C1380" s="104">
        <v>0.0010896548789470235</v>
      </c>
      <c r="D1380" s="79" t="s">
        <v>2408</v>
      </c>
      <c r="E1380" s="79" t="b">
        <v>0</v>
      </c>
      <c r="F1380" s="79" t="b">
        <v>0</v>
      </c>
      <c r="G1380" s="79" t="b">
        <v>0</v>
      </c>
    </row>
    <row r="1381" spans="1:7" ht="15">
      <c r="A1381" s="86" t="s">
        <v>2864</v>
      </c>
      <c r="B1381" s="79">
        <v>2</v>
      </c>
      <c r="C1381" s="104">
        <v>0.0010896548789470235</v>
      </c>
      <c r="D1381" s="79" t="s">
        <v>2408</v>
      </c>
      <c r="E1381" s="79" t="b">
        <v>0</v>
      </c>
      <c r="F1381" s="79" t="b">
        <v>0</v>
      </c>
      <c r="G1381" s="79" t="b">
        <v>0</v>
      </c>
    </row>
    <row r="1382" spans="1:7" ht="15">
      <c r="A1382" s="86" t="s">
        <v>2579</v>
      </c>
      <c r="B1382" s="79">
        <v>2</v>
      </c>
      <c r="C1382" s="104">
        <v>0.0010896548789470235</v>
      </c>
      <c r="D1382" s="79" t="s">
        <v>2408</v>
      </c>
      <c r="E1382" s="79" t="b">
        <v>0</v>
      </c>
      <c r="F1382" s="79" t="b">
        <v>0</v>
      </c>
      <c r="G1382" s="79" t="b">
        <v>0</v>
      </c>
    </row>
    <row r="1383" spans="1:7" ht="15">
      <c r="A1383" s="86" t="s">
        <v>3046</v>
      </c>
      <c r="B1383" s="79">
        <v>2</v>
      </c>
      <c r="C1383" s="104">
        <v>0.0010896548789470235</v>
      </c>
      <c r="D1383" s="79" t="s">
        <v>2408</v>
      </c>
      <c r="E1383" s="79" t="b">
        <v>0</v>
      </c>
      <c r="F1383" s="79" t="b">
        <v>0</v>
      </c>
      <c r="G1383" s="79" t="b">
        <v>0</v>
      </c>
    </row>
    <row r="1384" spans="1:7" ht="15">
      <c r="A1384" s="86" t="s">
        <v>3047</v>
      </c>
      <c r="B1384" s="79">
        <v>2</v>
      </c>
      <c r="C1384" s="104">
        <v>0.0010896548789470235</v>
      </c>
      <c r="D1384" s="79" t="s">
        <v>2408</v>
      </c>
      <c r="E1384" s="79" t="b">
        <v>0</v>
      </c>
      <c r="F1384" s="79" t="b">
        <v>0</v>
      </c>
      <c r="G1384" s="79" t="b">
        <v>0</v>
      </c>
    </row>
    <row r="1385" spans="1:7" ht="15">
      <c r="A1385" s="86" t="s">
        <v>3048</v>
      </c>
      <c r="B1385" s="79">
        <v>2</v>
      </c>
      <c r="C1385" s="104">
        <v>0.0010896548789470235</v>
      </c>
      <c r="D1385" s="79" t="s">
        <v>2408</v>
      </c>
      <c r="E1385" s="79" t="b">
        <v>0</v>
      </c>
      <c r="F1385" s="79" t="b">
        <v>1</v>
      </c>
      <c r="G1385" s="79" t="b">
        <v>0</v>
      </c>
    </row>
    <row r="1386" spans="1:7" ht="15">
      <c r="A1386" s="86" t="s">
        <v>3049</v>
      </c>
      <c r="B1386" s="79">
        <v>2</v>
      </c>
      <c r="C1386" s="104">
        <v>0.0010896548789470235</v>
      </c>
      <c r="D1386" s="79" t="s">
        <v>2408</v>
      </c>
      <c r="E1386" s="79" t="b">
        <v>0</v>
      </c>
      <c r="F1386" s="79" t="b">
        <v>0</v>
      </c>
      <c r="G1386" s="79" t="b">
        <v>0</v>
      </c>
    </row>
    <row r="1387" spans="1:7" ht="15">
      <c r="A1387" s="86" t="s">
        <v>2677</v>
      </c>
      <c r="B1387" s="79">
        <v>2</v>
      </c>
      <c r="C1387" s="104">
        <v>0.0010896548789470235</v>
      </c>
      <c r="D1387" s="79" t="s">
        <v>2408</v>
      </c>
      <c r="E1387" s="79" t="b">
        <v>0</v>
      </c>
      <c r="F1387" s="79" t="b">
        <v>0</v>
      </c>
      <c r="G1387" s="79" t="b">
        <v>0</v>
      </c>
    </row>
    <row r="1388" spans="1:7" ht="15">
      <c r="A1388" s="86" t="s">
        <v>2858</v>
      </c>
      <c r="B1388" s="79">
        <v>2</v>
      </c>
      <c r="C1388" s="104">
        <v>0.0010896548789470235</v>
      </c>
      <c r="D1388" s="79" t="s">
        <v>2408</v>
      </c>
      <c r="E1388" s="79" t="b">
        <v>0</v>
      </c>
      <c r="F1388" s="79" t="b">
        <v>0</v>
      </c>
      <c r="G1388" s="79" t="b">
        <v>0</v>
      </c>
    </row>
    <row r="1389" spans="1:7" ht="15">
      <c r="A1389" s="86" t="s">
        <v>2800</v>
      </c>
      <c r="B1389" s="79">
        <v>2</v>
      </c>
      <c r="C1389" s="104">
        <v>0.0010896548789470235</v>
      </c>
      <c r="D1389" s="79" t="s">
        <v>2408</v>
      </c>
      <c r="E1389" s="79" t="b">
        <v>0</v>
      </c>
      <c r="F1389" s="79" t="b">
        <v>0</v>
      </c>
      <c r="G1389" s="79" t="b">
        <v>0</v>
      </c>
    </row>
    <row r="1390" spans="1:7" ht="15">
      <c r="A1390" s="86" t="s">
        <v>2521</v>
      </c>
      <c r="B1390" s="79">
        <v>2</v>
      </c>
      <c r="C1390" s="104">
        <v>0.0010896548789470235</v>
      </c>
      <c r="D1390" s="79" t="s">
        <v>2408</v>
      </c>
      <c r="E1390" s="79" t="b">
        <v>0</v>
      </c>
      <c r="F1390" s="79" t="b">
        <v>0</v>
      </c>
      <c r="G1390" s="79" t="b">
        <v>0</v>
      </c>
    </row>
    <row r="1391" spans="1:7" ht="15">
      <c r="A1391" s="86" t="s">
        <v>3050</v>
      </c>
      <c r="B1391" s="79">
        <v>2</v>
      </c>
      <c r="C1391" s="104">
        <v>0.0010896548789470235</v>
      </c>
      <c r="D1391" s="79" t="s">
        <v>2408</v>
      </c>
      <c r="E1391" s="79" t="b">
        <v>0</v>
      </c>
      <c r="F1391" s="79" t="b">
        <v>0</v>
      </c>
      <c r="G1391" s="79" t="b">
        <v>0</v>
      </c>
    </row>
    <row r="1392" spans="1:7" ht="15">
      <c r="A1392" s="86" t="s">
        <v>3051</v>
      </c>
      <c r="B1392" s="79">
        <v>2</v>
      </c>
      <c r="C1392" s="104">
        <v>0.0010896548789470235</v>
      </c>
      <c r="D1392" s="79" t="s">
        <v>2408</v>
      </c>
      <c r="E1392" s="79" t="b">
        <v>0</v>
      </c>
      <c r="F1392" s="79" t="b">
        <v>0</v>
      </c>
      <c r="G1392" s="79" t="b">
        <v>0</v>
      </c>
    </row>
    <row r="1393" spans="1:7" ht="15">
      <c r="A1393" s="86" t="s">
        <v>3052</v>
      </c>
      <c r="B1393" s="79">
        <v>2</v>
      </c>
      <c r="C1393" s="104">
        <v>0.0010896548789470235</v>
      </c>
      <c r="D1393" s="79" t="s">
        <v>2408</v>
      </c>
      <c r="E1393" s="79" t="b">
        <v>0</v>
      </c>
      <c r="F1393" s="79" t="b">
        <v>0</v>
      </c>
      <c r="G1393" s="79" t="b">
        <v>0</v>
      </c>
    </row>
    <row r="1394" spans="1:7" ht="15">
      <c r="A1394" s="86" t="s">
        <v>3053</v>
      </c>
      <c r="B1394" s="79">
        <v>2</v>
      </c>
      <c r="C1394" s="104">
        <v>0.0010896548789470235</v>
      </c>
      <c r="D1394" s="79" t="s">
        <v>2408</v>
      </c>
      <c r="E1394" s="79" t="b">
        <v>0</v>
      </c>
      <c r="F1394" s="79" t="b">
        <v>0</v>
      </c>
      <c r="G1394" s="79" t="b">
        <v>0</v>
      </c>
    </row>
    <row r="1395" spans="1:7" ht="15">
      <c r="A1395" s="86" t="s">
        <v>2781</v>
      </c>
      <c r="B1395" s="79">
        <v>2</v>
      </c>
      <c r="C1395" s="104">
        <v>0.0010896548789470235</v>
      </c>
      <c r="D1395" s="79" t="s">
        <v>2408</v>
      </c>
      <c r="E1395" s="79" t="b">
        <v>0</v>
      </c>
      <c r="F1395" s="79" t="b">
        <v>0</v>
      </c>
      <c r="G1395" s="79" t="b">
        <v>0</v>
      </c>
    </row>
    <row r="1396" spans="1:7" ht="15">
      <c r="A1396" s="86" t="s">
        <v>3054</v>
      </c>
      <c r="B1396" s="79">
        <v>2</v>
      </c>
      <c r="C1396" s="104">
        <v>0.0010896548789470235</v>
      </c>
      <c r="D1396" s="79" t="s">
        <v>2408</v>
      </c>
      <c r="E1396" s="79" t="b">
        <v>0</v>
      </c>
      <c r="F1396" s="79" t="b">
        <v>0</v>
      </c>
      <c r="G1396" s="79" t="b">
        <v>0</v>
      </c>
    </row>
    <row r="1397" spans="1:7" ht="15">
      <c r="A1397" s="86" t="s">
        <v>3055</v>
      </c>
      <c r="B1397" s="79">
        <v>2</v>
      </c>
      <c r="C1397" s="104">
        <v>0.0010896548789470235</v>
      </c>
      <c r="D1397" s="79" t="s">
        <v>2408</v>
      </c>
      <c r="E1397" s="79" t="b">
        <v>0</v>
      </c>
      <c r="F1397" s="79" t="b">
        <v>0</v>
      </c>
      <c r="G1397" s="79" t="b">
        <v>0</v>
      </c>
    </row>
    <row r="1398" spans="1:7" ht="15">
      <c r="A1398" s="86" t="s">
        <v>2713</v>
      </c>
      <c r="B1398" s="79">
        <v>2</v>
      </c>
      <c r="C1398" s="104">
        <v>0.0010896548789470235</v>
      </c>
      <c r="D1398" s="79" t="s">
        <v>2408</v>
      </c>
      <c r="E1398" s="79" t="b">
        <v>1</v>
      </c>
      <c r="F1398" s="79" t="b">
        <v>0</v>
      </c>
      <c r="G1398" s="79" t="b">
        <v>0</v>
      </c>
    </row>
    <row r="1399" spans="1:7" ht="15">
      <c r="A1399" s="86" t="s">
        <v>2882</v>
      </c>
      <c r="B1399" s="79">
        <v>2</v>
      </c>
      <c r="C1399" s="104">
        <v>0.0010896548789470235</v>
      </c>
      <c r="D1399" s="79" t="s">
        <v>2408</v>
      </c>
      <c r="E1399" s="79" t="b">
        <v>0</v>
      </c>
      <c r="F1399" s="79" t="b">
        <v>0</v>
      </c>
      <c r="G1399" s="79" t="b">
        <v>0</v>
      </c>
    </row>
    <row r="1400" spans="1:7" ht="15">
      <c r="A1400" s="86" t="s">
        <v>3044</v>
      </c>
      <c r="B1400" s="79">
        <v>2</v>
      </c>
      <c r="C1400" s="104">
        <v>0.0010896548789470235</v>
      </c>
      <c r="D1400" s="79" t="s">
        <v>2408</v>
      </c>
      <c r="E1400" s="79" t="b">
        <v>0</v>
      </c>
      <c r="F1400" s="79" t="b">
        <v>0</v>
      </c>
      <c r="G1400" s="79" t="b">
        <v>0</v>
      </c>
    </row>
    <row r="1401" spans="1:7" ht="15">
      <c r="A1401" s="86" t="s">
        <v>2717</v>
      </c>
      <c r="B1401" s="79">
        <v>2</v>
      </c>
      <c r="C1401" s="104">
        <v>0.0010896548789470235</v>
      </c>
      <c r="D1401" s="79" t="s">
        <v>2408</v>
      </c>
      <c r="E1401" s="79" t="b">
        <v>0</v>
      </c>
      <c r="F1401" s="79" t="b">
        <v>0</v>
      </c>
      <c r="G1401" s="79" t="b">
        <v>0</v>
      </c>
    </row>
    <row r="1402" spans="1:7" ht="15">
      <c r="A1402" s="86" t="s">
        <v>944</v>
      </c>
      <c r="B1402" s="79">
        <v>2</v>
      </c>
      <c r="C1402" s="104">
        <v>0.0010896548789470235</v>
      </c>
      <c r="D1402" s="79" t="s">
        <v>2408</v>
      </c>
      <c r="E1402" s="79" t="b">
        <v>0</v>
      </c>
      <c r="F1402" s="79" t="b">
        <v>0</v>
      </c>
      <c r="G1402" s="79" t="b">
        <v>0</v>
      </c>
    </row>
    <row r="1403" spans="1:7" ht="15">
      <c r="A1403" s="86" t="s">
        <v>3045</v>
      </c>
      <c r="B1403" s="79">
        <v>2</v>
      </c>
      <c r="C1403" s="104">
        <v>0.0010896548789470235</v>
      </c>
      <c r="D1403" s="79" t="s">
        <v>2408</v>
      </c>
      <c r="E1403" s="79" t="b">
        <v>0</v>
      </c>
      <c r="F1403" s="79" t="b">
        <v>0</v>
      </c>
      <c r="G1403" s="79" t="b">
        <v>0</v>
      </c>
    </row>
    <row r="1404" spans="1:7" ht="15">
      <c r="A1404" s="86" t="s">
        <v>2923</v>
      </c>
      <c r="B1404" s="79">
        <v>2</v>
      </c>
      <c r="C1404" s="104">
        <v>0.0010896548789470235</v>
      </c>
      <c r="D1404" s="79" t="s">
        <v>2408</v>
      </c>
      <c r="E1404" s="79" t="b">
        <v>0</v>
      </c>
      <c r="F1404" s="79" t="b">
        <v>0</v>
      </c>
      <c r="G1404" s="79" t="b">
        <v>0</v>
      </c>
    </row>
    <row r="1405" spans="1:7" ht="15">
      <c r="A1405" s="86" t="s">
        <v>2702</v>
      </c>
      <c r="B1405" s="79">
        <v>2</v>
      </c>
      <c r="C1405" s="104">
        <v>0.0010896548789470235</v>
      </c>
      <c r="D1405" s="79" t="s">
        <v>2408</v>
      </c>
      <c r="E1405" s="79" t="b">
        <v>0</v>
      </c>
      <c r="F1405" s="79" t="b">
        <v>0</v>
      </c>
      <c r="G1405" s="79" t="b">
        <v>0</v>
      </c>
    </row>
    <row r="1406" spans="1:7" ht="15">
      <c r="A1406" s="86" t="s">
        <v>287</v>
      </c>
      <c r="B1406" s="79">
        <v>2</v>
      </c>
      <c r="C1406" s="104">
        <v>0.001255511625869327</v>
      </c>
      <c r="D1406" s="79" t="s">
        <v>2408</v>
      </c>
      <c r="E1406" s="79" t="b">
        <v>0</v>
      </c>
      <c r="F1406" s="79" t="b">
        <v>0</v>
      </c>
      <c r="G1406" s="79" t="b">
        <v>0</v>
      </c>
    </row>
    <row r="1407" spans="1:7" ht="15">
      <c r="A1407" s="86" t="s">
        <v>2904</v>
      </c>
      <c r="B1407" s="79">
        <v>2</v>
      </c>
      <c r="C1407" s="104">
        <v>0.0010896548789470235</v>
      </c>
      <c r="D1407" s="79" t="s">
        <v>2408</v>
      </c>
      <c r="E1407" s="79" t="b">
        <v>0</v>
      </c>
      <c r="F1407" s="79" t="b">
        <v>0</v>
      </c>
      <c r="G1407" s="79" t="b">
        <v>0</v>
      </c>
    </row>
    <row r="1408" spans="1:7" ht="15">
      <c r="A1408" s="86" t="s">
        <v>2666</v>
      </c>
      <c r="B1408" s="79">
        <v>2</v>
      </c>
      <c r="C1408" s="104">
        <v>0.0010896548789470235</v>
      </c>
      <c r="D1408" s="79" t="s">
        <v>2408</v>
      </c>
      <c r="E1408" s="79" t="b">
        <v>0</v>
      </c>
      <c r="F1408" s="79" t="b">
        <v>0</v>
      </c>
      <c r="G1408" s="79" t="b">
        <v>0</v>
      </c>
    </row>
    <row r="1409" spans="1:7" ht="15">
      <c r="A1409" s="86" t="s">
        <v>2549</v>
      </c>
      <c r="B1409" s="79">
        <v>2</v>
      </c>
      <c r="C1409" s="104">
        <v>0.0010896548789470235</v>
      </c>
      <c r="D1409" s="79" t="s">
        <v>2408</v>
      </c>
      <c r="E1409" s="79" t="b">
        <v>0</v>
      </c>
      <c r="F1409" s="79" t="b">
        <v>0</v>
      </c>
      <c r="G1409" s="79" t="b">
        <v>0</v>
      </c>
    </row>
    <row r="1410" spans="1:7" ht="15">
      <c r="A1410" s="86" t="s">
        <v>3003</v>
      </c>
      <c r="B1410" s="79">
        <v>2</v>
      </c>
      <c r="C1410" s="104">
        <v>0.0010896548789470235</v>
      </c>
      <c r="D1410" s="79" t="s">
        <v>2408</v>
      </c>
      <c r="E1410" s="79" t="b">
        <v>0</v>
      </c>
      <c r="F1410" s="79" t="b">
        <v>0</v>
      </c>
      <c r="G1410" s="79" t="b">
        <v>0</v>
      </c>
    </row>
    <row r="1411" spans="1:7" ht="15">
      <c r="A1411" s="86" t="s">
        <v>3004</v>
      </c>
      <c r="B1411" s="79">
        <v>2</v>
      </c>
      <c r="C1411" s="104">
        <v>0.0010896548789470235</v>
      </c>
      <c r="D1411" s="79" t="s">
        <v>2408</v>
      </c>
      <c r="E1411" s="79" t="b">
        <v>0</v>
      </c>
      <c r="F1411" s="79" t="b">
        <v>1</v>
      </c>
      <c r="G1411" s="79" t="b">
        <v>0</v>
      </c>
    </row>
    <row r="1412" spans="1:7" ht="15">
      <c r="A1412" s="86" t="s">
        <v>2901</v>
      </c>
      <c r="B1412" s="79">
        <v>2</v>
      </c>
      <c r="C1412" s="104">
        <v>0.0010896548789470235</v>
      </c>
      <c r="D1412" s="79" t="s">
        <v>2408</v>
      </c>
      <c r="E1412" s="79" t="b">
        <v>0</v>
      </c>
      <c r="F1412" s="79" t="b">
        <v>0</v>
      </c>
      <c r="G1412" s="79" t="b">
        <v>0</v>
      </c>
    </row>
    <row r="1413" spans="1:7" ht="15">
      <c r="A1413" s="86" t="s">
        <v>1039</v>
      </c>
      <c r="B1413" s="79">
        <v>2</v>
      </c>
      <c r="C1413" s="104">
        <v>0.0010896548789470235</v>
      </c>
      <c r="D1413" s="79" t="s">
        <v>2408</v>
      </c>
      <c r="E1413" s="79" t="b">
        <v>1</v>
      </c>
      <c r="F1413" s="79" t="b">
        <v>0</v>
      </c>
      <c r="G1413" s="79" t="b">
        <v>0</v>
      </c>
    </row>
    <row r="1414" spans="1:7" ht="15">
      <c r="A1414" s="86" t="s">
        <v>3006</v>
      </c>
      <c r="B1414" s="79">
        <v>2</v>
      </c>
      <c r="C1414" s="104">
        <v>0.0010896548789470235</v>
      </c>
      <c r="D1414" s="79" t="s">
        <v>2408</v>
      </c>
      <c r="E1414" s="79" t="b">
        <v>0</v>
      </c>
      <c r="F1414" s="79" t="b">
        <v>0</v>
      </c>
      <c r="G1414" s="79" t="b">
        <v>0</v>
      </c>
    </row>
    <row r="1415" spans="1:7" ht="15">
      <c r="A1415" s="86" t="s">
        <v>2701</v>
      </c>
      <c r="B1415" s="79">
        <v>2</v>
      </c>
      <c r="C1415" s="104">
        <v>0.001255511625869327</v>
      </c>
      <c r="D1415" s="79" t="s">
        <v>2408</v>
      </c>
      <c r="E1415" s="79" t="b">
        <v>0</v>
      </c>
      <c r="F1415" s="79" t="b">
        <v>0</v>
      </c>
      <c r="G1415" s="79" t="b">
        <v>0</v>
      </c>
    </row>
    <row r="1416" spans="1:7" ht="15">
      <c r="A1416" s="86" t="s">
        <v>2745</v>
      </c>
      <c r="B1416" s="79">
        <v>2</v>
      </c>
      <c r="C1416" s="104">
        <v>0.0010896548789470235</v>
      </c>
      <c r="D1416" s="79" t="s">
        <v>2408</v>
      </c>
      <c r="E1416" s="79" t="b">
        <v>0</v>
      </c>
      <c r="F1416" s="79" t="b">
        <v>0</v>
      </c>
      <c r="G1416" s="79" t="b">
        <v>0</v>
      </c>
    </row>
    <row r="1417" spans="1:7" ht="15">
      <c r="A1417" s="86" t="s">
        <v>3008</v>
      </c>
      <c r="B1417" s="79">
        <v>2</v>
      </c>
      <c r="C1417" s="104">
        <v>0.0010896548789470235</v>
      </c>
      <c r="D1417" s="79" t="s">
        <v>2408</v>
      </c>
      <c r="E1417" s="79" t="b">
        <v>0</v>
      </c>
      <c r="F1417" s="79" t="b">
        <v>0</v>
      </c>
      <c r="G1417" s="79" t="b">
        <v>0</v>
      </c>
    </row>
    <row r="1418" spans="1:7" ht="15">
      <c r="A1418" s="86" t="s">
        <v>2896</v>
      </c>
      <c r="B1418" s="79">
        <v>2</v>
      </c>
      <c r="C1418" s="104">
        <v>0.0010896548789470235</v>
      </c>
      <c r="D1418" s="79" t="s">
        <v>2408</v>
      </c>
      <c r="E1418" s="79" t="b">
        <v>0</v>
      </c>
      <c r="F1418" s="79" t="b">
        <v>0</v>
      </c>
      <c r="G1418" s="79" t="b">
        <v>0</v>
      </c>
    </row>
    <row r="1419" spans="1:7" ht="15">
      <c r="A1419" s="86" t="s">
        <v>2823</v>
      </c>
      <c r="B1419" s="79">
        <v>2</v>
      </c>
      <c r="C1419" s="104">
        <v>0.0010896548789470235</v>
      </c>
      <c r="D1419" s="79" t="s">
        <v>2408</v>
      </c>
      <c r="E1419" s="79" t="b">
        <v>0</v>
      </c>
      <c r="F1419" s="79" t="b">
        <v>0</v>
      </c>
      <c r="G1419" s="79" t="b">
        <v>0</v>
      </c>
    </row>
    <row r="1420" spans="1:7" ht="15">
      <c r="A1420" s="86" t="s">
        <v>3007</v>
      </c>
      <c r="B1420" s="79">
        <v>2</v>
      </c>
      <c r="C1420" s="104">
        <v>0.0010896548789470235</v>
      </c>
      <c r="D1420" s="79" t="s">
        <v>2408</v>
      </c>
      <c r="E1420" s="79" t="b">
        <v>0</v>
      </c>
      <c r="F1420" s="79" t="b">
        <v>0</v>
      </c>
      <c r="G1420" s="79" t="b">
        <v>0</v>
      </c>
    </row>
    <row r="1421" spans="1:7" ht="15">
      <c r="A1421" s="86" t="s">
        <v>2889</v>
      </c>
      <c r="B1421" s="79">
        <v>2</v>
      </c>
      <c r="C1421" s="104">
        <v>0.001255511625869327</v>
      </c>
      <c r="D1421" s="79" t="s">
        <v>2408</v>
      </c>
      <c r="E1421" s="79" t="b">
        <v>0</v>
      </c>
      <c r="F1421" s="79" t="b">
        <v>0</v>
      </c>
      <c r="G1421" s="79" t="b">
        <v>0</v>
      </c>
    </row>
    <row r="1422" spans="1:7" ht="15">
      <c r="A1422" s="86" t="s">
        <v>3056</v>
      </c>
      <c r="B1422" s="79">
        <v>2</v>
      </c>
      <c r="C1422" s="104">
        <v>0.0010896548789470235</v>
      </c>
      <c r="D1422" s="79" t="s">
        <v>2408</v>
      </c>
      <c r="E1422" s="79" t="b">
        <v>0</v>
      </c>
      <c r="F1422" s="79" t="b">
        <v>0</v>
      </c>
      <c r="G1422" s="79" t="b">
        <v>0</v>
      </c>
    </row>
    <row r="1423" spans="1:7" ht="15">
      <c r="A1423" s="86" t="s">
        <v>3057</v>
      </c>
      <c r="B1423" s="79">
        <v>2</v>
      </c>
      <c r="C1423" s="104">
        <v>0.0010896548789470235</v>
      </c>
      <c r="D1423" s="79" t="s">
        <v>2408</v>
      </c>
      <c r="E1423" s="79" t="b">
        <v>0</v>
      </c>
      <c r="F1423" s="79" t="b">
        <v>0</v>
      </c>
      <c r="G1423" s="79" t="b">
        <v>0</v>
      </c>
    </row>
    <row r="1424" spans="1:7" ht="15">
      <c r="A1424" s="86" t="s">
        <v>3058</v>
      </c>
      <c r="B1424" s="79">
        <v>2</v>
      </c>
      <c r="C1424" s="104">
        <v>0.0010896548789470235</v>
      </c>
      <c r="D1424" s="79" t="s">
        <v>2408</v>
      </c>
      <c r="E1424" s="79" t="b">
        <v>0</v>
      </c>
      <c r="F1424" s="79" t="b">
        <v>0</v>
      </c>
      <c r="G1424" s="79" t="b">
        <v>0</v>
      </c>
    </row>
    <row r="1425" spans="1:7" ht="15">
      <c r="A1425" s="86" t="s">
        <v>2749</v>
      </c>
      <c r="B1425" s="79">
        <v>2</v>
      </c>
      <c r="C1425" s="104">
        <v>0.0010896548789470235</v>
      </c>
      <c r="D1425" s="79" t="s">
        <v>2408</v>
      </c>
      <c r="E1425" s="79" t="b">
        <v>0</v>
      </c>
      <c r="F1425" s="79" t="b">
        <v>0</v>
      </c>
      <c r="G1425" s="79" t="b">
        <v>0</v>
      </c>
    </row>
    <row r="1426" spans="1:7" ht="15">
      <c r="A1426" s="86" t="s">
        <v>2670</v>
      </c>
      <c r="B1426" s="79">
        <v>2</v>
      </c>
      <c r="C1426" s="104">
        <v>0.0010896548789470235</v>
      </c>
      <c r="D1426" s="79" t="s">
        <v>2408</v>
      </c>
      <c r="E1426" s="79" t="b">
        <v>0</v>
      </c>
      <c r="F1426" s="79" t="b">
        <v>0</v>
      </c>
      <c r="G1426" s="79" t="b">
        <v>0</v>
      </c>
    </row>
    <row r="1427" spans="1:7" ht="15">
      <c r="A1427" s="86" t="s">
        <v>3059</v>
      </c>
      <c r="B1427" s="79">
        <v>2</v>
      </c>
      <c r="C1427" s="104">
        <v>0.0010896548789470235</v>
      </c>
      <c r="D1427" s="79" t="s">
        <v>2408</v>
      </c>
      <c r="E1427" s="79" t="b">
        <v>0</v>
      </c>
      <c r="F1427" s="79" t="b">
        <v>0</v>
      </c>
      <c r="G1427" s="79" t="b">
        <v>0</v>
      </c>
    </row>
    <row r="1428" spans="1:7" ht="15">
      <c r="A1428" s="86" t="s">
        <v>3061</v>
      </c>
      <c r="B1428" s="79">
        <v>2</v>
      </c>
      <c r="C1428" s="104">
        <v>0.001255511625869327</v>
      </c>
      <c r="D1428" s="79" t="s">
        <v>2408</v>
      </c>
      <c r="E1428" s="79" t="b">
        <v>0</v>
      </c>
      <c r="F1428" s="79" t="b">
        <v>0</v>
      </c>
      <c r="G1428" s="79" t="b">
        <v>0</v>
      </c>
    </row>
    <row r="1429" spans="1:7" ht="15">
      <c r="A1429" s="86" t="s">
        <v>3514</v>
      </c>
      <c r="B1429" s="79">
        <v>2</v>
      </c>
      <c r="C1429" s="104">
        <v>0.0010896548789470235</v>
      </c>
      <c r="D1429" s="79" t="s">
        <v>2408</v>
      </c>
      <c r="E1429" s="79" t="b">
        <v>0</v>
      </c>
      <c r="F1429" s="79" t="b">
        <v>0</v>
      </c>
      <c r="G1429" s="79" t="b">
        <v>0</v>
      </c>
    </row>
    <row r="1430" spans="1:7" ht="15">
      <c r="A1430" s="86" t="s">
        <v>2887</v>
      </c>
      <c r="B1430" s="79">
        <v>2</v>
      </c>
      <c r="C1430" s="104">
        <v>0.0010896548789470235</v>
      </c>
      <c r="D1430" s="79" t="s">
        <v>2408</v>
      </c>
      <c r="E1430" s="79" t="b">
        <v>0</v>
      </c>
      <c r="F1430" s="79" t="b">
        <v>0</v>
      </c>
      <c r="G1430" s="79" t="b">
        <v>0</v>
      </c>
    </row>
    <row r="1431" spans="1:7" ht="15">
      <c r="A1431" s="86" t="s">
        <v>2765</v>
      </c>
      <c r="B1431" s="79">
        <v>2</v>
      </c>
      <c r="C1431" s="104">
        <v>0.0010896548789470235</v>
      </c>
      <c r="D1431" s="79" t="s">
        <v>2408</v>
      </c>
      <c r="E1431" s="79" t="b">
        <v>0</v>
      </c>
      <c r="F1431" s="79" t="b">
        <v>0</v>
      </c>
      <c r="G1431" s="79" t="b">
        <v>0</v>
      </c>
    </row>
    <row r="1432" spans="1:7" ht="15">
      <c r="A1432" s="86" t="s">
        <v>2919</v>
      </c>
      <c r="B1432" s="79">
        <v>2</v>
      </c>
      <c r="C1432" s="104">
        <v>0.0010896548789470235</v>
      </c>
      <c r="D1432" s="79" t="s">
        <v>2408</v>
      </c>
      <c r="E1432" s="79" t="b">
        <v>0</v>
      </c>
      <c r="F1432" s="79" t="b">
        <v>0</v>
      </c>
      <c r="G1432" s="79" t="b">
        <v>0</v>
      </c>
    </row>
    <row r="1433" spans="1:7" ht="15">
      <c r="A1433" s="86" t="s">
        <v>2838</v>
      </c>
      <c r="B1433" s="79">
        <v>2</v>
      </c>
      <c r="C1433" s="104">
        <v>0.0010896548789470235</v>
      </c>
      <c r="D1433" s="79" t="s">
        <v>2408</v>
      </c>
      <c r="E1433" s="79" t="b">
        <v>0</v>
      </c>
      <c r="F1433" s="79" t="b">
        <v>0</v>
      </c>
      <c r="G1433" s="79" t="b">
        <v>0</v>
      </c>
    </row>
    <row r="1434" spans="1:7" ht="15">
      <c r="A1434" s="86" t="s">
        <v>2791</v>
      </c>
      <c r="B1434" s="79">
        <v>2</v>
      </c>
      <c r="C1434" s="104">
        <v>0.0010896548789470235</v>
      </c>
      <c r="D1434" s="79" t="s">
        <v>2408</v>
      </c>
      <c r="E1434" s="79" t="b">
        <v>0</v>
      </c>
      <c r="F1434" s="79" t="b">
        <v>0</v>
      </c>
      <c r="G1434" s="79" t="b">
        <v>0</v>
      </c>
    </row>
    <row r="1435" spans="1:7" ht="15">
      <c r="A1435" s="86" t="s">
        <v>3511</v>
      </c>
      <c r="B1435" s="79">
        <v>2</v>
      </c>
      <c r="C1435" s="104">
        <v>0.0010896548789470235</v>
      </c>
      <c r="D1435" s="79" t="s">
        <v>2408</v>
      </c>
      <c r="E1435" s="79" t="b">
        <v>0</v>
      </c>
      <c r="F1435" s="79" t="b">
        <v>0</v>
      </c>
      <c r="G1435" s="79" t="b">
        <v>0</v>
      </c>
    </row>
    <row r="1436" spans="1:7" ht="15">
      <c r="A1436" s="86" t="s">
        <v>2994</v>
      </c>
      <c r="B1436" s="79">
        <v>2</v>
      </c>
      <c r="C1436" s="104">
        <v>0.0010896548789470235</v>
      </c>
      <c r="D1436" s="79" t="s">
        <v>2408</v>
      </c>
      <c r="E1436" s="79" t="b">
        <v>0</v>
      </c>
      <c r="F1436" s="79" t="b">
        <v>0</v>
      </c>
      <c r="G1436" s="79" t="b">
        <v>0</v>
      </c>
    </row>
    <row r="1437" spans="1:7" ht="15">
      <c r="A1437" s="86" t="s">
        <v>2992</v>
      </c>
      <c r="B1437" s="79">
        <v>2</v>
      </c>
      <c r="C1437" s="104">
        <v>0.0010896548789470235</v>
      </c>
      <c r="D1437" s="79" t="s">
        <v>2408</v>
      </c>
      <c r="E1437" s="79" t="b">
        <v>0</v>
      </c>
      <c r="F1437" s="79" t="b">
        <v>0</v>
      </c>
      <c r="G1437" s="79" t="b">
        <v>0</v>
      </c>
    </row>
    <row r="1438" spans="1:7" ht="15">
      <c r="A1438" s="86" t="s">
        <v>2998</v>
      </c>
      <c r="B1438" s="79">
        <v>2</v>
      </c>
      <c r="C1438" s="104">
        <v>0.0010896548789470235</v>
      </c>
      <c r="D1438" s="79" t="s">
        <v>2408</v>
      </c>
      <c r="E1438" s="79" t="b">
        <v>0</v>
      </c>
      <c r="F1438" s="79" t="b">
        <v>0</v>
      </c>
      <c r="G1438" s="79" t="b">
        <v>0</v>
      </c>
    </row>
    <row r="1439" spans="1:7" ht="15">
      <c r="A1439" s="86" t="s">
        <v>2993</v>
      </c>
      <c r="B1439" s="79">
        <v>2</v>
      </c>
      <c r="C1439" s="104">
        <v>0.0010896548789470235</v>
      </c>
      <c r="D1439" s="79" t="s">
        <v>2408</v>
      </c>
      <c r="E1439" s="79" t="b">
        <v>0</v>
      </c>
      <c r="F1439" s="79" t="b">
        <v>0</v>
      </c>
      <c r="G1439" s="79" t="b">
        <v>0</v>
      </c>
    </row>
    <row r="1440" spans="1:7" ht="15">
      <c r="A1440" s="86" t="s">
        <v>2876</v>
      </c>
      <c r="B1440" s="79">
        <v>2</v>
      </c>
      <c r="C1440" s="104">
        <v>0.0010896548789470235</v>
      </c>
      <c r="D1440" s="79" t="s">
        <v>2408</v>
      </c>
      <c r="E1440" s="79" t="b">
        <v>0</v>
      </c>
      <c r="F1440" s="79" t="b">
        <v>0</v>
      </c>
      <c r="G1440" s="79" t="b">
        <v>0</v>
      </c>
    </row>
    <row r="1441" spans="1:7" ht="15">
      <c r="A1441" s="86" t="s">
        <v>2995</v>
      </c>
      <c r="B1441" s="79">
        <v>2</v>
      </c>
      <c r="C1441" s="104">
        <v>0.0010896548789470235</v>
      </c>
      <c r="D1441" s="79" t="s">
        <v>2408</v>
      </c>
      <c r="E1441" s="79" t="b">
        <v>0</v>
      </c>
      <c r="F1441" s="79" t="b">
        <v>0</v>
      </c>
      <c r="G1441" s="79" t="b">
        <v>0</v>
      </c>
    </row>
    <row r="1442" spans="1:7" ht="15">
      <c r="A1442" s="86" t="s">
        <v>3512</v>
      </c>
      <c r="B1442" s="79">
        <v>2</v>
      </c>
      <c r="C1442" s="104">
        <v>0.0010896548789470235</v>
      </c>
      <c r="D1442" s="79" t="s">
        <v>2408</v>
      </c>
      <c r="E1442" s="79" t="b">
        <v>0</v>
      </c>
      <c r="F1442" s="79" t="b">
        <v>0</v>
      </c>
      <c r="G1442" s="79" t="b">
        <v>0</v>
      </c>
    </row>
    <row r="1443" spans="1:7" ht="15">
      <c r="A1443" s="86" t="s">
        <v>2996</v>
      </c>
      <c r="B1443" s="79">
        <v>2</v>
      </c>
      <c r="C1443" s="104">
        <v>0.0010896548789470235</v>
      </c>
      <c r="D1443" s="79" t="s">
        <v>2408</v>
      </c>
      <c r="E1443" s="79" t="b">
        <v>0</v>
      </c>
      <c r="F1443" s="79" t="b">
        <v>0</v>
      </c>
      <c r="G1443" s="79" t="b">
        <v>0</v>
      </c>
    </row>
    <row r="1444" spans="1:7" ht="15">
      <c r="A1444" s="86" t="s">
        <v>2997</v>
      </c>
      <c r="B1444" s="79">
        <v>2</v>
      </c>
      <c r="C1444" s="104">
        <v>0.0010896548789470235</v>
      </c>
      <c r="D1444" s="79" t="s">
        <v>2408</v>
      </c>
      <c r="E1444" s="79" t="b">
        <v>0</v>
      </c>
      <c r="F1444" s="79" t="b">
        <v>0</v>
      </c>
      <c r="G1444" s="79" t="b">
        <v>0</v>
      </c>
    </row>
    <row r="1445" spans="1:7" ht="15">
      <c r="A1445" s="86" t="s">
        <v>2153</v>
      </c>
      <c r="B1445" s="79">
        <v>62</v>
      </c>
      <c r="C1445" s="104">
        <v>0.011548801407400585</v>
      </c>
      <c r="D1445" s="79" t="s">
        <v>2409</v>
      </c>
      <c r="E1445" s="79" t="b">
        <v>0</v>
      </c>
      <c r="F1445" s="79" t="b">
        <v>0</v>
      </c>
      <c r="G1445" s="79" t="b">
        <v>0</v>
      </c>
    </row>
    <row r="1446" spans="1:7" ht="15">
      <c r="A1446" s="86" t="s">
        <v>3428</v>
      </c>
      <c r="B1446" s="79">
        <v>35</v>
      </c>
      <c r="C1446" s="104">
        <v>0.011694290767020415</v>
      </c>
      <c r="D1446" s="79" t="s">
        <v>2409</v>
      </c>
      <c r="E1446" s="79" t="b">
        <v>0</v>
      </c>
      <c r="F1446" s="79" t="b">
        <v>0</v>
      </c>
      <c r="G1446" s="79" t="b">
        <v>0</v>
      </c>
    </row>
    <row r="1447" spans="1:7" ht="15">
      <c r="A1447" s="86" t="s">
        <v>2428</v>
      </c>
      <c r="B1447" s="79">
        <v>30</v>
      </c>
      <c r="C1447" s="104">
        <v>0.005588129713258348</v>
      </c>
      <c r="D1447" s="79" t="s">
        <v>2409</v>
      </c>
      <c r="E1447" s="79" t="b">
        <v>0</v>
      </c>
      <c r="F1447" s="79" t="b">
        <v>0</v>
      </c>
      <c r="G1447" s="79" t="b">
        <v>0</v>
      </c>
    </row>
    <row r="1448" spans="1:7" ht="15">
      <c r="A1448" s="86" t="s">
        <v>2150</v>
      </c>
      <c r="B1448" s="79">
        <v>26</v>
      </c>
      <c r="C1448" s="104">
        <v>0.006958629578702548</v>
      </c>
      <c r="D1448" s="79" t="s">
        <v>2409</v>
      </c>
      <c r="E1448" s="79" t="b">
        <v>0</v>
      </c>
      <c r="F1448" s="79" t="b">
        <v>0</v>
      </c>
      <c r="G1448" s="79" t="b">
        <v>0</v>
      </c>
    </row>
    <row r="1449" spans="1:7" ht="15">
      <c r="A1449" s="86" t="s">
        <v>3432</v>
      </c>
      <c r="B1449" s="79">
        <v>24</v>
      </c>
      <c r="C1449" s="104">
        <v>0.009441230890836169</v>
      </c>
      <c r="D1449" s="79" t="s">
        <v>2409</v>
      </c>
      <c r="E1449" s="79" t="b">
        <v>0</v>
      </c>
      <c r="F1449" s="79" t="b">
        <v>0</v>
      </c>
      <c r="G1449" s="79" t="b">
        <v>0</v>
      </c>
    </row>
    <row r="1450" spans="1:7" ht="15">
      <c r="A1450" s="86" t="s">
        <v>3434</v>
      </c>
      <c r="B1450" s="79">
        <v>21</v>
      </c>
      <c r="C1450" s="104">
        <v>0.009219524475975727</v>
      </c>
      <c r="D1450" s="79" t="s">
        <v>2409</v>
      </c>
      <c r="E1450" s="79" t="b">
        <v>0</v>
      </c>
      <c r="F1450" s="79" t="b">
        <v>0</v>
      </c>
      <c r="G1450" s="79" t="b">
        <v>0</v>
      </c>
    </row>
    <row r="1451" spans="1:7" ht="15">
      <c r="A1451" s="86" t="s">
        <v>3436</v>
      </c>
      <c r="B1451" s="79">
        <v>19</v>
      </c>
      <c r="C1451" s="104">
        <v>0.00933291888207763</v>
      </c>
      <c r="D1451" s="79" t="s">
        <v>2409</v>
      </c>
      <c r="E1451" s="79" t="b">
        <v>0</v>
      </c>
      <c r="F1451" s="79" t="b">
        <v>0</v>
      </c>
      <c r="G1451" s="79" t="b">
        <v>0</v>
      </c>
    </row>
    <row r="1452" spans="1:7" ht="15">
      <c r="A1452" s="86" t="s">
        <v>3437</v>
      </c>
      <c r="B1452" s="79">
        <v>19</v>
      </c>
      <c r="C1452" s="104">
        <v>0.007474307788578633</v>
      </c>
      <c r="D1452" s="79" t="s">
        <v>2409</v>
      </c>
      <c r="E1452" s="79" t="b">
        <v>0</v>
      </c>
      <c r="F1452" s="79" t="b">
        <v>0</v>
      </c>
      <c r="G1452" s="79" t="b">
        <v>0</v>
      </c>
    </row>
    <row r="1453" spans="1:7" ht="15">
      <c r="A1453" s="86" t="s">
        <v>2435</v>
      </c>
      <c r="B1453" s="79">
        <v>15</v>
      </c>
      <c r="C1453" s="104">
        <v>0.006962745197201269</v>
      </c>
      <c r="D1453" s="79" t="s">
        <v>2409</v>
      </c>
      <c r="E1453" s="79" t="b">
        <v>0</v>
      </c>
      <c r="F1453" s="79" t="b">
        <v>0</v>
      </c>
      <c r="G1453" s="79" t="b">
        <v>0</v>
      </c>
    </row>
    <row r="1454" spans="1:7" ht="15">
      <c r="A1454" s="86" t="s">
        <v>2459</v>
      </c>
      <c r="B1454" s="79">
        <v>14</v>
      </c>
      <c r="C1454" s="104">
        <v>0.007285510172995395</v>
      </c>
      <c r="D1454" s="79" t="s">
        <v>2409</v>
      </c>
      <c r="E1454" s="79" t="b">
        <v>0</v>
      </c>
      <c r="F1454" s="79" t="b">
        <v>0</v>
      </c>
      <c r="G1454" s="79" t="b">
        <v>0</v>
      </c>
    </row>
    <row r="1455" spans="1:7" ht="15">
      <c r="A1455" s="86" t="s">
        <v>2456</v>
      </c>
      <c r="B1455" s="79">
        <v>13</v>
      </c>
      <c r="C1455" s="104">
        <v>0.0067651165892100105</v>
      </c>
      <c r="D1455" s="79" t="s">
        <v>2409</v>
      </c>
      <c r="E1455" s="79" t="b">
        <v>0</v>
      </c>
      <c r="F1455" s="79" t="b">
        <v>0</v>
      </c>
      <c r="G1455" s="79" t="b">
        <v>0</v>
      </c>
    </row>
    <row r="1456" spans="1:7" ht="15">
      <c r="A1456" s="86" t="s">
        <v>3443</v>
      </c>
      <c r="B1456" s="79">
        <v>12</v>
      </c>
      <c r="C1456" s="104">
        <v>0.008018942240242572</v>
      </c>
      <c r="D1456" s="79" t="s">
        <v>2409</v>
      </c>
      <c r="E1456" s="79" t="b">
        <v>0</v>
      </c>
      <c r="F1456" s="79" t="b">
        <v>0</v>
      </c>
      <c r="G1456" s="79" t="b">
        <v>0</v>
      </c>
    </row>
    <row r="1457" spans="1:7" ht="15">
      <c r="A1457" s="86" t="s">
        <v>3451</v>
      </c>
      <c r="B1457" s="79">
        <v>11</v>
      </c>
      <c r="C1457" s="104">
        <v>0.006073342158653008</v>
      </c>
      <c r="D1457" s="79" t="s">
        <v>2409</v>
      </c>
      <c r="E1457" s="79" t="b">
        <v>0</v>
      </c>
      <c r="F1457" s="79" t="b">
        <v>0</v>
      </c>
      <c r="G1457" s="79" t="b">
        <v>0</v>
      </c>
    </row>
    <row r="1458" spans="1:7" ht="15">
      <c r="A1458" s="86" t="s">
        <v>2439</v>
      </c>
      <c r="B1458" s="79">
        <v>11</v>
      </c>
      <c r="C1458" s="104">
        <v>0.006878255620372488</v>
      </c>
      <c r="D1458" s="79" t="s">
        <v>2409</v>
      </c>
      <c r="E1458" s="79" t="b">
        <v>0</v>
      </c>
      <c r="F1458" s="79" t="b">
        <v>0</v>
      </c>
      <c r="G1458" s="79" t="b">
        <v>0</v>
      </c>
    </row>
    <row r="1459" spans="1:7" ht="15">
      <c r="A1459" s="86" t="s">
        <v>2446</v>
      </c>
      <c r="B1459" s="79">
        <v>10</v>
      </c>
      <c r="C1459" s="104">
        <v>0.005868765779479587</v>
      </c>
      <c r="D1459" s="79" t="s">
        <v>2409</v>
      </c>
      <c r="E1459" s="79" t="b">
        <v>0</v>
      </c>
      <c r="F1459" s="79" t="b">
        <v>0</v>
      </c>
      <c r="G1459" s="79" t="b">
        <v>0</v>
      </c>
    </row>
    <row r="1460" spans="1:7" ht="15">
      <c r="A1460" s="86" t="s">
        <v>2464</v>
      </c>
      <c r="B1460" s="79">
        <v>9</v>
      </c>
      <c r="C1460" s="104">
        <v>0.006014206680181928</v>
      </c>
      <c r="D1460" s="79" t="s">
        <v>2409</v>
      </c>
      <c r="E1460" s="79" t="b">
        <v>0</v>
      </c>
      <c r="F1460" s="79" t="b">
        <v>0</v>
      </c>
      <c r="G1460" s="79" t="b">
        <v>0</v>
      </c>
    </row>
    <row r="1461" spans="1:7" ht="15">
      <c r="A1461" s="86" t="s">
        <v>888</v>
      </c>
      <c r="B1461" s="79">
        <v>9</v>
      </c>
      <c r="C1461" s="104">
        <v>0.006958328115509132</v>
      </c>
      <c r="D1461" s="79" t="s">
        <v>2409</v>
      </c>
      <c r="E1461" s="79" t="b">
        <v>0</v>
      </c>
      <c r="F1461" s="79" t="b">
        <v>0</v>
      </c>
      <c r="G1461" s="79" t="b">
        <v>0</v>
      </c>
    </row>
    <row r="1462" spans="1:7" ht="15">
      <c r="A1462" s="86" t="s">
        <v>2441</v>
      </c>
      <c r="B1462" s="79">
        <v>9</v>
      </c>
      <c r="C1462" s="104">
        <v>0.006014206680181928</v>
      </c>
      <c r="D1462" s="79" t="s">
        <v>2409</v>
      </c>
      <c r="E1462" s="79" t="b">
        <v>0</v>
      </c>
      <c r="F1462" s="79" t="b">
        <v>0</v>
      </c>
      <c r="G1462" s="79" t="b">
        <v>0</v>
      </c>
    </row>
    <row r="1463" spans="1:7" ht="15">
      <c r="A1463" s="86" t="s">
        <v>3460</v>
      </c>
      <c r="B1463" s="79">
        <v>8</v>
      </c>
      <c r="C1463" s="104">
        <v>0.0053459614934950475</v>
      </c>
      <c r="D1463" s="79" t="s">
        <v>2409</v>
      </c>
      <c r="E1463" s="79" t="b">
        <v>0</v>
      </c>
      <c r="F1463" s="79" t="b">
        <v>0</v>
      </c>
      <c r="G1463" s="79" t="b">
        <v>0</v>
      </c>
    </row>
    <row r="1464" spans="1:7" ht="15">
      <c r="A1464" s="86" t="s">
        <v>971</v>
      </c>
      <c r="B1464" s="79">
        <v>8</v>
      </c>
      <c r="C1464" s="104">
        <v>0.0053459614934950475</v>
      </c>
      <c r="D1464" s="79" t="s">
        <v>2409</v>
      </c>
      <c r="E1464" s="79" t="b">
        <v>0</v>
      </c>
      <c r="F1464" s="79" t="b">
        <v>0</v>
      </c>
      <c r="G1464" s="79" t="b">
        <v>0</v>
      </c>
    </row>
    <row r="1465" spans="1:7" ht="15">
      <c r="A1465" s="86" t="s">
        <v>2429</v>
      </c>
      <c r="B1465" s="79">
        <v>8</v>
      </c>
      <c r="C1465" s="104">
        <v>0.0053459614934950475</v>
      </c>
      <c r="D1465" s="79" t="s">
        <v>2409</v>
      </c>
      <c r="E1465" s="79" t="b">
        <v>0</v>
      </c>
      <c r="F1465" s="79" t="b">
        <v>0</v>
      </c>
      <c r="G1465" s="79" t="b">
        <v>0</v>
      </c>
    </row>
    <row r="1466" spans="1:7" ht="15">
      <c r="A1466" s="86" t="s">
        <v>2507</v>
      </c>
      <c r="B1466" s="79">
        <v>7</v>
      </c>
      <c r="C1466" s="104">
        <v>0.005018558984258886</v>
      </c>
      <c r="D1466" s="79" t="s">
        <v>2409</v>
      </c>
      <c r="E1466" s="79" t="b">
        <v>0</v>
      </c>
      <c r="F1466" s="79" t="b">
        <v>0</v>
      </c>
      <c r="G1466" s="79" t="b">
        <v>0</v>
      </c>
    </row>
    <row r="1467" spans="1:7" ht="15">
      <c r="A1467" s="86" t="s">
        <v>2454</v>
      </c>
      <c r="B1467" s="79">
        <v>7</v>
      </c>
      <c r="C1467" s="104">
        <v>0.005018558984258886</v>
      </c>
      <c r="D1467" s="79" t="s">
        <v>2409</v>
      </c>
      <c r="E1467" s="79" t="b">
        <v>0</v>
      </c>
      <c r="F1467" s="79" t="b">
        <v>0</v>
      </c>
      <c r="G1467" s="79" t="b">
        <v>0</v>
      </c>
    </row>
    <row r="1468" spans="1:7" ht="15">
      <c r="A1468" s="86" t="s">
        <v>2486</v>
      </c>
      <c r="B1468" s="79">
        <v>7</v>
      </c>
      <c r="C1468" s="104">
        <v>0.005018558984258886</v>
      </c>
      <c r="D1468" s="79" t="s">
        <v>2409</v>
      </c>
      <c r="E1468" s="79" t="b">
        <v>0</v>
      </c>
      <c r="F1468" s="79" t="b">
        <v>0</v>
      </c>
      <c r="G1468" s="79" t="b">
        <v>0</v>
      </c>
    </row>
    <row r="1469" spans="1:7" ht="15">
      <c r="A1469" s="86" t="s">
        <v>2495</v>
      </c>
      <c r="B1469" s="79">
        <v>7</v>
      </c>
      <c r="C1469" s="104">
        <v>0.005018558984258886</v>
      </c>
      <c r="D1469" s="79" t="s">
        <v>2409</v>
      </c>
      <c r="E1469" s="79" t="b">
        <v>0</v>
      </c>
      <c r="F1469" s="79" t="b">
        <v>0</v>
      </c>
      <c r="G1469" s="79" t="b">
        <v>0</v>
      </c>
    </row>
    <row r="1470" spans="1:7" ht="15">
      <c r="A1470" s="86" t="s">
        <v>2522</v>
      </c>
      <c r="B1470" s="79">
        <v>7</v>
      </c>
      <c r="C1470" s="104">
        <v>0.005412032978729326</v>
      </c>
      <c r="D1470" s="79" t="s">
        <v>2409</v>
      </c>
      <c r="E1470" s="79" t="b">
        <v>0</v>
      </c>
      <c r="F1470" s="79" t="b">
        <v>0</v>
      </c>
      <c r="G1470" s="79" t="b">
        <v>0</v>
      </c>
    </row>
    <row r="1471" spans="1:7" ht="15">
      <c r="A1471" s="86" t="s">
        <v>2471</v>
      </c>
      <c r="B1471" s="79">
        <v>7</v>
      </c>
      <c r="C1471" s="104">
        <v>0.005018558984258886</v>
      </c>
      <c r="D1471" s="79" t="s">
        <v>2409</v>
      </c>
      <c r="E1471" s="79" t="b">
        <v>0</v>
      </c>
      <c r="F1471" s="79" t="b">
        <v>0</v>
      </c>
      <c r="G1471" s="79" t="b">
        <v>0</v>
      </c>
    </row>
    <row r="1472" spans="1:7" ht="15">
      <c r="A1472" s="86" t="s">
        <v>2526</v>
      </c>
      <c r="B1472" s="79">
        <v>7</v>
      </c>
      <c r="C1472" s="104">
        <v>0.005412032978729326</v>
      </c>
      <c r="D1472" s="79" t="s">
        <v>2409</v>
      </c>
      <c r="E1472" s="79" t="b">
        <v>0</v>
      </c>
      <c r="F1472" s="79" t="b">
        <v>0</v>
      </c>
      <c r="G1472" s="79" t="b">
        <v>0</v>
      </c>
    </row>
    <row r="1473" spans="1:7" ht="15">
      <c r="A1473" s="86" t="s">
        <v>2563</v>
      </c>
      <c r="B1473" s="79">
        <v>6</v>
      </c>
      <c r="C1473" s="104">
        <v>0.004638885410339422</v>
      </c>
      <c r="D1473" s="79" t="s">
        <v>2409</v>
      </c>
      <c r="E1473" s="79" t="b">
        <v>0</v>
      </c>
      <c r="F1473" s="79" t="b">
        <v>0</v>
      </c>
      <c r="G1473" s="79" t="b">
        <v>0</v>
      </c>
    </row>
    <row r="1474" spans="1:7" ht="15">
      <c r="A1474" s="86" t="s">
        <v>2452</v>
      </c>
      <c r="B1474" s="79">
        <v>6</v>
      </c>
      <c r="C1474" s="104">
        <v>0.004638885410339422</v>
      </c>
      <c r="D1474" s="79" t="s">
        <v>2409</v>
      </c>
      <c r="E1474" s="79" t="b">
        <v>0</v>
      </c>
      <c r="F1474" s="79" t="b">
        <v>0</v>
      </c>
      <c r="G1474" s="79" t="b">
        <v>0</v>
      </c>
    </row>
    <row r="1475" spans="1:7" ht="15">
      <c r="A1475" s="86" t="s">
        <v>2487</v>
      </c>
      <c r="B1475" s="79">
        <v>6</v>
      </c>
      <c r="C1475" s="104">
        <v>0.005037783375314861</v>
      </c>
      <c r="D1475" s="79" t="s">
        <v>2409</v>
      </c>
      <c r="E1475" s="79" t="b">
        <v>0</v>
      </c>
      <c r="F1475" s="79" t="b">
        <v>0</v>
      </c>
      <c r="G1475" s="79" t="b">
        <v>0</v>
      </c>
    </row>
    <row r="1476" spans="1:7" ht="15">
      <c r="A1476" s="86" t="s">
        <v>2457</v>
      </c>
      <c r="B1476" s="79">
        <v>6</v>
      </c>
      <c r="C1476" s="104">
        <v>0.004638885410339422</v>
      </c>
      <c r="D1476" s="79" t="s">
        <v>2409</v>
      </c>
      <c r="E1476" s="79" t="b">
        <v>0</v>
      </c>
      <c r="F1476" s="79" t="b">
        <v>0</v>
      </c>
      <c r="G1476" s="79" t="b">
        <v>0</v>
      </c>
    </row>
    <row r="1477" spans="1:7" ht="15">
      <c r="A1477" s="86" t="s">
        <v>2431</v>
      </c>
      <c r="B1477" s="79">
        <v>6</v>
      </c>
      <c r="C1477" s="104">
        <v>0.004638885410339422</v>
      </c>
      <c r="D1477" s="79" t="s">
        <v>2409</v>
      </c>
      <c r="E1477" s="79" t="b">
        <v>0</v>
      </c>
      <c r="F1477" s="79" t="b">
        <v>1</v>
      </c>
      <c r="G1477" s="79" t="b">
        <v>0</v>
      </c>
    </row>
    <row r="1478" spans="1:7" ht="15">
      <c r="A1478" s="86" t="s">
        <v>2585</v>
      </c>
      <c r="B1478" s="79">
        <v>6</v>
      </c>
      <c r="C1478" s="104">
        <v>0.005525995027748395</v>
      </c>
      <c r="D1478" s="79" t="s">
        <v>2409</v>
      </c>
      <c r="E1478" s="79" t="b">
        <v>0</v>
      </c>
      <c r="F1478" s="79" t="b">
        <v>0</v>
      </c>
      <c r="G1478" s="79" t="b">
        <v>0</v>
      </c>
    </row>
    <row r="1479" spans="1:7" ht="15">
      <c r="A1479" s="86" t="s">
        <v>3452</v>
      </c>
      <c r="B1479" s="79">
        <v>5</v>
      </c>
      <c r="C1479" s="104">
        <v>0.0041981528127623844</v>
      </c>
      <c r="D1479" s="79" t="s">
        <v>2409</v>
      </c>
      <c r="E1479" s="79" t="b">
        <v>0</v>
      </c>
      <c r="F1479" s="79" t="b">
        <v>0</v>
      </c>
      <c r="G1479" s="79" t="b">
        <v>0</v>
      </c>
    </row>
    <row r="1480" spans="1:7" ht="15">
      <c r="A1480" s="86" t="s">
        <v>2482</v>
      </c>
      <c r="B1480" s="79">
        <v>5</v>
      </c>
      <c r="C1480" s="104">
        <v>0.0041981528127623844</v>
      </c>
      <c r="D1480" s="79" t="s">
        <v>2409</v>
      </c>
      <c r="E1480" s="79" t="b">
        <v>0</v>
      </c>
      <c r="F1480" s="79" t="b">
        <v>0</v>
      </c>
      <c r="G1480" s="79" t="b">
        <v>0</v>
      </c>
    </row>
    <row r="1481" spans="1:7" ht="15">
      <c r="A1481" s="86" t="s">
        <v>2489</v>
      </c>
      <c r="B1481" s="79">
        <v>5</v>
      </c>
      <c r="C1481" s="104">
        <v>0.0041981528127623844</v>
      </c>
      <c r="D1481" s="79" t="s">
        <v>2409</v>
      </c>
      <c r="E1481" s="79" t="b">
        <v>0</v>
      </c>
      <c r="F1481" s="79" t="b">
        <v>0</v>
      </c>
      <c r="G1481" s="79" t="b">
        <v>0</v>
      </c>
    </row>
    <row r="1482" spans="1:7" ht="15">
      <c r="A1482" s="86" t="s">
        <v>2437</v>
      </c>
      <c r="B1482" s="79">
        <v>5</v>
      </c>
      <c r="C1482" s="104">
        <v>0.0041981528127623844</v>
      </c>
      <c r="D1482" s="79" t="s">
        <v>2409</v>
      </c>
      <c r="E1482" s="79" t="b">
        <v>0</v>
      </c>
      <c r="F1482" s="79" t="b">
        <v>0</v>
      </c>
      <c r="G1482" s="79" t="b">
        <v>0</v>
      </c>
    </row>
    <row r="1483" spans="1:7" ht="15">
      <c r="A1483" s="86" t="s">
        <v>850</v>
      </c>
      <c r="B1483" s="79">
        <v>5</v>
      </c>
      <c r="C1483" s="104">
        <v>0.0041981528127623844</v>
      </c>
      <c r="D1483" s="79" t="s">
        <v>2409</v>
      </c>
      <c r="E1483" s="79" t="b">
        <v>0</v>
      </c>
      <c r="F1483" s="79" t="b">
        <v>0</v>
      </c>
      <c r="G1483" s="79" t="b">
        <v>0</v>
      </c>
    </row>
    <row r="1484" spans="1:7" ht="15">
      <c r="A1484" s="86" t="s">
        <v>3463</v>
      </c>
      <c r="B1484" s="79">
        <v>5</v>
      </c>
      <c r="C1484" s="104">
        <v>0.004604995856456996</v>
      </c>
      <c r="D1484" s="79" t="s">
        <v>2409</v>
      </c>
      <c r="E1484" s="79" t="b">
        <v>0</v>
      </c>
      <c r="F1484" s="79" t="b">
        <v>0</v>
      </c>
      <c r="G1484" s="79" t="b">
        <v>0</v>
      </c>
    </row>
    <row r="1485" spans="1:7" ht="15">
      <c r="A1485" s="86" t="s">
        <v>2480</v>
      </c>
      <c r="B1485" s="79">
        <v>5</v>
      </c>
      <c r="C1485" s="104">
        <v>0.0041981528127623844</v>
      </c>
      <c r="D1485" s="79" t="s">
        <v>2409</v>
      </c>
      <c r="E1485" s="79" t="b">
        <v>0</v>
      </c>
      <c r="F1485" s="79" t="b">
        <v>0</v>
      </c>
      <c r="G1485" s="79" t="b">
        <v>0</v>
      </c>
    </row>
    <row r="1486" spans="1:7" ht="15">
      <c r="A1486" s="86" t="s">
        <v>303</v>
      </c>
      <c r="B1486" s="79">
        <v>4</v>
      </c>
      <c r="C1486" s="104">
        <v>0.0036839966851655967</v>
      </c>
      <c r="D1486" s="79" t="s">
        <v>2409</v>
      </c>
      <c r="E1486" s="79" t="b">
        <v>0</v>
      </c>
      <c r="F1486" s="79" t="b">
        <v>0</v>
      </c>
      <c r="G1486" s="79" t="b">
        <v>0</v>
      </c>
    </row>
    <row r="1487" spans="1:7" ht="15">
      <c r="A1487" s="86" t="s">
        <v>851</v>
      </c>
      <c r="B1487" s="79">
        <v>4</v>
      </c>
      <c r="C1487" s="104">
        <v>0.004103606211977687</v>
      </c>
      <c r="D1487" s="79" t="s">
        <v>2409</v>
      </c>
      <c r="E1487" s="79" t="b">
        <v>0</v>
      </c>
      <c r="F1487" s="79" t="b">
        <v>0</v>
      </c>
      <c r="G1487" s="79" t="b">
        <v>0</v>
      </c>
    </row>
    <row r="1488" spans="1:7" ht="15">
      <c r="A1488" s="86" t="s">
        <v>2736</v>
      </c>
      <c r="B1488" s="79">
        <v>4</v>
      </c>
      <c r="C1488" s="104">
        <v>0.0036839966851655967</v>
      </c>
      <c r="D1488" s="79" t="s">
        <v>2409</v>
      </c>
      <c r="E1488" s="79" t="b">
        <v>0</v>
      </c>
      <c r="F1488" s="79" t="b">
        <v>0</v>
      </c>
      <c r="G1488" s="79" t="b">
        <v>0</v>
      </c>
    </row>
    <row r="1489" spans="1:7" ht="15">
      <c r="A1489" s="86" t="s">
        <v>2611</v>
      </c>
      <c r="B1489" s="79">
        <v>4</v>
      </c>
      <c r="C1489" s="104">
        <v>0.0036839966851655967</v>
      </c>
      <c r="D1489" s="79" t="s">
        <v>2409</v>
      </c>
      <c r="E1489" s="79" t="b">
        <v>0</v>
      </c>
      <c r="F1489" s="79" t="b">
        <v>0</v>
      </c>
      <c r="G1489" s="79" t="b">
        <v>0</v>
      </c>
    </row>
    <row r="1490" spans="1:7" ht="15">
      <c r="A1490" s="86" t="s">
        <v>2574</v>
      </c>
      <c r="B1490" s="79">
        <v>4</v>
      </c>
      <c r="C1490" s="104">
        <v>0.0036839966851655967</v>
      </c>
      <c r="D1490" s="79" t="s">
        <v>2409</v>
      </c>
      <c r="E1490" s="79" t="b">
        <v>0</v>
      </c>
      <c r="F1490" s="79" t="b">
        <v>0</v>
      </c>
      <c r="G1490" s="79" t="b">
        <v>0</v>
      </c>
    </row>
    <row r="1491" spans="1:7" ht="15">
      <c r="A1491" s="86" t="s">
        <v>2547</v>
      </c>
      <c r="B1491" s="79">
        <v>4</v>
      </c>
      <c r="C1491" s="104">
        <v>0.0036839966851655967</v>
      </c>
      <c r="D1491" s="79" t="s">
        <v>2409</v>
      </c>
      <c r="E1491" s="79" t="b">
        <v>0</v>
      </c>
      <c r="F1491" s="79" t="b">
        <v>0</v>
      </c>
      <c r="G1491" s="79" t="b">
        <v>0</v>
      </c>
    </row>
    <row r="1492" spans="1:7" ht="15">
      <c r="A1492" s="86" t="s">
        <v>3480</v>
      </c>
      <c r="B1492" s="79">
        <v>4</v>
      </c>
      <c r="C1492" s="104">
        <v>0.0036839966851655967</v>
      </c>
      <c r="D1492" s="79" t="s">
        <v>2409</v>
      </c>
      <c r="E1492" s="79" t="b">
        <v>0</v>
      </c>
      <c r="F1492" s="79" t="b">
        <v>0</v>
      </c>
      <c r="G1492" s="79" t="b">
        <v>0</v>
      </c>
    </row>
    <row r="1493" spans="1:7" ht="15">
      <c r="A1493" s="86" t="s">
        <v>2442</v>
      </c>
      <c r="B1493" s="79">
        <v>4</v>
      </c>
      <c r="C1493" s="104">
        <v>0.0036839966851655967</v>
      </c>
      <c r="D1493" s="79" t="s">
        <v>2409</v>
      </c>
      <c r="E1493" s="79" t="b">
        <v>0</v>
      </c>
      <c r="F1493" s="79" t="b">
        <v>0</v>
      </c>
      <c r="G1493" s="79" t="b">
        <v>0</v>
      </c>
    </row>
    <row r="1494" spans="1:7" ht="15">
      <c r="A1494" s="86" t="s">
        <v>2626</v>
      </c>
      <c r="B1494" s="79">
        <v>4</v>
      </c>
      <c r="C1494" s="104">
        <v>0.0036839966851655967</v>
      </c>
      <c r="D1494" s="79" t="s">
        <v>2409</v>
      </c>
      <c r="E1494" s="79" t="b">
        <v>0</v>
      </c>
      <c r="F1494" s="79" t="b">
        <v>0</v>
      </c>
      <c r="G1494" s="79" t="b">
        <v>0</v>
      </c>
    </row>
    <row r="1495" spans="1:7" ht="15">
      <c r="A1495" s="86" t="s">
        <v>2560</v>
      </c>
      <c r="B1495" s="79">
        <v>4</v>
      </c>
      <c r="C1495" s="104">
        <v>0.0036839966851655967</v>
      </c>
      <c r="D1495" s="79" t="s">
        <v>2409</v>
      </c>
      <c r="E1495" s="79" t="b">
        <v>0</v>
      </c>
      <c r="F1495" s="79" t="b">
        <v>0</v>
      </c>
      <c r="G1495" s="79" t="b">
        <v>0</v>
      </c>
    </row>
    <row r="1496" spans="1:7" ht="15">
      <c r="A1496" s="86" t="s">
        <v>2645</v>
      </c>
      <c r="B1496" s="79">
        <v>3</v>
      </c>
      <c r="C1496" s="104">
        <v>0.003077704658983265</v>
      </c>
      <c r="D1496" s="79" t="s">
        <v>2409</v>
      </c>
      <c r="E1496" s="79" t="b">
        <v>0</v>
      </c>
      <c r="F1496" s="79" t="b">
        <v>0</v>
      </c>
      <c r="G1496" s="79" t="b">
        <v>0</v>
      </c>
    </row>
    <row r="1497" spans="1:7" ht="15">
      <c r="A1497" s="86" t="s">
        <v>295</v>
      </c>
      <c r="B1497" s="79">
        <v>3</v>
      </c>
      <c r="C1497" s="104">
        <v>0.003077704658983265</v>
      </c>
      <c r="D1497" s="79" t="s">
        <v>2409</v>
      </c>
      <c r="E1497" s="79" t="b">
        <v>0</v>
      </c>
      <c r="F1497" s="79" t="b">
        <v>0</v>
      </c>
      <c r="G1497" s="79" t="b">
        <v>0</v>
      </c>
    </row>
    <row r="1498" spans="1:7" ht="15">
      <c r="A1498" s="86" t="s">
        <v>2654</v>
      </c>
      <c r="B1498" s="79">
        <v>3</v>
      </c>
      <c r="C1498" s="104">
        <v>0.003077704658983265</v>
      </c>
      <c r="D1498" s="79" t="s">
        <v>2409</v>
      </c>
      <c r="E1498" s="79" t="b">
        <v>0</v>
      </c>
      <c r="F1498" s="79" t="b">
        <v>0</v>
      </c>
      <c r="G1498" s="79" t="b">
        <v>0</v>
      </c>
    </row>
    <row r="1499" spans="1:7" ht="15">
      <c r="A1499" s="86" t="s">
        <v>2837</v>
      </c>
      <c r="B1499" s="79">
        <v>3</v>
      </c>
      <c r="C1499" s="104">
        <v>0.003077704658983265</v>
      </c>
      <c r="D1499" s="79" t="s">
        <v>2409</v>
      </c>
      <c r="E1499" s="79" t="b">
        <v>0</v>
      </c>
      <c r="F1499" s="79" t="b">
        <v>0</v>
      </c>
      <c r="G1499" s="79" t="b">
        <v>0</v>
      </c>
    </row>
    <row r="1500" spans="1:7" ht="15">
      <c r="A1500" s="86" t="s">
        <v>2783</v>
      </c>
      <c r="B1500" s="79">
        <v>3</v>
      </c>
      <c r="C1500" s="104">
        <v>0.003077704658983265</v>
      </c>
      <c r="D1500" s="79" t="s">
        <v>2409</v>
      </c>
      <c r="E1500" s="79" t="b">
        <v>0</v>
      </c>
      <c r="F1500" s="79" t="b">
        <v>0</v>
      </c>
      <c r="G1500" s="79" t="b">
        <v>0</v>
      </c>
    </row>
    <row r="1501" spans="1:7" ht="15">
      <c r="A1501" s="86" t="s">
        <v>2474</v>
      </c>
      <c r="B1501" s="79">
        <v>3</v>
      </c>
      <c r="C1501" s="104">
        <v>0.003077704658983265</v>
      </c>
      <c r="D1501" s="79" t="s">
        <v>2409</v>
      </c>
      <c r="E1501" s="79" t="b">
        <v>0</v>
      </c>
      <c r="F1501" s="79" t="b">
        <v>0</v>
      </c>
      <c r="G1501" s="79" t="b">
        <v>0</v>
      </c>
    </row>
    <row r="1502" spans="1:7" ht="15">
      <c r="A1502" s="86" t="s">
        <v>3494</v>
      </c>
      <c r="B1502" s="79">
        <v>3</v>
      </c>
      <c r="C1502" s="104">
        <v>0.003077704658983265</v>
      </c>
      <c r="D1502" s="79" t="s">
        <v>2409</v>
      </c>
      <c r="E1502" s="79" t="b">
        <v>0</v>
      </c>
      <c r="F1502" s="79" t="b">
        <v>0</v>
      </c>
      <c r="G1502" s="79" t="b">
        <v>0</v>
      </c>
    </row>
    <row r="1503" spans="1:7" ht="15">
      <c r="A1503" s="86" t="s">
        <v>3435</v>
      </c>
      <c r="B1503" s="79">
        <v>3</v>
      </c>
      <c r="C1503" s="104">
        <v>0.003077704658983265</v>
      </c>
      <c r="D1503" s="79" t="s">
        <v>2409</v>
      </c>
      <c r="E1503" s="79" t="b">
        <v>0</v>
      </c>
      <c r="F1503" s="79" t="b">
        <v>0</v>
      </c>
      <c r="G1503" s="79" t="b">
        <v>0</v>
      </c>
    </row>
    <row r="1504" spans="1:7" ht="15">
      <c r="A1504" s="86" t="s">
        <v>2891</v>
      </c>
      <c r="B1504" s="79">
        <v>3</v>
      </c>
      <c r="C1504" s="104">
        <v>0.003077704658983265</v>
      </c>
      <c r="D1504" s="79" t="s">
        <v>2409</v>
      </c>
      <c r="E1504" s="79" t="b">
        <v>0</v>
      </c>
      <c r="F1504" s="79" t="b">
        <v>0</v>
      </c>
      <c r="G1504" s="79" t="b">
        <v>0</v>
      </c>
    </row>
    <row r="1505" spans="1:7" ht="15">
      <c r="A1505" s="86" t="s">
        <v>2623</v>
      </c>
      <c r="B1505" s="79">
        <v>3</v>
      </c>
      <c r="C1505" s="104">
        <v>0.003077704658983265</v>
      </c>
      <c r="D1505" s="79" t="s">
        <v>2409</v>
      </c>
      <c r="E1505" s="79" t="b">
        <v>0</v>
      </c>
      <c r="F1505" s="79" t="b">
        <v>0</v>
      </c>
      <c r="G1505" s="79" t="b">
        <v>0</v>
      </c>
    </row>
    <row r="1506" spans="1:7" ht="15">
      <c r="A1506" s="86" t="s">
        <v>2445</v>
      </c>
      <c r="B1506" s="79">
        <v>3</v>
      </c>
      <c r="C1506" s="104">
        <v>0.003077704658983265</v>
      </c>
      <c r="D1506" s="79" t="s">
        <v>2409</v>
      </c>
      <c r="E1506" s="79" t="b">
        <v>0</v>
      </c>
      <c r="F1506" s="79" t="b">
        <v>0</v>
      </c>
      <c r="G1506" s="79" t="b">
        <v>0</v>
      </c>
    </row>
    <row r="1507" spans="1:7" ht="15">
      <c r="A1507" s="86" t="s">
        <v>2492</v>
      </c>
      <c r="B1507" s="79">
        <v>3</v>
      </c>
      <c r="C1507" s="104">
        <v>0.003077704658983265</v>
      </c>
      <c r="D1507" s="79" t="s">
        <v>2409</v>
      </c>
      <c r="E1507" s="79" t="b">
        <v>0</v>
      </c>
      <c r="F1507" s="79" t="b">
        <v>0</v>
      </c>
      <c r="G1507" s="79" t="b">
        <v>0</v>
      </c>
    </row>
    <row r="1508" spans="1:7" ht="15">
      <c r="A1508" s="86" t="s">
        <v>2498</v>
      </c>
      <c r="B1508" s="79">
        <v>3</v>
      </c>
      <c r="C1508" s="104">
        <v>0.0035212594676877523</v>
      </c>
      <c r="D1508" s="79" t="s">
        <v>2409</v>
      </c>
      <c r="E1508" s="79" t="b">
        <v>0</v>
      </c>
      <c r="F1508" s="79" t="b">
        <v>0</v>
      </c>
      <c r="G1508" s="79" t="b">
        <v>0</v>
      </c>
    </row>
    <row r="1509" spans="1:7" ht="15">
      <c r="A1509" s="86" t="s">
        <v>2515</v>
      </c>
      <c r="B1509" s="79">
        <v>3</v>
      </c>
      <c r="C1509" s="104">
        <v>0.003077704658983265</v>
      </c>
      <c r="D1509" s="79" t="s">
        <v>2409</v>
      </c>
      <c r="E1509" s="79" t="b">
        <v>0</v>
      </c>
      <c r="F1509" s="79" t="b">
        <v>0</v>
      </c>
      <c r="G1509" s="79" t="b">
        <v>0</v>
      </c>
    </row>
    <row r="1510" spans="1:7" ht="15">
      <c r="A1510" s="86" t="s">
        <v>2535</v>
      </c>
      <c r="B1510" s="79">
        <v>3</v>
      </c>
      <c r="C1510" s="104">
        <v>0.0035212594676877523</v>
      </c>
      <c r="D1510" s="79" t="s">
        <v>2409</v>
      </c>
      <c r="E1510" s="79" t="b">
        <v>0</v>
      </c>
      <c r="F1510" s="79" t="b">
        <v>0</v>
      </c>
      <c r="G1510" s="79" t="b">
        <v>0</v>
      </c>
    </row>
    <row r="1511" spans="1:7" ht="15">
      <c r="A1511" s="86" t="s">
        <v>2776</v>
      </c>
      <c r="B1511" s="79">
        <v>3</v>
      </c>
      <c r="C1511" s="104">
        <v>0.003077704658983265</v>
      </c>
      <c r="D1511" s="79" t="s">
        <v>2409</v>
      </c>
      <c r="E1511" s="79" t="b">
        <v>0</v>
      </c>
      <c r="F1511" s="79" t="b">
        <v>0</v>
      </c>
      <c r="G1511" s="79" t="b">
        <v>0</v>
      </c>
    </row>
    <row r="1512" spans="1:7" ht="15">
      <c r="A1512" s="86" t="s">
        <v>292</v>
      </c>
      <c r="B1512" s="79">
        <v>3</v>
      </c>
      <c r="C1512" s="104">
        <v>0.0035212594676877523</v>
      </c>
      <c r="D1512" s="79" t="s">
        <v>2409</v>
      </c>
      <c r="E1512" s="79" t="b">
        <v>0</v>
      </c>
      <c r="F1512" s="79" t="b">
        <v>0</v>
      </c>
      <c r="G1512" s="79" t="b">
        <v>0</v>
      </c>
    </row>
    <row r="1513" spans="1:7" ht="15">
      <c r="A1513" s="86" t="s">
        <v>2494</v>
      </c>
      <c r="B1513" s="79">
        <v>3</v>
      </c>
      <c r="C1513" s="104">
        <v>0.003077704658983265</v>
      </c>
      <c r="D1513" s="79" t="s">
        <v>2409</v>
      </c>
      <c r="E1513" s="79" t="b">
        <v>0</v>
      </c>
      <c r="F1513" s="79" t="b">
        <v>0</v>
      </c>
      <c r="G1513" s="79" t="b">
        <v>0</v>
      </c>
    </row>
    <row r="1514" spans="1:7" ht="15">
      <c r="A1514" s="86" t="s">
        <v>2536</v>
      </c>
      <c r="B1514" s="79">
        <v>3</v>
      </c>
      <c r="C1514" s="104">
        <v>0.003077704658983265</v>
      </c>
      <c r="D1514" s="79" t="s">
        <v>2409</v>
      </c>
      <c r="E1514" s="79" t="b">
        <v>0</v>
      </c>
      <c r="F1514" s="79" t="b">
        <v>0</v>
      </c>
      <c r="G1514" s="79" t="b">
        <v>0</v>
      </c>
    </row>
    <row r="1515" spans="1:7" ht="15">
      <c r="A1515" s="86" t="s">
        <v>968</v>
      </c>
      <c r="B1515" s="79">
        <v>3</v>
      </c>
      <c r="C1515" s="104">
        <v>0.003077704658983265</v>
      </c>
      <c r="D1515" s="79" t="s">
        <v>2409</v>
      </c>
      <c r="E1515" s="79" t="b">
        <v>0</v>
      </c>
      <c r="F1515" s="79" t="b">
        <v>0</v>
      </c>
      <c r="G1515" s="79" t="b">
        <v>0</v>
      </c>
    </row>
    <row r="1516" spans="1:7" ht="15">
      <c r="A1516" s="86" t="s">
        <v>2648</v>
      </c>
      <c r="B1516" s="79">
        <v>3</v>
      </c>
      <c r="C1516" s="104">
        <v>0.0035212594676877523</v>
      </c>
      <c r="D1516" s="79" t="s">
        <v>2409</v>
      </c>
      <c r="E1516" s="79" t="b">
        <v>0</v>
      </c>
      <c r="F1516" s="79" t="b">
        <v>0</v>
      </c>
      <c r="G1516" s="79" t="b">
        <v>0</v>
      </c>
    </row>
    <row r="1517" spans="1:7" ht="15">
      <c r="A1517" s="86" t="s">
        <v>2813</v>
      </c>
      <c r="B1517" s="79">
        <v>3</v>
      </c>
      <c r="C1517" s="104">
        <v>0.003077704658983265</v>
      </c>
      <c r="D1517" s="79" t="s">
        <v>2409</v>
      </c>
      <c r="E1517" s="79" t="b">
        <v>0</v>
      </c>
      <c r="F1517" s="79" t="b">
        <v>0</v>
      </c>
      <c r="G1517" s="79" t="b">
        <v>0</v>
      </c>
    </row>
    <row r="1518" spans="1:7" ht="15">
      <c r="A1518" s="86" t="s">
        <v>2892</v>
      </c>
      <c r="B1518" s="79">
        <v>3</v>
      </c>
      <c r="C1518" s="104">
        <v>0.003077704658983265</v>
      </c>
      <c r="D1518" s="79" t="s">
        <v>2409</v>
      </c>
      <c r="E1518" s="79" t="b">
        <v>0</v>
      </c>
      <c r="F1518" s="79" t="b">
        <v>0</v>
      </c>
      <c r="G1518" s="79" t="b">
        <v>0</v>
      </c>
    </row>
    <row r="1519" spans="1:7" ht="15">
      <c r="A1519" s="86" t="s">
        <v>2565</v>
      </c>
      <c r="B1519" s="79">
        <v>3</v>
      </c>
      <c r="C1519" s="104">
        <v>0.003077704658983265</v>
      </c>
      <c r="D1519" s="79" t="s">
        <v>2409</v>
      </c>
      <c r="E1519" s="79" t="b">
        <v>0</v>
      </c>
      <c r="F1519" s="79" t="b">
        <v>0</v>
      </c>
      <c r="G1519" s="79" t="b">
        <v>0</v>
      </c>
    </row>
    <row r="1520" spans="1:7" ht="15">
      <c r="A1520" s="86" t="s">
        <v>2737</v>
      </c>
      <c r="B1520" s="79">
        <v>2</v>
      </c>
      <c r="C1520" s="104">
        <v>0.002347506311791835</v>
      </c>
      <c r="D1520" s="79" t="s">
        <v>2409</v>
      </c>
      <c r="E1520" s="79" t="b">
        <v>0</v>
      </c>
      <c r="F1520" s="79" t="b">
        <v>0</v>
      </c>
      <c r="G1520" s="79" t="b">
        <v>0</v>
      </c>
    </row>
    <row r="1521" spans="1:7" ht="15">
      <c r="A1521" s="86" t="s">
        <v>2629</v>
      </c>
      <c r="B1521" s="79">
        <v>2</v>
      </c>
      <c r="C1521" s="104">
        <v>0.002347506311791835</v>
      </c>
      <c r="D1521" s="79" t="s">
        <v>2409</v>
      </c>
      <c r="E1521" s="79" t="b">
        <v>0</v>
      </c>
      <c r="F1521" s="79" t="b">
        <v>0</v>
      </c>
      <c r="G1521" s="79" t="b">
        <v>0</v>
      </c>
    </row>
    <row r="1522" spans="1:7" ht="15">
      <c r="A1522" s="86" t="s">
        <v>2436</v>
      </c>
      <c r="B1522" s="79">
        <v>2</v>
      </c>
      <c r="C1522" s="104">
        <v>0.002347506311791835</v>
      </c>
      <c r="D1522" s="79" t="s">
        <v>2409</v>
      </c>
      <c r="E1522" s="79" t="b">
        <v>0</v>
      </c>
      <c r="F1522" s="79" t="b">
        <v>0</v>
      </c>
      <c r="G1522" s="79" t="b">
        <v>0</v>
      </c>
    </row>
    <row r="1523" spans="1:7" ht="15">
      <c r="A1523" s="86" t="s">
        <v>2587</v>
      </c>
      <c r="B1523" s="79">
        <v>2</v>
      </c>
      <c r="C1523" s="104">
        <v>0.002347506311791835</v>
      </c>
      <c r="D1523" s="79" t="s">
        <v>2409</v>
      </c>
      <c r="E1523" s="79" t="b">
        <v>0</v>
      </c>
      <c r="F1523" s="79" t="b">
        <v>0</v>
      </c>
      <c r="G1523" s="79" t="b">
        <v>0</v>
      </c>
    </row>
    <row r="1524" spans="1:7" ht="15">
      <c r="A1524" s="86" t="s">
        <v>2612</v>
      </c>
      <c r="B1524" s="79">
        <v>2</v>
      </c>
      <c r="C1524" s="104">
        <v>0.002347506311791835</v>
      </c>
      <c r="D1524" s="79" t="s">
        <v>2409</v>
      </c>
      <c r="E1524" s="79" t="b">
        <v>0</v>
      </c>
      <c r="F1524" s="79" t="b">
        <v>0</v>
      </c>
      <c r="G1524" s="79" t="b">
        <v>0</v>
      </c>
    </row>
    <row r="1525" spans="1:7" ht="15">
      <c r="A1525" s="86" t="s">
        <v>2774</v>
      </c>
      <c r="B1525" s="79">
        <v>2</v>
      </c>
      <c r="C1525" s="104">
        <v>0.002347506311791835</v>
      </c>
      <c r="D1525" s="79" t="s">
        <v>2409</v>
      </c>
      <c r="E1525" s="79" t="b">
        <v>0</v>
      </c>
      <c r="F1525" s="79" t="b">
        <v>0</v>
      </c>
      <c r="G1525" s="79" t="b">
        <v>0</v>
      </c>
    </row>
    <row r="1526" spans="1:7" ht="15">
      <c r="A1526" s="86" t="s">
        <v>2542</v>
      </c>
      <c r="B1526" s="79">
        <v>2</v>
      </c>
      <c r="C1526" s="104">
        <v>0.002347506311791835</v>
      </c>
      <c r="D1526" s="79" t="s">
        <v>2409</v>
      </c>
      <c r="E1526" s="79" t="b">
        <v>0</v>
      </c>
      <c r="F1526" s="79" t="b">
        <v>0</v>
      </c>
      <c r="G1526" s="79" t="b">
        <v>0</v>
      </c>
    </row>
    <row r="1527" spans="1:7" ht="15">
      <c r="A1527" s="86" t="s">
        <v>2839</v>
      </c>
      <c r="B1527" s="79">
        <v>2</v>
      </c>
      <c r="C1527" s="104">
        <v>0.002347506311791835</v>
      </c>
      <c r="D1527" s="79" t="s">
        <v>2409</v>
      </c>
      <c r="E1527" s="79" t="b">
        <v>0</v>
      </c>
      <c r="F1527" s="79" t="b">
        <v>0</v>
      </c>
      <c r="G1527" s="79" t="b">
        <v>0</v>
      </c>
    </row>
    <row r="1528" spans="1:7" ht="15">
      <c r="A1528" s="86" t="s">
        <v>3021</v>
      </c>
      <c r="B1528" s="79">
        <v>2</v>
      </c>
      <c r="C1528" s="104">
        <v>0.002347506311791835</v>
      </c>
      <c r="D1528" s="79" t="s">
        <v>2409</v>
      </c>
      <c r="E1528" s="79" t="b">
        <v>0</v>
      </c>
      <c r="F1528" s="79" t="b">
        <v>0</v>
      </c>
      <c r="G1528" s="79" t="b">
        <v>0</v>
      </c>
    </row>
    <row r="1529" spans="1:7" ht="15">
      <c r="A1529" s="86" t="s">
        <v>2609</v>
      </c>
      <c r="B1529" s="79">
        <v>2</v>
      </c>
      <c r="C1529" s="104">
        <v>0.002347506311791835</v>
      </c>
      <c r="D1529" s="79" t="s">
        <v>2409</v>
      </c>
      <c r="E1529" s="79" t="b">
        <v>0</v>
      </c>
      <c r="F1529" s="79" t="b">
        <v>0</v>
      </c>
      <c r="G1529" s="79" t="b">
        <v>0</v>
      </c>
    </row>
    <row r="1530" spans="1:7" ht="15">
      <c r="A1530" s="86" t="s">
        <v>2430</v>
      </c>
      <c r="B1530" s="79">
        <v>2</v>
      </c>
      <c r="C1530" s="104">
        <v>0.002347506311791835</v>
      </c>
      <c r="D1530" s="79" t="s">
        <v>2409</v>
      </c>
      <c r="E1530" s="79" t="b">
        <v>0</v>
      </c>
      <c r="F1530" s="79" t="b">
        <v>0</v>
      </c>
      <c r="G1530" s="79" t="b">
        <v>0</v>
      </c>
    </row>
    <row r="1531" spans="1:7" ht="15">
      <c r="A1531" s="86" t="s">
        <v>2865</v>
      </c>
      <c r="B1531" s="79">
        <v>2</v>
      </c>
      <c r="C1531" s="104">
        <v>0.002347506311791835</v>
      </c>
      <c r="D1531" s="79" t="s">
        <v>2409</v>
      </c>
      <c r="E1531" s="79" t="b">
        <v>0</v>
      </c>
      <c r="F1531" s="79" t="b">
        <v>0</v>
      </c>
      <c r="G1531" s="79" t="b">
        <v>0</v>
      </c>
    </row>
    <row r="1532" spans="1:7" ht="15">
      <c r="A1532" s="86" t="s">
        <v>907</v>
      </c>
      <c r="B1532" s="79">
        <v>2</v>
      </c>
      <c r="C1532" s="104">
        <v>0.002347506311791835</v>
      </c>
      <c r="D1532" s="79" t="s">
        <v>2409</v>
      </c>
      <c r="E1532" s="79" t="b">
        <v>0</v>
      </c>
      <c r="F1532" s="79" t="b">
        <v>0</v>
      </c>
      <c r="G1532" s="79" t="b">
        <v>0</v>
      </c>
    </row>
    <row r="1533" spans="1:7" ht="15">
      <c r="A1533" s="86" t="s">
        <v>2669</v>
      </c>
      <c r="B1533" s="79">
        <v>2</v>
      </c>
      <c r="C1533" s="104">
        <v>0.002347506311791835</v>
      </c>
      <c r="D1533" s="79" t="s">
        <v>2409</v>
      </c>
      <c r="E1533" s="79" t="b">
        <v>0</v>
      </c>
      <c r="F1533" s="79" t="b">
        <v>0</v>
      </c>
      <c r="G1533" s="79" t="b">
        <v>0</v>
      </c>
    </row>
    <row r="1534" spans="1:7" ht="15">
      <c r="A1534" s="86" t="s">
        <v>3023</v>
      </c>
      <c r="B1534" s="79">
        <v>2</v>
      </c>
      <c r="C1534" s="104">
        <v>0.002347506311791835</v>
      </c>
      <c r="D1534" s="79" t="s">
        <v>2409</v>
      </c>
      <c r="E1534" s="79" t="b">
        <v>0</v>
      </c>
      <c r="F1534" s="79" t="b">
        <v>0</v>
      </c>
      <c r="G1534" s="79" t="b">
        <v>0</v>
      </c>
    </row>
    <row r="1535" spans="1:7" ht="15">
      <c r="A1535" s="86" t="s">
        <v>2647</v>
      </c>
      <c r="B1535" s="79">
        <v>2</v>
      </c>
      <c r="C1535" s="104">
        <v>0.002853014281000871</v>
      </c>
      <c r="D1535" s="79" t="s">
        <v>2409</v>
      </c>
      <c r="E1535" s="79" t="b">
        <v>0</v>
      </c>
      <c r="F1535" s="79" t="b">
        <v>0</v>
      </c>
      <c r="G1535" s="79" t="b">
        <v>0</v>
      </c>
    </row>
    <row r="1536" spans="1:7" ht="15">
      <c r="A1536" s="86" t="s">
        <v>2432</v>
      </c>
      <c r="B1536" s="79">
        <v>2</v>
      </c>
      <c r="C1536" s="104">
        <v>0.002347506311791835</v>
      </c>
      <c r="D1536" s="79" t="s">
        <v>2409</v>
      </c>
      <c r="E1536" s="79" t="b">
        <v>0</v>
      </c>
      <c r="F1536" s="79" t="b">
        <v>0</v>
      </c>
      <c r="G1536" s="79" t="b">
        <v>0</v>
      </c>
    </row>
    <row r="1537" spans="1:7" ht="15">
      <c r="A1537" s="86" t="s">
        <v>2433</v>
      </c>
      <c r="B1537" s="79">
        <v>2</v>
      </c>
      <c r="C1537" s="104">
        <v>0.002347506311791835</v>
      </c>
      <c r="D1537" s="79" t="s">
        <v>2409</v>
      </c>
      <c r="E1537" s="79" t="b">
        <v>0</v>
      </c>
      <c r="F1537" s="79" t="b">
        <v>0</v>
      </c>
      <c r="G1537" s="79" t="b">
        <v>0</v>
      </c>
    </row>
    <row r="1538" spans="1:7" ht="15">
      <c r="A1538" s="86" t="s">
        <v>2673</v>
      </c>
      <c r="B1538" s="79">
        <v>2</v>
      </c>
      <c r="C1538" s="104">
        <v>0.002347506311791835</v>
      </c>
      <c r="D1538" s="79" t="s">
        <v>2409</v>
      </c>
      <c r="E1538" s="79" t="b">
        <v>0</v>
      </c>
      <c r="F1538" s="79" t="b">
        <v>0</v>
      </c>
      <c r="G1538" s="79" t="b">
        <v>0</v>
      </c>
    </row>
    <row r="1539" spans="1:7" ht="15">
      <c r="A1539" s="86" t="s">
        <v>950</v>
      </c>
      <c r="B1539" s="79">
        <v>2</v>
      </c>
      <c r="C1539" s="104">
        <v>0.002347506311791835</v>
      </c>
      <c r="D1539" s="79" t="s">
        <v>2409</v>
      </c>
      <c r="E1539" s="79" t="b">
        <v>0</v>
      </c>
      <c r="F1539" s="79" t="b">
        <v>0</v>
      </c>
      <c r="G1539" s="79" t="b">
        <v>0</v>
      </c>
    </row>
    <row r="1540" spans="1:7" ht="15">
      <c r="A1540" s="86" t="s">
        <v>2914</v>
      </c>
      <c r="B1540" s="79">
        <v>2</v>
      </c>
      <c r="C1540" s="104">
        <v>0.002347506311791835</v>
      </c>
      <c r="D1540" s="79" t="s">
        <v>2409</v>
      </c>
      <c r="E1540" s="79" t="b">
        <v>0</v>
      </c>
      <c r="F1540" s="79" t="b">
        <v>0</v>
      </c>
      <c r="G1540" s="79" t="b">
        <v>0</v>
      </c>
    </row>
    <row r="1541" spans="1:7" ht="15">
      <c r="A1541" s="86" t="s">
        <v>2827</v>
      </c>
      <c r="B1541" s="79">
        <v>2</v>
      </c>
      <c r="C1541" s="104">
        <v>0.002347506311791835</v>
      </c>
      <c r="D1541" s="79" t="s">
        <v>2409</v>
      </c>
      <c r="E1541" s="79" t="b">
        <v>0</v>
      </c>
      <c r="F1541" s="79" t="b">
        <v>0</v>
      </c>
      <c r="G1541" s="79" t="b">
        <v>0</v>
      </c>
    </row>
    <row r="1542" spans="1:7" ht="15">
      <c r="A1542" s="86" t="s">
        <v>3020</v>
      </c>
      <c r="B1542" s="79">
        <v>2</v>
      </c>
      <c r="C1542" s="104">
        <v>0.002347506311791835</v>
      </c>
      <c r="D1542" s="79" t="s">
        <v>2409</v>
      </c>
      <c r="E1542" s="79" t="b">
        <v>0</v>
      </c>
      <c r="F1542" s="79" t="b">
        <v>0</v>
      </c>
      <c r="G1542" s="79" t="b">
        <v>0</v>
      </c>
    </row>
    <row r="1543" spans="1:7" ht="15">
      <c r="A1543" s="86" t="s">
        <v>275</v>
      </c>
      <c r="B1543" s="79">
        <v>2</v>
      </c>
      <c r="C1543" s="104">
        <v>0.002347506311791835</v>
      </c>
      <c r="D1543" s="79" t="s">
        <v>2409</v>
      </c>
      <c r="E1543" s="79" t="b">
        <v>0</v>
      </c>
      <c r="F1543" s="79" t="b">
        <v>0</v>
      </c>
      <c r="G1543" s="79" t="b">
        <v>0</v>
      </c>
    </row>
    <row r="1544" spans="1:7" ht="15">
      <c r="A1544" s="86" t="s">
        <v>2786</v>
      </c>
      <c r="B1544" s="79">
        <v>2</v>
      </c>
      <c r="C1544" s="104">
        <v>0.002347506311791835</v>
      </c>
      <c r="D1544" s="79" t="s">
        <v>2409</v>
      </c>
      <c r="E1544" s="79" t="b">
        <v>0</v>
      </c>
      <c r="F1544" s="79" t="b">
        <v>0</v>
      </c>
      <c r="G1544" s="79" t="b">
        <v>0</v>
      </c>
    </row>
    <row r="1545" spans="1:7" ht="15">
      <c r="A1545" s="86" t="s">
        <v>3022</v>
      </c>
      <c r="B1545" s="79">
        <v>2</v>
      </c>
      <c r="C1545" s="104">
        <v>0.002347506311791835</v>
      </c>
      <c r="D1545" s="79" t="s">
        <v>2409</v>
      </c>
      <c r="E1545" s="79" t="b">
        <v>0</v>
      </c>
      <c r="F1545" s="79" t="b">
        <v>0</v>
      </c>
      <c r="G1545" s="79" t="b">
        <v>0</v>
      </c>
    </row>
    <row r="1546" spans="1:7" ht="15">
      <c r="A1546" s="86" t="s">
        <v>2913</v>
      </c>
      <c r="B1546" s="79">
        <v>2</v>
      </c>
      <c r="C1546" s="104">
        <v>0.002347506311791835</v>
      </c>
      <c r="D1546" s="79" t="s">
        <v>2409</v>
      </c>
      <c r="E1546" s="79" t="b">
        <v>0</v>
      </c>
      <c r="F1546" s="79" t="b">
        <v>0</v>
      </c>
      <c r="G1546" s="79" t="b">
        <v>0</v>
      </c>
    </row>
    <row r="1547" spans="1:7" ht="15">
      <c r="A1547" s="86" t="s">
        <v>2739</v>
      </c>
      <c r="B1547" s="79">
        <v>2</v>
      </c>
      <c r="C1547" s="104">
        <v>0.002347506311791835</v>
      </c>
      <c r="D1547" s="79" t="s">
        <v>2409</v>
      </c>
      <c r="E1547" s="79" t="b">
        <v>0</v>
      </c>
      <c r="F1547" s="79" t="b">
        <v>0</v>
      </c>
      <c r="G1547" s="79" t="b">
        <v>0</v>
      </c>
    </row>
    <row r="1548" spans="1:7" ht="15">
      <c r="A1548" s="86" t="s">
        <v>2657</v>
      </c>
      <c r="B1548" s="79">
        <v>2</v>
      </c>
      <c r="C1548" s="104">
        <v>0.002853014281000871</v>
      </c>
      <c r="D1548" s="79" t="s">
        <v>2409</v>
      </c>
      <c r="E1548" s="79" t="b">
        <v>0</v>
      </c>
      <c r="F1548" s="79" t="b">
        <v>1</v>
      </c>
      <c r="G1548" s="79" t="b">
        <v>0</v>
      </c>
    </row>
    <row r="1549" spans="1:7" ht="15">
      <c r="A1549" s="86" t="s">
        <v>2989</v>
      </c>
      <c r="B1549" s="79">
        <v>2</v>
      </c>
      <c r="C1549" s="104">
        <v>0.002347506311791835</v>
      </c>
      <c r="D1549" s="79" t="s">
        <v>2409</v>
      </c>
      <c r="E1549" s="79" t="b">
        <v>0</v>
      </c>
      <c r="F1549" s="79" t="b">
        <v>0</v>
      </c>
      <c r="G1549" s="79" t="b">
        <v>0</v>
      </c>
    </row>
    <row r="1550" spans="1:7" ht="15">
      <c r="A1550" s="86" t="s">
        <v>2826</v>
      </c>
      <c r="B1550" s="79">
        <v>2</v>
      </c>
      <c r="C1550" s="104">
        <v>0.002347506311791835</v>
      </c>
      <c r="D1550" s="79" t="s">
        <v>2409</v>
      </c>
      <c r="E1550" s="79" t="b">
        <v>0</v>
      </c>
      <c r="F1550" s="79" t="b">
        <v>0</v>
      </c>
      <c r="G1550" s="79" t="b">
        <v>0</v>
      </c>
    </row>
    <row r="1551" spans="1:7" ht="15">
      <c r="A1551" s="86" t="s">
        <v>2686</v>
      </c>
      <c r="B1551" s="79">
        <v>2</v>
      </c>
      <c r="C1551" s="104">
        <v>0.002347506311791835</v>
      </c>
      <c r="D1551" s="79" t="s">
        <v>2409</v>
      </c>
      <c r="E1551" s="79" t="b">
        <v>0</v>
      </c>
      <c r="F1551" s="79" t="b">
        <v>0</v>
      </c>
      <c r="G1551" s="79" t="b">
        <v>0</v>
      </c>
    </row>
    <row r="1552" spans="1:7" ht="15">
      <c r="A1552" s="86" t="s">
        <v>857</v>
      </c>
      <c r="B1552" s="79">
        <v>2</v>
      </c>
      <c r="C1552" s="104">
        <v>0.002347506311791835</v>
      </c>
      <c r="D1552" s="79" t="s">
        <v>2409</v>
      </c>
      <c r="E1552" s="79" t="b">
        <v>0</v>
      </c>
      <c r="F1552" s="79" t="b">
        <v>0</v>
      </c>
      <c r="G1552" s="79" t="b">
        <v>0</v>
      </c>
    </row>
    <row r="1553" spans="1:7" ht="15">
      <c r="A1553" s="86" t="s">
        <v>2893</v>
      </c>
      <c r="B1553" s="79">
        <v>2</v>
      </c>
      <c r="C1553" s="104">
        <v>0.002347506311791835</v>
      </c>
      <c r="D1553" s="79" t="s">
        <v>2409</v>
      </c>
      <c r="E1553" s="79" t="b">
        <v>0</v>
      </c>
      <c r="F1553" s="79" t="b">
        <v>0</v>
      </c>
      <c r="G1553" s="79" t="b">
        <v>0</v>
      </c>
    </row>
    <row r="1554" spans="1:7" ht="15">
      <c r="A1554" s="86" t="s">
        <v>3018</v>
      </c>
      <c r="B1554" s="79">
        <v>2</v>
      </c>
      <c r="C1554" s="104">
        <v>0.002853014281000871</v>
      </c>
      <c r="D1554" s="79" t="s">
        <v>2409</v>
      </c>
      <c r="E1554" s="79" t="b">
        <v>0</v>
      </c>
      <c r="F1554" s="79" t="b">
        <v>0</v>
      </c>
      <c r="G1554" s="79" t="b">
        <v>0</v>
      </c>
    </row>
    <row r="1555" spans="1:7" ht="15">
      <c r="A1555" s="86" t="s">
        <v>3019</v>
      </c>
      <c r="B1555" s="79">
        <v>2</v>
      </c>
      <c r="C1555" s="104">
        <v>0.002347506311791835</v>
      </c>
      <c r="D1555" s="79" t="s">
        <v>2409</v>
      </c>
      <c r="E1555" s="79" t="b">
        <v>0</v>
      </c>
      <c r="F1555" s="79" t="b">
        <v>0</v>
      </c>
      <c r="G1555" s="79" t="b">
        <v>0</v>
      </c>
    </row>
    <row r="1556" spans="1:7" ht="15">
      <c r="A1556" s="86" t="s">
        <v>2680</v>
      </c>
      <c r="B1556" s="79">
        <v>2</v>
      </c>
      <c r="C1556" s="104">
        <v>0.002347506311791835</v>
      </c>
      <c r="D1556" s="79" t="s">
        <v>2409</v>
      </c>
      <c r="E1556" s="79" t="b">
        <v>0</v>
      </c>
      <c r="F1556" s="79" t="b">
        <v>0</v>
      </c>
      <c r="G1556" s="79" t="b">
        <v>0</v>
      </c>
    </row>
    <row r="1557" spans="1:7" ht="15">
      <c r="A1557" s="86" t="s">
        <v>2926</v>
      </c>
      <c r="B1557" s="79">
        <v>2</v>
      </c>
      <c r="C1557" s="104">
        <v>0.002347506311791835</v>
      </c>
      <c r="D1557" s="79" t="s">
        <v>2409</v>
      </c>
      <c r="E1557" s="79" t="b">
        <v>0</v>
      </c>
      <c r="F1557" s="79" t="b">
        <v>0</v>
      </c>
      <c r="G1557" s="79" t="b">
        <v>0</v>
      </c>
    </row>
    <row r="1558" spans="1:7" ht="15">
      <c r="A1558" s="86" t="s">
        <v>947</v>
      </c>
      <c r="B1558" s="79">
        <v>2</v>
      </c>
      <c r="C1558" s="104">
        <v>0.002347506311791835</v>
      </c>
      <c r="D1558" s="79" t="s">
        <v>2409</v>
      </c>
      <c r="E1558" s="79" t="b">
        <v>0</v>
      </c>
      <c r="F1558" s="79" t="b">
        <v>0</v>
      </c>
      <c r="G1558" s="79" t="b">
        <v>0</v>
      </c>
    </row>
    <row r="1559" spans="1:7" ht="15">
      <c r="A1559" s="86" t="s">
        <v>2511</v>
      </c>
      <c r="B1559" s="79">
        <v>2</v>
      </c>
      <c r="C1559" s="104">
        <v>0.002347506311791835</v>
      </c>
      <c r="D1559" s="79" t="s">
        <v>2409</v>
      </c>
      <c r="E1559" s="79" t="b">
        <v>0</v>
      </c>
      <c r="F1559" s="79" t="b">
        <v>0</v>
      </c>
      <c r="G1559" s="79" t="b">
        <v>0</v>
      </c>
    </row>
    <row r="1560" spans="1:7" ht="15">
      <c r="A1560" s="86" t="s">
        <v>2927</v>
      </c>
      <c r="B1560" s="79">
        <v>2</v>
      </c>
      <c r="C1560" s="104">
        <v>0.002347506311791835</v>
      </c>
      <c r="D1560" s="79" t="s">
        <v>2409</v>
      </c>
      <c r="E1560" s="79" t="b">
        <v>0</v>
      </c>
      <c r="F1560" s="79" t="b">
        <v>0</v>
      </c>
      <c r="G1560" s="79" t="b">
        <v>0</v>
      </c>
    </row>
    <row r="1561" spans="1:7" ht="15">
      <c r="A1561" s="86" t="s">
        <v>2584</v>
      </c>
      <c r="B1561" s="79">
        <v>2</v>
      </c>
      <c r="C1561" s="104">
        <v>0.002347506311791835</v>
      </c>
      <c r="D1561" s="79" t="s">
        <v>2409</v>
      </c>
      <c r="E1561" s="79" t="b">
        <v>0</v>
      </c>
      <c r="F1561" s="79" t="b">
        <v>0</v>
      </c>
      <c r="G1561" s="79" t="b">
        <v>0</v>
      </c>
    </row>
    <row r="1562" spans="1:7" ht="15">
      <c r="A1562" s="86" t="s">
        <v>873</v>
      </c>
      <c r="B1562" s="79">
        <v>2</v>
      </c>
      <c r="C1562" s="104">
        <v>0.002347506311791835</v>
      </c>
      <c r="D1562" s="79" t="s">
        <v>2409</v>
      </c>
      <c r="E1562" s="79" t="b">
        <v>0</v>
      </c>
      <c r="F1562" s="79" t="b">
        <v>0</v>
      </c>
      <c r="G1562" s="79" t="b">
        <v>0</v>
      </c>
    </row>
    <row r="1563" spans="1:7" ht="15">
      <c r="A1563" s="86" t="s">
        <v>2640</v>
      </c>
      <c r="B1563" s="79">
        <v>2</v>
      </c>
      <c r="C1563" s="104">
        <v>0.002347506311791835</v>
      </c>
      <c r="D1563" s="79" t="s">
        <v>2409</v>
      </c>
      <c r="E1563" s="79" t="b">
        <v>0</v>
      </c>
      <c r="F1563" s="79" t="b">
        <v>0</v>
      </c>
      <c r="G1563" s="79" t="b">
        <v>0</v>
      </c>
    </row>
    <row r="1564" spans="1:7" ht="15">
      <c r="A1564" s="86" t="s">
        <v>946</v>
      </c>
      <c r="B1564" s="79">
        <v>2</v>
      </c>
      <c r="C1564" s="104">
        <v>0.002347506311791835</v>
      </c>
      <c r="D1564" s="79" t="s">
        <v>2409</v>
      </c>
      <c r="E1564" s="79" t="b">
        <v>0</v>
      </c>
      <c r="F1564" s="79" t="b">
        <v>0</v>
      </c>
      <c r="G1564" s="79" t="b">
        <v>0</v>
      </c>
    </row>
    <row r="1565" spans="1:7" ht="15">
      <c r="A1565" s="86" t="s">
        <v>2918</v>
      </c>
      <c r="B1565" s="79">
        <v>2</v>
      </c>
      <c r="C1565" s="104">
        <v>0.002347506311791835</v>
      </c>
      <c r="D1565" s="79" t="s">
        <v>2409</v>
      </c>
      <c r="E1565" s="79" t="b">
        <v>0</v>
      </c>
      <c r="F1565" s="79" t="b">
        <v>0</v>
      </c>
      <c r="G1565" s="79" t="b">
        <v>0</v>
      </c>
    </row>
    <row r="1566" spans="1:7" ht="15">
      <c r="A1566" s="86" t="s">
        <v>2573</v>
      </c>
      <c r="B1566" s="79">
        <v>2</v>
      </c>
      <c r="C1566" s="104">
        <v>0.002347506311791835</v>
      </c>
      <c r="D1566" s="79" t="s">
        <v>2409</v>
      </c>
      <c r="E1566" s="79" t="b">
        <v>0</v>
      </c>
      <c r="F1566" s="79" t="b">
        <v>0</v>
      </c>
      <c r="G1566" s="79" t="b">
        <v>0</v>
      </c>
    </row>
    <row r="1567" spans="1:7" ht="15">
      <c r="A1567" s="86" t="s">
        <v>2695</v>
      </c>
      <c r="B1567" s="79">
        <v>2</v>
      </c>
      <c r="C1567" s="104">
        <v>0.002347506311791835</v>
      </c>
      <c r="D1567" s="79" t="s">
        <v>2409</v>
      </c>
      <c r="E1567" s="79" t="b">
        <v>0</v>
      </c>
      <c r="F1567" s="79" t="b">
        <v>0</v>
      </c>
      <c r="G1567" s="79" t="b">
        <v>0</v>
      </c>
    </row>
    <row r="1568" spans="1:7" ht="15">
      <c r="A1568" s="86" t="s">
        <v>2660</v>
      </c>
      <c r="B1568" s="79">
        <v>2</v>
      </c>
      <c r="C1568" s="104">
        <v>0.002347506311791835</v>
      </c>
      <c r="D1568" s="79" t="s">
        <v>2409</v>
      </c>
      <c r="E1568" s="79" t="b">
        <v>0</v>
      </c>
      <c r="F1568" s="79" t="b">
        <v>0</v>
      </c>
      <c r="G1568" s="79" t="b">
        <v>0</v>
      </c>
    </row>
    <row r="1569" spans="1:7" ht="15">
      <c r="A1569" s="86" t="s">
        <v>2978</v>
      </c>
      <c r="B1569" s="79">
        <v>2</v>
      </c>
      <c r="C1569" s="104">
        <v>0.002347506311791835</v>
      </c>
      <c r="D1569" s="79" t="s">
        <v>2409</v>
      </c>
      <c r="E1569" s="79" t="b">
        <v>0</v>
      </c>
      <c r="F1569" s="79" t="b">
        <v>0</v>
      </c>
      <c r="G1569" s="79" t="b">
        <v>0</v>
      </c>
    </row>
    <row r="1570" spans="1:7" ht="15">
      <c r="A1570" s="86" t="s">
        <v>2845</v>
      </c>
      <c r="B1570" s="79">
        <v>2</v>
      </c>
      <c r="C1570" s="104">
        <v>0.002853014281000871</v>
      </c>
      <c r="D1570" s="79" t="s">
        <v>2409</v>
      </c>
      <c r="E1570" s="79" t="b">
        <v>0</v>
      </c>
      <c r="F1570" s="79" t="b">
        <v>0</v>
      </c>
      <c r="G1570" s="79" t="b">
        <v>0</v>
      </c>
    </row>
    <row r="1571" spans="1:7" ht="15">
      <c r="A1571" s="86" t="s">
        <v>2503</v>
      </c>
      <c r="B1571" s="79">
        <v>2</v>
      </c>
      <c r="C1571" s="104">
        <v>0.002347506311791835</v>
      </c>
      <c r="D1571" s="79" t="s">
        <v>2409</v>
      </c>
      <c r="E1571" s="79" t="b">
        <v>0</v>
      </c>
      <c r="F1571" s="79" t="b">
        <v>0</v>
      </c>
      <c r="G1571" s="79" t="b">
        <v>0</v>
      </c>
    </row>
    <row r="1572" spans="1:7" ht="15">
      <c r="A1572" s="86" t="s">
        <v>2556</v>
      </c>
      <c r="B1572" s="79">
        <v>2</v>
      </c>
      <c r="C1572" s="104">
        <v>0.002347506311791835</v>
      </c>
      <c r="D1572" s="79" t="s">
        <v>2409</v>
      </c>
      <c r="E1572" s="79" t="b">
        <v>0</v>
      </c>
      <c r="F1572" s="79" t="b">
        <v>0</v>
      </c>
      <c r="G1572" s="79" t="b">
        <v>0</v>
      </c>
    </row>
    <row r="1573" spans="1:7" ht="15">
      <c r="A1573" s="86" t="s">
        <v>2775</v>
      </c>
      <c r="B1573" s="79">
        <v>2</v>
      </c>
      <c r="C1573" s="104">
        <v>0.002347506311791835</v>
      </c>
      <c r="D1573" s="79" t="s">
        <v>2409</v>
      </c>
      <c r="E1573" s="79" t="b">
        <v>0</v>
      </c>
      <c r="F1573" s="79" t="b">
        <v>0</v>
      </c>
      <c r="G1573" s="79" t="b">
        <v>0</v>
      </c>
    </row>
    <row r="1574" spans="1:7" ht="15">
      <c r="A1574" s="86" t="s">
        <v>2917</v>
      </c>
      <c r="B1574" s="79">
        <v>2</v>
      </c>
      <c r="C1574" s="104">
        <v>0.002347506311791835</v>
      </c>
      <c r="D1574" s="79" t="s">
        <v>2409</v>
      </c>
      <c r="E1574" s="79" t="b">
        <v>0</v>
      </c>
      <c r="F1574" s="79" t="b">
        <v>0</v>
      </c>
      <c r="G1574" s="79" t="b">
        <v>0</v>
      </c>
    </row>
    <row r="1575" spans="1:7" ht="15">
      <c r="A1575" s="86" t="s">
        <v>2984</v>
      </c>
      <c r="B1575" s="79">
        <v>2</v>
      </c>
      <c r="C1575" s="104">
        <v>0.002347506311791835</v>
      </c>
      <c r="D1575" s="79" t="s">
        <v>2409</v>
      </c>
      <c r="E1575" s="79" t="b">
        <v>0</v>
      </c>
      <c r="F1575" s="79" t="b">
        <v>0</v>
      </c>
      <c r="G1575" s="79" t="b">
        <v>0</v>
      </c>
    </row>
    <row r="1576" spans="1:7" ht="15">
      <c r="A1576" s="86" t="s">
        <v>2829</v>
      </c>
      <c r="B1576" s="79">
        <v>2</v>
      </c>
      <c r="C1576" s="104">
        <v>0.002347506311791835</v>
      </c>
      <c r="D1576" s="79" t="s">
        <v>2409</v>
      </c>
      <c r="E1576" s="79" t="b">
        <v>0</v>
      </c>
      <c r="F1576" s="79" t="b">
        <v>0</v>
      </c>
      <c r="G1576" s="79" t="b">
        <v>0</v>
      </c>
    </row>
    <row r="1577" spans="1:7" ht="15">
      <c r="A1577" s="86" t="s">
        <v>2758</v>
      </c>
      <c r="B1577" s="79">
        <v>2</v>
      </c>
      <c r="C1577" s="104">
        <v>0.002347506311791835</v>
      </c>
      <c r="D1577" s="79" t="s">
        <v>2409</v>
      </c>
      <c r="E1577" s="79" t="b">
        <v>0</v>
      </c>
      <c r="F1577" s="79" t="b">
        <v>0</v>
      </c>
      <c r="G1577" s="79" t="b">
        <v>0</v>
      </c>
    </row>
    <row r="1578" spans="1:7" ht="15">
      <c r="A1578" s="86" t="s">
        <v>2513</v>
      </c>
      <c r="B1578" s="79">
        <v>2</v>
      </c>
      <c r="C1578" s="104">
        <v>0.002347506311791835</v>
      </c>
      <c r="D1578" s="79" t="s">
        <v>2409</v>
      </c>
      <c r="E1578" s="79" t="b">
        <v>0</v>
      </c>
      <c r="F1578" s="79" t="b">
        <v>0</v>
      </c>
      <c r="G1578" s="79" t="b">
        <v>0</v>
      </c>
    </row>
    <row r="1579" spans="1:7" ht="15">
      <c r="A1579" s="86" t="s">
        <v>2848</v>
      </c>
      <c r="B1579" s="79">
        <v>2</v>
      </c>
      <c r="C1579" s="104">
        <v>0.002853014281000871</v>
      </c>
      <c r="D1579" s="79" t="s">
        <v>2409</v>
      </c>
      <c r="E1579" s="79" t="b">
        <v>0</v>
      </c>
      <c r="F1579" s="79" t="b">
        <v>0</v>
      </c>
      <c r="G1579" s="79" t="b">
        <v>0</v>
      </c>
    </row>
    <row r="1580" spans="1:7" ht="15">
      <c r="A1580" s="86" t="s">
        <v>2469</v>
      </c>
      <c r="B1580" s="79">
        <v>2</v>
      </c>
      <c r="C1580" s="104">
        <v>0.002853014281000871</v>
      </c>
      <c r="D1580" s="79" t="s">
        <v>2409</v>
      </c>
      <c r="E1580" s="79" t="b">
        <v>0</v>
      </c>
      <c r="F1580" s="79" t="b">
        <v>0</v>
      </c>
      <c r="G1580" s="79" t="b">
        <v>0</v>
      </c>
    </row>
    <row r="1581" spans="1:7" ht="15">
      <c r="A1581" s="86" t="s">
        <v>2551</v>
      </c>
      <c r="B1581" s="79">
        <v>2</v>
      </c>
      <c r="C1581" s="104">
        <v>0.002347506311791835</v>
      </c>
      <c r="D1581" s="79" t="s">
        <v>2409</v>
      </c>
      <c r="E1581" s="79" t="b">
        <v>0</v>
      </c>
      <c r="F1581" s="79" t="b">
        <v>0</v>
      </c>
      <c r="G1581" s="79" t="b">
        <v>0</v>
      </c>
    </row>
    <row r="1582" spans="1:7" ht="15">
      <c r="A1582" s="86" t="s">
        <v>2724</v>
      </c>
      <c r="B1582" s="79">
        <v>2</v>
      </c>
      <c r="C1582" s="104">
        <v>0.002347506311791835</v>
      </c>
      <c r="D1582" s="79" t="s">
        <v>2409</v>
      </c>
      <c r="E1582" s="79" t="b">
        <v>0</v>
      </c>
      <c r="F1582" s="79" t="b">
        <v>0</v>
      </c>
      <c r="G1582" s="79" t="b">
        <v>0</v>
      </c>
    </row>
    <row r="1583" spans="1:7" ht="15">
      <c r="A1583" s="86" t="s">
        <v>2770</v>
      </c>
      <c r="B1583" s="79">
        <v>2</v>
      </c>
      <c r="C1583" s="104">
        <v>0.002347506311791835</v>
      </c>
      <c r="D1583" s="79" t="s">
        <v>2409</v>
      </c>
      <c r="E1583" s="79" t="b">
        <v>0</v>
      </c>
      <c r="F1583" s="79" t="b">
        <v>0</v>
      </c>
      <c r="G1583" s="79" t="b">
        <v>0</v>
      </c>
    </row>
    <row r="1584" spans="1:7" ht="15">
      <c r="A1584" s="86" t="s">
        <v>2990</v>
      </c>
      <c r="B1584" s="79">
        <v>2</v>
      </c>
      <c r="C1584" s="104">
        <v>0.002347506311791835</v>
      </c>
      <c r="D1584" s="79" t="s">
        <v>2409</v>
      </c>
      <c r="E1584" s="79" t="b">
        <v>0</v>
      </c>
      <c r="F1584" s="79" t="b">
        <v>0</v>
      </c>
      <c r="G1584" s="79" t="b">
        <v>0</v>
      </c>
    </row>
    <row r="1585" spans="1:7" ht="15">
      <c r="A1585" s="86" t="s">
        <v>2641</v>
      </c>
      <c r="B1585" s="79">
        <v>2</v>
      </c>
      <c r="C1585" s="104">
        <v>0.002853014281000871</v>
      </c>
      <c r="D1585" s="79" t="s">
        <v>2409</v>
      </c>
      <c r="E1585" s="79" t="b">
        <v>0</v>
      </c>
      <c r="F1585" s="79" t="b">
        <v>0</v>
      </c>
      <c r="G1585" s="79" t="b">
        <v>0</v>
      </c>
    </row>
    <row r="1586" spans="1:7" ht="15">
      <c r="A1586" s="86" t="s">
        <v>2707</v>
      </c>
      <c r="B1586" s="79">
        <v>2</v>
      </c>
      <c r="C1586" s="104">
        <v>0.002347506311791835</v>
      </c>
      <c r="D1586" s="79" t="s">
        <v>2409</v>
      </c>
      <c r="E1586" s="79" t="b">
        <v>0</v>
      </c>
      <c r="F1586" s="79" t="b">
        <v>0</v>
      </c>
      <c r="G1586" s="79" t="b">
        <v>0</v>
      </c>
    </row>
    <row r="1587" spans="1:7" ht="15">
      <c r="A1587" s="86" t="s">
        <v>2856</v>
      </c>
      <c r="B1587" s="79">
        <v>2</v>
      </c>
      <c r="C1587" s="104">
        <v>0.002347506311791835</v>
      </c>
      <c r="D1587" s="79" t="s">
        <v>2409</v>
      </c>
      <c r="E1587" s="79" t="b">
        <v>0</v>
      </c>
      <c r="F1587" s="79" t="b">
        <v>0</v>
      </c>
      <c r="G1587" s="79" t="b">
        <v>0</v>
      </c>
    </row>
    <row r="1588" spans="1:7" ht="15">
      <c r="A1588" s="86" t="s">
        <v>2988</v>
      </c>
      <c r="B1588" s="79">
        <v>2</v>
      </c>
      <c r="C1588" s="104">
        <v>0.002347506311791835</v>
      </c>
      <c r="D1588" s="79" t="s">
        <v>2409</v>
      </c>
      <c r="E1588" s="79" t="b">
        <v>0</v>
      </c>
      <c r="F1588" s="79" t="b">
        <v>0</v>
      </c>
      <c r="G1588" s="79" t="b">
        <v>0</v>
      </c>
    </row>
    <row r="1589" spans="1:7" ht="15">
      <c r="A1589" s="86" t="s">
        <v>2824</v>
      </c>
      <c r="B1589" s="79">
        <v>2</v>
      </c>
      <c r="C1589" s="104">
        <v>0.002347506311791835</v>
      </c>
      <c r="D1589" s="79" t="s">
        <v>2409</v>
      </c>
      <c r="E1589" s="79" t="b">
        <v>0</v>
      </c>
      <c r="F1589" s="79" t="b">
        <v>0</v>
      </c>
      <c r="G1589" s="79" t="b">
        <v>0</v>
      </c>
    </row>
    <row r="1590" spans="1:7" ht="15">
      <c r="A1590" s="86" t="s">
        <v>2501</v>
      </c>
      <c r="B1590" s="79">
        <v>2</v>
      </c>
      <c r="C1590" s="104">
        <v>0.002347506311791835</v>
      </c>
      <c r="D1590" s="79" t="s">
        <v>2409</v>
      </c>
      <c r="E1590" s="79" t="b">
        <v>0</v>
      </c>
      <c r="F1590" s="79" t="b">
        <v>0</v>
      </c>
      <c r="G1590" s="79" t="b">
        <v>0</v>
      </c>
    </row>
    <row r="1591" spans="1:7" ht="15">
      <c r="A1591" s="86" t="s">
        <v>2986</v>
      </c>
      <c r="B1591" s="79">
        <v>2</v>
      </c>
      <c r="C1591" s="104">
        <v>0.002347506311791835</v>
      </c>
      <c r="D1591" s="79" t="s">
        <v>2409</v>
      </c>
      <c r="E1591" s="79" t="b">
        <v>0</v>
      </c>
      <c r="F1591" s="79" t="b">
        <v>0</v>
      </c>
      <c r="G1591" s="79" t="b">
        <v>0</v>
      </c>
    </row>
    <row r="1592" spans="1:7" ht="15">
      <c r="A1592" s="86" t="s">
        <v>2987</v>
      </c>
      <c r="B1592" s="79">
        <v>2</v>
      </c>
      <c r="C1592" s="104">
        <v>0.002347506311791835</v>
      </c>
      <c r="D1592" s="79" t="s">
        <v>2409</v>
      </c>
      <c r="E1592" s="79" t="b">
        <v>0</v>
      </c>
      <c r="F1592" s="79" t="b">
        <v>0</v>
      </c>
      <c r="G1592" s="79" t="b">
        <v>0</v>
      </c>
    </row>
    <row r="1593" spans="1:7" ht="15">
      <c r="A1593" s="86" t="s">
        <v>2605</v>
      </c>
      <c r="B1593" s="79">
        <v>2</v>
      </c>
      <c r="C1593" s="104">
        <v>0.002347506311791835</v>
      </c>
      <c r="D1593" s="79" t="s">
        <v>2409</v>
      </c>
      <c r="E1593" s="79" t="b">
        <v>0</v>
      </c>
      <c r="F1593" s="79" t="b">
        <v>0</v>
      </c>
      <c r="G1593" s="79" t="b">
        <v>0</v>
      </c>
    </row>
    <row r="1594" spans="1:7" ht="15">
      <c r="A1594" s="86" t="s">
        <v>2894</v>
      </c>
      <c r="B1594" s="79">
        <v>2</v>
      </c>
      <c r="C1594" s="104">
        <v>0.002347506311791835</v>
      </c>
      <c r="D1594" s="79" t="s">
        <v>2409</v>
      </c>
      <c r="E1594" s="79" t="b">
        <v>0</v>
      </c>
      <c r="F1594" s="79" t="b">
        <v>0</v>
      </c>
      <c r="G1594" s="79" t="b">
        <v>0</v>
      </c>
    </row>
    <row r="1595" spans="1:7" ht="15">
      <c r="A1595" s="86" t="s">
        <v>2982</v>
      </c>
      <c r="B1595" s="79">
        <v>2</v>
      </c>
      <c r="C1595" s="104">
        <v>0.002347506311791835</v>
      </c>
      <c r="D1595" s="79" t="s">
        <v>2409</v>
      </c>
      <c r="E1595" s="79" t="b">
        <v>0</v>
      </c>
      <c r="F1595" s="79" t="b">
        <v>0</v>
      </c>
      <c r="G1595" s="79" t="b">
        <v>0</v>
      </c>
    </row>
    <row r="1596" spans="1:7" ht="15">
      <c r="A1596" s="86" t="s">
        <v>2895</v>
      </c>
      <c r="B1596" s="79">
        <v>2</v>
      </c>
      <c r="C1596" s="104">
        <v>0.002347506311791835</v>
      </c>
      <c r="D1596" s="79" t="s">
        <v>2409</v>
      </c>
      <c r="E1596" s="79" t="b">
        <v>0</v>
      </c>
      <c r="F1596" s="79" t="b">
        <v>0</v>
      </c>
      <c r="G1596" s="79" t="b">
        <v>0</v>
      </c>
    </row>
    <row r="1597" spans="1:7" ht="15">
      <c r="A1597" s="86" t="s">
        <v>2979</v>
      </c>
      <c r="B1597" s="79">
        <v>2</v>
      </c>
      <c r="C1597" s="104">
        <v>0.002347506311791835</v>
      </c>
      <c r="D1597" s="79" t="s">
        <v>2409</v>
      </c>
      <c r="E1597" s="79" t="b">
        <v>0</v>
      </c>
      <c r="F1597" s="79" t="b">
        <v>0</v>
      </c>
      <c r="G1597" s="79" t="b">
        <v>0</v>
      </c>
    </row>
    <row r="1598" spans="1:7" ht="15">
      <c r="A1598" s="86" t="s">
        <v>2980</v>
      </c>
      <c r="B1598" s="79">
        <v>2</v>
      </c>
      <c r="C1598" s="104">
        <v>0.002347506311791835</v>
      </c>
      <c r="D1598" s="79" t="s">
        <v>2409</v>
      </c>
      <c r="E1598" s="79" t="b">
        <v>0</v>
      </c>
      <c r="F1598" s="79" t="b">
        <v>0</v>
      </c>
      <c r="G1598" s="79" t="b">
        <v>0</v>
      </c>
    </row>
    <row r="1599" spans="1:7" ht="15">
      <c r="A1599" s="86" t="s">
        <v>2981</v>
      </c>
      <c r="B1599" s="79">
        <v>2</v>
      </c>
      <c r="C1599" s="104">
        <v>0.002347506311791835</v>
      </c>
      <c r="D1599" s="79" t="s">
        <v>2409</v>
      </c>
      <c r="E1599" s="79" t="b">
        <v>0</v>
      </c>
      <c r="F1599" s="79" t="b">
        <v>0</v>
      </c>
      <c r="G1599" s="79" t="b">
        <v>0</v>
      </c>
    </row>
    <row r="1600" spans="1:7" ht="15">
      <c r="A1600" s="86" t="s">
        <v>2985</v>
      </c>
      <c r="B1600" s="79">
        <v>2</v>
      </c>
      <c r="C1600" s="104">
        <v>0.002347506311791835</v>
      </c>
      <c r="D1600" s="79" t="s">
        <v>2409</v>
      </c>
      <c r="E1600" s="79" t="b">
        <v>0</v>
      </c>
      <c r="F1600" s="79" t="b">
        <v>0</v>
      </c>
      <c r="G1600" s="79" t="b">
        <v>0</v>
      </c>
    </row>
    <row r="1601" spans="1:7" ht="15">
      <c r="A1601" s="86" t="s">
        <v>2484</v>
      </c>
      <c r="B1601" s="79">
        <v>2</v>
      </c>
      <c r="C1601" s="104">
        <v>0.002347506311791835</v>
      </c>
      <c r="D1601" s="79" t="s">
        <v>2409</v>
      </c>
      <c r="E1601" s="79" t="b">
        <v>0</v>
      </c>
      <c r="F1601" s="79" t="b">
        <v>0</v>
      </c>
      <c r="G1601" s="79" t="b">
        <v>0</v>
      </c>
    </row>
    <row r="1602" spans="1:7" ht="15">
      <c r="A1602" s="86" t="s">
        <v>2434</v>
      </c>
      <c r="B1602" s="79">
        <v>2</v>
      </c>
      <c r="C1602" s="104">
        <v>0.002347506311791835</v>
      </c>
      <c r="D1602" s="79" t="s">
        <v>2409</v>
      </c>
      <c r="E1602" s="79" t="b">
        <v>0</v>
      </c>
      <c r="F1602" s="79" t="b">
        <v>0</v>
      </c>
      <c r="G1602" s="79" t="b">
        <v>0</v>
      </c>
    </row>
    <row r="1603" spans="1:7" ht="15">
      <c r="A1603" s="86" t="s">
        <v>305</v>
      </c>
      <c r="B1603" s="79">
        <v>2</v>
      </c>
      <c r="C1603" s="104">
        <v>0.002347506311791835</v>
      </c>
      <c r="D1603" s="79" t="s">
        <v>2409</v>
      </c>
      <c r="E1603" s="79" t="b">
        <v>0</v>
      </c>
      <c r="F1603" s="79" t="b">
        <v>0</v>
      </c>
      <c r="G1603" s="79" t="b">
        <v>0</v>
      </c>
    </row>
    <row r="1604" spans="1:7" ht="15">
      <c r="A1604" s="86" t="s">
        <v>888</v>
      </c>
      <c r="B1604" s="79">
        <v>16</v>
      </c>
      <c r="C1604" s="104">
        <v>0.01585314222741286</v>
      </c>
      <c r="D1604" s="79" t="s">
        <v>2410</v>
      </c>
      <c r="E1604" s="79" t="b">
        <v>0</v>
      </c>
      <c r="F1604" s="79" t="b">
        <v>0</v>
      </c>
      <c r="G1604" s="79" t="b">
        <v>0</v>
      </c>
    </row>
    <row r="1605" spans="1:7" ht="15">
      <c r="A1605" s="86" t="s">
        <v>2428</v>
      </c>
      <c r="B1605" s="79">
        <v>8</v>
      </c>
      <c r="C1605" s="104">
        <v>0.00909577162678943</v>
      </c>
      <c r="D1605" s="79" t="s">
        <v>2410</v>
      </c>
      <c r="E1605" s="79" t="b">
        <v>0</v>
      </c>
      <c r="F1605" s="79" t="b">
        <v>0</v>
      </c>
      <c r="G1605" s="79" t="b">
        <v>0</v>
      </c>
    </row>
    <row r="1606" spans="1:7" ht="15">
      <c r="A1606" s="86" t="s">
        <v>3435</v>
      </c>
      <c r="B1606" s="79">
        <v>7</v>
      </c>
      <c r="C1606" s="104">
        <v>0.009118639112994488</v>
      </c>
      <c r="D1606" s="79" t="s">
        <v>2410</v>
      </c>
      <c r="E1606" s="79" t="b">
        <v>0</v>
      </c>
      <c r="F1606" s="79" t="b">
        <v>0</v>
      </c>
      <c r="G1606" s="79" t="b">
        <v>0</v>
      </c>
    </row>
    <row r="1607" spans="1:7" ht="15">
      <c r="A1607" s="86" t="s">
        <v>2493</v>
      </c>
      <c r="B1607" s="79">
        <v>5</v>
      </c>
      <c r="C1607" s="104">
        <v>0.00860085701897089</v>
      </c>
      <c r="D1607" s="79" t="s">
        <v>2410</v>
      </c>
      <c r="E1607" s="79" t="b">
        <v>0</v>
      </c>
      <c r="F1607" s="79" t="b">
        <v>0</v>
      </c>
      <c r="G1607" s="79" t="b">
        <v>0</v>
      </c>
    </row>
    <row r="1608" spans="1:7" ht="15">
      <c r="A1608" s="86" t="s">
        <v>887</v>
      </c>
      <c r="B1608" s="79">
        <v>5</v>
      </c>
      <c r="C1608" s="104">
        <v>0.00860085701897089</v>
      </c>
      <c r="D1608" s="79" t="s">
        <v>2410</v>
      </c>
      <c r="E1608" s="79" t="b">
        <v>0</v>
      </c>
      <c r="F1608" s="79" t="b">
        <v>0</v>
      </c>
      <c r="G1608" s="79" t="b">
        <v>0</v>
      </c>
    </row>
    <row r="1609" spans="1:7" ht="15">
      <c r="A1609" s="86" t="s">
        <v>851</v>
      </c>
      <c r="B1609" s="79">
        <v>5</v>
      </c>
      <c r="C1609" s="104">
        <v>0.011770124870633124</v>
      </c>
      <c r="D1609" s="79" t="s">
        <v>2410</v>
      </c>
      <c r="E1609" s="79" t="b">
        <v>0</v>
      </c>
      <c r="F1609" s="79" t="b">
        <v>0</v>
      </c>
      <c r="G1609" s="79" t="b">
        <v>0</v>
      </c>
    </row>
    <row r="1610" spans="1:7" ht="15">
      <c r="A1610" s="86" t="s">
        <v>2254</v>
      </c>
      <c r="B1610" s="79">
        <v>4</v>
      </c>
      <c r="C1610" s="104">
        <v>0.011428571428571429</v>
      </c>
      <c r="D1610" s="79" t="s">
        <v>2410</v>
      </c>
      <c r="E1610" s="79" t="b">
        <v>0</v>
      </c>
      <c r="F1610" s="79" t="b">
        <v>0</v>
      </c>
      <c r="G1610" s="79" t="b">
        <v>0</v>
      </c>
    </row>
    <row r="1611" spans="1:7" ht="15">
      <c r="A1611" s="86" t="s">
        <v>856</v>
      </c>
      <c r="B1611" s="79">
        <v>4</v>
      </c>
      <c r="C1611" s="104">
        <v>0.007988228620983072</v>
      </c>
      <c r="D1611" s="79" t="s">
        <v>2410</v>
      </c>
      <c r="E1611" s="79" t="b">
        <v>0</v>
      </c>
      <c r="F1611" s="79" t="b">
        <v>0</v>
      </c>
      <c r="G1611" s="79" t="b">
        <v>0</v>
      </c>
    </row>
    <row r="1612" spans="1:7" ht="15">
      <c r="A1612" s="86" t="s">
        <v>2432</v>
      </c>
      <c r="B1612" s="79">
        <v>4</v>
      </c>
      <c r="C1612" s="104">
        <v>0.007988228620983072</v>
      </c>
      <c r="D1612" s="79" t="s">
        <v>2410</v>
      </c>
      <c r="E1612" s="79" t="b">
        <v>0</v>
      </c>
      <c r="F1612" s="79" t="b">
        <v>0</v>
      </c>
      <c r="G1612" s="79" t="b">
        <v>0</v>
      </c>
    </row>
    <row r="1613" spans="1:7" ht="15">
      <c r="A1613" s="86" t="s">
        <v>855</v>
      </c>
      <c r="B1613" s="79">
        <v>3</v>
      </c>
      <c r="C1613" s="104">
        <v>0.007062074922379875</v>
      </c>
      <c r="D1613" s="79" t="s">
        <v>2410</v>
      </c>
      <c r="E1613" s="79" t="b">
        <v>0</v>
      </c>
      <c r="F1613" s="79" t="b">
        <v>0</v>
      </c>
      <c r="G1613" s="79" t="b">
        <v>0</v>
      </c>
    </row>
    <row r="1614" spans="1:7" ht="15">
      <c r="A1614" s="86" t="s">
        <v>946</v>
      </c>
      <c r="B1614" s="79">
        <v>3</v>
      </c>
      <c r="C1614" s="104">
        <v>0.007062074922379875</v>
      </c>
      <c r="D1614" s="79" t="s">
        <v>2410</v>
      </c>
      <c r="E1614" s="79" t="b">
        <v>0</v>
      </c>
      <c r="F1614" s="79" t="b">
        <v>0</v>
      </c>
      <c r="G1614" s="79" t="b">
        <v>0</v>
      </c>
    </row>
    <row r="1615" spans="1:7" ht="15">
      <c r="A1615" s="86" t="s">
        <v>2747</v>
      </c>
      <c r="B1615" s="79">
        <v>3</v>
      </c>
      <c r="C1615" s="104">
        <v>0.007062074922379875</v>
      </c>
      <c r="D1615" s="79" t="s">
        <v>2410</v>
      </c>
      <c r="E1615" s="79" t="b">
        <v>0</v>
      </c>
      <c r="F1615" s="79" t="b">
        <v>0</v>
      </c>
      <c r="G1615" s="79" t="b">
        <v>0</v>
      </c>
    </row>
    <row r="1616" spans="1:7" ht="15">
      <c r="A1616" s="86" t="s">
        <v>890</v>
      </c>
      <c r="B1616" s="79">
        <v>3</v>
      </c>
      <c r="C1616" s="104">
        <v>0.007062074922379875</v>
      </c>
      <c r="D1616" s="79" t="s">
        <v>2410</v>
      </c>
      <c r="E1616" s="79" t="b">
        <v>0</v>
      </c>
      <c r="F1616" s="79" t="b">
        <v>0</v>
      </c>
      <c r="G1616" s="79" t="b">
        <v>0</v>
      </c>
    </row>
    <row r="1617" spans="1:7" ht="15">
      <c r="A1617" s="86" t="s">
        <v>2799</v>
      </c>
      <c r="B1617" s="79">
        <v>3</v>
      </c>
      <c r="C1617" s="104">
        <v>0.007062074922379875</v>
      </c>
      <c r="D1617" s="79" t="s">
        <v>2410</v>
      </c>
      <c r="E1617" s="79" t="b">
        <v>0</v>
      </c>
      <c r="F1617" s="79" t="b">
        <v>0</v>
      </c>
      <c r="G1617" s="79" t="b">
        <v>0</v>
      </c>
    </row>
    <row r="1618" spans="1:7" ht="15">
      <c r="A1618" s="86" t="s">
        <v>852</v>
      </c>
      <c r="B1618" s="79">
        <v>3</v>
      </c>
      <c r="C1618" s="104">
        <v>0.007062074922379875</v>
      </c>
      <c r="D1618" s="79" t="s">
        <v>2410</v>
      </c>
      <c r="E1618" s="79" t="b">
        <v>0</v>
      </c>
      <c r="F1618" s="79" t="b">
        <v>0</v>
      </c>
      <c r="G1618" s="79" t="b">
        <v>0</v>
      </c>
    </row>
    <row r="1619" spans="1:7" ht="15">
      <c r="A1619" s="86" t="s">
        <v>2720</v>
      </c>
      <c r="B1619" s="79">
        <v>3</v>
      </c>
      <c r="C1619" s="104">
        <v>0.007062074922379875</v>
      </c>
      <c r="D1619" s="79" t="s">
        <v>2410</v>
      </c>
      <c r="E1619" s="79" t="b">
        <v>0</v>
      </c>
      <c r="F1619" s="79" t="b">
        <v>0</v>
      </c>
      <c r="G1619" s="79" t="b">
        <v>0</v>
      </c>
    </row>
    <row r="1620" spans="1:7" ht="15">
      <c r="A1620" s="86" t="s">
        <v>3444</v>
      </c>
      <c r="B1620" s="79">
        <v>3</v>
      </c>
      <c r="C1620" s="104">
        <v>0.007062074922379875</v>
      </c>
      <c r="D1620" s="79" t="s">
        <v>2410</v>
      </c>
      <c r="E1620" s="79" t="b">
        <v>0</v>
      </c>
      <c r="F1620" s="79" t="b">
        <v>0</v>
      </c>
      <c r="G1620" s="79" t="b">
        <v>0</v>
      </c>
    </row>
    <row r="1621" spans="1:7" ht="15">
      <c r="A1621" s="86" t="s">
        <v>3449</v>
      </c>
      <c r="B1621" s="79">
        <v>3</v>
      </c>
      <c r="C1621" s="104">
        <v>0.007062074922379875</v>
      </c>
      <c r="D1621" s="79" t="s">
        <v>2410</v>
      </c>
      <c r="E1621" s="79" t="b">
        <v>0</v>
      </c>
      <c r="F1621" s="79" t="b">
        <v>0</v>
      </c>
      <c r="G1621" s="79" t="b">
        <v>0</v>
      </c>
    </row>
    <row r="1622" spans="1:7" ht="15">
      <c r="A1622" s="86" t="s">
        <v>2438</v>
      </c>
      <c r="B1622" s="79">
        <v>3</v>
      </c>
      <c r="C1622" s="104">
        <v>0.007062074922379875</v>
      </c>
      <c r="D1622" s="79" t="s">
        <v>2410</v>
      </c>
      <c r="E1622" s="79" t="b">
        <v>0</v>
      </c>
      <c r="F1622" s="79" t="b">
        <v>0</v>
      </c>
      <c r="G1622" s="79" t="b">
        <v>0</v>
      </c>
    </row>
    <row r="1623" spans="1:7" ht="15">
      <c r="A1623" s="86" t="s">
        <v>3429</v>
      </c>
      <c r="B1623" s="79">
        <v>3</v>
      </c>
      <c r="C1623" s="104">
        <v>0.007062074922379875</v>
      </c>
      <c r="D1623" s="79" t="s">
        <v>2410</v>
      </c>
      <c r="E1623" s="79" t="b">
        <v>0</v>
      </c>
      <c r="F1623" s="79" t="b">
        <v>0</v>
      </c>
      <c r="G1623" s="79" t="b">
        <v>0</v>
      </c>
    </row>
    <row r="1624" spans="1:7" ht="15">
      <c r="A1624" s="86" t="s">
        <v>2448</v>
      </c>
      <c r="B1624" s="79">
        <v>3</v>
      </c>
      <c r="C1624" s="104">
        <v>0.007062074922379875</v>
      </c>
      <c r="D1624" s="79" t="s">
        <v>2410</v>
      </c>
      <c r="E1624" s="79" t="b">
        <v>0</v>
      </c>
      <c r="F1624" s="79" t="b">
        <v>0</v>
      </c>
      <c r="G1624" s="79" t="b">
        <v>0</v>
      </c>
    </row>
    <row r="1625" spans="1:7" ht="15">
      <c r="A1625" s="86" t="s">
        <v>2952</v>
      </c>
      <c r="B1625" s="79">
        <v>2</v>
      </c>
      <c r="C1625" s="104">
        <v>0.005714285714285714</v>
      </c>
      <c r="D1625" s="79" t="s">
        <v>2410</v>
      </c>
      <c r="E1625" s="79" t="b">
        <v>0</v>
      </c>
      <c r="F1625" s="79" t="b">
        <v>0</v>
      </c>
      <c r="G1625" s="79" t="b">
        <v>0</v>
      </c>
    </row>
    <row r="1626" spans="1:7" ht="15">
      <c r="A1626" s="86" t="s">
        <v>2953</v>
      </c>
      <c r="B1626" s="79">
        <v>2</v>
      </c>
      <c r="C1626" s="104">
        <v>0.005714285714285714</v>
      </c>
      <c r="D1626" s="79" t="s">
        <v>2410</v>
      </c>
      <c r="E1626" s="79" t="b">
        <v>0</v>
      </c>
      <c r="F1626" s="79" t="b">
        <v>0</v>
      </c>
      <c r="G1626" s="79" t="b">
        <v>0</v>
      </c>
    </row>
    <row r="1627" spans="1:7" ht="15">
      <c r="A1627" s="86" t="s">
        <v>2954</v>
      </c>
      <c r="B1627" s="79">
        <v>2</v>
      </c>
      <c r="C1627" s="104">
        <v>0.005714285714285714</v>
      </c>
      <c r="D1627" s="79" t="s">
        <v>2410</v>
      </c>
      <c r="E1627" s="79" t="b">
        <v>0</v>
      </c>
      <c r="F1627" s="79" t="b">
        <v>0</v>
      </c>
      <c r="G1627" s="79" t="b">
        <v>0</v>
      </c>
    </row>
    <row r="1628" spans="1:7" ht="15">
      <c r="A1628" s="86" t="s">
        <v>2955</v>
      </c>
      <c r="B1628" s="79">
        <v>2</v>
      </c>
      <c r="C1628" s="104">
        <v>0.005714285714285714</v>
      </c>
      <c r="D1628" s="79" t="s">
        <v>2410</v>
      </c>
      <c r="E1628" s="79" t="b">
        <v>0</v>
      </c>
      <c r="F1628" s="79" t="b">
        <v>0</v>
      </c>
      <c r="G1628" s="79" t="b">
        <v>0</v>
      </c>
    </row>
    <row r="1629" spans="1:7" ht="15">
      <c r="A1629" s="86" t="s">
        <v>2956</v>
      </c>
      <c r="B1629" s="79">
        <v>2</v>
      </c>
      <c r="C1629" s="104">
        <v>0.005714285714285714</v>
      </c>
      <c r="D1629" s="79" t="s">
        <v>2410</v>
      </c>
      <c r="E1629" s="79" t="b">
        <v>0</v>
      </c>
      <c r="F1629" s="79" t="b">
        <v>0</v>
      </c>
      <c r="G1629" s="79" t="b">
        <v>0</v>
      </c>
    </row>
    <row r="1630" spans="1:7" ht="15">
      <c r="A1630" s="86" t="s">
        <v>2957</v>
      </c>
      <c r="B1630" s="79">
        <v>2</v>
      </c>
      <c r="C1630" s="104">
        <v>0.005714285714285714</v>
      </c>
      <c r="D1630" s="79" t="s">
        <v>2410</v>
      </c>
      <c r="E1630" s="79" t="b">
        <v>0</v>
      </c>
      <c r="F1630" s="79" t="b">
        <v>0</v>
      </c>
      <c r="G1630" s="79" t="b">
        <v>0</v>
      </c>
    </row>
    <row r="1631" spans="1:7" ht="15">
      <c r="A1631" s="86" t="s">
        <v>2958</v>
      </c>
      <c r="B1631" s="79">
        <v>2</v>
      </c>
      <c r="C1631" s="104">
        <v>0.005714285714285714</v>
      </c>
      <c r="D1631" s="79" t="s">
        <v>2410</v>
      </c>
      <c r="E1631" s="79" t="b">
        <v>0</v>
      </c>
      <c r="F1631" s="79" t="b">
        <v>0</v>
      </c>
      <c r="G1631" s="79" t="b">
        <v>0</v>
      </c>
    </row>
    <row r="1632" spans="1:7" ht="15">
      <c r="A1632" s="86" t="s">
        <v>2959</v>
      </c>
      <c r="B1632" s="79">
        <v>2</v>
      </c>
      <c r="C1632" s="104">
        <v>0.005714285714285714</v>
      </c>
      <c r="D1632" s="79" t="s">
        <v>2410</v>
      </c>
      <c r="E1632" s="79" t="b">
        <v>0</v>
      </c>
      <c r="F1632" s="79" t="b">
        <v>0</v>
      </c>
      <c r="G1632" s="79" t="b">
        <v>0</v>
      </c>
    </row>
    <row r="1633" spans="1:7" ht="15">
      <c r="A1633" s="86" t="s">
        <v>2960</v>
      </c>
      <c r="B1633" s="79">
        <v>2</v>
      </c>
      <c r="C1633" s="104">
        <v>0.005714285714285714</v>
      </c>
      <c r="D1633" s="79" t="s">
        <v>2410</v>
      </c>
      <c r="E1633" s="79" t="b">
        <v>0</v>
      </c>
      <c r="F1633" s="79" t="b">
        <v>0</v>
      </c>
      <c r="G1633" s="79" t="b">
        <v>0</v>
      </c>
    </row>
    <row r="1634" spans="1:7" ht="15">
      <c r="A1634" s="86" t="s">
        <v>2961</v>
      </c>
      <c r="B1634" s="79">
        <v>2</v>
      </c>
      <c r="C1634" s="104">
        <v>0.005714285714285714</v>
      </c>
      <c r="D1634" s="79" t="s">
        <v>2410</v>
      </c>
      <c r="E1634" s="79" t="b">
        <v>0</v>
      </c>
      <c r="F1634" s="79" t="b">
        <v>0</v>
      </c>
      <c r="G1634" s="79" t="b">
        <v>0</v>
      </c>
    </row>
    <row r="1635" spans="1:7" ht="15">
      <c r="A1635" s="86" t="s">
        <v>2962</v>
      </c>
      <c r="B1635" s="79">
        <v>2</v>
      </c>
      <c r="C1635" s="104">
        <v>0.005714285714285714</v>
      </c>
      <c r="D1635" s="79" t="s">
        <v>2410</v>
      </c>
      <c r="E1635" s="79" t="b">
        <v>0</v>
      </c>
      <c r="F1635" s="79" t="b">
        <v>0</v>
      </c>
      <c r="G1635" s="79" t="b">
        <v>0</v>
      </c>
    </row>
    <row r="1636" spans="1:7" ht="15">
      <c r="A1636" s="86" t="s">
        <v>2963</v>
      </c>
      <c r="B1636" s="79">
        <v>2</v>
      </c>
      <c r="C1636" s="104">
        <v>0.005714285714285714</v>
      </c>
      <c r="D1636" s="79" t="s">
        <v>2410</v>
      </c>
      <c r="E1636" s="79" t="b">
        <v>0</v>
      </c>
      <c r="F1636" s="79" t="b">
        <v>0</v>
      </c>
      <c r="G1636" s="79" t="b">
        <v>0</v>
      </c>
    </row>
    <row r="1637" spans="1:7" ht="15">
      <c r="A1637" s="86" t="s">
        <v>2964</v>
      </c>
      <c r="B1637" s="79">
        <v>2</v>
      </c>
      <c r="C1637" s="104">
        <v>0.005714285714285714</v>
      </c>
      <c r="D1637" s="79" t="s">
        <v>2410</v>
      </c>
      <c r="E1637" s="79" t="b">
        <v>0</v>
      </c>
      <c r="F1637" s="79" t="b">
        <v>0</v>
      </c>
      <c r="G1637" s="79" t="b">
        <v>0</v>
      </c>
    </row>
    <row r="1638" spans="1:7" ht="15">
      <c r="A1638" s="86" t="s">
        <v>2965</v>
      </c>
      <c r="B1638" s="79">
        <v>2</v>
      </c>
      <c r="C1638" s="104">
        <v>0.005714285714285714</v>
      </c>
      <c r="D1638" s="79" t="s">
        <v>2410</v>
      </c>
      <c r="E1638" s="79" t="b">
        <v>0</v>
      </c>
      <c r="F1638" s="79" t="b">
        <v>0</v>
      </c>
      <c r="G1638" s="79" t="b">
        <v>0</v>
      </c>
    </row>
    <row r="1639" spans="1:7" ht="15">
      <c r="A1639" s="86" t="s">
        <v>2795</v>
      </c>
      <c r="B1639" s="79">
        <v>2</v>
      </c>
      <c r="C1639" s="104">
        <v>0.005714285714285714</v>
      </c>
      <c r="D1639" s="79" t="s">
        <v>2410</v>
      </c>
      <c r="E1639" s="79" t="b">
        <v>0</v>
      </c>
      <c r="F1639" s="79" t="b">
        <v>0</v>
      </c>
      <c r="G1639" s="79" t="b">
        <v>0</v>
      </c>
    </row>
    <row r="1640" spans="1:7" ht="15">
      <c r="A1640" s="86" t="s">
        <v>2966</v>
      </c>
      <c r="B1640" s="79">
        <v>2</v>
      </c>
      <c r="C1640" s="104">
        <v>0.005714285714285714</v>
      </c>
      <c r="D1640" s="79" t="s">
        <v>2410</v>
      </c>
      <c r="E1640" s="79" t="b">
        <v>0</v>
      </c>
      <c r="F1640" s="79" t="b">
        <v>0</v>
      </c>
      <c r="G1640" s="79" t="b">
        <v>0</v>
      </c>
    </row>
    <row r="1641" spans="1:7" ht="15">
      <c r="A1641" s="86" t="s">
        <v>2967</v>
      </c>
      <c r="B1641" s="79">
        <v>2</v>
      </c>
      <c r="C1641" s="104">
        <v>0.005714285714285714</v>
      </c>
      <c r="D1641" s="79" t="s">
        <v>2410</v>
      </c>
      <c r="E1641" s="79" t="b">
        <v>0</v>
      </c>
      <c r="F1641" s="79" t="b">
        <v>0</v>
      </c>
      <c r="G1641" s="79" t="b">
        <v>0</v>
      </c>
    </row>
    <row r="1642" spans="1:7" ht="15">
      <c r="A1642" s="86" t="s">
        <v>2968</v>
      </c>
      <c r="B1642" s="79">
        <v>2</v>
      </c>
      <c r="C1642" s="104">
        <v>0.005714285714285714</v>
      </c>
      <c r="D1642" s="79" t="s">
        <v>2410</v>
      </c>
      <c r="E1642" s="79" t="b">
        <v>0</v>
      </c>
      <c r="F1642" s="79" t="b">
        <v>0</v>
      </c>
      <c r="G1642" s="79" t="b">
        <v>0</v>
      </c>
    </row>
    <row r="1643" spans="1:7" ht="15">
      <c r="A1643" s="86" t="s">
        <v>2969</v>
      </c>
      <c r="B1643" s="79">
        <v>2</v>
      </c>
      <c r="C1643" s="104">
        <v>0.005714285714285714</v>
      </c>
      <c r="D1643" s="79" t="s">
        <v>2410</v>
      </c>
      <c r="E1643" s="79" t="b">
        <v>0</v>
      </c>
      <c r="F1643" s="79" t="b">
        <v>0</v>
      </c>
      <c r="G1643" s="79" t="b">
        <v>0</v>
      </c>
    </row>
    <row r="1644" spans="1:7" ht="15">
      <c r="A1644" s="86" t="s">
        <v>2970</v>
      </c>
      <c r="B1644" s="79">
        <v>2</v>
      </c>
      <c r="C1644" s="104">
        <v>0.005714285714285714</v>
      </c>
      <c r="D1644" s="79" t="s">
        <v>2410</v>
      </c>
      <c r="E1644" s="79" t="b">
        <v>0</v>
      </c>
      <c r="F1644" s="79" t="b">
        <v>0</v>
      </c>
      <c r="G1644" s="79" t="b">
        <v>0</v>
      </c>
    </row>
    <row r="1645" spans="1:7" ht="15">
      <c r="A1645" s="86" t="s">
        <v>2971</v>
      </c>
      <c r="B1645" s="79">
        <v>2</v>
      </c>
      <c r="C1645" s="104">
        <v>0.005714285714285714</v>
      </c>
      <c r="D1645" s="79" t="s">
        <v>2410</v>
      </c>
      <c r="E1645" s="79" t="b">
        <v>0</v>
      </c>
      <c r="F1645" s="79" t="b">
        <v>0</v>
      </c>
      <c r="G1645" s="79" t="b">
        <v>0</v>
      </c>
    </row>
    <row r="1646" spans="1:7" ht="15">
      <c r="A1646" s="86" t="s">
        <v>2972</v>
      </c>
      <c r="B1646" s="79">
        <v>2</v>
      </c>
      <c r="C1646" s="104">
        <v>0.005714285714285714</v>
      </c>
      <c r="D1646" s="79" t="s">
        <v>2410</v>
      </c>
      <c r="E1646" s="79" t="b">
        <v>0</v>
      </c>
      <c r="F1646" s="79" t="b">
        <v>0</v>
      </c>
      <c r="G1646" s="79" t="b">
        <v>0</v>
      </c>
    </row>
    <row r="1647" spans="1:7" ht="15">
      <c r="A1647" s="86" t="s">
        <v>241</v>
      </c>
      <c r="B1647" s="79">
        <v>2</v>
      </c>
      <c r="C1647" s="104">
        <v>0.005714285714285714</v>
      </c>
      <c r="D1647" s="79" t="s">
        <v>2410</v>
      </c>
      <c r="E1647" s="79" t="b">
        <v>0</v>
      </c>
      <c r="F1647" s="79" t="b">
        <v>0</v>
      </c>
      <c r="G1647" s="79" t="b">
        <v>0</v>
      </c>
    </row>
    <row r="1648" spans="1:7" ht="15">
      <c r="A1648" s="86" t="s">
        <v>2498</v>
      </c>
      <c r="B1648" s="79">
        <v>2</v>
      </c>
      <c r="C1648" s="104">
        <v>0.005714285714285714</v>
      </c>
      <c r="D1648" s="79" t="s">
        <v>2410</v>
      </c>
      <c r="E1648" s="79" t="b">
        <v>0</v>
      </c>
      <c r="F1648" s="79" t="b">
        <v>0</v>
      </c>
      <c r="G1648" s="79" t="b">
        <v>0</v>
      </c>
    </row>
    <row r="1649" spans="1:7" ht="15">
      <c r="A1649" s="86" t="s">
        <v>2852</v>
      </c>
      <c r="B1649" s="79">
        <v>2</v>
      </c>
      <c r="C1649" s="104">
        <v>0.005714285714285714</v>
      </c>
      <c r="D1649" s="79" t="s">
        <v>2410</v>
      </c>
      <c r="E1649" s="79" t="b">
        <v>0</v>
      </c>
      <c r="F1649" s="79" t="b">
        <v>0</v>
      </c>
      <c r="G1649" s="79" t="b">
        <v>0</v>
      </c>
    </row>
    <row r="1650" spans="1:7" ht="15">
      <c r="A1650" s="86" t="s">
        <v>2449</v>
      </c>
      <c r="B1650" s="79">
        <v>2</v>
      </c>
      <c r="C1650" s="104">
        <v>0.005714285714285714</v>
      </c>
      <c r="D1650" s="79" t="s">
        <v>2410</v>
      </c>
      <c r="E1650" s="79" t="b">
        <v>0</v>
      </c>
      <c r="F1650" s="79" t="b">
        <v>0</v>
      </c>
      <c r="G1650" s="79" t="b">
        <v>0</v>
      </c>
    </row>
    <row r="1651" spans="1:7" ht="15">
      <c r="A1651" s="86" t="s">
        <v>2444</v>
      </c>
      <c r="B1651" s="79">
        <v>2</v>
      </c>
      <c r="C1651" s="104">
        <v>0.005714285714285714</v>
      </c>
      <c r="D1651" s="79" t="s">
        <v>2410</v>
      </c>
      <c r="E1651" s="79" t="b">
        <v>0</v>
      </c>
      <c r="F1651" s="79" t="b">
        <v>0</v>
      </c>
      <c r="G1651" s="79" t="b">
        <v>0</v>
      </c>
    </row>
    <row r="1652" spans="1:7" ht="15">
      <c r="A1652" s="86" t="s">
        <v>2589</v>
      </c>
      <c r="B1652" s="79">
        <v>2</v>
      </c>
      <c r="C1652" s="104">
        <v>0.005714285714285714</v>
      </c>
      <c r="D1652" s="79" t="s">
        <v>2410</v>
      </c>
      <c r="E1652" s="79" t="b">
        <v>0</v>
      </c>
      <c r="F1652" s="79" t="b">
        <v>0</v>
      </c>
      <c r="G1652" s="79" t="b">
        <v>0</v>
      </c>
    </row>
    <row r="1653" spans="1:7" ht="15">
      <c r="A1653" s="86" t="s">
        <v>2429</v>
      </c>
      <c r="B1653" s="79">
        <v>2</v>
      </c>
      <c r="C1653" s="104">
        <v>0.005714285714285714</v>
      </c>
      <c r="D1653" s="79" t="s">
        <v>2410</v>
      </c>
      <c r="E1653" s="79" t="b">
        <v>0</v>
      </c>
      <c r="F1653" s="79" t="b">
        <v>0</v>
      </c>
      <c r="G1653" s="79" t="b">
        <v>0</v>
      </c>
    </row>
    <row r="1654" spans="1:7" ht="15">
      <c r="A1654" s="86" t="s">
        <v>2517</v>
      </c>
      <c r="B1654" s="79">
        <v>2</v>
      </c>
      <c r="C1654" s="104">
        <v>0.005714285714285714</v>
      </c>
      <c r="D1654" s="79" t="s">
        <v>2410</v>
      </c>
      <c r="E1654" s="79" t="b">
        <v>0</v>
      </c>
      <c r="F1654" s="79" t="b">
        <v>0</v>
      </c>
      <c r="G1654" s="79" t="b">
        <v>0</v>
      </c>
    </row>
    <row r="1655" spans="1:7" ht="15">
      <c r="A1655" s="86" t="s">
        <v>2675</v>
      </c>
      <c r="B1655" s="79">
        <v>2</v>
      </c>
      <c r="C1655" s="104">
        <v>0.005714285714285714</v>
      </c>
      <c r="D1655" s="79" t="s">
        <v>2410</v>
      </c>
      <c r="E1655" s="79" t="b">
        <v>0</v>
      </c>
      <c r="F1655" s="79" t="b">
        <v>0</v>
      </c>
      <c r="G1655" s="79" t="b">
        <v>0</v>
      </c>
    </row>
    <row r="1656" spans="1:7" ht="15">
      <c r="A1656" s="86" t="s">
        <v>2610</v>
      </c>
      <c r="B1656" s="79">
        <v>2</v>
      </c>
      <c r="C1656" s="104">
        <v>0.005714285714285714</v>
      </c>
      <c r="D1656" s="79" t="s">
        <v>2410</v>
      </c>
      <c r="E1656" s="79" t="b">
        <v>0</v>
      </c>
      <c r="F1656" s="79" t="b">
        <v>0</v>
      </c>
      <c r="G1656" s="79" t="b">
        <v>0</v>
      </c>
    </row>
    <row r="1657" spans="1:7" ht="15">
      <c r="A1657" s="86" t="s">
        <v>2764</v>
      </c>
      <c r="B1657" s="79">
        <v>2</v>
      </c>
      <c r="C1657" s="104">
        <v>0.005714285714285714</v>
      </c>
      <c r="D1657" s="79" t="s">
        <v>2410</v>
      </c>
      <c r="E1657" s="79" t="b">
        <v>0</v>
      </c>
      <c r="F1657" s="79" t="b">
        <v>0</v>
      </c>
      <c r="G1657" s="79" t="b">
        <v>0</v>
      </c>
    </row>
    <row r="1658" spans="1:7" ht="15">
      <c r="A1658" s="86" t="s">
        <v>2308</v>
      </c>
      <c r="B1658" s="79">
        <v>2</v>
      </c>
      <c r="C1658" s="104">
        <v>0.005714285714285714</v>
      </c>
      <c r="D1658" s="79" t="s">
        <v>2410</v>
      </c>
      <c r="E1658" s="79" t="b">
        <v>0</v>
      </c>
      <c r="F1658" s="79" t="b">
        <v>0</v>
      </c>
      <c r="G1658" s="79" t="b">
        <v>0</v>
      </c>
    </row>
    <row r="1659" spans="1:7" ht="15">
      <c r="A1659" s="86" t="s">
        <v>933</v>
      </c>
      <c r="B1659" s="79">
        <v>2</v>
      </c>
      <c r="C1659" s="104">
        <v>0.005714285714285714</v>
      </c>
      <c r="D1659" s="79" t="s">
        <v>2410</v>
      </c>
      <c r="E1659" s="79" t="b">
        <v>0</v>
      </c>
      <c r="F1659" s="79" t="b">
        <v>0</v>
      </c>
      <c r="G1659" s="79" t="b">
        <v>0</v>
      </c>
    </row>
    <row r="1660" spans="1:7" ht="15">
      <c r="A1660" s="86" t="s">
        <v>2537</v>
      </c>
      <c r="B1660" s="79">
        <v>2</v>
      </c>
      <c r="C1660" s="104">
        <v>0.005714285714285714</v>
      </c>
      <c r="D1660" s="79" t="s">
        <v>2410</v>
      </c>
      <c r="E1660" s="79" t="b">
        <v>0</v>
      </c>
      <c r="F1660" s="79" t="b">
        <v>0</v>
      </c>
      <c r="G1660" s="79" t="b">
        <v>0</v>
      </c>
    </row>
    <row r="1661" spans="1:7" ht="15">
      <c r="A1661" s="86" t="s">
        <v>2467</v>
      </c>
      <c r="B1661" s="79">
        <v>2</v>
      </c>
      <c r="C1661" s="104">
        <v>0.005714285714285714</v>
      </c>
      <c r="D1661" s="79" t="s">
        <v>2410</v>
      </c>
      <c r="E1661" s="79" t="b">
        <v>0</v>
      </c>
      <c r="F1661" s="79" t="b">
        <v>0</v>
      </c>
      <c r="G1661" s="79" t="b">
        <v>0</v>
      </c>
    </row>
    <row r="1662" spans="1:7" ht="15">
      <c r="A1662" s="86" t="s">
        <v>2519</v>
      </c>
      <c r="B1662" s="79">
        <v>2</v>
      </c>
      <c r="C1662" s="104">
        <v>0.007434457118079893</v>
      </c>
      <c r="D1662" s="79" t="s">
        <v>2410</v>
      </c>
      <c r="E1662" s="79" t="b">
        <v>1</v>
      </c>
      <c r="F1662" s="79" t="b">
        <v>0</v>
      </c>
      <c r="G1662" s="79" t="b">
        <v>0</v>
      </c>
    </row>
    <row r="1663" spans="1:7" ht="15">
      <c r="A1663" s="86" t="s">
        <v>3450</v>
      </c>
      <c r="B1663" s="79">
        <v>2</v>
      </c>
      <c r="C1663" s="104">
        <v>0.007434457118079893</v>
      </c>
      <c r="D1663" s="79" t="s">
        <v>2410</v>
      </c>
      <c r="E1663" s="79" t="b">
        <v>0</v>
      </c>
      <c r="F1663" s="79" t="b">
        <v>0</v>
      </c>
      <c r="G1663" s="79" t="b">
        <v>0</v>
      </c>
    </row>
    <row r="1664" spans="1:7" ht="15">
      <c r="A1664" s="86" t="s">
        <v>285</v>
      </c>
      <c r="B1664" s="79">
        <v>2</v>
      </c>
      <c r="C1664" s="104">
        <v>0.005714285714285714</v>
      </c>
      <c r="D1664" s="79" t="s">
        <v>2410</v>
      </c>
      <c r="E1664" s="79" t="b">
        <v>0</v>
      </c>
      <c r="F1664" s="79" t="b">
        <v>0</v>
      </c>
      <c r="G1664" s="79" t="b">
        <v>0</v>
      </c>
    </row>
    <row r="1665" spans="1:7" ht="15">
      <c r="A1665" s="86" t="s">
        <v>2727</v>
      </c>
      <c r="B1665" s="79">
        <v>2</v>
      </c>
      <c r="C1665" s="104">
        <v>0.005714285714285714</v>
      </c>
      <c r="D1665" s="79" t="s">
        <v>2410</v>
      </c>
      <c r="E1665" s="79" t="b">
        <v>0</v>
      </c>
      <c r="F1665" s="79" t="b">
        <v>0</v>
      </c>
      <c r="G1665" s="79" t="b">
        <v>0</v>
      </c>
    </row>
    <row r="1666" spans="1:7" ht="15">
      <c r="A1666" s="86" t="s">
        <v>2649</v>
      </c>
      <c r="B1666" s="79">
        <v>2</v>
      </c>
      <c r="C1666" s="104">
        <v>0.005714285714285714</v>
      </c>
      <c r="D1666" s="79" t="s">
        <v>2410</v>
      </c>
      <c r="E1666" s="79" t="b">
        <v>0</v>
      </c>
      <c r="F1666" s="79" t="b">
        <v>0</v>
      </c>
      <c r="G1666" s="79" t="b">
        <v>0</v>
      </c>
    </row>
    <row r="1667" spans="1:7" ht="15">
      <c r="A1667" s="86" t="s">
        <v>2594</v>
      </c>
      <c r="B1667" s="79">
        <v>2</v>
      </c>
      <c r="C1667" s="104">
        <v>0.005714285714285714</v>
      </c>
      <c r="D1667" s="79" t="s">
        <v>2410</v>
      </c>
      <c r="E1667" s="79" t="b">
        <v>0</v>
      </c>
      <c r="F1667" s="79" t="b">
        <v>0</v>
      </c>
      <c r="G1667" s="79" t="b">
        <v>0</v>
      </c>
    </row>
    <row r="1668" spans="1:7" ht="15">
      <c r="A1668" s="86" t="s">
        <v>854</v>
      </c>
      <c r="B1668" s="79">
        <v>2</v>
      </c>
      <c r="C1668" s="104">
        <v>0.005714285714285714</v>
      </c>
      <c r="D1668" s="79" t="s">
        <v>2410</v>
      </c>
      <c r="E1668" s="79" t="b">
        <v>0</v>
      </c>
      <c r="F1668" s="79" t="b">
        <v>0</v>
      </c>
      <c r="G1668" s="79" t="b">
        <v>0</v>
      </c>
    </row>
    <row r="1669" spans="1:7" ht="15">
      <c r="A1669" s="86" t="s">
        <v>2672</v>
      </c>
      <c r="B1669" s="79">
        <v>2</v>
      </c>
      <c r="C1669" s="104">
        <v>0.005714285714285714</v>
      </c>
      <c r="D1669" s="79" t="s">
        <v>2410</v>
      </c>
      <c r="E1669" s="79" t="b">
        <v>0</v>
      </c>
      <c r="F1669" s="79" t="b">
        <v>0</v>
      </c>
      <c r="G1669" s="79" t="b">
        <v>0</v>
      </c>
    </row>
    <row r="1670" spans="1:7" ht="15">
      <c r="A1670" s="86" t="s">
        <v>987</v>
      </c>
      <c r="B1670" s="79">
        <v>2</v>
      </c>
      <c r="C1670" s="104">
        <v>0.005714285714285714</v>
      </c>
      <c r="D1670" s="79" t="s">
        <v>2410</v>
      </c>
      <c r="E1670" s="79" t="b">
        <v>0</v>
      </c>
      <c r="F1670" s="79" t="b">
        <v>0</v>
      </c>
      <c r="G1670" s="79" t="b">
        <v>0</v>
      </c>
    </row>
    <row r="1671" spans="1:7" ht="15">
      <c r="A1671" s="86" t="s">
        <v>2541</v>
      </c>
      <c r="B1671" s="79">
        <v>2</v>
      </c>
      <c r="C1671" s="104">
        <v>0.005714285714285714</v>
      </c>
      <c r="D1671" s="79" t="s">
        <v>2410</v>
      </c>
      <c r="E1671" s="79" t="b">
        <v>0</v>
      </c>
      <c r="F1671" s="79" t="b">
        <v>0</v>
      </c>
      <c r="G1671" s="79" t="b">
        <v>0</v>
      </c>
    </row>
    <row r="1672" spans="1:7" ht="15">
      <c r="A1672" s="86" t="s">
        <v>993</v>
      </c>
      <c r="B1672" s="79">
        <v>2</v>
      </c>
      <c r="C1672" s="104">
        <v>0.005714285714285714</v>
      </c>
      <c r="D1672" s="79" t="s">
        <v>2410</v>
      </c>
      <c r="E1672" s="79" t="b">
        <v>1</v>
      </c>
      <c r="F1672" s="79" t="b">
        <v>0</v>
      </c>
      <c r="G1672" s="79" t="b">
        <v>0</v>
      </c>
    </row>
    <row r="1673" spans="1:7" ht="15">
      <c r="A1673" s="86" t="s">
        <v>2511</v>
      </c>
      <c r="B1673" s="79">
        <v>2</v>
      </c>
      <c r="C1673" s="104">
        <v>0.005714285714285714</v>
      </c>
      <c r="D1673" s="79" t="s">
        <v>2410</v>
      </c>
      <c r="E1673" s="79" t="b">
        <v>0</v>
      </c>
      <c r="F1673" s="79" t="b">
        <v>0</v>
      </c>
      <c r="G1673" s="79" t="b">
        <v>0</v>
      </c>
    </row>
    <row r="1674" spans="1:7" ht="15">
      <c r="A1674" s="86" t="s">
        <v>2530</v>
      </c>
      <c r="B1674" s="79">
        <v>2</v>
      </c>
      <c r="C1674" s="104">
        <v>0.005714285714285714</v>
      </c>
      <c r="D1674" s="79" t="s">
        <v>2410</v>
      </c>
      <c r="E1674" s="79" t="b">
        <v>0</v>
      </c>
      <c r="F1674" s="79" t="b">
        <v>0</v>
      </c>
      <c r="G1674" s="79" t="b">
        <v>0</v>
      </c>
    </row>
    <row r="1675" spans="1:7" ht="15">
      <c r="A1675" s="86" t="s">
        <v>3062</v>
      </c>
      <c r="B1675" s="79">
        <v>2</v>
      </c>
      <c r="C1675" s="104">
        <v>0.005714285714285714</v>
      </c>
      <c r="D1675" s="79" t="s">
        <v>2410</v>
      </c>
      <c r="E1675" s="79" t="b">
        <v>0</v>
      </c>
      <c r="F1675" s="79" t="b">
        <v>0</v>
      </c>
      <c r="G1675" s="79" t="b">
        <v>0</v>
      </c>
    </row>
    <row r="1676" spans="1:7" ht="15">
      <c r="A1676" s="86" t="s">
        <v>2428</v>
      </c>
      <c r="B1676" s="79">
        <v>12</v>
      </c>
      <c r="C1676" s="104">
        <v>0.0029319761882020392</v>
      </c>
      <c r="D1676" s="79" t="s">
        <v>2411</v>
      </c>
      <c r="E1676" s="79" t="b">
        <v>0</v>
      </c>
      <c r="F1676" s="79" t="b">
        <v>0</v>
      </c>
      <c r="G1676" s="79" t="b">
        <v>0</v>
      </c>
    </row>
    <row r="1677" spans="1:7" ht="15">
      <c r="A1677" s="86" t="s">
        <v>292</v>
      </c>
      <c r="B1677" s="79">
        <v>8</v>
      </c>
      <c r="C1677" s="104">
        <v>0.00878919695369288</v>
      </c>
      <c r="D1677" s="79" t="s">
        <v>2411</v>
      </c>
      <c r="E1677" s="79" t="b">
        <v>0</v>
      </c>
      <c r="F1677" s="79" t="b">
        <v>0</v>
      </c>
      <c r="G1677" s="79" t="b">
        <v>0</v>
      </c>
    </row>
    <row r="1678" spans="1:7" ht="15">
      <c r="A1678" s="86" t="s">
        <v>2431</v>
      </c>
      <c r="B1678" s="79">
        <v>6</v>
      </c>
      <c r="C1678" s="104">
        <v>0.00979178170822378</v>
      </c>
      <c r="D1678" s="79" t="s">
        <v>2411</v>
      </c>
      <c r="E1678" s="79" t="b">
        <v>0</v>
      </c>
      <c r="F1678" s="79" t="b">
        <v>1</v>
      </c>
      <c r="G1678" s="79" t="b">
        <v>0</v>
      </c>
    </row>
    <row r="1679" spans="1:7" ht="15">
      <c r="A1679" s="86" t="s">
        <v>3433</v>
      </c>
      <c r="B1679" s="79">
        <v>5</v>
      </c>
      <c r="C1679" s="104">
        <v>0.00992824898449408</v>
      </c>
      <c r="D1679" s="79" t="s">
        <v>2411</v>
      </c>
      <c r="E1679" s="79" t="b">
        <v>0</v>
      </c>
      <c r="F1679" s="79" t="b">
        <v>0</v>
      </c>
      <c r="G1679" s="79" t="b">
        <v>0</v>
      </c>
    </row>
    <row r="1680" spans="1:7" ht="15">
      <c r="A1680" s="86" t="s">
        <v>3447</v>
      </c>
      <c r="B1680" s="79">
        <v>4</v>
      </c>
      <c r="C1680" s="104">
        <v>0.007942599187595266</v>
      </c>
      <c r="D1680" s="79" t="s">
        <v>2411</v>
      </c>
      <c r="E1680" s="79" t="b">
        <v>0</v>
      </c>
      <c r="F1680" s="79" t="b">
        <v>0</v>
      </c>
      <c r="G1680" s="79" t="b">
        <v>0</v>
      </c>
    </row>
    <row r="1681" spans="1:7" ht="15">
      <c r="A1681" s="86" t="s">
        <v>3438</v>
      </c>
      <c r="B1681" s="79">
        <v>4</v>
      </c>
      <c r="C1681" s="104">
        <v>0.007942599187595266</v>
      </c>
      <c r="D1681" s="79" t="s">
        <v>2411</v>
      </c>
      <c r="E1681" s="79" t="b">
        <v>0</v>
      </c>
      <c r="F1681" s="79" t="b">
        <v>0</v>
      </c>
      <c r="G1681" s="79" t="b">
        <v>0</v>
      </c>
    </row>
    <row r="1682" spans="1:7" ht="15">
      <c r="A1682" s="86" t="s">
        <v>856</v>
      </c>
      <c r="B1682" s="79">
        <v>4</v>
      </c>
      <c r="C1682" s="104">
        <v>0.007942599187595266</v>
      </c>
      <c r="D1682" s="79" t="s">
        <v>2411</v>
      </c>
      <c r="E1682" s="79" t="b">
        <v>0</v>
      </c>
      <c r="F1682" s="79" t="b">
        <v>0</v>
      </c>
      <c r="G1682" s="79" t="b">
        <v>0</v>
      </c>
    </row>
    <row r="1683" spans="1:7" ht="15">
      <c r="A1683" s="86" t="s">
        <v>1115</v>
      </c>
      <c r="B1683" s="79">
        <v>3</v>
      </c>
      <c r="C1683" s="104">
        <v>0.007324891762320171</v>
      </c>
      <c r="D1683" s="79" t="s">
        <v>2411</v>
      </c>
      <c r="E1683" s="79" t="b">
        <v>0</v>
      </c>
      <c r="F1683" s="79" t="b">
        <v>0</v>
      </c>
      <c r="G1683" s="79" t="b">
        <v>0</v>
      </c>
    </row>
    <row r="1684" spans="1:7" ht="15">
      <c r="A1684" s="86" t="s">
        <v>2444</v>
      </c>
      <c r="B1684" s="79">
        <v>3</v>
      </c>
      <c r="C1684" s="104">
        <v>0.00925289824833128</v>
      </c>
      <c r="D1684" s="79" t="s">
        <v>2411</v>
      </c>
      <c r="E1684" s="79" t="b">
        <v>0</v>
      </c>
      <c r="F1684" s="79" t="b">
        <v>0</v>
      </c>
      <c r="G1684" s="79" t="b">
        <v>0</v>
      </c>
    </row>
    <row r="1685" spans="1:7" ht="15">
      <c r="A1685" s="86" t="s">
        <v>3469</v>
      </c>
      <c r="B1685" s="79">
        <v>3</v>
      </c>
      <c r="C1685" s="104">
        <v>0.007324891762320171</v>
      </c>
      <c r="D1685" s="79" t="s">
        <v>2411</v>
      </c>
      <c r="E1685" s="79" t="b">
        <v>0</v>
      </c>
      <c r="F1685" s="79" t="b">
        <v>0</v>
      </c>
      <c r="G1685" s="79" t="b">
        <v>0</v>
      </c>
    </row>
    <row r="1686" spans="1:7" ht="15">
      <c r="A1686" s="86" t="s">
        <v>3455</v>
      </c>
      <c r="B1686" s="79">
        <v>3</v>
      </c>
      <c r="C1686" s="104">
        <v>0.007324891762320171</v>
      </c>
      <c r="D1686" s="79" t="s">
        <v>2411</v>
      </c>
      <c r="E1686" s="79" t="b">
        <v>0</v>
      </c>
      <c r="F1686" s="79" t="b">
        <v>0</v>
      </c>
      <c r="G1686" s="79" t="b">
        <v>0</v>
      </c>
    </row>
    <row r="1687" spans="1:7" ht="15">
      <c r="A1687" s="86" t="s">
        <v>3456</v>
      </c>
      <c r="B1687" s="79">
        <v>3</v>
      </c>
      <c r="C1687" s="104">
        <v>0.007324891762320171</v>
      </c>
      <c r="D1687" s="79" t="s">
        <v>2411</v>
      </c>
      <c r="E1687" s="79" t="b">
        <v>0</v>
      </c>
      <c r="F1687" s="79" t="b">
        <v>0</v>
      </c>
      <c r="G1687" s="79" t="b">
        <v>0</v>
      </c>
    </row>
    <row r="1688" spans="1:7" ht="15">
      <c r="A1688" s="86" t="s">
        <v>3458</v>
      </c>
      <c r="B1688" s="79">
        <v>3</v>
      </c>
      <c r="C1688" s="104">
        <v>0.007324891762320171</v>
      </c>
      <c r="D1688" s="79" t="s">
        <v>2411</v>
      </c>
      <c r="E1688" s="79" t="b">
        <v>0</v>
      </c>
      <c r="F1688" s="79" t="b">
        <v>0</v>
      </c>
      <c r="G1688" s="79" t="b">
        <v>0</v>
      </c>
    </row>
    <row r="1689" spans="1:7" ht="15">
      <c r="A1689" s="86" t="s">
        <v>2906</v>
      </c>
      <c r="B1689" s="79">
        <v>3</v>
      </c>
      <c r="C1689" s="104">
        <v>0.007324891762320171</v>
      </c>
      <c r="D1689" s="79" t="s">
        <v>2411</v>
      </c>
      <c r="E1689" s="79" t="b">
        <v>0</v>
      </c>
      <c r="F1689" s="79" t="b">
        <v>0</v>
      </c>
      <c r="G1689" s="79" t="b">
        <v>0</v>
      </c>
    </row>
    <row r="1690" spans="1:7" ht="15">
      <c r="A1690" s="86" t="s">
        <v>2907</v>
      </c>
      <c r="B1690" s="79">
        <v>3</v>
      </c>
      <c r="C1690" s="104">
        <v>0.007324891762320171</v>
      </c>
      <c r="D1690" s="79" t="s">
        <v>2411</v>
      </c>
      <c r="E1690" s="79" t="b">
        <v>0</v>
      </c>
      <c r="F1690" s="79" t="b">
        <v>0</v>
      </c>
      <c r="G1690" s="79" t="b">
        <v>0</v>
      </c>
    </row>
    <row r="1691" spans="1:7" ht="15">
      <c r="A1691" s="86" t="s">
        <v>2703</v>
      </c>
      <c r="B1691" s="79">
        <v>3</v>
      </c>
      <c r="C1691" s="104">
        <v>0.007324891762320171</v>
      </c>
      <c r="D1691" s="79" t="s">
        <v>2411</v>
      </c>
      <c r="E1691" s="79" t="b">
        <v>0</v>
      </c>
      <c r="F1691" s="79" t="b">
        <v>0</v>
      </c>
      <c r="G1691" s="79" t="b">
        <v>0</v>
      </c>
    </row>
    <row r="1692" spans="1:7" ht="15">
      <c r="A1692" s="86" t="s">
        <v>2908</v>
      </c>
      <c r="B1692" s="79">
        <v>3</v>
      </c>
      <c r="C1692" s="104">
        <v>0.007324891762320171</v>
      </c>
      <c r="D1692" s="79" t="s">
        <v>2411</v>
      </c>
      <c r="E1692" s="79" t="b">
        <v>0</v>
      </c>
      <c r="F1692" s="79" t="b">
        <v>0</v>
      </c>
      <c r="G1692" s="79" t="b">
        <v>0</v>
      </c>
    </row>
    <row r="1693" spans="1:7" ht="15">
      <c r="A1693" s="86" t="s">
        <v>2833</v>
      </c>
      <c r="B1693" s="79">
        <v>3</v>
      </c>
      <c r="C1693" s="104">
        <v>0.007324891762320171</v>
      </c>
      <c r="D1693" s="79" t="s">
        <v>2411</v>
      </c>
      <c r="E1693" s="79" t="b">
        <v>0</v>
      </c>
      <c r="F1693" s="79" t="b">
        <v>0</v>
      </c>
      <c r="G1693" s="79" t="b">
        <v>0</v>
      </c>
    </row>
    <row r="1694" spans="1:7" ht="15">
      <c r="A1694" s="86" t="s">
        <v>2909</v>
      </c>
      <c r="B1694" s="79">
        <v>3</v>
      </c>
      <c r="C1694" s="104">
        <v>0.007324891762320171</v>
      </c>
      <c r="D1694" s="79" t="s">
        <v>2411</v>
      </c>
      <c r="E1694" s="79" t="b">
        <v>0</v>
      </c>
      <c r="F1694" s="79" t="b">
        <v>0</v>
      </c>
      <c r="G1694" s="79" t="b">
        <v>0</v>
      </c>
    </row>
    <row r="1695" spans="1:7" ht="15">
      <c r="A1695" s="86" t="s">
        <v>2498</v>
      </c>
      <c r="B1695" s="79">
        <v>2</v>
      </c>
      <c r="C1695" s="104">
        <v>0.006168598832220852</v>
      </c>
      <c r="D1695" s="79" t="s">
        <v>2411</v>
      </c>
      <c r="E1695" s="79" t="b">
        <v>0</v>
      </c>
      <c r="F1695" s="79" t="b">
        <v>0</v>
      </c>
      <c r="G1695" s="79" t="b">
        <v>0</v>
      </c>
    </row>
    <row r="1696" spans="1:7" ht="15">
      <c r="A1696" s="86" t="s">
        <v>991</v>
      </c>
      <c r="B1696" s="79">
        <v>2</v>
      </c>
      <c r="C1696" s="104">
        <v>0.006168598832220852</v>
      </c>
      <c r="D1696" s="79" t="s">
        <v>2411</v>
      </c>
      <c r="E1696" s="79" t="b">
        <v>0</v>
      </c>
      <c r="F1696" s="79" t="b">
        <v>0</v>
      </c>
      <c r="G1696" s="79" t="b">
        <v>0</v>
      </c>
    </row>
    <row r="1697" spans="1:7" ht="15">
      <c r="A1697" s="86" t="s">
        <v>1002</v>
      </c>
      <c r="B1697" s="79">
        <v>2</v>
      </c>
      <c r="C1697" s="104">
        <v>0.006168598832220852</v>
      </c>
      <c r="D1697" s="79" t="s">
        <v>2411</v>
      </c>
      <c r="E1697" s="79" t="b">
        <v>0</v>
      </c>
      <c r="F1697" s="79" t="b">
        <v>0</v>
      </c>
      <c r="G1697" s="79" t="b">
        <v>0</v>
      </c>
    </row>
    <row r="1698" spans="1:7" ht="15">
      <c r="A1698" s="86" t="s">
        <v>3446</v>
      </c>
      <c r="B1698" s="79">
        <v>2</v>
      </c>
      <c r="C1698" s="104">
        <v>0.006168598832220852</v>
      </c>
      <c r="D1698" s="79" t="s">
        <v>2411</v>
      </c>
      <c r="E1698" s="79" t="b">
        <v>0</v>
      </c>
      <c r="F1698" s="79" t="b">
        <v>0</v>
      </c>
      <c r="G1698" s="79" t="b">
        <v>0</v>
      </c>
    </row>
    <row r="1699" spans="1:7" ht="15">
      <c r="A1699" s="86" t="s">
        <v>895</v>
      </c>
      <c r="B1699" s="79">
        <v>2</v>
      </c>
      <c r="C1699" s="104">
        <v>0.006168598832220852</v>
      </c>
      <c r="D1699" s="79" t="s">
        <v>2411</v>
      </c>
      <c r="E1699" s="79" t="b">
        <v>0</v>
      </c>
      <c r="F1699" s="79" t="b">
        <v>0</v>
      </c>
      <c r="G1699" s="79" t="b">
        <v>0</v>
      </c>
    </row>
    <row r="1700" spans="1:7" ht="15">
      <c r="A1700" s="86" t="s">
        <v>920</v>
      </c>
      <c r="B1700" s="79">
        <v>2</v>
      </c>
      <c r="C1700" s="104">
        <v>0.008365898070644072</v>
      </c>
      <c r="D1700" s="79" t="s">
        <v>2411</v>
      </c>
      <c r="E1700" s="79" t="b">
        <v>0</v>
      </c>
      <c r="F1700" s="79" t="b">
        <v>0</v>
      </c>
      <c r="G1700" s="79" t="b">
        <v>0</v>
      </c>
    </row>
    <row r="1701" spans="1:7" ht="15">
      <c r="A1701" s="86" t="s">
        <v>850</v>
      </c>
      <c r="B1701" s="79">
        <v>2</v>
      </c>
      <c r="C1701" s="104">
        <v>0.006168598832220852</v>
      </c>
      <c r="D1701" s="79" t="s">
        <v>2411</v>
      </c>
      <c r="E1701" s="79" t="b">
        <v>0</v>
      </c>
      <c r="F1701" s="79" t="b">
        <v>0</v>
      </c>
      <c r="G1701" s="79" t="b">
        <v>0</v>
      </c>
    </row>
    <row r="1702" spans="1:7" ht="15">
      <c r="A1702" s="86" t="s">
        <v>2543</v>
      </c>
      <c r="B1702" s="79">
        <v>2</v>
      </c>
      <c r="C1702" s="104">
        <v>0.006168598832220852</v>
      </c>
      <c r="D1702" s="79" t="s">
        <v>2411</v>
      </c>
      <c r="E1702" s="79" t="b">
        <v>0</v>
      </c>
      <c r="F1702" s="79" t="b">
        <v>0</v>
      </c>
      <c r="G1702" s="79" t="b">
        <v>0</v>
      </c>
    </row>
    <row r="1703" spans="1:7" ht="15">
      <c r="A1703" s="86" t="s">
        <v>870</v>
      </c>
      <c r="B1703" s="79">
        <v>2</v>
      </c>
      <c r="C1703" s="104">
        <v>0.006168598832220852</v>
      </c>
      <c r="D1703" s="79" t="s">
        <v>2411</v>
      </c>
      <c r="E1703" s="79" t="b">
        <v>0</v>
      </c>
      <c r="F1703" s="79" t="b">
        <v>0</v>
      </c>
      <c r="G1703" s="79" t="b">
        <v>0</v>
      </c>
    </row>
    <row r="1704" spans="1:7" ht="15">
      <c r="A1704" s="86" t="s">
        <v>3442</v>
      </c>
      <c r="B1704" s="79">
        <v>2</v>
      </c>
      <c r="C1704" s="104">
        <v>0.006168598832220852</v>
      </c>
      <c r="D1704" s="79" t="s">
        <v>2411</v>
      </c>
      <c r="E1704" s="79" t="b">
        <v>0</v>
      </c>
      <c r="F1704" s="79" t="b">
        <v>0</v>
      </c>
      <c r="G1704" s="79" t="b">
        <v>0</v>
      </c>
    </row>
    <row r="1705" spans="1:7" ht="15">
      <c r="A1705" s="86" t="s">
        <v>3452</v>
      </c>
      <c r="B1705" s="79">
        <v>2</v>
      </c>
      <c r="C1705" s="104">
        <v>0.006168598832220852</v>
      </c>
      <c r="D1705" s="79" t="s">
        <v>2411</v>
      </c>
      <c r="E1705" s="79" t="b">
        <v>0</v>
      </c>
      <c r="F1705" s="79" t="b">
        <v>0</v>
      </c>
      <c r="G1705" s="79" t="b">
        <v>0</v>
      </c>
    </row>
    <row r="1706" spans="1:7" ht="15">
      <c r="A1706" s="86" t="s">
        <v>2453</v>
      </c>
      <c r="B1706" s="79">
        <v>2</v>
      </c>
      <c r="C1706" s="104">
        <v>0.006168598832220852</v>
      </c>
      <c r="D1706" s="79" t="s">
        <v>2411</v>
      </c>
      <c r="E1706" s="79" t="b">
        <v>0</v>
      </c>
      <c r="F1706" s="79" t="b">
        <v>0</v>
      </c>
      <c r="G1706" s="79" t="b">
        <v>0</v>
      </c>
    </row>
    <row r="1707" spans="1:7" ht="15">
      <c r="A1707" s="86" t="s">
        <v>3430</v>
      </c>
      <c r="B1707" s="79">
        <v>2</v>
      </c>
      <c r="C1707" s="104">
        <v>0.006168598832220852</v>
      </c>
      <c r="D1707" s="79" t="s">
        <v>2411</v>
      </c>
      <c r="E1707" s="79" t="b">
        <v>0</v>
      </c>
      <c r="F1707" s="79" t="b">
        <v>0</v>
      </c>
      <c r="G1707" s="79" t="b">
        <v>0</v>
      </c>
    </row>
    <row r="1708" spans="1:7" ht="15">
      <c r="A1708" s="86" t="s">
        <v>2910</v>
      </c>
      <c r="B1708" s="79">
        <v>2</v>
      </c>
      <c r="C1708" s="104">
        <v>0.006168598832220852</v>
      </c>
      <c r="D1708" s="79" t="s">
        <v>2411</v>
      </c>
      <c r="E1708" s="79" t="b">
        <v>0</v>
      </c>
      <c r="F1708" s="79" t="b">
        <v>0</v>
      </c>
      <c r="G1708" s="79" t="b">
        <v>0</v>
      </c>
    </row>
    <row r="1709" spans="1:7" ht="15">
      <c r="A1709" s="86" t="s">
        <v>3010</v>
      </c>
      <c r="B1709" s="79">
        <v>2</v>
      </c>
      <c r="C1709" s="104">
        <v>0.006168598832220852</v>
      </c>
      <c r="D1709" s="79" t="s">
        <v>2411</v>
      </c>
      <c r="E1709" s="79" t="b">
        <v>0</v>
      </c>
      <c r="F1709" s="79" t="b">
        <v>0</v>
      </c>
      <c r="G1709" s="79" t="b">
        <v>0</v>
      </c>
    </row>
    <row r="1710" spans="1:7" ht="15">
      <c r="A1710" s="86" t="s">
        <v>3508</v>
      </c>
      <c r="B1710" s="79">
        <v>2</v>
      </c>
      <c r="C1710" s="104">
        <v>0.006168598832220852</v>
      </c>
      <c r="D1710" s="79" t="s">
        <v>2411</v>
      </c>
      <c r="E1710" s="79" t="b">
        <v>0</v>
      </c>
      <c r="F1710" s="79" t="b">
        <v>0</v>
      </c>
      <c r="G1710" s="79" t="b">
        <v>0</v>
      </c>
    </row>
    <row r="1711" spans="1:7" ht="15">
      <c r="A1711" s="86" t="s">
        <v>873</v>
      </c>
      <c r="B1711" s="79">
        <v>2</v>
      </c>
      <c r="C1711" s="104">
        <v>0.008365898070644072</v>
      </c>
      <c r="D1711" s="79" t="s">
        <v>2411</v>
      </c>
      <c r="E1711" s="79" t="b">
        <v>0</v>
      </c>
      <c r="F1711" s="79" t="b">
        <v>0</v>
      </c>
      <c r="G1711" s="79" t="b">
        <v>0</v>
      </c>
    </row>
    <row r="1712" spans="1:7" ht="15">
      <c r="A1712" s="86" t="s">
        <v>2153</v>
      </c>
      <c r="B1712" s="79">
        <v>3</v>
      </c>
      <c r="C1712" s="104">
        <v>0.006860698404766801</v>
      </c>
      <c r="D1712" s="79" t="s">
        <v>2412</v>
      </c>
      <c r="E1712" s="79" t="b">
        <v>0</v>
      </c>
      <c r="F1712" s="79" t="b">
        <v>0</v>
      </c>
      <c r="G1712" s="79" t="b">
        <v>0</v>
      </c>
    </row>
    <row r="1713" spans="1:7" ht="15">
      <c r="A1713" s="86" t="s">
        <v>2428</v>
      </c>
      <c r="B1713" s="79">
        <v>3</v>
      </c>
      <c r="C1713" s="104">
        <v>0</v>
      </c>
      <c r="D1713" s="79" t="s">
        <v>2412</v>
      </c>
      <c r="E1713" s="79" t="b">
        <v>0</v>
      </c>
      <c r="F1713" s="79" t="b">
        <v>0</v>
      </c>
      <c r="G1713" s="79" t="b">
        <v>0</v>
      </c>
    </row>
    <row r="1714" spans="1:7" ht="15">
      <c r="A1714" s="86" t="s">
        <v>3439</v>
      </c>
      <c r="B1714" s="79">
        <v>3</v>
      </c>
      <c r="C1714" s="104">
        <v>0.006860698404766801</v>
      </c>
      <c r="D1714" s="79" t="s">
        <v>2412</v>
      </c>
      <c r="E1714" s="79" t="b">
        <v>0</v>
      </c>
      <c r="F1714" s="79" t="b">
        <v>0</v>
      </c>
      <c r="G1714" s="79" t="b">
        <v>0</v>
      </c>
    </row>
    <row r="1715" spans="1:7" ht="15">
      <c r="A1715" s="86" t="s">
        <v>2900</v>
      </c>
      <c r="B1715" s="79">
        <v>3</v>
      </c>
      <c r="C1715" s="104">
        <v>0.006860698404766801</v>
      </c>
      <c r="D1715" s="79" t="s">
        <v>2412</v>
      </c>
      <c r="E1715" s="79" t="b">
        <v>0</v>
      </c>
      <c r="F1715" s="79" t="b">
        <v>0</v>
      </c>
      <c r="G1715" s="79" t="b">
        <v>0</v>
      </c>
    </row>
    <row r="1716" spans="1:7" ht="15">
      <c r="A1716" s="86" t="s">
        <v>3453</v>
      </c>
      <c r="B1716" s="79">
        <v>2</v>
      </c>
      <c r="C1716" s="104">
        <v>0.012392759862848376</v>
      </c>
      <c r="D1716" s="79" t="s">
        <v>2412</v>
      </c>
      <c r="E1716" s="79" t="b">
        <v>0</v>
      </c>
      <c r="F1716" s="79" t="b">
        <v>0</v>
      </c>
      <c r="G1716" s="79" t="b">
        <v>0</v>
      </c>
    </row>
    <row r="1717" spans="1:7" ht="15">
      <c r="A1717" s="86" t="s">
        <v>3441</v>
      </c>
      <c r="B1717" s="79">
        <v>2</v>
      </c>
      <c r="C1717" s="104">
        <v>0.0045737989365112015</v>
      </c>
      <c r="D1717" s="79" t="s">
        <v>2412</v>
      </c>
      <c r="E1717" s="79" t="b">
        <v>0</v>
      </c>
      <c r="F1717" s="79" t="b">
        <v>0</v>
      </c>
      <c r="G1717" s="79" t="b">
        <v>0</v>
      </c>
    </row>
    <row r="1718" spans="1:7" ht="15">
      <c r="A1718" s="86" t="s">
        <v>2999</v>
      </c>
      <c r="B1718" s="79">
        <v>2</v>
      </c>
      <c r="C1718" s="104">
        <v>0.0045737989365112015</v>
      </c>
      <c r="D1718" s="79" t="s">
        <v>2412</v>
      </c>
      <c r="E1718" s="79" t="b">
        <v>0</v>
      </c>
      <c r="F1718" s="79" t="b">
        <v>0</v>
      </c>
      <c r="G1718" s="79" t="b">
        <v>0</v>
      </c>
    </row>
    <row r="1719" spans="1:7" ht="15">
      <c r="A1719" s="86" t="s">
        <v>3000</v>
      </c>
      <c r="B1719" s="79">
        <v>2</v>
      </c>
      <c r="C1719" s="104">
        <v>0.0045737989365112015</v>
      </c>
      <c r="D1719" s="79" t="s">
        <v>2412</v>
      </c>
      <c r="E1719" s="79" t="b">
        <v>0</v>
      </c>
      <c r="F1719" s="79" t="b">
        <v>0</v>
      </c>
      <c r="G1719" s="79" t="b">
        <v>0</v>
      </c>
    </row>
    <row r="1720" spans="1:7" ht="15">
      <c r="A1720" s="86" t="s">
        <v>3001</v>
      </c>
      <c r="B1720" s="79">
        <v>2</v>
      </c>
      <c r="C1720" s="104">
        <v>0.0045737989365112015</v>
      </c>
      <c r="D1720" s="79" t="s">
        <v>2412</v>
      </c>
      <c r="E1720" s="79" t="b">
        <v>0</v>
      </c>
      <c r="F1720" s="79" t="b">
        <v>0</v>
      </c>
      <c r="G1720" s="79" t="b">
        <v>0</v>
      </c>
    </row>
    <row r="1721" spans="1:7" ht="15">
      <c r="A1721" s="86" t="s">
        <v>2614</v>
      </c>
      <c r="B1721" s="79">
        <v>2</v>
      </c>
      <c r="C1721" s="104">
        <v>0.0045737989365112015</v>
      </c>
      <c r="D1721" s="79" t="s">
        <v>2412</v>
      </c>
      <c r="E1721" s="79" t="b">
        <v>0</v>
      </c>
      <c r="F1721" s="79" t="b">
        <v>0</v>
      </c>
      <c r="G1721" s="79" t="b">
        <v>0</v>
      </c>
    </row>
    <row r="1722" spans="1:7" ht="15">
      <c r="A1722" s="86" t="s">
        <v>2150</v>
      </c>
      <c r="B1722" s="79">
        <v>2</v>
      </c>
      <c r="C1722" s="104">
        <v>0.012392759862848376</v>
      </c>
      <c r="D1722" s="79" t="s">
        <v>2412</v>
      </c>
      <c r="E1722" s="79" t="b">
        <v>0</v>
      </c>
      <c r="F1722" s="79" t="b">
        <v>0</v>
      </c>
      <c r="G1722"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ED04576-8FD8-4292-AC61-155CCDA6CB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2019-08-09T13:23:20Z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