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<sst xmlns="http://schemas.openxmlformats.org/spreadsheetml/2006/main" count="11256" uniqueCount="2423">
  <si>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</si>
  <si>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</si>
  <si>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</si>
  <si>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</si>
  <si>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</si>
  <si>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</si>
  <si>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</si>
  <si>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</si>
  <si>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</si>
  <si>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</si>
  <si>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</si>
  <si>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</si>
  <si>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</si>
  <si>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</si>
  <si>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</si>
  <si>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</si>
  <si>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</si>
  <si>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</si>
  <si>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</si>
  <si>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</si>
  <si>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</si>
  <si>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</si>
  <si>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</si>
  <si>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</si>
  <si>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</si>
  <si>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</si>
  <si>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</si>
  <si>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</si>
  <si>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</si>
  <si>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</si>
  <si>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</si>
  <si>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</si>
  <si>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</si>
  <si>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</si>
  <si>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</si>
  <si>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</si>
  <si>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</si>
  <si>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</si>
  <si>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</si>
  <si>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</si>
  <si>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</si>
  <si>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</si>
  <si>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</si>
  <si>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</si>
  <si>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</si>
  <si>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</si>
  <si>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</si>
  <si>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</si>
  <si>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</si>
  <si>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</si>
  <si>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</si>
  <si>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</si>
  <si>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</si>
  <si>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</si>
  <si>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</si>
  <si>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</si>
  <si>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</si>
  <si>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</si>
  <si>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</si>
  <si>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</si>
  <si>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</si>
  <si>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</si>
  <si>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</si>
  <si>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</si>
  <si>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</si>
  <si>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</si>
  <si>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</si>
  <si>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</si>
  <si>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</si>
  <si>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</si>
  <si>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</si>
  <si>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</si>
  <si>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</si>
  <si>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</si>
  <si>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</si>
  <si>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</si>
  <si>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</si>
  <si>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</si>
  <si>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</si>
  <si>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</si>
  <si>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</si>
  <si>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</si>
  <si>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</si>
  <si>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</si>
  <si>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</si>
  <si>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</si>
  <si>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</si>
  <si>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</si>
  <si>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</si>
  <si>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</si>
  <si>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</si>
  <si>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</si>
  <si>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</si>
  <si>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</si>
  <si>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</si>
  <si>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</si>
  <si>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</si>
  <si>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</si>
  <si>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</si>
  <si>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</si>
  <si>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</si>
  <si>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</si>
  <si>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</si>
  <si>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</si>
  <si>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</si>
  <si>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</si>
  <si>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</si>
  <si>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</si>
  <si>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</si>
  <si>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</si>
  <si>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</si>
  <si>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</si>
  <si>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</si>
  <si>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</si>
  <si>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</si>
  <si>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</si>
  <si>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</si>
  <si>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</si>
  <si>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</si>
  <si>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</si>
  <si>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</si>
  <si>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</si>
  <si>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</si>
  <si>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</si>
  <si>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</si>
  <si>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</si>
  <si>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</si>
  <si>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</si>
  <si>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</si>
  <si>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</si>
  <si>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</si>
  <si>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</si>
  <si>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</si>
  <si>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</si>
  <si>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</si>
  <si>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</si>
  <si>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</si>
  <si>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</si>
  <si>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</si>
  <si>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</si>
  <si>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</si>
  <si>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</si>
  <si>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</si>
  <si>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</si>
  <si>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</si>
  <si>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</si>
  <si>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</si>
  <si>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</si>
  <si>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</si>
  <si>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</si>
  <si>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</si>
  <si>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</si>
  <si>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</si>
  <si>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</si>
  <si>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</si>
  <si>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</si>
  <si>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</si>
  <si>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</si>
  <si>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</si>
  <si>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</si>
  <si>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</si>
  <si>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</si>
  <si>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</si>
  <si>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</si>
  <si>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</si>
  <si>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</si>
  <si>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</si>
  <si>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</si>
  <si>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</si>
  <si>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</si>
  <si>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</si>
  <si>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</si>
  <si>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</si>
  <si>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</si>
  <si>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</si>
  <si>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</si>
  <si>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</si>
  <si>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</si>
  <si>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</si>
  <si>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</si>
  <si>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</si>
  <si>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</si>
  <si>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</si>
  <si>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</si>
  <si>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</si>
  <si>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</si>
  <si>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</si>
  <si>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</si>
  <si>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</si>
  <si>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</si>
  <si>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</si>
  <si>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</si>
  <si>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</si>
  <si>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</si>
  <si>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</si>
  <si>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</si>
  <si>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</si>
  <si>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</si>
  <si>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</si>
  <si>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</si>
  <si>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</si>
  <si>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</si>
  <si>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</si>
  <si>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</si>
  <si>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</si>
  <si>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</si>
  <si>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</si>
  <si>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</si>
  <si>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</si>
  <si>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</si>
  <si>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</si>
  <si>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</si>
  <si>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meldawson6</t>
  </si>
  <si>
    <t>tomshrader</t>
  </si>
  <si>
    <t>hannonhydllc</t>
  </si>
  <si>
    <t>dragondadx2</t>
  </si>
  <si>
    <t>sbchannelkeeper</t>
  </si>
  <si>
    <t>dontdrillsc</t>
  </si>
  <si>
    <t>goodlorde</t>
  </si>
  <si>
    <t>gorman_mary</t>
  </si>
  <si>
    <t>theshippingguru</t>
  </si>
  <si>
    <t>tbkies</t>
  </si>
  <si>
    <t>industryeurope</t>
  </si>
  <si>
    <t>armadillomerino</t>
  </si>
  <si>
    <t>steveglouis</t>
  </si>
  <si>
    <t>uswatermaker</t>
  </si>
  <si>
    <t>waterdesal</t>
  </si>
  <si>
    <t>greenmission</t>
  </si>
  <si>
    <t>bigjmcc</t>
  </si>
  <si>
    <t>reptmmpp</t>
  </si>
  <si>
    <t>dragondeepwater</t>
  </si>
  <si>
    <t>forgerat</t>
  </si>
  <si>
    <t>souljoo0oourney</t>
  </si>
  <si>
    <t>solekm</t>
  </si>
  <si>
    <t>lanieygr</t>
  </si>
  <si>
    <t>rawitt2</t>
  </si>
  <si>
    <t>josette75253683</t>
  </si>
  <si>
    <t>helenacuirot6</t>
  </si>
  <si>
    <t>cleliamidgett2</t>
  </si>
  <si>
    <t>orneryoh</t>
  </si>
  <si>
    <t>linlinkj</t>
  </si>
  <si>
    <t>enerprogroupltd</t>
  </si>
  <si>
    <t>subcengineering</t>
  </si>
  <si>
    <t>allyg09</t>
  </si>
  <si>
    <t>waterkeeperscp</t>
  </si>
  <si>
    <t>scottewen13</t>
  </si>
  <si>
    <t>oeg_offshore</t>
  </si>
  <si>
    <t>offshorewords</t>
  </si>
  <si>
    <t>jb_in_motion</t>
  </si>
  <si>
    <t>miti_vigliero</t>
  </si>
  <si>
    <t>ncpolicywatch</t>
  </si>
  <si>
    <t>coletoon</t>
  </si>
  <si>
    <t>harrybrautt</t>
  </si>
  <si>
    <t>mark3ds</t>
  </si>
  <si>
    <t>waterkeeper</t>
  </si>
  <si>
    <t>creativegmspage</t>
  </si>
  <si>
    <t>kenirienks</t>
  </si>
  <si>
    <t>rtbayarea</t>
  </si>
  <si>
    <t>noobot9</t>
  </si>
  <si>
    <t>presenteorg</t>
  </si>
  <si>
    <t>sentinelcolo</t>
  </si>
  <si>
    <t>pennieopal</t>
  </si>
  <si>
    <t>merlyn43</t>
  </si>
  <si>
    <t>harley_woody</t>
  </si>
  <si>
    <t>idlenomoresfbay</t>
  </si>
  <si>
    <t>y_laresv</t>
  </si>
  <si>
    <t>technavio</t>
  </si>
  <si>
    <t>pointsofjustice</t>
  </si>
  <si>
    <t>stapf</t>
  </si>
  <si>
    <t>claudia65186209</t>
  </si>
  <si>
    <t>lobosolitario1</t>
  </si>
  <si>
    <t>lyricsgirl54</t>
  </si>
  <si>
    <t>chandriee9</t>
  </si>
  <si>
    <t>joejoemolloy</t>
  </si>
  <si>
    <t>artytrace</t>
  </si>
  <si>
    <t>ca_waterkeepers</t>
  </si>
  <si>
    <t>onemelek1</t>
  </si>
  <si>
    <t>bastagal</t>
  </si>
  <si>
    <t>andreevarnum2</t>
  </si>
  <si>
    <t>janetgoncalves8</t>
  </si>
  <si>
    <t>globalnka</t>
  </si>
  <si>
    <t>cherishrobson5</t>
  </si>
  <si>
    <t>danbacher</t>
  </si>
  <si>
    <t>candybarrows6</t>
  </si>
  <si>
    <t>makmakay</t>
  </si>
  <si>
    <t>gm_gayla</t>
  </si>
  <si>
    <t>carisabergman5</t>
  </si>
  <si>
    <t>freizky</t>
  </si>
  <si>
    <t>lindseyscafuri7</t>
  </si>
  <si>
    <t>corinna20158107</t>
  </si>
  <si>
    <t>lorenevilciau10</t>
  </si>
  <si>
    <t>karenbu17762415</t>
  </si>
  <si>
    <t>violavorberg7</t>
  </si>
  <si>
    <t>janycebeachler3</t>
  </si>
  <si>
    <t>evangelineparu5</t>
  </si>
  <si>
    <t>merryahmed9</t>
  </si>
  <si>
    <t>makedaa12001217</t>
  </si>
  <si>
    <t>mckaystewart</t>
  </si>
  <si>
    <t>raeannleibovit6</t>
  </si>
  <si>
    <t>hexagonppm</t>
  </si>
  <si>
    <t>nrdc</t>
  </si>
  <si>
    <t>seamusoregan</t>
  </si>
  <si>
    <t>bernjordanmp</t>
  </si>
  <si>
    <t>cathmckenna</t>
  </si>
  <si>
    <t>cnlopb</t>
  </si>
  <si>
    <t>cnsopb</t>
  </si>
  <si>
    <t>nsliberal</t>
  </si>
  <si>
    <t>oceana</t>
  </si>
  <si>
    <t>senrickscott</t>
  </si>
  <si>
    <t>meetthepress</t>
  </si>
  <si>
    <t>act4bays</t>
  </si>
  <si>
    <t>uscg</t>
  </si>
  <si>
    <t>jmohanmalik</t>
  </si>
  <si>
    <t>scs_disputes</t>
  </si>
  <si>
    <t>surfrider</t>
  </si>
  <si>
    <t>cfsurfrider</t>
  </si>
  <si>
    <t>drkyle4congress</t>
  </si>
  <si>
    <t>wtkr3</t>
  </si>
  <si>
    <t>novglobal</t>
  </si>
  <si>
    <t>bhgeco</t>
  </si>
  <si>
    <t>gavinnewsom</t>
  </si>
  <si>
    <t>Mentions</t>
  </si>
  <si>
    <t>Replies to</t>
  </si>
  <si>
    <t>Pleased that we have some voices in our Parliament not asleep at the wheel on issues important to us all..#auspol… https://t.co/LR7Cw3eHJ0</t>
  </si>
  <si>
    <t>RT @uswatermaker: Great to read case stories from happy customers who have replaced their L.O. Purifiers with GreenOil Filters.  #filtratio…</t>
  </si>
  <si>
    <t>Just finished up (2) Ø30-in, 150-ton, CTU tension clamps or King Kong's handcuffs as we like to call them. #offshoredrilling</t>
  </si>
  <si>
    <t>Just finished up (2) Ø30-in, 150-ton, CTU tension clamps or King Kong's handcuffs as we like to call them.… https://t.co/SxN1kFWqZi</t>
  </si>
  <si>
    <t>RT @HannonHydLLC: Just finished up (2) Ø30-in, 150-ton, CTU tension clamps or King Kong's handcuffs as we like to call them. #offshoredrill…</t>
  </si>
  <si>
    <t>RT @CA_Waterkeepers: #Offshoredrilling threatens CA's very way of life. Californians continue to push hard against Trump’s offshore oil exp…</t>
  </si>
  <si>
    <t>For those interested in learning more about the impact noise has to marine species check out the @NRDC website belo… https://t.co/OPoaQFCzQP</t>
  </si>
  <si>
    <t>RT @dontdrillsc: For those interested in learning more about the impact noise has to marine species check out the @NRDC website below:
htt…</t>
  </si>
  <si>
    <t>RT @BigJMcC: #OffshoreDrilling #nspoli #nlpoli #BigOil @CNSOPB @CNLOPB @cathmckenna @BernJordanMP @SeamusORegan @GreenMission @MarkButlerEA…</t>
  </si>
  <si>
    <t>Availabe through our S&amp;amp;P department...
.
.
 #drillship #offshoredrilling #offshoresolutions https://t.co/t5EObbAsqu</t>
  </si>
  <si>
    <t>Come join me in Beaufort, NC at the Cru Wine Bar on Monday, at 7:30pm!
 #offshoreoil #seismictesting… https://t.co/polOMAy1Jc</t>
  </si>
  <si>
    <t>#Congratulations to #Saipem on winning €143m #offshoredrilling contracts in #Romania &amp;amp; #UAE 
https://t.co/JeTnPhF0r3 https://t.co/GMAe6Vx8PS</t>
  </si>
  <si>
    <t>Fraser Philip trusts Armadillo Merino® as a rope access rigger in the North Sea. He wears Armadillo Merino® had to toe to keep protect from the elements. @armadillomerino #baselayer #merinowool #oilandgas #northsea #ropeaccess #workwear #offshoredrilling https://t.co/m91deAZSW5 https://t.co/cxXZvuuAmJ</t>
  </si>
  <si>
    <t>Well that escalated quickly. 
#Drillship demand in the US #GOM stood at 96% #utilization as of mid-July vs 76% uti… https://t.co/rqXVray4zl</t>
  </si>
  <si>
    <t>Great to read case stories from happy customers who have replaced their L.O. Purifiers with GreenOil Filters.  #filtration #centrifuge #purifier #GreenOil #Oil #Marine #OSV #WorkBoat #offshoredrilling 
Visit us to learn more @ https://t.co/oKRVIYFAfE 
https://t.co/xI3wDd4TjJ</t>
  </si>
  <si>
    <t>Being able to read a pump curve is one of the most important skills in Water Treatment.  #reverseosmosis #water… https://t.co/QKEGEcRgi1</t>
  </si>
  <si>
    <t>RT @uswatermaker: Being able to read a pump curve is one of the most important skills in Water Treatment.  #reverseosmosis #water #desalina…</t>
  </si>
  <si>
    <t>#OffshoreDrilling #nspoli #nlpoli #BigOil @CNSOPB @CNLOPB @cathmckenna @BernJordanMP @SeamusORegan @GreenMission… https://t.co/lTsegQg9iC</t>
  </si>
  <si>
    <t>Nova Scotia’s @NSLiberal govt. is doubling down on #ResourceExtraction! 
#OffshoreDrilling #ClimateEmergency… https://t.co/D6MdK3jBLY</t>
  </si>
  <si>
    <t>House Votes to Protect Coasts from New Offshore Drilling Activities @oceana #oceans #offshoredrilling #environment 
https://t.co/vbdH5FdFva</t>
  </si>
  <si>
    <t>Saipem bags new offshore drilling deals worth over $160 million https://t.co/iMksKbulgZ #offshore #drilling… https://t.co/QSJXgoSjHF</t>
  </si>
  <si>
    <t>Aker BP gains consent to use Deepsea Stavanger rig for North Sea well duo https://t.co/AOht0GBJxR #exploration… https://t.co/UBPwby3OZ2</t>
  </si>
  <si>
    <t>RT @Waterkeeper: Help defend our coasts against #offshoredrilling. Make a quick call to your Representative today: https://t.co/4tiXKFIdtH</t>
  </si>
  <si>
    <t>What #offshoredrilling will look like in 2035: https://t.co/w7LF3Uh21Y https://t.co/QshznZUXXM</t>
  </si>
  <si>
    <t>RT @NCPolicyWatch: Offshore drilling firm asks Trump administration to overrule NC DEQ, approve #seismic testing | NC Policy Watch https://…</t>
  </si>
  <si>
    <t>#Election2020 #Candidates' #ClimateEmergency Proposals/Records - #ParisAccord, #GreenNewDeal, #PriceOnPollution,… https://t.co/05jBUay6oO</t>
  </si>
  <si>
    <t>RT @mckaystewart: Say #yestofossilfuels and #offshoredrilling like we do here in California!! https://t.co/EGuYQakXJD</t>
  </si>
  <si>
    <t>@MeetThePress @SenRickScott @SenRickScott —-you’re the reason for the catastrophic deaths in your state from… https://t.co/Ulb72bnQ0v</t>
  </si>
  <si>
    <t>RT @orneryoh: @MeetThePress @SenRickScott @SenRickScott —-you’re the reason for the catastrophic deaths in your state from #RedTide. #Sugar…</t>
  </si>
  <si>
    <t>@SUBCEngineering Subsea Engineers wanted to support global assignments: https://t.co/pPS7Vs25jW
#subsea… https://t.co/cZ39eyQWnm</t>
  </si>
  <si>
    <t>Subsea Engineers wanted to support global assignments: https://t.co/6dMhIChuUo
.
#subsea #subseaengineering… https://t.co/RkNb2OHVWb</t>
  </si>
  <si>
    <t>RT @SUBCEngineering: Subsea Engineers wanted to support global assignments: https://t.co/6dMhIChuUo
.
#subsea #subseaengineering #offshore…</t>
  </si>
  <si>
    <t>.@ACT4Bays 5th annual Float For The Coast will take place on Friday, August 16th! Register today! Be a #kayaktivist… https://t.co/wX8a1zHkuk</t>
  </si>
  <si>
    <t>Very Much Looking Forward To Visiting This Beauty Next Week ......
     IOTA    ‘Taking The Training To You’… https://t.co/Bs9ghupWgu</t>
  </si>
  <si>
    <t>Do you need to rent or buy #DNV271 mini containers to store and transport goods #offshore?  Contact OEG Offshore today for prices &amp;amp; local availability. E: sales@oegoffshore.com #oilandgas #oilfield #ccu #offshoreservices #rentalequipment #oilfieldsupplier #offshoredrilling #Oil https://t.co/QweqhQTYzU</t>
  </si>
  <si>
    <t>RT @OEG_Offshore: Do you need to rent or buy #DNV271 mini containers to store and transport goods #offshore?  Contact OEG Offshore today fo…</t>
  </si>
  <si>
    <t>RT @ColeToon: COLETOON: What lurks beneath. https://t.co/tepcZ0gfWs @NCPolicyWatch #NCPol #OffshoreDrilling #renewableenergy</t>
  </si>
  <si>
    <t>Offshore drilling firm asks Trump administration to overrule NC DEQ, approve #seismic testing | NC Policy Watch https://t.co/kk8pHQt0Bd #ncga #ncpol #ncdeq #offshoredrilling</t>
  </si>
  <si>
    <t>COLETOON: What lurks beneath. https://t.co/tepcZ0gfWs @NCPolicyWatch #NCPol #OffshoreDrilling #renewableenergy</t>
  </si>
  <si>
    <t>@SCS_Disputes @jmohanmalik @USCG #SouthChinaSea #China #Vietnam #CoastGuard #oil #offshoredrilling #ASEAN #EEZ https://t.co/tExjctKDI8</t>
  </si>
  <si>
    <t>Help defend our coasts against #offshoredrilling. Make a quick call to your Representative today: https://t.co/4tiXKFIdtH</t>
  </si>
  <si>
    <t>RT @Waterkeeper: Defend our coasts against offshore drilling! Make a quick call to your Representative today:… https://t.co/kfHA61nftG</t>
  </si>
  <si>
    <t>RT @WaterkeepersCP: RT @Waterkeeper: Defend our coasts against offshore drilling! Make a quick call to your Representative today: https://t…</t>
  </si>
  <si>
    <t>Thank you @drkyle4congress for your continued support of human &amp;amp; environmental health! Honored to have you at @cfsurfrider @Surfrider   opposition to #offshoredrilling !</t>
  </si>
  <si>
    <t>RT @DanBacher: Until NGOs are willing to discuss how a #BigOil lobbyist was able to chair a task force to create so-called #marineprotected…</t>
  </si>
  <si>
    <t>RT @SentinelColo: Toon in Wednesday - A look at the world Wednesday through the eyes of political cartoonists from across the globe - Senti…</t>
  </si>
  <si>
    <t>Toon in Wednesday - A look at the world Wednesday through the eyes of political cartoonists from across the globe - Sentinel Colorado https://t.co/vbJtYjvlVL 
#Cartoons #COpolitics #OffShoreDrilling #Brexit #TrumpLies #TrumpRacism #MuellerTestimony #InsulinCosts #MoscowMitch https://t.co/KjxQifPJtY</t>
  </si>
  <si>
    <t>Toon in Wednesday - A look at the world Wednesday through the eyes of political cartoonists from across the globe -… https://t.co/W2Zoe2JCC7</t>
  </si>
  <si>
    <t>Local leaders work to keep #offshoredrilling away from Virginia coast https://t.co/QXCcRywRQt via @WTKR3 https://t.co/UeZVUNPBVM</t>
  </si>
  <si>
    <t>RT @DanBacher: Until environmental NGOs are willing to discuss how a #BigOil lobbyist was able to chair the panel to create #marineprotecte…</t>
  </si>
  <si>
    <t>RT @MakMakay: #Offshoredrilling threatens CA's very way of life. Californians continue to push hard against Trump’s offshore oil expansion…</t>
  </si>
  <si>
    <t>#managedpressuredrilling market is fragmented, and the degree of fragmentation will remain same by 2023. 
Read our report@ https://t.co/XbNN9vrP3N to understand the market. 
@NOVGlobal 
#onshoredrilling #offshoredrilling #oilandgas #oilrigs #crudeoil #oilwells https://t.co/VsFEsztkiU</t>
  </si>
  <si>
    <t>The sales of #pumpjack  is on rise due to the innovations in pump jack units and declining cost of raw materials. Looking at trends, we forecast that market will accelerate at a CAGR of 5%. Read our report@ https://t.co/RdqutYkkSR
@BHGECO 
#offshoredrilling #oilreservoir https://t.co/ZafL52rb2h</t>
  </si>
  <si>
    <t>The sales of #pumpjack  is rising due to the innovations in pump jack units. 
Looking at trends, we forecast that market will grow at a CAGR of 5%. 
Read our report@ https://t.co/RdqutYkkSR 
@BHGECO 
#onshoredrilling #offshoredrilling #oilextraction https://t.co/WQjAQwrqIO</t>
  </si>
  <si>
    <t>RT @Technavio: #managedpressuredrilling market is fragmented, and the degree of fragmentation will remain same by 2023. 
Read our report@…</t>
  </si>
  <si>
    <t>RT @Technavio: The sales of #pumpjack  is on rise due to the innovations in pump jack units and declining cost of raw materials. Looking at…</t>
  </si>
  <si>
    <t>"Why I'm Fighting Like Hell to Preserve the Ocean": At the beach, there’s no parking spot for Democrats or Republicans. https://t.co/DFCDQOaAjn  #offshoredrilling #beach #summervacation #energy #coastal</t>
  </si>
  <si>
    <t>RT @CA_Waterkeepers: The Trump administration wants to dramatically expand #offshoredrilling in all of our oceans. Call your representative…</t>
  </si>
  <si>
    <t>The Trump administration wants to dramatically expand #offshoredrilling in all of our oceans. Call your representative TODAY and tell them “Do not let Trump expand offshore drilling.” Find your Representative: https://t.co/XXyyt2uPsK. #ProtectOurCoasts #protectthepacific https://t.co/ZMKDQdYayF</t>
  </si>
  <si>
    <t>#Offshoredrilling threatens CA's very way of life. Californians continue to push hard against Trump’s offshore oil expansion plan: https://t.co/RbYRA87iLX. https://t.co/Ae26zKm5iD</t>
  </si>
  <si>
    <t>Visit our Website to Know More:  https://t.co/HGngTkUJcK 
#barge #freezone #vessel #offshore #ship #oilandgas… https://t.co/1QELeOSXpj</t>
  </si>
  <si>
    <t>Visit our Website to Know More:  https://t.co/HGngTkUJcK 
#barge #freezone #vessel #offshore #ship #oilandgas… https://t.co/aaPqMGoDhd</t>
  </si>
  <si>
    <t>Visit our Website to Know More:  https://t.co/HGngTkUJcK 
#barge #freezone #vessel #offshore #ship #oilandgas… https://t.co/lQb9oKLe5G</t>
  </si>
  <si>
    <t>Visit our Website to Know More:  https://t.co/HGngTkUJcK 
#barge #freezone #vessel #offshore #ship #oilandgas… https://t.co/w72w12tvn2</t>
  </si>
  <si>
    <t>Visit our Website to Know More:  https://t.co/HGngTkUJcK 
#barge #freezone #vessel #offshore #ship #oilandgas… https://t.co/RKeUvHsS3f</t>
  </si>
  <si>
    <t>Visit our Website to Know More:  https://t.co/HGngTkUJcK 
#barge #freezone #vessel #offshore #ship #oilandgas… https://t.co/XOLKETfWhX</t>
  </si>
  <si>
    <t>Visit our Website to Know More:  https://t.co/HGngTkUJcK 
#barge #freezone #vessel #offshore #ship #oilandgas… https://t.co/DZtkJh7rRu</t>
  </si>
  <si>
    <t>Visit our Website to Know More:  https://t.co/HGngTkD7Oa 
#barge #freezone #vessel #offshore #ship #oilandgas… https://t.co/r4oIPBt90u</t>
  </si>
  <si>
    <t>Visit our Website to Know More:  https://t.co/HGngTkUJcK 
#barge #freezone #vessel #offshore #ship #oilandgas… https://t.co/m8eKn8k4KS</t>
  </si>
  <si>
    <t>Visit our Website to Know More:  https://t.co/HGngTkUJcK 
#barge #freezone #vessel #offshore #ship #oilandgas… https://t.co/QBrygJaV3F</t>
  </si>
  <si>
    <t>Visit our Website to Know More:  https://t.co/HGngTkUJcK 
#barge #freezone #vessel #offshore #ship #oilandgas… https://t.co/PmX4ttwkTn</t>
  </si>
  <si>
    <t>Visit our Website to Know More:  https://t.co/HGngTkUJcK 
#barge #freezone #vessel #offshore #ship #oilandgas… https://t.co/ol4KETmdoQ</t>
  </si>
  <si>
    <t>Visit our Website to Know More:  https://t.co/HGngTkD7Oa 
#barge #freezone #vessel #offshore #ship #oilandgas… https://t.co/CQDFFgBgSY</t>
  </si>
  <si>
    <t>Visit our Website to Know More:  https://t.co/HGngTkUJcK 
#barge #propellers #vessel #offshore #ship #oilandgas #cable #powercable #salavge #mydubai #abudhabi #offshoredrilling #nka_global #mussafah #adnac #propeller #scrap_propeller #ship_propeller #oilfield #jebelali https://t.co/nuQf91XvCc</t>
  </si>
  <si>
    <t>@GavinNewsom won't talk about the biggest oil drilling problem that #CA faces - the expansion of onshore and #offshoredrilling under two Democratic governors. Brown's regulators approved 21,000 NEW oil &amp;amp; gas drilling permits. The expansion continues under Newsom. #OurLastChance https://t.co/ZM6Y7KPpFf</t>
  </si>
  <si>
    <t>RT @DanBacher: @GavinNewsom won't talk about the biggest oil drilling problem that #CA faces - the expansion of onshore and #offshoredrilli…</t>
  </si>
  <si>
    <t>The deepest &amp;amp; most scandalous story about the expansion of #CA oil drilling is how a big increase in… https://t.co/rsIKz8MsGC</t>
  </si>
  <si>
    <t>Saturday, June 8, was #WorldOceansDay. Why did #offshoredrilling expand under Governor #JerryBrown? Read: Californi… https://t.co/96bz5pxjmA</t>
  </si>
  <si>
    <t>RT @DanBacher: The deepest &amp;amp; most scandalous story about the expansion of #CA oil drilling is how a big increase in #offshoredrilling began…</t>
  </si>
  <si>
    <t>RT @DanBacher: Saturday, June 8, was #WorldOceansDay. Why did #offshoredrilling expand under Governor #JerryBrown? Read: California’s Bigge…</t>
  </si>
  <si>
    <t>Until NGOs are willing to discuss how a #BigOil lobbyist was able to chair a task force to create so-called… https://t.co/kSSj75rq9g</t>
  </si>
  <si>
    <t>Until environmental NGOs are willing to discuss how a #BigOil lobbyist was able to chair the panel to create… https://t.co/NYImrgq72m</t>
  </si>
  <si>
    <t>#Offshoredrilling threatens CA's very way of life. Californians continue to push hard against Trump’s offshore oil… https://t.co/SuiirhvtRX</t>
  </si>
  <si>
    <t>Keep savety mamas.! #offshoredrilling  ⛑ https://t.co/nJ8gmeiZFz</t>
  </si>
  <si>
    <t>Say #yestofossilfuels and #offshoredrilling like we do here in California!! https://t.co/EGuYQakXJD</t>
  </si>
  <si>
    <t>"You don’t get an ROI from digital transformation – you invest in the value of your organization..." That's Michael Fry on why digitising is more of an long-term investment than a quick-win return.
 Full version here https://t.co/vnV86cx0jN  
https://t.co/e7Vg1EoJCS</t>
  </si>
  <si>
    <t>https://twitter.com/i/web/status/1153320359564722176</t>
  </si>
  <si>
    <t>https://twitter.com/i/web/status/1153334942761463811</t>
  </si>
  <si>
    <t>https://twitter.com/i/web/status/1153403089396928514</t>
  </si>
  <si>
    <t>https://www.linkedin.com/slink?code=ezySExY</t>
  </si>
  <si>
    <t>https://twitter.com/i/web/status/1153833880371118085</t>
  </si>
  <si>
    <t>https://industryeurope.com/saipem-wins-143m-contracts-in-romania-uae/</t>
  </si>
  <si>
    <t>https://armadillomerino.com/?utm_content=95121861&amp;utm_medium=social&amp;utm_source=twitter&amp;hss_channel=tw-251526049</t>
  </si>
  <si>
    <t>https://twitter.com/i/web/status/1154363422345224197</t>
  </si>
  <si>
    <t>https://hdsmarine.com/greenoil-filters https://www.linkedin.com/feed/update/urn:li:activity:6537296604297220096</t>
  </si>
  <si>
    <t>https://twitter.com/i/web/status/1154398943276519424</t>
  </si>
  <si>
    <t>https://twitter.com/i/web/status/1153411685354483712</t>
  </si>
  <si>
    <t>https://twitter.com/i/web/status/1154447768259387393</t>
  </si>
  <si>
    <t>https://usa.oceana.org/press-releases/house-votes-protect-coasts-new-offshore-drilling-activities</t>
  </si>
  <si>
    <t>https://www.offshoreenergytoday.com/saipem-bags-new-offshore-drilling-deals-worth-over-160-million/#.XTYL_v-w278.twitter https://twitter.com/i/web/status/1153383837877121024</t>
  </si>
  <si>
    <t>https://www.offshoreenergytoday.com/aker-bp-gains-consent-to-use-deepsea-stavanger-rig-for-north-sea-well-duo/#.XTrxM3dQVyM.twitter https://twitter.com/i/web/status/1154729451474829312</t>
  </si>
  <si>
    <t>https://waterkeeper.org/call-for-our-coasts-and-climate/</t>
  </si>
  <si>
    <t>https://dy.si/XCCzZ</t>
  </si>
  <si>
    <t>https://twitter.com/i/web/status/1154917768740798472</t>
  </si>
  <si>
    <t>https://vimeo.com/347943301</t>
  </si>
  <si>
    <t>https://twitter.com/i/web/status/1155644973028560896</t>
  </si>
  <si>
    <t>https://www.subc-engineering.com/news/#news7 https://twitter.com/i/web/status/1155760799354429440</t>
  </si>
  <si>
    <t>https://www.subc-engineering.com/news/#news7 https://twitter.com/i/web/status/1155761756272308224</t>
  </si>
  <si>
    <t>https://www.subc-engineering.com/news/#news7</t>
  </si>
  <si>
    <t>https://twitter.com/i/web/status/1155953687635714049</t>
  </si>
  <si>
    <t>https://twitter.com/i/web/status/1156116780093304832</t>
  </si>
  <si>
    <t>http://www.ncpolicywatch.com/2019/07/29/just-when-you-thought-it-was-safe-to-go-back-in-the-water/</t>
  </si>
  <si>
    <t>http://www.ncpolicywatch.com/2019/07/19/offshore-drilling-firm-asks-trump-administration-to-overrule-nc-deq-approve-seismic-testing/</t>
  </si>
  <si>
    <t>https://twitter.com/IndoPac_Info/status/1156225113936633863</t>
  </si>
  <si>
    <t>https://twitter.com/i/web/status/1155908397776166912</t>
  </si>
  <si>
    <t>http://ow.ly/QLBA30pg3T6</t>
  </si>
  <si>
    <t>https://twitter.com/i/web/status/1156619300893052930</t>
  </si>
  <si>
    <t>https://wtkr.com/2019/07/31/local-leaders-work-to-keep-offshore-drilling-away-from-virginia-coast/?utm_source=dlvr.it&amp;utm_medium=twitter</t>
  </si>
  <si>
    <t>https://www.technavio.com/report/global-managed-pressure-drilling-market-industry-analysis?utm_source=social&amp;utm_medium=twitter&amp;utm_campaign=julyrfs&amp;utm_content=IRTNTR31690</t>
  </si>
  <si>
    <t>http://bit.do/eZXRM</t>
  </si>
  <si>
    <t>https://www.inverse.com/article/58188-joe-cunningham-hr-1941</t>
  </si>
  <si>
    <t>https://ziplook.house.gov/htbin/findrep_house?ZIP=</t>
  </si>
  <si>
    <t>https://cacoastkeeper.org/trumps-greedy-grab-for-the-california-coast/</t>
  </si>
  <si>
    <t>https://www.nkaglobal.com/ https://twitter.com/i/web/status/1153854123953000449</t>
  </si>
  <si>
    <t>https://www.nkaglobal.com/ https://twitter.com/i/web/status/1153854393424457730</t>
  </si>
  <si>
    <t>https://www.nkaglobal.com/ https://twitter.com/i/web/status/1153854434788675584</t>
  </si>
  <si>
    <t>https://www.nkaglobal.com/ https://twitter.com/i/web/status/1153854519693991938</t>
  </si>
  <si>
    <t>https://www.nkaglobal.com/ https://twitter.com/i/web/status/1153854642415132672</t>
  </si>
  <si>
    <t>https://www.nkaglobal.com/ https://twitter.com/i/web/status/1153854680704962561</t>
  </si>
  <si>
    <t>https://www.nkaglobal.com/ https://twitter.com/i/web/status/1153855079973380098</t>
  </si>
  <si>
    <t>https://www.nkaglobal.com/ https://twitter.com/i/web/status/1153855302703276032</t>
  </si>
  <si>
    <t>https://www.nkaglobal.com/ https://twitter.com/i/web/status/1153855382776950784</t>
  </si>
  <si>
    <t>https://www.nkaglobal.com/ https://twitter.com/i/web/status/1153855594815774722</t>
  </si>
  <si>
    <t>https://www.nkaglobal.com/ https://twitter.com/i/web/status/1153855635798286336</t>
  </si>
  <si>
    <t>https://www.nkaglobal.com/ https://twitter.com/i/web/status/1153855774810136576</t>
  </si>
  <si>
    <t>https://www.nkaglobal.com/ https://twitter.com/i/web/status/1153857037417111552</t>
  </si>
  <si>
    <t>https://www.nkaglobal.com/</t>
  </si>
  <si>
    <t>https://twitter.com/SierraClubCA/status/1149082212198785024</t>
  </si>
  <si>
    <t>https://twitter.com/i/web/status/1150283634336681985</t>
  </si>
  <si>
    <t>https://twitter.com/i/web/status/1145074726647156737</t>
  </si>
  <si>
    <t>https://twitter.com/i/web/status/1156438856243146752</t>
  </si>
  <si>
    <t>https://twitter.com/i/web/status/1156448218709807104</t>
  </si>
  <si>
    <t>https://twitter.com/i/web/status/1156660804822847489</t>
  </si>
  <si>
    <t>https://connect.hexagonppm.com/ending-the-errors-of-macondo-podcast-APAC https://www.linkedin.com/posts/michaeltfry_subsea-deepwatersubsea-offshoredrilling-activity-6553980166438215681-X3HQ</t>
  </si>
  <si>
    <t>twitter.com</t>
  </si>
  <si>
    <t>linkedin.com</t>
  </si>
  <si>
    <t>industryeurope.com</t>
  </si>
  <si>
    <t>armadillomerino.com</t>
  </si>
  <si>
    <t>hdsmarine.com linkedin.com</t>
  </si>
  <si>
    <t>oceana.org</t>
  </si>
  <si>
    <t>offshoreenergytoday.com twitter.com</t>
  </si>
  <si>
    <t>waterkeeper.org</t>
  </si>
  <si>
    <t>dy.si</t>
  </si>
  <si>
    <t>vimeo.com</t>
  </si>
  <si>
    <t>subc-engineering.com twitter.com</t>
  </si>
  <si>
    <t>subc-engineering.com</t>
  </si>
  <si>
    <t>ncpolicywatch.com</t>
  </si>
  <si>
    <t>ow.ly</t>
  </si>
  <si>
    <t>wtkr.com</t>
  </si>
  <si>
    <t>technavio.com</t>
  </si>
  <si>
    <t>bit.do</t>
  </si>
  <si>
    <t>inverse.com</t>
  </si>
  <si>
    <t>house.gov</t>
  </si>
  <si>
    <t>cacoastkeeper.org</t>
  </si>
  <si>
    <t>nkaglobal.com twitter.com</t>
  </si>
  <si>
    <t>nkaglobal.com</t>
  </si>
  <si>
    <t>hexagonppm.com linkedin.com</t>
  </si>
  <si>
    <t>auspol</t>
  </si>
  <si>
    <t>offshoredrilling</t>
  </si>
  <si>
    <t>offshoredrilling nspoli nlpoli bigoil</t>
  </si>
  <si>
    <t>drillship offshoredrilling offshoresolutions</t>
  </si>
  <si>
    <t>offshoreoil seismictesting</t>
  </si>
  <si>
    <t>congratulations saipem offshoredrilling romania uae</t>
  </si>
  <si>
    <t>baselayer merinowool oilandgas northsea ropeaccess workwear offshoredrilling</t>
  </si>
  <si>
    <t>drillship gom utilization</t>
  </si>
  <si>
    <t>filtration centrifuge purifier greenoil oil marine osv workboat offshoredrilling</t>
  </si>
  <si>
    <t>reverseosmosis water</t>
  </si>
  <si>
    <t>resourceextraction offshoredrilling climateemergency</t>
  </si>
  <si>
    <t>oceans offshoredrilling environment</t>
  </si>
  <si>
    <t>offshore drilling</t>
  </si>
  <si>
    <t>exploration</t>
  </si>
  <si>
    <t>seismic</t>
  </si>
  <si>
    <t>election2020 candidates climateemergency parisaccord greennewdeal priceonpollution</t>
  </si>
  <si>
    <t>yestofossilfuels offshoredrilling</t>
  </si>
  <si>
    <t>redtide</t>
  </si>
  <si>
    <t>subsea</t>
  </si>
  <si>
    <t>subsea subseaengineering</t>
  </si>
  <si>
    <t>subsea subseaengineering offshore</t>
  </si>
  <si>
    <t>kayaktivist</t>
  </si>
  <si>
    <t>dnv271 offshore oilandgas oilfield ccu offshoreservices rentalequipment oilfieldsupplier offshoredrilling oil</t>
  </si>
  <si>
    <t>dnv271 offshore</t>
  </si>
  <si>
    <t>ncpol offshoredrilling renewableenergy</t>
  </si>
  <si>
    <t>seismic ncga ncpol ncdeq offshoredrilling</t>
  </si>
  <si>
    <t>southchinasea china vietnam coastguard oil offshoredrilling asean eez</t>
  </si>
  <si>
    <t>bigoil</t>
  </si>
  <si>
    <t>cartoons copolitics offshoredrilling brexit trumplies trumpracism muellertestimony insulincosts moscowmitch</t>
  </si>
  <si>
    <t>managedpressuredrilling onshoredrilling offshoredrilling oilandgas oilrigs crudeoil oilwells</t>
  </si>
  <si>
    <t>pumpjack offshoredrilling oilreservoir</t>
  </si>
  <si>
    <t>pumpjack onshoredrilling offshoredrilling oilextraction</t>
  </si>
  <si>
    <t>managedpressuredrilling</t>
  </si>
  <si>
    <t>pumpjack</t>
  </si>
  <si>
    <t>offshoredrilling beach summervacation energy coastal</t>
  </si>
  <si>
    <t>offshoredrilling protectourcoasts protectthepacific</t>
  </si>
  <si>
    <t>barge freezone vessel offshore ship oilandgas</t>
  </si>
  <si>
    <t>barge propellers vessel offshore ship oilandgas cable powercable salavge mydubai abudhabi offshoredrilling nka_global mussafah adnac propeller scrap_propeller ship_propeller oilfield jebelali</t>
  </si>
  <si>
    <t>ca offshoredrilling ourlastchance</t>
  </si>
  <si>
    <t>ca</t>
  </si>
  <si>
    <t>worldoceansday offshoredrilling jerrybrown</t>
  </si>
  <si>
    <t>ca offshoredrilling</t>
  </si>
  <si>
    <t>https://pbs.twimg.com/media/EAPZGtbWwAMwlZN.png</t>
  </si>
  <si>
    <t>https://pbs.twimg.com/media/EAPkpbtWkAANBUF.jpg</t>
  </si>
  <si>
    <t>https://pbs.twimg.com/media/EAbPkO2U8AADuF7.png</t>
  </si>
  <si>
    <t>https://pbs.twimg.com/media/D_q_uS5XUAMhss5.jpg</t>
  </si>
  <si>
    <t>https://pbs.twimg.com/media/EAzseksXoAAJwvF.jpg</t>
  </si>
  <si>
    <t>https://pbs.twimg.com/media/EA1UtL_UYAE4EsU.jpg</t>
  </si>
  <si>
    <t>https://pbs.twimg.com/media/D_xObnuXkAApvwr.jpg</t>
  </si>
  <si>
    <t>https://pbs.twimg.com/media/D_r5iN7WkAEDS05.jpg</t>
  </si>
  <si>
    <t>https://pbs.twimg.com/media/EA49zIAXUAA4Aff.jpg</t>
  </si>
  <si>
    <t>https://pbs.twimg.com/media/DXt42cnU0AAKcEw.jpg</t>
  </si>
  <si>
    <t>https://pbs.twimg.com/media/D_342NHVAAAquSQ.jpg</t>
  </si>
  <si>
    <t>https://pbs.twimg.com/media/EBBY6JcXoAMA5Iz.jpg</t>
  </si>
  <si>
    <t>https://pbs.twimg.com/media/EBFbG-XU0AAFuJC.jpg</t>
  </si>
  <si>
    <t>http://pbs.twimg.com/profile_images/707411067341635584/jd3hZ4LY_normal.jpg</t>
  </si>
  <si>
    <t>http://pbs.twimg.com/profile_images/592504457788657665/ba8j4HE8_normal.jpg</t>
  </si>
  <si>
    <t>http://pbs.twimg.com/profile_images/3502404159/a9cb26ae3f4718d17e6a849734a5857d_normal.jpeg</t>
  </si>
  <si>
    <t>http://pbs.twimg.com/profile_images/378800000129600312/bf10b10b902195324593d6040e16712d_normal.jpeg</t>
  </si>
  <si>
    <t>http://pbs.twimg.com/profile_images/420277924852289536/JGa7O8HA_normal.png</t>
  </si>
  <si>
    <t>http://pbs.twimg.com/profile_images/1131630122744909825/qaTul0sm_normal.jpg</t>
  </si>
  <si>
    <t>http://pbs.twimg.com/profile_images/1050378915880062977/_B6M6Fwt_normal.jpg</t>
  </si>
  <si>
    <t>http://pbs.twimg.com/profile_images/1003662005373427712/yDU36WO9_normal.jpg</t>
  </si>
  <si>
    <t>http://pbs.twimg.com/profile_images/640080595771650048/LwcAZQ97_normal.jpg</t>
  </si>
  <si>
    <t>http://pbs.twimg.com/profile_images/776588211158147072/TOX6zLBZ_normal.jpg</t>
  </si>
  <si>
    <t>http://pbs.twimg.com/profile_images/1129041151313547266/FiUp0kUh_normal.jpg</t>
  </si>
  <si>
    <t>http://pbs.twimg.com/profile_images/1017122729357553666/KqO-IE6p_normal.jpg</t>
  </si>
  <si>
    <t>http://pbs.twimg.com/profile_images/858099323254558720/dSqPtzP9_normal.jpg</t>
  </si>
  <si>
    <t>http://pbs.twimg.com/profile_images/992396702572310528/Yuxg5hh4_normal.jpg</t>
  </si>
  <si>
    <t>http://pbs.twimg.com/profile_images/1158341393158463493/lIf_tX3B_normal.jpg</t>
  </si>
  <si>
    <t>http://pbs.twimg.com/profile_images/1153835082055995392/8Kc_0am__normal.jpg</t>
  </si>
  <si>
    <t>http://pbs.twimg.com/profile_images/839949773654257664/M9TLJaVJ_normal.jpg</t>
  </si>
  <si>
    <t>http://pbs.twimg.com/profile_images/630099609914732545/Pa8mZHSW_normal.png</t>
  </si>
  <si>
    <t>http://pbs.twimg.com/profile_images/1193700827/Minglewood_normal.jpg</t>
  </si>
  <si>
    <t>http://pbs.twimg.com/profile_images/1085015008323559425/Ji4qxrm6_normal.jpg</t>
  </si>
  <si>
    <t>http://pbs.twimg.com/profile_images/794305724197146624/ZPiGiNY0_normal.jpg</t>
  </si>
  <si>
    <t>http://abs.twimg.com/sticky/default_profile_images/default_profile_normal.png</t>
  </si>
  <si>
    <t>http://pbs.twimg.com/profile_images/1078619105253416960/CMVje2rV_normal.jpg</t>
  </si>
  <si>
    <t>http://pbs.twimg.com/profile_images/814279031566700545/5fu0zn8Z_normal.jpg</t>
  </si>
  <si>
    <t>http://pbs.twimg.com/profile_images/937715922802003968/I5ozOpH9_normal.jpg</t>
  </si>
  <si>
    <t>http://pbs.twimg.com/profile_images/664411766303137792/Iq0AEQey_normal.jpg</t>
  </si>
  <si>
    <t>http://pbs.twimg.com/profile_images/596669737582653440/ffpBaIoo_normal.jpg</t>
  </si>
  <si>
    <t>http://pbs.twimg.com/profile_images/504735320609263616/f0na-FhE_normal.jpeg</t>
  </si>
  <si>
    <t>http://pbs.twimg.com/profile_images/663002244988731396/WibhK3QN_normal.jpg</t>
  </si>
  <si>
    <t>http://pbs.twimg.com/profile_images/2274372965/t2f45l95cyics01g76ic_normal.jpeg</t>
  </si>
  <si>
    <t>http://pbs.twimg.com/profile_images/1086953372756914177/g2db6bik_normal.jpg</t>
  </si>
  <si>
    <t>http://pbs.twimg.com/profile_images/824652556186030080/fcq7UMmK_normal.jpg</t>
  </si>
  <si>
    <t>http://pbs.twimg.com/profile_images/835555298018529281/vQ6DAfyp_normal.jpg</t>
  </si>
  <si>
    <t>http://pbs.twimg.com/profile_images/1087740625867423745/_nrFCUh4_normal.jpg</t>
  </si>
  <si>
    <t>http://pbs.twimg.com/profile_images/1060918098503421952/hp12uhs2_normal.jpg</t>
  </si>
  <si>
    <t>http://pbs.twimg.com/profile_images/3610373060/70f7c3166b8a323771ca3cae6f33d00b_normal.png</t>
  </si>
  <si>
    <t>http://pbs.twimg.com/profile_images/1076161492997664768/nfa1AnOF_normal.jpg</t>
  </si>
  <si>
    <t>http://pbs.twimg.com/profile_images/839757469496729600/oTM_j9XZ_normal.jpg</t>
  </si>
  <si>
    <t>http://pbs.twimg.com/profile_images/817767683131396100/7xyIiegx_normal.jpg</t>
  </si>
  <si>
    <t>http://pbs.twimg.com/profile_images/890354480855699457/2UsqY7fj_normal.jpg</t>
  </si>
  <si>
    <t>http://pbs.twimg.com/profile_images/1138787236521041920/vDJYky-W_normal.png</t>
  </si>
  <si>
    <t>http://pbs.twimg.com/profile_images/887471203815792640/SVB8fhXE_normal.jpg</t>
  </si>
  <si>
    <t>http://pbs.twimg.com/profile_images/1016713726211133440/6i66CetN_normal.jpg</t>
  </si>
  <si>
    <t>http://pbs.twimg.com/profile_images/765069160481034240/vAKBWnCa_normal.jpg</t>
  </si>
  <si>
    <t>http://pbs.twimg.com/profile_images/905109789717303296/KB3aL5K4_normal.jpg</t>
  </si>
  <si>
    <t>http://pbs.twimg.com/profile_images/666115836524949504/5Ba6Umce_normal.jpg</t>
  </si>
  <si>
    <t>http://pbs.twimg.com/profile_images/1257667420/Yolanda_Lares_V._normal.jpg</t>
  </si>
  <si>
    <t>http://pbs.twimg.com/profile_images/909815567007305728/jKde7vgo_normal.jpg</t>
  </si>
  <si>
    <t>http://pbs.twimg.com/profile_images/670850249716465664/lnev8QyA_normal.jpg</t>
  </si>
  <si>
    <t>http://pbs.twimg.com/profile_images/806247021149650944/GDcqub_Z_normal.jpg</t>
  </si>
  <si>
    <t>http://pbs.twimg.com/profile_images/1157085696579870720/t2eQZfGg_normal.jpg</t>
  </si>
  <si>
    <t>http://pbs.twimg.com/profile_images/938497980029485056/pGzhlhtk_normal.jpg</t>
  </si>
  <si>
    <t>http://pbs.twimg.com/profile_images/1147255529070186501/zGRBsa6E_normal.png</t>
  </si>
  <si>
    <t>http://pbs.twimg.com/profile_images/705610426772381697/jFbt0AnJ_normal.jpg</t>
  </si>
  <si>
    <t>http://pbs.twimg.com/profile_images/1115283409226600449/dRc0zKiW_normal.jpg</t>
  </si>
  <si>
    <t>http://pbs.twimg.com/profile_images/1060686505822351365/En3y4tsY_normal.jpg</t>
  </si>
  <si>
    <t>http://pbs.twimg.com/profile_images/811353360062365696/sXanaj3u_normal.jpg</t>
  </si>
  <si>
    <t>http://pbs.twimg.com/profile_images/1155672864546271233/0ehH_CBr_normal.jpg</t>
  </si>
  <si>
    <t>http://pbs.twimg.com/profile_images/1045861621351026688/5DY0ePIp_normal.jpg</t>
  </si>
  <si>
    <t>http://pbs.twimg.com/profile_images/1157508554548555776/J7h4hLSc_normal.jpg</t>
  </si>
  <si>
    <t>http://pbs.twimg.com/profile_images/1083969027465232384/CoG482At_normal.jpg</t>
  </si>
  <si>
    <t>http://pbs.twimg.com/profile_images/1157521021697581056/WvPhXUwL_normal.jpg</t>
  </si>
  <si>
    <t>http://pbs.twimg.com/profile_images/565710210614824960/_tjijrkv_normal.jpeg</t>
  </si>
  <si>
    <t>http://pbs.twimg.com/profile_images/1157580243256918018/oZqYA98Y_normal.jpg</t>
  </si>
  <si>
    <t>http://pbs.twimg.com/profile_images/776076702619410432/4u8B1Hc9_normal.jpg</t>
  </si>
  <si>
    <t>http://pbs.twimg.com/profile_images/1147093874722185216/lqbk7Zq3_normal.jpg</t>
  </si>
  <si>
    <t>http://pbs.twimg.com/profile_images/1157805573578080256/viIqPUjw_normal.jpg</t>
  </si>
  <si>
    <t>http://pbs.twimg.com/profile_images/1157826944664084480/iVcDPvcr_normal.jpg</t>
  </si>
  <si>
    <t>http://pbs.twimg.com/profile_images/1157834024464867335/5Gs0tufT_normal.jpg</t>
  </si>
  <si>
    <t>http://pbs.twimg.com/profile_images/1157866787184058368/6SC2HbvI_normal.jpg</t>
  </si>
  <si>
    <t>http://pbs.twimg.com/profile_images/1157901701686411265/wrzIzDk8_normal.jpg</t>
  </si>
  <si>
    <t>http://pbs.twimg.com/profile_images/1157911139352641536/9JsRSfFA_normal.jpg</t>
  </si>
  <si>
    <t>http://pbs.twimg.com/profile_images/861699973334745088/BVYcW-Lx_normal.jpg</t>
  </si>
  <si>
    <t>http://pbs.twimg.com/profile_images/1157931162888785921/prFh3ybZ_normal.jpg</t>
  </si>
  <si>
    <t>http://pbs.twimg.com/profile_images/875843498926153728/HL9XPjPK_normal.jpg</t>
  </si>
  <si>
    <t>https://twitter.com/#!/meldawson6/status/1153320359564722176</t>
  </si>
  <si>
    <t>https://twitter.com/#!/tomshrader/status/1153320395241660416</t>
  </si>
  <si>
    <t>https://twitter.com/#!/hannonhydllc/status/1153334786267734019</t>
  </si>
  <si>
    <t>https://twitter.com/#!/hannonhydllc/status/1153334942761463811</t>
  </si>
  <si>
    <t>https://twitter.com/#!/dragondadx2/status/1153338011503013889</t>
  </si>
  <si>
    <t>https://twitter.com/#!/sbchannelkeeper/status/1153355300134481920</t>
  </si>
  <si>
    <t>https://twitter.com/#!/dontdrillsc/status/1153403089396928514</t>
  </si>
  <si>
    <t>https://twitter.com/#!/goodlorde/status/1153407766423359490</t>
  </si>
  <si>
    <t>https://twitter.com/#!/gorman_mary/status/1153426979246546944</t>
  </si>
  <si>
    <t>https://twitter.com/#!/theshippingguru/status/1153548970842578946</t>
  </si>
  <si>
    <t>https://twitter.com/#!/tbkies/status/1153833880371118085</t>
  </si>
  <si>
    <t>https://twitter.com/#!/industryeurope/status/1154005637032042496</t>
  </si>
  <si>
    <t>https://twitter.com/#!/armadillomerino/status/1154017331548446722</t>
  </si>
  <si>
    <t>https://twitter.com/#!/steveglouis/status/1154363422345224197</t>
  </si>
  <si>
    <t>https://twitter.com/#!/uswatermaker/status/1153307710034546688</t>
  </si>
  <si>
    <t>https://twitter.com/#!/uswatermaker/status/1154398943276519424</t>
  </si>
  <si>
    <t>https://twitter.com/#!/waterdesal/status/1154400957415002112</t>
  </si>
  <si>
    <t>https://twitter.com/#!/greenmission/status/1153430342390427649</t>
  </si>
  <si>
    <t>https://twitter.com/#!/bigjmcc/status/1153411685354483712</t>
  </si>
  <si>
    <t>https://twitter.com/#!/bigjmcc/status/1154447768259387393</t>
  </si>
  <si>
    <t>https://twitter.com/#!/reptmmpp/status/1154485038639124480</t>
  </si>
  <si>
    <t>https://twitter.com/#!/dragondeepwater/status/1153383837877121024</t>
  </si>
  <si>
    <t>https://twitter.com/#!/dragondeepwater/status/1154729451474829312</t>
  </si>
  <si>
    <t>https://twitter.com/#!/forgerat/status/1154804479528767488</t>
  </si>
  <si>
    <t>https://twitter.com/#!/souljoo0oourney/status/1154810834578739200</t>
  </si>
  <si>
    <t>https://twitter.com/#!/solekm/status/1154838579714985984</t>
  </si>
  <si>
    <t>https://twitter.com/#!/lanieygr/status/1154911171838976000</t>
  </si>
  <si>
    <t>https://twitter.com/#!/rawitt2/status/1154917768740798472</t>
  </si>
  <si>
    <t>https://twitter.com/#!/josette75253683/status/1155067186680979457</t>
  </si>
  <si>
    <t>https://twitter.com/#!/helenacuirot6/status/1155293170072248320</t>
  </si>
  <si>
    <t>https://twitter.com/#!/cleliamidgett2/status/1155521773246402560</t>
  </si>
  <si>
    <t>https://twitter.com/#!/orneryoh/status/1155644973028560896</t>
  </si>
  <si>
    <t>https://twitter.com/#!/linlinkj/status/1155652948304642048</t>
  </si>
  <si>
    <t>https://twitter.com/#!/enerprogroupltd/status/1155760799354429440</t>
  </si>
  <si>
    <t>https://twitter.com/#!/subcengineering/status/1155761756272308224</t>
  </si>
  <si>
    <t>https://twitter.com/#!/allyg09/status/1155876043804332032</t>
  </si>
  <si>
    <t>https://twitter.com/#!/waterkeeperscp/status/1155953687635714049</t>
  </si>
  <si>
    <t>https://twitter.com/#!/scottewen13/status/1156116780093304832</t>
  </si>
  <si>
    <t>https://twitter.com/#!/oeg_offshore/status/1151443728395116545</t>
  </si>
  <si>
    <t>https://twitter.com/#!/offshorewords/status/1156128820883271681</t>
  </si>
  <si>
    <t>https://twitter.com/#!/jb_in_motion/status/1156191144285474816</t>
  </si>
  <si>
    <t>https://twitter.com/#!/miti_vigliero/status/1156196417133785088</t>
  </si>
  <si>
    <t>https://twitter.com/#!/ncpolicywatch/status/1152186393587830791</t>
  </si>
  <si>
    <t>https://twitter.com/#!/coletoon/status/1156184890238558208</t>
  </si>
  <si>
    <t>https://twitter.com/#!/harrybrautt/status/1156209107713609730</t>
  </si>
  <si>
    <t>https://twitter.com/#!/mark3ds/status/1156231506530095106</t>
  </si>
  <si>
    <t>https://twitter.com/#!/waterkeeper/status/1154799675574280193</t>
  </si>
  <si>
    <t>https://twitter.com/#!/waterkeeperscp/status/1155908397776166912</t>
  </si>
  <si>
    <t>https://twitter.com/#!/creativegmspage/status/1156262054019252224</t>
  </si>
  <si>
    <t>https://twitter.com/#!/kenirienks/status/1156335398270001152</t>
  </si>
  <si>
    <t>https://twitter.com/#!/rtbayarea/status/1156552935934791681</t>
  </si>
  <si>
    <t>https://twitter.com/#!/noobot9/status/1156559444097900545</t>
  </si>
  <si>
    <t>https://twitter.com/#!/presenteorg/status/1156612585732497409</t>
  </si>
  <si>
    <t>https://twitter.com/#!/sentinelcolo/status/1156559216062193664</t>
  </si>
  <si>
    <t>https://twitter.com/#!/sentinelcolo/status/1156619300893052930</t>
  </si>
  <si>
    <t>https://twitter.com/#!/pennieopal/status/1156623304993587200</t>
  </si>
  <si>
    <t>https://twitter.com/#!/merlyn43/status/1156624924083048448</t>
  </si>
  <si>
    <t>https://twitter.com/#!/harley_woody/status/1156673816153612288</t>
  </si>
  <si>
    <t>https://twitter.com/#!/idlenomoresfbay/status/1156680295833190400</t>
  </si>
  <si>
    <t>https://twitter.com/#!/y_laresv/status/1156768507540828161</t>
  </si>
  <si>
    <t>https://twitter.com/#!/technavio/status/1151881842867527680</t>
  </si>
  <si>
    <t>https://twitter.com/#!/technavio/status/1151507023319752704</t>
  </si>
  <si>
    <t>https://twitter.com/#!/technavio/status/1156930105404526593</t>
  </si>
  <si>
    <t>https://twitter.com/#!/technavio/status/1153754474575347712</t>
  </si>
  <si>
    <t>https://twitter.com/#!/technavio/status/1153754556481753088</t>
  </si>
  <si>
    <t>https://twitter.com/#!/pointsofjustice/status/1157074831243747333</t>
  </si>
  <si>
    <t>https://twitter.com/#!/stapf/status/1157093702713692163</t>
  </si>
  <si>
    <t>https://twitter.com/#!/claudia65186209/status/1157095297853509632</t>
  </si>
  <si>
    <t>https://twitter.com/#!/lobosolitario1/status/1157106997285621766</t>
  </si>
  <si>
    <t>https://twitter.com/#!/lyricsgirl54/status/1157107447321939968</t>
  </si>
  <si>
    <t>https://twitter.com/#!/chandriee9/status/1157333053217394690</t>
  </si>
  <si>
    <t>https://twitter.com/#!/joejoemolloy/status/1157391491255455745</t>
  </si>
  <si>
    <t>https://twitter.com/#!/artytrace/status/1157392105649692672</t>
  </si>
  <si>
    <t>https://twitter.com/#!/ca_waterkeepers/status/971503238003306496</t>
  </si>
  <si>
    <t>https://twitter.com/#!/ca_waterkeepers/status/1152350692926840832</t>
  </si>
  <si>
    <t>https://twitter.com/#!/ca_waterkeepers/status/1156692754178535424</t>
  </si>
  <si>
    <t>https://twitter.com/#!/onemelek1/status/1157397932095807489</t>
  </si>
  <si>
    <t>https://twitter.com/#!/bastagal/status/1157420865052729344</t>
  </si>
  <si>
    <t>https://twitter.com/#!/andreevarnum2/status/1157458352974123008</t>
  </si>
  <si>
    <t>https://twitter.com/#!/janetgoncalves8/status/1157513314034802689</t>
  </si>
  <si>
    <t>https://twitter.com/#!/globalnka/status/1153854123953000449</t>
  </si>
  <si>
    <t>https://twitter.com/#!/globalnka/status/1153854393424457730</t>
  </si>
  <si>
    <t>https://twitter.com/#!/globalnka/status/1153854434788675584</t>
  </si>
  <si>
    <t>https://twitter.com/#!/globalnka/status/1153854519693991938</t>
  </si>
  <si>
    <t>https://twitter.com/#!/globalnka/status/1153854642415132672</t>
  </si>
  <si>
    <t>https://twitter.com/#!/globalnka/status/1153854680704962561</t>
  </si>
  <si>
    <t>https://twitter.com/#!/globalnka/status/1153855079973380098</t>
  </si>
  <si>
    <t>https://twitter.com/#!/globalnka/status/1153855302703276032</t>
  </si>
  <si>
    <t>https://twitter.com/#!/globalnka/status/1153855382776950784</t>
  </si>
  <si>
    <t>https://twitter.com/#!/globalnka/status/1153855594815774722</t>
  </si>
  <si>
    <t>https://twitter.com/#!/globalnka/status/1153855635798286336</t>
  </si>
  <si>
    <t>https://twitter.com/#!/globalnka/status/1153855774810136576</t>
  </si>
  <si>
    <t>https://twitter.com/#!/globalnka/status/1153857037417111552</t>
  </si>
  <si>
    <t>https://twitter.com/#!/globalnka/status/1157522874405662729</t>
  </si>
  <si>
    <t>https://twitter.com/#!/cherishrobson5/status/1157531207342493696</t>
  </si>
  <si>
    <t>https://twitter.com/#!/danbacher/status/1149086164839628800</t>
  </si>
  <si>
    <t>https://twitter.com/#!/danbacher/status/1154651002416402432</t>
  </si>
  <si>
    <t>https://twitter.com/#!/danbacher/status/1150283634336681985</t>
  </si>
  <si>
    <t>https://twitter.com/#!/danbacher/status/1145074726647156737</t>
  </si>
  <si>
    <t>https://twitter.com/#!/danbacher/status/1154546777355214848</t>
  </si>
  <si>
    <t>https://twitter.com/#!/danbacher/status/1154652104914419714</t>
  </si>
  <si>
    <t>https://twitter.com/#!/danbacher/status/1156438856243146752</t>
  </si>
  <si>
    <t>https://twitter.com/#!/danbacher/status/1156448218709807104</t>
  </si>
  <si>
    <t>https://twitter.com/#!/danbacher/status/1157051333322539008</t>
  </si>
  <si>
    <t>https://twitter.com/#!/danbacher/status/1157548811566239744</t>
  </si>
  <si>
    <t>https://twitter.com/#!/candybarrows6/status/1157587097915723776</t>
  </si>
  <si>
    <t>https://twitter.com/#!/makmakay/status/1156660804822847489</t>
  </si>
  <si>
    <t>https://twitter.com/#!/gm_gayla/status/1157748017161809925</t>
  </si>
  <si>
    <t>https://twitter.com/#!/carisabergman5/status/1157765699265167361</t>
  </si>
  <si>
    <t>https://twitter.com/#!/freizky/status/1157806763032211456</t>
  </si>
  <si>
    <t>https://twitter.com/#!/lindseyscafuri7/status/1157814406400659457</t>
  </si>
  <si>
    <t>https://twitter.com/#!/corinna20158107/status/1157832601127682048</t>
  </si>
  <si>
    <t>https://twitter.com/#!/lorenevilciau10/status/1157840306462765061</t>
  </si>
  <si>
    <t>https://twitter.com/#!/karenbu17762415/status/1157858693381152768</t>
  </si>
  <si>
    <t>https://twitter.com/#!/violavorberg7/status/1157872335459778560</t>
  </si>
  <si>
    <t>https://twitter.com/#!/janycebeachler3/status/1157874492330237952</t>
  </si>
  <si>
    <t>https://twitter.com/#!/evangelineparu5/status/1157906072843145221</t>
  </si>
  <si>
    <t>https://twitter.com/#!/merryahmed9/status/1157908216912711680</t>
  </si>
  <si>
    <t>https://twitter.com/#!/makedaa12001217/status/1157919548948897792</t>
  </si>
  <si>
    <t>https://twitter.com/#!/mckaystewart/status/1152731747173335040</t>
  </si>
  <si>
    <t>https://twitter.com/#!/raeannleibovit6/status/1157935123700039680</t>
  </si>
  <si>
    <t>https://twitter.com/#!/hexagonppm/status/1158150778504265729</t>
  </si>
  <si>
    <t>1153320359564722176</t>
  </si>
  <si>
    <t>1153320395241660416</t>
  </si>
  <si>
    <t>1153334786267734019</t>
  </si>
  <si>
    <t>1153334942761463811</t>
  </si>
  <si>
    <t>1153338011503013889</t>
  </si>
  <si>
    <t>1153355300134481920</t>
  </si>
  <si>
    <t>1153403089396928514</t>
  </si>
  <si>
    <t>1153407766423359490</t>
  </si>
  <si>
    <t>1153426979246546944</t>
  </si>
  <si>
    <t>1153548970842578946</t>
  </si>
  <si>
    <t>1153833880371118085</t>
  </si>
  <si>
    <t>1154005637032042496</t>
  </si>
  <si>
    <t>1154017331548446722</t>
  </si>
  <si>
    <t>1154363422345224197</t>
  </si>
  <si>
    <t>1153307710034546688</t>
  </si>
  <si>
    <t>1154398943276519424</t>
  </si>
  <si>
    <t>1154400957415002112</t>
  </si>
  <si>
    <t>1153430342390427649</t>
  </si>
  <si>
    <t>1153411685354483712</t>
  </si>
  <si>
    <t>1154447768259387393</t>
  </si>
  <si>
    <t>1154485038639124480</t>
  </si>
  <si>
    <t>1153383837877121024</t>
  </si>
  <si>
    <t>1154729451474829312</t>
  </si>
  <si>
    <t>1154804479528767488</t>
  </si>
  <si>
    <t>1154810834578739200</t>
  </si>
  <si>
    <t>1154838579714985984</t>
  </si>
  <si>
    <t>1154911171838976000</t>
  </si>
  <si>
    <t>1154917768740798472</t>
  </si>
  <si>
    <t>1155067186680979457</t>
  </si>
  <si>
    <t>1155293170072248320</t>
  </si>
  <si>
    <t>1155521773246402560</t>
  </si>
  <si>
    <t>1155644973028560896</t>
  </si>
  <si>
    <t>1155652948304642048</t>
  </si>
  <si>
    <t>1155760799354429440</t>
  </si>
  <si>
    <t>1155761756272308224</t>
  </si>
  <si>
    <t>1155876043804332032</t>
  </si>
  <si>
    <t>1155953687635714049</t>
  </si>
  <si>
    <t>1156116780093304832</t>
  </si>
  <si>
    <t>1151443728395116545</t>
  </si>
  <si>
    <t>1156128820883271681</t>
  </si>
  <si>
    <t>1156191144285474816</t>
  </si>
  <si>
    <t>1156196417133785088</t>
  </si>
  <si>
    <t>1152186393587830791</t>
  </si>
  <si>
    <t>1156184890238558208</t>
  </si>
  <si>
    <t>1156209107713609730</t>
  </si>
  <si>
    <t>1156231506530095106</t>
  </si>
  <si>
    <t>1154799675574280193</t>
  </si>
  <si>
    <t>1155908397776166912</t>
  </si>
  <si>
    <t>1156262054019252224</t>
  </si>
  <si>
    <t>1156335398270001152</t>
  </si>
  <si>
    <t>1156552935934791681</t>
  </si>
  <si>
    <t>1156559444097900545</t>
  </si>
  <si>
    <t>1156612585732497409</t>
  </si>
  <si>
    <t>1156559216062193664</t>
  </si>
  <si>
    <t>1156619300893052930</t>
  </si>
  <si>
    <t>1156623304993587200</t>
  </si>
  <si>
    <t>1156624924083048448</t>
  </si>
  <si>
    <t>1156673816153612288</t>
  </si>
  <si>
    <t>1156680295833190400</t>
  </si>
  <si>
    <t>1156768507540828161</t>
  </si>
  <si>
    <t>1151881842867527680</t>
  </si>
  <si>
    <t>1151507023319752704</t>
  </si>
  <si>
    <t>1156930105404526593</t>
  </si>
  <si>
    <t>1153754474575347712</t>
  </si>
  <si>
    <t>1153754556481753088</t>
  </si>
  <si>
    <t>1157074831243747333</t>
  </si>
  <si>
    <t>1157093702713692163</t>
  </si>
  <si>
    <t>1157095297853509632</t>
  </si>
  <si>
    <t>1157106997285621766</t>
  </si>
  <si>
    <t>1157107447321939968</t>
  </si>
  <si>
    <t>1157333053217394690</t>
  </si>
  <si>
    <t>1157391491255455745</t>
  </si>
  <si>
    <t>1157392105649692672</t>
  </si>
  <si>
    <t>971503238003306496</t>
  </si>
  <si>
    <t>1152350692926840832</t>
  </si>
  <si>
    <t>1156692754178535424</t>
  </si>
  <si>
    <t>1157397932095807489</t>
  </si>
  <si>
    <t>1157420865052729344</t>
  </si>
  <si>
    <t>1157458352974123008</t>
  </si>
  <si>
    <t>1157513314034802689</t>
  </si>
  <si>
    <t>1153854123953000449</t>
  </si>
  <si>
    <t>1153854393424457730</t>
  </si>
  <si>
    <t>1153854434788675584</t>
  </si>
  <si>
    <t>1153854519693991938</t>
  </si>
  <si>
    <t>1153854642415132672</t>
  </si>
  <si>
    <t>1153854680704962561</t>
  </si>
  <si>
    <t>1153855079973380098</t>
  </si>
  <si>
    <t>1153855302703276032</t>
  </si>
  <si>
    <t>1153855382776950784</t>
  </si>
  <si>
    <t>1153855594815774722</t>
  </si>
  <si>
    <t>1153855635798286336</t>
  </si>
  <si>
    <t>1153855774810136576</t>
  </si>
  <si>
    <t>1153857037417111552</t>
  </si>
  <si>
    <t>1157522874405662729</t>
  </si>
  <si>
    <t>1157531207342493696</t>
  </si>
  <si>
    <t>1149086164839628800</t>
  </si>
  <si>
    <t>1154651002416402432</t>
  </si>
  <si>
    <t>1150283634336681985</t>
  </si>
  <si>
    <t>1145074726647156737</t>
  </si>
  <si>
    <t>1154546777355214848</t>
  </si>
  <si>
    <t>1154652104914419714</t>
  </si>
  <si>
    <t>1156438856243146752</t>
  </si>
  <si>
    <t>1156448218709807104</t>
  </si>
  <si>
    <t>1157051333322539008</t>
  </si>
  <si>
    <t>1157548811566239744</t>
  </si>
  <si>
    <t>1157587097915723776</t>
  </si>
  <si>
    <t>1156660804822847489</t>
  </si>
  <si>
    <t>1157748017161809925</t>
  </si>
  <si>
    <t>1157765699265167361</t>
  </si>
  <si>
    <t>1157806763032211456</t>
  </si>
  <si>
    <t>1157814406400659457</t>
  </si>
  <si>
    <t>1157832601127682048</t>
  </si>
  <si>
    <t>1157840306462765061</t>
  </si>
  <si>
    <t>1157858693381152768</t>
  </si>
  <si>
    <t>1157872335459778560</t>
  </si>
  <si>
    <t>1157874492330237952</t>
  </si>
  <si>
    <t>1157906072843145221</t>
  </si>
  <si>
    <t>1157908216912711680</t>
  </si>
  <si>
    <t>1157919548948897792</t>
  </si>
  <si>
    <t>1152731747173335040</t>
  </si>
  <si>
    <t>1157935123700039680</t>
  </si>
  <si>
    <t>1158150778504265729</t>
  </si>
  <si>
    <t>1155512751781027842</t>
  </si>
  <si>
    <t>1152294342607945729</t>
  </si>
  <si>
    <t/>
  </si>
  <si>
    <t>11856892</t>
  </si>
  <si>
    <t>888792014</t>
  </si>
  <si>
    <t>1242570896</t>
  </si>
  <si>
    <t>11347122</t>
  </si>
  <si>
    <t>en</t>
  </si>
  <si>
    <t>und</t>
  </si>
  <si>
    <t>1153102355585355777</t>
  </si>
  <si>
    <t>1153319882555101189</t>
  </si>
  <si>
    <t>1154057008439615488</t>
  </si>
  <si>
    <t>1156225113936633863</t>
  </si>
  <si>
    <t>1149082212198785024</t>
  </si>
  <si>
    <t>Twitter for Android</t>
  </si>
  <si>
    <t>Twitter for iPhone</t>
  </si>
  <si>
    <t>Twitter Web Client</t>
  </si>
  <si>
    <t>Twitter Web App</t>
  </si>
  <si>
    <t>TweetDeck</t>
  </si>
  <si>
    <t>LinkedIn</t>
  </si>
  <si>
    <t>HubSpot</t>
  </si>
  <si>
    <t>Buffer</t>
  </si>
  <si>
    <t>Zoho Social</t>
  </si>
  <si>
    <t>Ryan Winters</t>
  </si>
  <si>
    <t>Dynamic Signal</t>
  </si>
  <si>
    <t>Hootsuite Inc.</t>
  </si>
  <si>
    <t>AgoraPulse Manager</t>
  </si>
  <si>
    <t>TweetBud</t>
  </si>
  <si>
    <t>dlvr.it</t>
  </si>
  <si>
    <t>Twitter for iPad</t>
  </si>
  <si>
    <t>Instagram</t>
  </si>
  <si>
    <t>Retweet</t>
  </si>
  <si>
    <t>-64.237659,43.366298 
-64.237659,45.276170 
-59.385802,45.276170 
-59.385802,43.366298</t>
  </si>
  <si>
    <t>Canada</t>
  </si>
  <si>
    <t>CA</t>
  </si>
  <si>
    <t>Halifax, Nova Scotia</t>
  </si>
  <si>
    <t>5d058f2e9fe1516c</t>
  </si>
  <si>
    <t>Halifax</t>
  </si>
  <si>
    <t>city</t>
  </si>
  <si>
    <t>https://api.twitter.com/1.1/geo/id/5d058f2e9fe1516c.json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</si>
  <si>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</si>
  <si>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</si>
  <si>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</si>
  <si>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</si>
  <si>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</si>
  <si>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</si>
  <si>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</si>
  <si>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</si>
  <si>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</si>
  <si>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</si>
  <si>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</si>
  <si>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</si>
  <si>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</si>
  <si>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</si>
  <si>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</si>
  <si>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</si>
  <si>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</si>
  <si>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</si>
  <si>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</si>
  <si>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</si>
  <si>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</si>
  <si>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Mel dawson</t>
  </si>
  <si>
    <t>Tom Shrader</t>
  </si>
  <si>
    <t>Hannon Hydraulics LLC</t>
  </si>
  <si>
    <t>Mark</t>
  </si>
  <si>
    <t>SB Channelkeeper</t>
  </si>
  <si>
    <t>CA Waterkeepers</t>
  </si>
  <si>
    <t>NRDC _xD83C__xDF0E_</t>
  </si>
  <si>
    <t>Kayla Calkin</t>
  </si>
  <si>
    <t>Mary Gorman</t>
  </si>
  <si>
    <t>Gretchen Fitzgerald</t>
  </si>
  <si>
    <t>Seamus O'Regan</t>
  </si>
  <si>
    <t>Bernadette Jordan</t>
  </si>
  <si>
    <t>Catherine McKenna _xD83C__xDDE8__xD83C__xDDE6_</t>
  </si>
  <si>
    <t>C-NLOPB</t>
  </si>
  <si>
    <t>CNSOPB</t>
  </si>
  <si>
    <t>BigJMcC</t>
  </si>
  <si>
    <t>OSU™</t>
  </si>
  <si>
    <t>thomas kies</t>
  </si>
  <si>
    <t>Industry Europe</t>
  </si>
  <si>
    <t>Armadillo Merino®</t>
  </si>
  <si>
    <t>Steve Louis, PE, MBA - Energy Strategist</t>
  </si>
  <si>
    <t>Desalination Tweets</t>
  </si>
  <si>
    <t>Nova Scotia Liberal Party</t>
  </si>
  <si>
    <t>Melania P.</t>
  </si>
  <si>
    <t>Oceana</t>
  </si>
  <si>
    <t>Dragon Deepwater</t>
  </si>
  <si>
    <t>RogueLemming_xD83C__xDDE8__xD83C__xDDE6_#Shadowbanned</t>
  </si>
  <si>
    <t>Waterkeeper Alliance</t>
  </si>
  <si>
    <t>Journey P.</t>
  </si>
  <si>
    <t>Kathleen Sole</t>
  </si>
  <si>
    <t>Pundin Tame</t>
  </si>
  <si>
    <t>NC Policy Watch</t>
  </si>
  <si>
    <t>Rose Ann Witt</t>
  </si>
  <si>
    <t>josette hoff</t>
  </si>
  <si>
    <t>McKay Stewart</t>
  </si>
  <si>
    <t>helena cuirot</t>
  </si>
  <si>
    <t>clelia midgett</t>
  </si>
  <si>
    <t>Free Captive Cetaceans!</t>
  </si>
  <si>
    <t>Rick Scott</t>
  </si>
  <si>
    <t>L J  F r e e d o m</t>
  </si>
  <si>
    <t>Meet the Press</t>
  </si>
  <si>
    <t>Enerpro Group Ltd</t>
  </si>
  <si>
    <t>SUBC</t>
  </si>
  <si>
    <t>Ally Green</t>
  </si>
  <si>
    <t>Waterkeepers Chesapk</t>
  </si>
  <si>
    <t>Assateague C.T.</t>
  </si>
  <si>
    <t>Scott</t>
  </si>
  <si>
    <t>OEG Offshore</t>
  </si>
  <si>
    <t>Offshore Terminology</t>
  </si>
  <si>
    <t>(((Jana Ben-Moshe)))</t>
  </si>
  <si>
    <t>John Cole</t>
  </si>
  <si>
    <t>Mitì Vigliero</t>
  </si>
  <si>
    <t>Harry Brautt</t>
  </si>
  <si>
    <t>Mark Collins</t>
  </si>
  <si>
    <t>U.S. Coast Guard</t>
  </si>
  <si>
    <t>Mohan Malik 实事求是</t>
  </si>
  <si>
    <t>SCS_Disputes</t>
  </si>
  <si>
    <t>Wake Up America!_xD83D__xDDFD_</t>
  </si>
  <si>
    <t>Keni Rienks</t>
  </si>
  <si>
    <t>Surfrider Foundation</t>
  </si>
  <si>
    <t>Cape Fear Surfrider</t>
  </si>
  <si>
    <t>Dr. Kyle Horton</t>
  </si>
  <si>
    <t>Diablo Rising Tide</t>
  </si>
  <si>
    <t>Dan Bacher</t>
  </si>
  <si>
    <t>NooBot_xD83C__xDDEE__xD83C__xDDF3_</t>
  </si>
  <si>
    <t>Sentinel Colorado</t>
  </si>
  <si>
    <t>Presente.Org</t>
  </si>
  <si>
    <t>Pennie Opal Plant</t>
  </si>
  <si>
    <t>Dave</t>
  </si>
  <si>
    <t>Woody</t>
  </si>
  <si>
    <t>WTKR News 3</t>
  </si>
  <si>
    <t>Idle No More SF Bay</t>
  </si>
  <si>
    <t>Yolanda Lares V.</t>
  </si>
  <si>
    <t>Mak Makay</t>
  </si>
  <si>
    <t>Technavio</t>
  </si>
  <si>
    <t>NOV</t>
  </si>
  <si>
    <t>BHGE</t>
  </si>
  <si>
    <t>pastorc</t>
  </si>
  <si>
    <t>Scott Stapf</t>
  </si>
  <si>
    <t>claudia marino</t>
  </si>
  <si>
    <t>Angel Cabrera</t>
  </si>
  <si>
    <t>Nobody_Famous</t>
  </si>
  <si>
    <t>Chandriée</t>
  </si>
  <si>
    <t>Joe Molloy _xD83D__xDCA8__xD83C__xDF0A__xD83D__xDCA5__xD83D__xDC93__xD83C__xDF08_</t>
  </si>
  <si>
    <t>Trace x</t>
  </si>
  <si>
    <t>JA MELEKONE</t>
  </si>
  <si>
    <t>Justice Seeker _xD83C__xDF51__xD83C__xDF0A__xD83C__xDF0A__xD83D__xDD96_</t>
  </si>
  <si>
    <t>andree varnum</t>
  </si>
  <si>
    <t>janet goncalves</t>
  </si>
  <si>
    <t>NKA Global</t>
  </si>
  <si>
    <t>cherish robson</t>
  </si>
  <si>
    <t>Gavin Newsom</t>
  </si>
  <si>
    <t>candy barrows</t>
  </si>
  <si>
    <t>Gayla coffee_monster3</t>
  </si>
  <si>
    <t>carisa bergman</t>
  </si>
  <si>
    <t>Kang Siomay _xD83C__xDF4C_</t>
  </si>
  <si>
    <t>lindsey scafuri</t>
  </si>
  <si>
    <t>corinna dwyer</t>
  </si>
  <si>
    <t>lorene vilciauskas</t>
  </si>
  <si>
    <t>karen busch</t>
  </si>
  <si>
    <t>viola vorberg</t>
  </si>
  <si>
    <t>janyce beachler</t>
  </si>
  <si>
    <t>evangeline parubrub</t>
  </si>
  <si>
    <t>merry ahmed</t>
  </si>
  <si>
    <t>makeda anderson</t>
  </si>
  <si>
    <t>raeann leibovitz</t>
  </si>
  <si>
    <t>Hexagon PPM</t>
  </si>
  <si>
    <t>We never noticed the beauty around us because we were too busy trying to create it'..#Conservation #Wildlife #AnimalRights #ClimateChange #EnvironmentalJustice</t>
  </si>
  <si>
    <t>Business Development &amp; Project Manager for Water and Wastewater Treatment Systems to the Oil &amp; Gas, Marine, Water and Wastewater Industries.</t>
  </si>
  <si>
    <t>Manufacturer of Reverse Osmosis Watermakers to produce potable water for Offshore Supply Vessels (OSV), Ships, Yachts &amp; Offshore Drilling Platforms.</t>
  </si>
  <si>
    <t>Hydraulic equipment repair &amp; manufacturing. Specializes in hydraulic cylinders up to 50 ft &amp; 104 in around. Crews work globally to address your hydraulic issues</t>
  </si>
  <si>
    <t>Father, husband, and Marine veteran. Be of good character and deliberate in your actions.</t>
  </si>
  <si>
    <t>Our mission is to protect and restore the Santa Barbara Channel and its watersheds through science-based advocacy, education, field work and enforcement.</t>
  </si>
  <si>
    <t>Tweets about the work of local @Waterkeeper orgs to defend #swimmable, drinkable, fishable waters. @BlueBizCouncil is our business network.</t>
  </si>
  <si>
    <t>Standing up for South Carolina’s beaches against offshore drilling and seismic testing. ❌_xD83C__xDFED__xD83C__xDF0A_</t>
  </si>
  <si>
    <t>Natural Resources Defense Council | The Earth's Best Defense</t>
  </si>
  <si>
    <t>Waffles, friends, work. Loving our environment @NRDC. #ProtectOurCoast #OHHillYes #WellesleyForever</t>
  </si>
  <si>
    <t>activist/screenwriter  Save Our Seas &amp; Shores Coalition. http://t.co/oFhQRCv2eN   Pls help us protect Gulf of St. Lawrence from offshore oil &amp; gas.</t>
  </si>
  <si>
    <t>Believer in solving climate change, growing and enjoying good food, biking all over Halifax, and keeping our air, water, and land clean. Tweets are my own!</t>
  </si>
  <si>
    <t>MP for St. John’s South – Mount Pearl │ Député pour St. John’s-Sud – Mount Pearl Minister of Indigenous Services │ Ministre des Services aux Autochtones</t>
  </si>
  <si>
    <t>Member of Parliament for South Shore-St. Margaret's, Minister for Rural Economic Development, wife and mother. personal account bernadette.jordan@parl.gc.ca</t>
  </si>
  <si>
    <t>Mom. Swimmer. Ottawa Centre MP/Députée. Minister of Environment and Climate Change/Ministre de l'Environnement et Changement climatique. #BetterIsPossible</t>
  </si>
  <si>
    <t>Canada-Newfoundland and Labrador Offshore Petroleum Board. Regulates offshore safety, environmental protection, resource management and industrial benefits.</t>
  </si>
  <si>
    <t>The Canada-Nova Scotia Offshore Petroleum Board is the independent regulator of Nova Scotia offshore oil &amp; gas activities.</t>
  </si>
  <si>
    <t>Retired Labour Communicator living in beautiful St. Margaret's Bay, Nova Scotia. CUPE Comms Rep for 26 years, worked in radio news for 10.</t>
  </si>
  <si>
    <t>We provide unlimited solutions for the #offshore industry as well as for #accommodation,#floatel, and #cruise #ships. Global &amp; reliable! Try us.</t>
  </si>
  <si>
    <t>#Author of the Geneva Chase Mystery Series http://www.thomaskiesauthor.com https://www.amazon.com/author/www.thomaskiesauthor.com</t>
  </si>
  <si>
    <t>Covering the latest developments and biggest trends across the entire spectrum of European manufacturing.</t>
  </si>
  <si>
    <t>Want to go harder, faster, stronger &amp; for longer? Armadillo next-to-skin garments optimise your performance and help keep you safe in extreme environments.</t>
  </si>
  <si>
    <t>Fractional #Executive leading, advising, growing and managing #energy related companies | Technologist | Scotch taster_xD83E__xDD43_</t>
  </si>
  <si>
    <t>Tweets about Desalination. Not affiliated with ANY entity. Includes popular Water Tweeters &amp; also retweets #desalination hashtag</t>
  </si>
  <si>
    <t>Nova Scotia's Liberal Party led by Premier @StephenMcNeil #nspoli #cbpoli #cdnpoli</t>
  </si>
  <si>
    <t>Love #wildlife, #conservation, #coffee, #tea, #rain, #scubadiving, #reading, #writing, #stamps collector ☕️️✏️</t>
  </si>
  <si>
    <t>Dedicated to protecting &amp; restoring the world’s oceans on a global scale. #StandForOceans</t>
  </si>
  <si>
    <t>Dragon Deepwater Development Inc. is a Houston based Project Management and Engineering Consulting Company specializing in Deeptwater Projects.</t>
  </si>
  <si>
    <t>Defender of Canada.
When you forge hot metal an insight into the why of things becomes clearer &amp; more paramount. 
#OpSaveThePlanet ... Engaged #lulz</t>
  </si>
  <si>
    <t>Waterkeeper Alliance strengthens and grows a global network of grassroots leaders protecting everyone’s right to clean water.</t>
  </si>
  <si>
    <t>Dj, Artist, Musician, G.P. Delegate.</t>
  </si>
  <si>
    <t>Recruiting Director at BDO USA, LLP</t>
  </si>
  <si>
    <t>If we elect an insane President does that mean sanity is overrated?
#resist #MeToo #nc09  #PeacefulPath
#ERANow #WomenRiseUp 
#DemocracyIsDying #GunControlNow</t>
  </si>
  <si>
    <t>Stories &amp; voices that matter.</t>
  </si>
  <si>
    <t>Deft feats of cunning and agility.</t>
  </si>
  <si>
    <t>#Environment #Conservation #Overfishing #ClimateChange #PlasticPollution #ProtectOurSeas #AnimalWelfare #ScubaDiving #Corals #HopeSpots #Namaste!</t>
  </si>
  <si>
    <t>Senator from the great state of Florida. Fighting for Florida families and to Make Washington Work. #LetsGetToWork
https://t.co/t2TJJ5tras</t>
  </si>
  <si>
    <t>TRUTH is the new HATE SPEECH!</t>
  </si>
  <si>
    <t>Meet the Press is the longest-running television show in history. If it's Sunday, it's Meet the Press with @ChuckTodd. #MTP #IfItsSunday #MTPDaily</t>
  </si>
  <si>
    <t>Enerpro is a service company offering a complete range of construction based support services to the Oil &amp; Gas, Marine, Renewable Energy and Nuclear Industry.</t>
  </si>
  <si>
    <t>Subsea expertise and industry training</t>
  </si>
  <si>
    <t>.....</t>
  </si>
  <si>
    <t>A coalition of 18 independent Waterkeeper programs operating throughout the Chesapeake &amp; Delmarva Coastal Bays Watersheds.</t>
  </si>
  <si>
    <t>ACT works to encourage the protection &amp; sustainability of the Delmarva coastal bays watershed through advocacy, education &amp; conservation.</t>
  </si>
  <si>
    <t>Kicking Cancer....Great feeling !!</t>
  </si>
  <si>
    <t>OEG is one of the world's largest #oilfieldsupplier of specialist #DNV271 offshore cargo-carrying units #CCU and #DNV272 A60 engineering cabins #A60cabins.</t>
  </si>
  <si>
    <t>Providing a word, phrase or abbreviation every day to help simplify the smoke &amp; mirrors of the Offshore Oil and Gas Industry terminology</t>
  </si>
  <si>
    <t>"You can't find the right answers until you find the right questions"[my father]; TwitterClueless; PersistentPhillyAccent; Mom,ed./arts,disabilityRts; DogsRule</t>
  </si>
  <si>
    <t>John Cole, cartoonist, http://timestribuneblogs.com/cole/. Syndicated by http://caglecartoons.com. Car reviewer too. RTs not endorsements. Except when they are.</t>
  </si>
  <si>
    <t>Una Placida Scrittora che ama la Storia, le Storie Piccole, la Cucina, Genova, la Granda, le Usanze e le Memorie http://www.vigliero.com</t>
  </si>
  <si>
    <t>It's a beautiful day</t>
  </si>
  <si>
    <t>Ret'd Canadian public servant with life-long interest in military history, defence &amp; international affairs-served in ExtAff, SolGen &amp; Cdn Coast Guard</t>
  </si>
  <si>
    <t>Official Twitter account for the U.S. Coast Guard. If in distress, use VHF channel 16 or dial 911.
(RT, follows ≠ endorsements)</t>
  </si>
  <si>
    <t>Teach GAMES NATIONS PLAY_xD83C__xDDE8__xD83C__xDDF3__xD83C__xDDFA__xD83C__xDDF8__xD83C__xDDEF__xD83C__xDDF5__xD83C__xDDEE__xD83C__xDDF3__xD83C__xDDF7__xD83C__xDDFA_Recent_xD83D__xDCDA_China &amp; India; Maritime Security. #ODOR Watch 反殖民地 GOEBBELS TIMES fan_xD83D__xDE0A_Seek Truth from Facts. My views.RT=_xD83D__xDC47_</t>
  </si>
  <si>
    <t>Seeking truth from facts</t>
  </si>
  <si>
    <t>What matters: the Truth! We the People must stand up for the greater good! #SaveACA #ClimateActionNow #Education #HR1 #KeepItPublic #Justice  #RESIST #ENOUGH</t>
  </si>
  <si>
    <t>_xD83C__xDF0A__xD83C__xDF0E_Science Teacher</t>
  </si>
  <si>
    <t>Dedicated to the protection and enjoyment of the world's oceans, waves and beaches through a powerful activist network.</t>
  </si>
  <si>
    <t>The Surfrider Foundation is dedicated to the protection and enjoyment of the world's ocean, waves and beaches through a powerful activist network.</t>
  </si>
  <si>
    <t>Internal medicine physician and Veterans advocate. I'm a Democrat running for #NC07’s U.S. Congressional District. Vote in the Nov 6, 2018 election! #FlipNC7</t>
  </si>
  <si>
    <t>Diablo Rising Tide works towards climate and environmental justice in the Bay Area -- while confronting the roots cause of climate change.</t>
  </si>
  <si>
    <t>Investigative journalist focusing on fish, water and environmental issues. Editor, Fish Sniffer magazine</t>
  </si>
  <si>
    <t>Im a teeny weeny friendly neighbourhood Bot .Im programmed to RT(for now).When I grow up I want to be an AI n I like to RT and yes RT ≠ Endorsement. _xD83E__xDD16__xD83E__xDD16__xD83E__xDD16__xD83C__xDDEE__xD83C__xDDF3_</t>
  </si>
  <si>
    <t>For more than a century, the Sentinel has been covering Aurora, Colorado, the region in print weekly and online 24/7.</t>
  </si>
  <si>
    <t>https://t.co/YLulcCKbSr is a powerful and growing Latinx political force advancing social justice with technology, media, and culture.</t>
  </si>
  <si>
    <t>Another grandma rising up for the future of life as we know it on the belly of Mother Earth.</t>
  </si>
  <si>
    <t>Blogger on Tumblr, still going through divorce proceedings w/ the Democratic Party. #GreenParty supporter. #environment #demexit #climatechange #freepalestine</t>
  </si>
  <si>
    <t>Love my Family, my Harley, beaches and music! You can never be old and wise if you were never young and crazy! Media tweets not necessarily my opinion.</t>
  </si>
  <si>
    <t>Visit us online: https://t.co/O7Be1q7QDa.
Like us on Facebook: https://t.co/eQkKUQdE0K.
Follow us on Instagram: https://t.co/uonHdcjouf.</t>
  </si>
  <si>
    <t>Nonviolently protecting &amp; defending the sacred system of life</t>
  </si>
  <si>
    <t>DREAMER, Sensible, I have a degree in computer science, a book published: UNICORN. I love the WORD, POETRY, SOCCER, ROCK and I love meeting new FRIENDS!</t>
  </si>
  <si>
    <t>Committed to summoning #OurBetterAngels ❤️
#Resist
#mecfs #spoonie #cancer</t>
  </si>
  <si>
    <t>Technavio provides market research reports that are actionable, strategic, and provide a competitive edge to leading companies worldwide.</t>
  </si>
  <si>
    <t>The official Twitter page of National Oilwell Varco.</t>
  </si>
  <si>
    <t>We’re the first, and only, fullstream company in the oil &amp; gas industry with an integrated suite of products and tech for smarter, better outcomes.</t>
  </si>
  <si>
    <t>tweets n the wilderness- n the shadow of empire. my thoughts meander &amp; evolve. I rt truth tellers. defeated biomass in Jasper IN &amp; battled cemex Jesse Morrow MT</t>
  </si>
  <si>
    <t>The ends justify the memes. #renewables #climate #nuclear #tech #robots #EVs #kratom #outdoors</t>
  </si>
  <si>
    <t>Street Musician &amp; Composer. Want to help me keep doing #music? Please do a #donation in my bandcamp music players or https://t.co/Zm26huJ1s8 Thanks _xD83C__xDDFB__xD83C__xDDEA__xD83C__xDDF2__xD83C__xDDFD_</t>
  </si>
  <si>
    <t>Affinity Kit designer, Songwriter &amp; Producer &amp; Novel Writer. Oh and Tea Drinker. Loves animals.</t>
  </si>
  <si>
    <t>Wife, Mother, Singer, Environmental &amp; Political Activist, 2016 Bernie Sanders Delegate, Audubon Society board member, Sierra Club co-leader.</t>
  </si>
  <si>
    <t>Going to learn How to play the guitar this year</t>
  </si>
  <si>
    <t>Opinionated  , Scottish , passionate , detest the right wing. Blond , fearsome and determined to rid the world of fascism and Trump!!!!_xD83C__xDF39_</t>
  </si>
  <si>
    <t>DEAR.   USA.</t>
  </si>
  <si>
    <t>Advocate for Justice for All--attorney 4 low income people, mother, wife of man who respects strong women, nature lover.
#BlueWave2020 #BelieveSurvivors #Basta</t>
  </si>
  <si>
    <t>Scrap &amp; Metal Waste Trading</t>
  </si>
  <si>
    <t>Husband and father. 40th Governor of California. 49th Lt. Governor of California and former SF Mayor.</t>
  </si>
  <si>
    <t>old hippie, ☕_xD83C__xDFA8__xD83D__xDD8C_️⚖️_xD83C__xDFF3_️‍_xD83C__xDF08__xD83D__xDC99__xD83C__xDFB6__xD83C__xDFB8__xD83D__xDC31__xD83D__xDC31__xD83D__xDC31__xD83D__xDC31__xD83C__xDDEE__xD83C__xDDEA_☘️_xD83C__xDDF8__xD83C__xDDEA__xD83C__xDDFA__xD83C__xDDF2__xD83C__xDF32__xD83C__xDF43__xD83D__xDC18_ _xD83D__xDEAB_ trump, evangelicals, white supremacists! _xD83D__xDD4A_️☮️</t>
  </si>
  <si>
    <t>Hexagon PPM (formerly Intergraph PP&amp;M) the world’s leading provider of enterprise engineering design software &amp; project control solutions. Part of @HexagonAB</t>
  </si>
  <si>
    <t>Melbourne, Australia</t>
  </si>
  <si>
    <t>Houston,Texas U.S.A.</t>
  </si>
  <si>
    <t>Houma, LA</t>
  </si>
  <si>
    <t>Houston | Dallas | Global</t>
  </si>
  <si>
    <t>North Texas</t>
  </si>
  <si>
    <t>California</t>
  </si>
  <si>
    <t>Planet Earth</t>
  </si>
  <si>
    <t>Washington, DC</t>
  </si>
  <si>
    <t>Halifax, NS, Canada</t>
  </si>
  <si>
    <t>St. John's</t>
  </si>
  <si>
    <t>South Shore, Nova Scotia</t>
  </si>
  <si>
    <t>Ottawa Centre</t>
  </si>
  <si>
    <t>Halifax, Nova Scotia, Canada</t>
  </si>
  <si>
    <t>Head of St. Marg's Bay, NS</t>
  </si>
  <si>
    <t>Global Presence</t>
  </si>
  <si>
    <t>North Carolina, USA</t>
  </si>
  <si>
    <t>Available online</t>
  </si>
  <si>
    <t>Houston, TX</t>
  </si>
  <si>
    <t>Prince Edward Island, Canada</t>
  </si>
  <si>
    <t>Nova Scotia, Canada</t>
  </si>
  <si>
    <t>Managua, Nicaragua</t>
  </si>
  <si>
    <t>Global</t>
  </si>
  <si>
    <t>Planet in #extinction protocol</t>
  </si>
  <si>
    <t>New York, NY</t>
  </si>
  <si>
    <t>Asheville</t>
  </si>
  <si>
    <t>Dallas, TX</t>
  </si>
  <si>
    <t>United States</t>
  </si>
  <si>
    <t>North Carolina</t>
  </si>
  <si>
    <t>USA</t>
  </si>
  <si>
    <t>Hollywood, California</t>
  </si>
  <si>
    <t xml:space="preserve">Worldwide </t>
  </si>
  <si>
    <t>The Sunshine State</t>
  </si>
  <si>
    <t>Washington, D.C.</t>
  </si>
  <si>
    <t>Aberdeen, Scotland</t>
  </si>
  <si>
    <t>Aberdeen, UK</t>
  </si>
  <si>
    <t>Aberdeen</t>
  </si>
  <si>
    <t>Mallorca</t>
  </si>
  <si>
    <t>Global HQ - Aberdeen, U.K</t>
  </si>
  <si>
    <t>Israel &amp; USA</t>
  </si>
  <si>
    <t>Waverly, PA</t>
  </si>
  <si>
    <t>Subtropical Hell</t>
  </si>
  <si>
    <t>Ottawa, Ontario</t>
  </si>
  <si>
    <t>Paradise</t>
  </si>
  <si>
    <t>USA ProtectDemocracy_xD83D__xDDFD_</t>
  </si>
  <si>
    <t>Coastal NC</t>
  </si>
  <si>
    <t>San Clemente, California</t>
  </si>
  <si>
    <t>Cape Fear, SENC</t>
  </si>
  <si>
    <t>San Francisco Bay Area</t>
  </si>
  <si>
    <t>Sacramento, California</t>
  </si>
  <si>
    <t>India</t>
  </si>
  <si>
    <t>Aurora, CO</t>
  </si>
  <si>
    <t>Oakland, CA</t>
  </si>
  <si>
    <t>San Pablo, California</t>
  </si>
  <si>
    <t>National City, Ca (San Diego)</t>
  </si>
  <si>
    <t>Va Beach, Virginia</t>
  </si>
  <si>
    <t>Hampton Roads, Virginia</t>
  </si>
  <si>
    <t xml:space="preserve">Occupied Ohlone Territory </t>
  </si>
  <si>
    <t>The East End of #LongIsland</t>
  </si>
  <si>
    <t>US, UK, India, China, Canada</t>
  </si>
  <si>
    <t>Worldwide</t>
  </si>
  <si>
    <t>Arlington, VA</t>
  </si>
  <si>
    <t>Venezuela</t>
  </si>
  <si>
    <t>Melbourne</t>
  </si>
  <si>
    <t>Colorado, USA</t>
  </si>
  <si>
    <t>philly</t>
  </si>
  <si>
    <t>USA.</t>
  </si>
  <si>
    <t>Virginia</t>
  </si>
  <si>
    <t>Dubai, United Arab Emirates</t>
  </si>
  <si>
    <t>Bojonegoro, Indonesia</t>
  </si>
  <si>
    <t>Huntsville, AL  USA</t>
  </si>
  <si>
    <t>https://t.co/JjgYSB9sIj</t>
  </si>
  <si>
    <t>https://t.co/gU6YwAIzRU</t>
  </si>
  <si>
    <t>http://www.hannonhydraulics.com</t>
  </si>
  <si>
    <t>https://t.co/MGB1cjeDUL</t>
  </si>
  <si>
    <t>https://t.co/awV4qhfbe8</t>
  </si>
  <si>
    <t>https://t.co/GFqNSZ8jzJ</t>
  </si>
  <si>
    <t>http://t.co/K95zgsZUb9</t>
  </si>
  <si>
    <t>https://t.co/t0tDGm0woZ</t>
  </si>
  <si>
    <t>https://t.co/aZFI7ibXIq</t>
  </si>
  <si>
    <t>https://t.co/sYkM2aMJRm</t>
  </si>
  <si>
    <t>http://t.co/Y3fOdEldJM</t>
  </si>
  <si>
    <t>https://t.co/kVZLb7c4OE</t>
  </si>
  <si>
    <t>http://t.co/nVcbus9pII</t>
  </si>
  <si>
    <t>https://t.co/qMgE5FL3L1</t>
  </si>
  <si>
    <t>http://t.co/GrHrBtojAC</t>
  </si>
  <si>
    <t>https://t.co/D4yahXpbzU</t>
  </si>
  <si>
    <t>https://t.co/MvaSc86nVz</t>
  </si>
  <si>
    <t>https://t.co/nIkAMvSj2G</t>
  </si>
  <si>
    <t>https://t.co/uLnQRGH2Mt</t>
  </si>
  <si>
    <t>http://www.dragondeepwater.com</t>
  </si>
  <si>
    <t>http://t.co/RQIi537L0B</t>
  </si>
  <si>
    <t>http://facebook.com/FacebokIsEviL</t>
  </si>
  <si>
    <t>http://t.co/q6aaVt2H55</t>
  </si>
  <si>
    <t>https://t.co/jTVKhFYuP8</t>
  </si>
  <si>
    <t>https://www.facebook.com/orinadam.southpacific.5</t>
  </si>
  <si>
    <t>https://t.co/sHIJdrhtn1</t>
  </si>
  <si>
    <t>https://t.co/uqtRXPrjFZ</t>
  </si>
  <si>
    <t>http://www.enerpro-group.com</t>
  </si>
  <si>
    <t>http://www.subceng.com</t>
  </si>
  <si>
    <t>https://t.co/XxmGu1vFG4</t>
  </si>
  <si>
    <t>http://about.me/scottewen</t>
  </si>
  <si>
    <t>https://t.co/i1DoUSZcxG</t>
  </si>
  <si>
    <t>https://t.co/mjqPvbDrnU</t>
  </si>
  <si>
    <t>https://t.co/Xrm7zxpOCT</t>
  </si>
  <si>
    <t>http://timestribuneblogs.com/john-cole/</t>
  </si>
  <si>
    <t>http://www.placidasignora.com</t>
  </si>
  <si>
    <t>https://t.co/Ywabbv9GO5</t>
  </si>
  <si>
    <t>http://t.co/mO1N1UgcWd</t>
  </si>
  <si>
    <t>https://t.co/ZzRXvKEIYI</t>
  </si>
  <si>
    <t>https://t.co/kHc1uuyxqU</t>
  </si>
  <si>
    <t>https://t.co/QJJEKdxx0v</t>
  </si>
  <si>
    <t>https://t.co/ODh2E96uwT</t>
  </si>
  <si>
    <t>http://t.co/uNr3J6tLRC</t>
  </si>
  <si>
    <t>https://t.co/N0YhwNQmIr</t>
  </si>
  <si>
    <t>http://t.co/0cJ6LVwgAW</t>
  </si>
  <si>
    <t>https://t.co/aXvewRLLPV</t>
  </si>
  <si>
    <t>https://t.co/rGxyzgtaW5</t>
  </si>
  <si>
    <t>http://t.co/PLyyS73TP3</t>
  </si>
  <si>
    <t>https://t.co/oErM5dwRrV</t>
  </si>
  <si>
    <t>https://t.co/UeGQp12JeE</t>
  </si>
  <si>
    <t>https://t.co/7ici6f53gW</t>
  </si>
  <si>
    <t>https://t.co/YoF9haUvwl</t>
  </si>
  <si>
    <t>https://t.co/XrGnfAbf8d</t>
  </si>
  <si>
    <t>https://t.co/SrdRtiia3h</t>
  </si>
  <si>
    <t>Eastern Time (US &amp; Canada)</t>
  </si>
  <si>
    <t>https://pbs.twimg.com/profile_banners/2284877388/1457495159</t>
  </si>
  <si>
    <t>https://pbs.twimg.com/profile_banners/21170718/1524750383</t>
  </si>
  <si>
    <t>https://pbs.twimg.com/profile_banners/1017086170155474944/1561561988</t>
  </si>
  <si>
    <t>https://pbs.twimg.com/profile_banners/1340153670/1430499129</t>
  </si>
  <si>
    <t>https://pbs.twimg.com/profile_banners/88687444/1479308398</t>
  </si>
  <si>
    <t>https://pbs.twimg.com/profile_banners/1961156190/1483574611</t>
  </si>
  <si>
    <t>https://pbs.twimg.com/profile_banners/84704680/1485987929</t>
  </si>
  <si>
    <t>https://pbs.twimg.com/profile_banners/1131629804795703297/1561037979</t>
  </si>
  <si>
    <t>https://pbs.twimg.com/profile_banners/18713552/1502222318</t>
  </si>
  <si>
    <t>https://pbs.twimg.com/profile_banners/358380757/1560186230</t>
  </si>
  <si>
    <t>https://pbs.twimg.com/profile_banners/293756094/1528123982</t>
  </si>
  <si>
    <t>https://pbs.twimg.com/profile_banners/22849568/1557148283</t>
  </si>
  <si>
    <t>https://pbs.twimg.com/profile_banners/2729561810/1548735054</t>
  </si>
  <si>
    <t>https://pbs.twimg.com/profile_banners/140252240/1553727108</t>
  </si>
  <si>
    <t>https://pbs.twimg.com/profile_banners/383704363/1411559377</t>
  </si>
  <si>
    <t>https://pbs.twimg.com/profile_banners/541934733/1418735570</t>
  </si>
  <si>
    <t>https://pbs.twimg.com/profile_banners/144876537/1564855091</t>
  </si>
  <si>
    <t>https://pbs.twimg.com/profile_banners/136631117/1532070329</t>
  </si>
  <si>
    <t>https://pbs.twimg.com/profile_banners/16095781/1554502918</t>
  </si>
  <si>
    <t>https://pbs.twimg.com/profile_banners/1466639136/1507900786</t>
  </si>
  <si>
    <t>https://pbs.twimg.com/profile_banners/251526049/1532021077</t>
  </si>
  <si>
    <t>https://pbs.twimg.com/profile_banners/1639317284/1542040142</t>
  </si>
  <si>
    <t>https://pbs.twimg.com/profile_banners/22835219/1502285085</t>
  </si>
  <si>
    <t>https://pbs.twimg.com/profile_banners/1339851535/1445958995</t>
  </si>
  <si>
    <t>https://pbs.twimg.com/profile_banners/29221344/1535564006</t>
  </si>
  <si>
    <t>https://pbs.twimg.com/profile_banners/839941836525420544/1489094633</t>
  </si>
  <si>
    <t>https://pbs.twimg.com/profile_banners/54667032/1562610934</t>
  </si>
  <si>
    <t>https://pbs.twimg.com/profile_banners/228174127/1548781703</t>
  </si>
  <si>
    <t>https://pbs.twimg.com/profile_banners/3145805498/1547522711</t>
  </si>
  <si>
    <t>https://pbs.twimg.com/profile_banners/15999388/1488047120</t>
  </si>
  <si>
    <t>https://pbs.twimg.com/profile_banners/2437027447/1494280509</t>
  </si>
  <si>
    <t>https://pbs.twimg.com/profile_banners/3227786744/1458997906</t>
  </si>
  <si>
    <t>https://pbs.twimg.com/profile_banners/131546062/1548253495</t>
  </si>
  <si>
    <t>https://pbs.twimg.com/profile_banners/507531290/1485373371</t>
  </si>
  <si>
    <t>https://pbs.twimg.com/profile_banners/11856892/1510484695</t>
  </si>
  <si>
    <t>https://pbs.twimg.com/profile_banners/933362118119870464/1512404013</t>
  </si>
  <si>
    <t>https://pbs.twimg.com/profile_banners/44996308/1406472148</t>
  </si>
  <si>
    <t>https://pbs.twimg.com/profile_banners/1135359432/1527107078</t>
  </si>
  <si>
    <t>https://pbs.twimg.com/profile_banners/1971900284/1468463840</t>
  </si>
  <si>
    <t>https://pbs.twimg.com/profile_banners/385822405/1504021047</t>
  </si>
  <si>
    <t>https://pbs.twimg.com/profile_banners/598142015/1408543190</t>
  </si>
  <si>
    <t>https://pbs.twimg.com/profile_banners/274696399/1561862509</t>
  </si>
  <si>
    <t>https://pbs.twimg.com/profile_banners/15988419/1561993067</t>
  </si>
  <si>
    <t>https://pbs.twimg.com/profile_banners/117701249/1398342507</t>
  </si>
  <si>
    <t>https://pbs.twimg.com/profile_banners/3100186008/1527859752</t>
  </si>
  <si>
    <t>https://pbs.twimg.com/profile_banners/15113565/1564891813</t>
  </si>
  <si>
    <t>https://pbs.twimg.com/profile_banners/2785575176/1413620995</t>
  </si>
  <si>
    <t>https://pbs.twimg.com/profile_banners/800883578770857984/1521802107</t>
  </si>
  <si>
    <t>https://pbs.twimg.com/profile_banners/817534560346873856/1483879180</t>
  </si>
  <si>
    <t>https://pbs.twimg.com/profile_banners/566789704/1483805985</t>
  </si>
  <si>
    <t>https://pbs.twimg.com/profile_banners/9867582/1561052060</t>
  </si>
  <si>
    <t>https://pbs.twimg.com/profile_banners/75933151/1485746971</t>
  </si>
  <si>
    <t>https://pbs.twimg.com/profile_banners/862874165581418500/1496882640</t>
  </si>
  <si>
    <t>https://pbs.twimg.com/profile_banners/2839415492/1501515946</t>
  </si>
  <si>
    <t>https://pbs.twimg.com/profile_banners/1137965264224391168/1560150047</t>
  </si>
  <si>
    <t>https://pbs.twimg.com/profile_banners/45744578/1481680051</t>
  </si>
  <si>
    <t>https://pbs.twimg.com/profile_banners/35556206/1450237869</t>
  </si>
  <si>
    <t>https://pbs.twimg.com/profile_banners/260724365/1412452780</t>
  </si>
  <si>
    <t>https://pbs.twimg.com/profile_banners/1420660507/1474849581</t>
  </si>
  <si>
    <t>https://pbs.twimg.com/profile_banners/23517712/1560947400</t>
  </si>
  <si>
    <t>https://pbs.twimg.com/profile_banners/1368101095/1447649516</t>
  </si>
  <si>
    <t>https://pbs.twimg.com/profile_banners/115827236/1553272651</t>
  </si>
  <si>
    <t>https://pbs.twimg.com/profile_banners/776071070596169728/1562270129</t>
  </si>
  <si>
    <t>https://pbs.twimg.com/profile_banners/53375482/1483472625</t>
  </si>
  <si>
    <t>https://pbs.twimg.com/profile_banners/2588219916/1413829551</t>
  </si>
  <si>
    <t>https://pbs.twimg.com/profile_banners/19355454/1550585115</t>
  </si>
  <si>
    <t>https://pbs.twimg.com/profile_banners/328802536/1448778206</t>
  </si>
  <si>
    <t>https://pbs.twimg.com/profile_banners/15720918/1565102604</t>
  </si>
  <si>
    <t>https://pbs.twimg.com/profile_banners/45774895/1546969400</t>
  </si>
  <si>
    <t>https://pbs.twimg.com/profile_banners/39116264/1563403600</t>
  </si>
  <si>
    <t>https://pbs.twimg.com/profile_banners/2288769054/1389655162</t>
  </si>
  <si>
    <t>https://pbs.twimg.com/profile_banners/269860540/1554498693</t>
  </si>
  <si>
    <t>https://pbs.twimg.com/profile_banners/2965608929/1565066640</t>
  </si>
  <si>
    <t>https://pbs.twimg.com/profile_banners/1015270771646717953/1539265013</t>
  </si>
  <si>
    <t>https://pbs.twimg.com/profile_banners/1083967219434958848/1548409104</t>
  </si>
  <si>
    <t>https://pbs.twimg.com/profile_banners/11347122/1547321640</t>
  </si>
  <si>
    <t>https://pbs.twimg.com/profile_banners/2321580268/1562323465</t>
  </si>
  <si>
    <t>https://pbs.twimg.com/profile_banners/501378497/1536930825</t>
  </si>
  <si>
    <t>https://pbs.twimg.com/profile_banners/16488409/1548955371</t>
  </si>
  <si>
    <t>http://abs.twimg.com/images/themes/theme2/bg.gif</t>
  </si>
  <si>
    <t>http://abs.twimg.com/images/themes/theme1/bg.png</t>
  </si>
  <si>
    <t>http://abs.twimg.com/images/themes/theme16/bg.gif</t>
  </si>
  <si>
    <t>http://abs.twimg.com/images/themes/theme5/bg.gif</t>
  </si>
  <si>
    <t>http://abs.twimg.com/images/themes/theme4/bg.gif</t>
  </si>
  <si>
    <t>http://abs.twimg.com/images/themes/theme10/bg.gif</t>
  </si>
  <si>
    <t>http://abs.twimg.com/images/themes/theme6/bg.gif</t>
  </si>
  <si>
    <t>http://pbs.twimg.com/profile_background_images/378800000087274754/3c8150aeab128cab9dabb63ec313b833.jpeg</t>
  </si>
  <si>
    <t>http://pbs.twimg.com/profile_background_images/494151768/IMG_3708.JPG</t>
  </si>
  <si>
    <t>http://abs.twimg.com/images/themes/theme7/bg.gif</t>
  </si>
  <si>
    <t>http://abs.twimg.com/images/themes/theme3/bg.gif</t>
  </si>
  <si>
    <t>http://abs.twimg.com/images/themes/theme14/bg.gif</t>
  </si>
  <si>
    <t>http://abs.twimg.com/images/themes/theme9/bg.gif</t>
  </si>
  <si>
    <t>http://pbs.twimg.com/profile_images/1148275133636890625/GdtIHfqA_normal.jpg</t>
  </si>
  <si>
    <t>http://pbs.twimg.com/profile_images/1116785321566441474/cnGp_FKL_normal.jpg</t>
  </si>
  <si>
    <t>http://pbs.twimg.com/profile_images/1082735713815281671/WcYiyxhX_normal.jpg</t>
  </si>
  <si>
    <t>http://pbs.twimg.com/profile_images/1141028960295432193/G3CLSJyG_normal.png</t>
  </si>
  <si>
    <t>http://pbs.twimg.com/profile_images/1143504628702691328/8W6ELV_j_normal.jpg</t>
  </si>
  <si>
    <t>http://pbs.twimg.com/profile_images/2403364395/ukhbcj4krw1dbciyjz0m_normal.png</t>
  </si>
  <si>
    <t>http://pbs.twimg.com/profile_images/918826229817597952/GvKBSwrA_normal.jpg</t>
  </si>
  <si>
    <t>http://pbs.twimg.com/profile_images/784656651936817152/rBxN_kvC_normal.jpg</t>
  </si>
  <si>
    <t>http://pbs.twimg.com/profile_images/1039892777176363010/JxtxznHD_normal.jpg</t>
  </si>
  <si>
    <t>http://pbs.twimg.com/profile_images/874321567215345664/fXyTR2GK_normal.jpg</t>
  </si>
  <si>
    <t>http://pbs.twimg.com/profile_images/564896809072328704/njgzrK3Q_normal.jpeg</t>
  </si>
  <si>
    <t>http://pbs.twimg.com/profile_images/1082776530235916289/KVIfkvwW_normal.jpg</t>
  </si>
  <si>
    <t>http://pbs.twimg.com/profile_images/929666076279017472/HSm8OUL7_normal.jpg</t>
  </si>
  <si>
    <t>http://pbs.twimg.com/profile_images/378800000499875794/a498dbbdf74c88aea846d719e0d2c189_normal.jpeg</t>
  </si>
  <si>
    <t>http://pbs.twimg.com/profile_images/884762247242936321/xoZAe4sB_normal.jpg</t>
  </si>
  <si>
    <t>http://pbs.twimg.com/profile_images/1020002746626379776/gyyjE-oT_normal.jpg</t>
  </si>
  <si>
    <t>http://pbs.twimg.com/profile_images/1112859163267219456/7jEbknMd_normal.jpg</t>
  </si>
  <si>
    <t>http://pbs.twimg.com/profile_images/977134198069673984/Dui55nrW_normal.jpg</t>
  </si>
  <si>
    <t>http://pbs.twimg.com/profile_images/1032290871872344064/ihuNU6Ny_normal.jpg</t>
  </si>
  <si>
    <t>http://pbs.twimg.com/profile_images/817502815119699968/U96crr3s_normal.jpg</t>
  </si>
  <si>
    <t>http://pbs.twimg.com/profile_images/872614861242589186/UeOSKuXH_normal.jpg</t>
  </si>
  <si>
    <t>http://pbs.twimg.com/profile_images/847938778140377089/gwPJD2OM_normal.jpg</t>
  </si>
  <si>
    <t>http://pbs.twimg.com/profile_images/816023966288609280/1elGv9hG_normal.jpg</t>
  </si>
  <si>
    <t>http://pbs.twimg.com/profile_images/524265132776366080/VQUsfaOn_normal.png</t>
  </si>
  <si>
    <t>http://pbs.twimg.com/profile_images/882020699694649344/dj5NMo0T_normal.jpg</t>
  </si>
  <si>
    <t>http://pbs.twimg.com/profile_images/1084175947413127168/WYByUf3s_normal.jpg</t>
  </si>
  <si>
    <t>http://pbs.twimg.com/profile_images/1157817937471791104/MhpeGVkf_normal.jpg</t>
  </si>
  <si>
    <t>Open Twitter Page for This Person</t>
  </si>
  <si>
    <t>https://twitter.com/meldawson6</t>
  </si>
  <si>
    <t>https://twitter.com/tomshrader</t>
  </si>
  <si>
    <t>https://twitter.com/uswatermaker</t>
  </si>
  <si>
    <t>https://twitter.com/hannonhydllc</t>
  </si>
  <si>
    <t>https://twitter.com/dragondadx2</t>
  </si>
  <si>
    <t>https://twitter.com/sbchannelkeeper</t>
  </si>
  <si>
    <t>https://twitter.com/ca_waterkeepers</t>
  </si>
  <si>
    <t>https://twitter.com/dontdrillsc</t>
  </si>
  <si>
    <t>https://twitter.com/nrdc</t>
  </si>
  <si>
    <t>https://twitter.com/goodlorde</t>
  </si>
  <si>
    <t>https://twitter.com/gorman_mary</t>
  </si>
  <si>
    <t>https://twitter.com/greenmission</t>
  </si>
  <si>
    <t>https://twitter.com/seamusoregan</t>
  </si>
  <si>
    <t>https://twitter.com/bernjordanmp</t>
  </si>
  <si>
    <t>https://twitter.com/cathmckenna</t>
  </si>
  <si>
    <t>https://twitter.com/cnlopb</t>
  </si>
  <si>
    <t>https://twitter.com/cnsopb</t>
  </si>
  <si>
    <t>https://twitter.com/bigjmcc</t>
  </si>
  <si>
    <t>https://twitter.com/theshippingguru</t>
  </si>
  <si>
    <t>https://twitter.com/tbkies</t>
  </si>
  <si>
    <t>https://twitter.com/industryeurope</t>
  </si>
  <si>
    <t>https://twitter.com/armadillomerino</t>
  </si>
  <si>
    <t>https://twitter.com/steveglouis</t>
  </si>
  <si>
    <t>https://twitter.com/waterdesal</t>
  </si>
  <si>
    <t>https://twitter.com/nsliberal</t>
  </si>
  <si>
    <t>https://twitter.com/reptmmpp</t>
  </si>
  <si>
    <t>https://twitter.com/oceana</t>
  </si>
  <si>
    <t>https://twitter.com/dragondeepwater</t>
  </si>
  <si>
    <t>https://twitter.com/forgerat</t>
  </si>
  <si>
    <t>https://twitter.com/waterkeeper</t>
  </si>
  <si>
    <t>https://twitter.com/souljoo0oourney</t>
  </si>
  <si>
    <t>https://twitter.com/solekm</t>
  </si>
  <si>
    <t>https://twitter.com/lanieygr</t>
  </si>
  <si>
    <t>https://twitter.com/ncpolicywatch</t>
  </si>
  <si>
    <t>https://twitter.com/rawitt2</t>
  </si>
  <si>
    <t>https://twitter.com/josette75253683</t>
  </si>
  <si>
    <t>https://twitter.com/mckaystewart</t>
  </si>
  <si>
    <t>https://twitter.com/helenacuirot6</t>
  </si>
  <si>
    <t>https://twitter.com/cleliamidgett2</t>
  </si>
  <si>
    <t>https://twitter.com/orneryoh</t>
  </si>
  <si>
    <t>https://twitter.com/senrickscott</t>
  </si>
  <si>
    <t>https://twitter.com/linlinkj</t>
  </si>
  <si>
    <t>https://twitter.com/meetthepress</t>
  </si>
  <si>
    <t>https://twitter.com/enerprogroupltd</t>
  </si>
  <si>
    <t>https://twitter.com/subcengineering</t>
  </si>
  <si>
    <t>https://twitter.com/allyg09</t>
  </si>
  <si>
    <t>https://twitter.com/waterkeeperscp</t>
  </si>
  <si>
    <t>https://twitter.com/act4bays</t>
  </si>
  <si>
    <t>https://twitter.com/scottewen13</t>
  </si>
  <si>
    <t>https://twitter.com/oeg_offshore</t>
  </si>
  <si>
    <t>https://twitter.com/offshorewords</t>
  </si>
  <si>
    <t>https://twitter.com/jb_in_motion</t>
  </si>
  <si>
    <t>https://twitter.com/coletoon</t>
  </si>
  <si>
    <t>https://twitter.com/miti_vigliero</t>
  </si>
  <si>
    <t>https://twitter.com/harrybrautt</t>
  </si>
  <si>
    <t>https://twitter.com/mark3ds</t>
  </si>
  <si>
    <t>https://twitter.com/uscg</t>
  </si>
  <si>
    <t>https://twitter.com/jmohanmalik</t>
  </si>
  <si>
    <t>https://twitter.com/scs_disputes</t>
  </si>
  <si>
    <t>https://twitter.com/creativegmspage</t>
  </si>
  <si>
    <t>https://twitter.com/kenirienks</t>
  </si>
  <si>
    <t>https://twitter.com/surfrider</t>
  </si>
  <si>
    <t>https://twitter.com/cfsurfrider</t>
  </si>
  <si>
    <t>https://twitter.com/drkyle4congress</t>
  </si>
  <si>
    <t>https://twitter.com/rtbayarea</t>
  </si>
  <si>
    <t>https://twitter.com/danbacher</t>
  </si>
  <si>
    <t>https://twitter.com/noobot9</t>
  </si>
  <si>
    <t>https://twitter.com/sentinelcolo</t>
  </si>
  <si>
    <t>https://twitter.com/presenteorg</t>
  </si>
  <si>
    <t>https://twitter.com/pennieopal</t>
  </si>
  <si>
    <t>https://twitter.com/merlyn43</t>
  </si>
  <si>
    <t>https://twitter.com/harley_woody</t>
  </si>
  <si>
    <t>https://twitter.com/wtkr3</t>
  </si>
  <si>
    <t>https://twitter.com/idlenomoresfbay</t>
  </si>
  <si>
    <t>https://twitter.com/y_laresv</t>
  </si>
  <si>
    <t>https://twitter.com/makmakay</t>
  </si>
  <si>
    <t>https://twitter.com/technavio</t>
  </si>
  <si>
    <t>https://twitter.com/novglobal</t>
  </si>
  <si>
    <t>https://twitter.com/bhgeco</t>
  </si>
  <si>
    <t>https://twitter.com/pointsofjustice</t>
  </si>
  <si>
    <t>https://twitter.com/stapf</t>
  </si>
  <si>
    <t>https://twitter.com/claudia65186209</t>
  </si>
  <si>
    <t>https://twitter.com/lobosolitario1</t>
  </si>
  <si>
    <t>https://twitter.com/lyricsgirl54</t>
  </si>
  <si>
    <t>https://twitter.com/chandriee9</t>
  </si>
  <si>
    <t>https://twitter.com/joejoemolloy</t>
  </si>
  <si>
    <t>https://twitter.com/artytrace</t>
  </si>
  <si>
    <t>https://twitter.com/onemelek1</t>
  </si>
  <si>
    <t>https://twitter.com/bastagal</t>
  </si>
  <si>
    <t>https://twitter.com/andreevarnum2</t>
  </si>
  <si>
    <t>https://twitter.com/janetgoncalves8</t>
  </si>
  <si>
    <t>https://twitter.com/globalnka</t>
  </si>
  <si>
    <t>https://twitter.com/cherishrobson5</t>
  </si>
  <si>
    <t>https://twitter.com/gavinnewsom</t>
  </si>
  <si>
    <t>https://twitter.com/candybarrows6</t>
  </si>
  <si>
    <t>https://twitter.com/gm_gayla</t>
  </si>
  <si>
    <t>https://twitter.com/carisabergman5</t>
  </si>
  <si>
    <t>https://twitter.com/freizky</t>
  </si>
  <si>
    <t>https://twitter.com/lindseyscafuri7</t>
  </si>
  <si>
    <t>https://twitter.com/corinna20158107</t>
  </si>
  <si>
    <t>https://twitter.com/lorenevilciau10</t>
  </si>
  <si>
    <t>https://twitter.com/karenbu17762415</t>
  </si>
  <si>
    <t>https://twitter.com/violavorberg7</t>
  </si>
  <si>
    <t>https://twitter.com/janycebeachler3</t>
  </si>
  <si>
    <t>https://twitter.com/evangelineparu5</t>
  </si>
  <si>
    <t>https://twitter.com/merryahmed9</t>
  </si>
  <si>
    <t>https://twitter.com/makedaa12001217</t>
  </si>
  <si>
    <t>https://twitter.com/raeannleibovit6</t>
  </si>
  <si>
    <t>https://twitter.com/hexagonppm</t>
  </si>
  <si>
    <t>meldawson6
Pleased that we have some voices
in our Parliament not asleep at
the wheel on issues important to
us all..#auspol… https://t.co/LR7Cw3eHJ0</t>
  </si>
  <si>
    <t>tomshrader
RT @uswatermaker: Great to read
case stories from happy customers
who have replaced their L.O. Purifiers
with GreenOil Filters. #filtratio…</t>
  </si>
  <si>
    <t>uswatermaker
Being able to read a pump curve
is one of the most important skills
in Water Treatment. #reverseosmosis
#water… https://t.co/QKEGEcRgi1</t>
  </si>
  <si>
    <t>hannonhydllc
Just finished up (2) Ø30-in, 150-ton,
CTU tension clamps or King Kong's
handcuffs as we like to call them.…
https://t.co/SxN1kFWqZi</t>
  </si>
  <si>
    <t>dragondadx2
RT @HannonHydLLC: Just finished
up (2) Ø30-in, 150-ton, CTU tension
clamps or King Kong's handcuffs
as we like to call them. #offshoredrill…</t>
  </si>
  <si>
    <t>sbchannelkeeper
RT @CA_Waterkeepers: #Offshoredrilling
threatens CA's very way of life.
Californians continue to push hard
against Trump’s offshore oil exp…</t>
  </si>
  <si>
    <t>ca_waterkeepers
RT @MakMakay: #Offshoredrilling
threatens CA's very way of life.
Californians continue to push hard
against Trump’s offshore oil expansion…</t>
  </si>
  <si>
    <t>dontdrillsc
For those interested in learning
more about the impact noise has
to marine species check out the
@NRDC website belo… https://t.co/OPoaQFCzQP</t>
  </si>
  <si>
    <t xml:space="preserve">nrdc
</t>
  </si>
  <si>
    <t>goodlorde
RT @dontdrillsc: For those interested
in learning more about the impact
noise has to marine species check
out the @NRDC website below: htt…</t>
  </si>
  <si>
    <t>gorman_mary
RT @BigJMcC: #OffshoreDrilling
#nspoli #nlpoli #BigOil @CNSOPB
@CNLOPB @cathmckenna @BernJordanMP
@SeamusORegan @GreenMission @MarkButlerEA…</t>
  </si>
  <si>
    <t>greenmission
RT @BigJMcC: #OffshoreDrilling
#nspoli #nlpoli #BigOil @CNSOPB
@CNLOPB @cathmckenna @BernJordanMP
@SeamusORegan @GreenMission @MarkButlerEA…</t>
  </si>
  <si>
    <t xml:space="preserve">seamusoregan
</t>
  </si>
  <si>
    <t xml:space="preserve">bernjordanmp
</t>
  </si>
  <si>
    <t xml:space="preserve">cathmckenna
</t>
  </si>
  <si>
    <t xml:space="preserve">cnlopb
</t>
  </si>
  <si>
    <t xml:space="preserve">cnsopb
</t>
  </si>
  <si>
    <t>bigjmcc
Nova Scotia’s @NSLiberal govt.
is doubling down on #ResourceExtraction!
#OffshoreDrilling #ClimateEmergency…
https://t.co/D6MdK3jBLY</t>
  </si>
  <si>
    <t>theshippingguru
Availabe through our S&amp;amp;P department...
. . #drillship #offshoredrilling
#offshoresolutions https://t.co/t5EObbAsqu</t>
  </si>
  <si>
    <t>tbkies
Come join me in Beaufort, NC at
the Cru Wine Bar on Monday, at
7:30pm! #offshoreoil #seismictesting…
https://t.co/polOMAy1Jc</t>
  </si>
  <si>
    <t>industryeurope
#Congratulations to #Saipem on
winning €143m #offshoredrilling
contracts in #Romania &amp;amp; #UAE
https://t.co/JeTnPhF0r3 https://t.co/GMAe6Vx8PS</t>
  </si>
  <si>
    <t>armadillomerino
Fraser Philip trusts Armadillo
Merino® as a rope access rigger
in the North Sea. He wears Armadillo
Merino® had to toe to keep protect
from the elements. @armadillomerino
#baselayer #merinowool #oilandgas
#northsea #ropeaccess #workwear
#offshoredrilling https://t.co/m91deAZSW5
https://t.co/cxXZvuuAmJ</t>
  </si>
  <si>
    <t>steveglouis
Well that escalated quickly. #Drillship
demand in the US #GOM stood at
96% #utilization as of mid-July
vs 76% uti… https://t.co/rqXVray4zl</t>
  </si>
  <si>
    <t>waterdesal
RT @uswatermaker: Being able to
read a pump curve is one of the
most important skills in Water
Treatment. #reverseosmosis #water
#desalina…</t>
  </si>
  <si>
    <t xml:space="preserve">nsliberal
</t>
  </si>
  <si>
    <t>reptmmpp
House Votes to Protect Coasts from
New Offshore Drilling Activities
@oceana #oceans #offshoredrilling
#environment https://t.co/vbdH5FdFva</t>
  </si>
  <si>
    <t xml:space="preserve">oceana
</t>
  </si>
  <si>
    <t>dragondeepwater
Aker BP gains consent to use Deepsea
Stavanger rig for North Sea well
duo https://t.co/AOht0GBJxR #exploration…
https://t.co/UBPwby3OZ2</t>
  </si>
  <si>
    <t>forgerat
RT @Waterkeeper: Help defend our
coasts against #offshoredrilling.
Make a quick call to your Representative
today: https://t.co/4tiXKFIdtH</t>
  </si>
  <si>
    <t>waterkeeper
Help defend our coasts against
#offshoredrilling. Make a quick
call to your Representative today:
https://t.co/4tiXKFIdtH</t>
  </si>
  <si>
    <t>souljoo0oourney
RT @Waterkeeper: Help defend our
coasts against #offshoredrilling.
Make a quick call to your Representative
today: https://t.co/4tiXKFIdtH</t>
  </si>
  <si>
    <t>solekm
What #offshoredrilling will look
like in 2035: https://t.co/w7LF3Uh21Y
https://t.co/QshznZUXXM</t>
  </si>
  <si>
    <t>lanieygr
RT @NCPolicyWatch: Offshore drilling
firm asks Trump administration
to overrule NC DEQ, approve #seismic
testing | NC Policy Watch https://…</t>
  </si>
  <si>
    <t>ncpolicywatch
Offshore drilling firm asks Trump
administration to overrule NC DEQ,
approve #seismic testing | NC Policy
Watch https://t.co/kk8pHQt0Bd #ncga
#ncpol #ncdeq #offshoredrilling</t>
  </si>
  <si>
    <t>rawitt2
#Election2020 #Candidates' #ClimateEmergency
Proposals/Records - #ParisAccord,
#GreenNewDeal, #PriceOnPollution,…
https://t.co/05jBUay6oO</t>
  </si>
  <si>
    <t>josette75253683
RT @mckaystewart: Say #yestofossilfuels
and #offshoredrilling like we do
here in California!! https://t.co/EGuYQakXJD</t>
  </si>
  <si>
    <t>mckaystewart
Say #yestofossilfuels and #offshoredrilling
like we do here in California!!
https://t.co/EGuYQakXJD</t>
  </si>
  <si>
    <t>helenacuirot6
RT @mckaystewart: Say #yestofossilfuels
and #offshoredrilling like we do
here in California!! https://t.co/EGuYQakXJD</t>
  </si>
  <si>
    <t>cleliamidgett2
RT @mckaystewart: Say #yestofossilfuels
and #offshoredrilling like we do
here in California!! https://t.co/EGuYQakXJD</t>
  </si>
  <si>
    <t>orneryoh
@MeetThePress @SenRickScott @SenRickScott
—-you’re the reason for the catastrophic
deaths in your state from… https://t.co/Ulb72bnQ0v</t>
  </si>
  <si>
    <t xml:space="preserve">senrickscott
</t>
  </si>
  <si>
    <t>linlinkj
RT @orneryoh: @MeetThePress @SenRickScott
@SenRickScott —-you’re the reason
for the catastrophic deaths in
your state from #RedTide. #Sugar…</t>
  </si>
  <si>
    <t xml:space="preserve">meetthepress
</t>
  </si>
  <si>
    <t>enerprogroupltd
@SUBCEngineering Subsea Engineers
wanted to support global assignments:
https://t.co/pPS7Vs25jW #subsea…
https://t.co/cZ39eyQWnm</t>
  </si>
  <si>
    <t>subcengineering
Subsea Engineers wanted to support
global assignments: https://t.co/6dMhIChuUo
. #subsea #subseaengineering… https://t.co/RkNb2OHVWb</t>
  </si>
  <si>
    <t>allyg09
RT @SUBCEngineering: Subsea Engineers
wanted to support global assignments:
https://t.co/6dMhIChuUo . #subsea
#subseaengineering #offshore…</t>
  </si>
  <si>
    <t>waterkeeperscp
.@ACT4Bays 5th annual Float For
The Coast will take place on Friday,
August 16th! Register today! Be
a #kayaktivist… https://t.co/wX8a1zHkuk</t>
  </si>
  <si>
    <t xml:space="preserve">act4bays
</t>
  </si>
  <si>
    <t>scottewen13
Very Much Looking Forward To Visiting
This Beauty Next Week ...... IOTA
‘Taking The Training To You’… https://t.co/Bs9ghupWgu</t>
  </si>
  <si>
    <t>oeg_offshore
Do you need to rent or buy #DNV271
mini containers to store and transport
goods #offshore? Contact OEG Offshore
today for prices &amp;amp; local availability.
E: sales@oegoffshore.com #oilandgas
#oilfield #ccu #offshoreservices
#rentalequipment #oilfieldsupplier
#offshoredrilling #Oil https://t.co/QweqhQTYzU</t>
  </si>
  <si>
    <t>offshorewords
RT @OEG_Offshore: Do you need to
rent or buy #DNV271 mini containers
to store and transport goods #offshore?
Contact OEG Offshore today fo…</t>
  </si>
  <si>
    <t>jb_in_motion
RT @ColeToon: COLETOON: What lurks
beneath. https://t.co/tepcZ0gfWs
@NCPolicyWatch #NCPol #OffshoreDrilling
#renewableenergy</t>
  </si>
  <si>
    <t>coletoon
COLETOON: What lurks beneath. https://t.co/tepcZ0gfWs
@NCPolicyWatch #NCPol #OffshoreDrilling
#renewableenergy</t>
  </si>
  <si>
    <t>miti_vigliero
RT @ColeToon: COLETOON: What lurks
beneath. https://t.co/tepcZ0gfWs
@NCPolicyWatch #NCPol #OffshoreDrilling
#renewableenergy</t>
  </si>
  <si>
    <t>harrybrautt
RT @ColeToon: COLETOON: What lurks
beneath. https://t.co/tepcZ0gfWs
@NCPolicyWatch #NCPol #OffshoreDrilling
#renewableenergy</t>
  </si>
  <si>
    <t>mark3ds
@SCS_Disputes @jmohanmalik @USCG
#SouthChinaSea #China #Vietnam
#CoastGuard #oil #offshoredrilling
#ASEAN #EEZ https://t.co/tExjctKDI8</t>
  </si>
  <si>
    <t xml:space="preserve">uscg
</t>
  </si>
  <si>
    <t xml:space="preserve">jmohanmalik
</t>
  </si>
  <si>
    <t xml:space="preserve">scs_disputes
</t>
  </si>
  <si>
    <t>creativegmspage
RT @WaterkeepersCP: RT @Waterkeeper:
Defend our coasts against offshore
drilling! Make a quick call to
your Representative today: https://t…</t>
  </si>
  <si>
    <t>kenirienks
Thank you @drkyle4congress for
your continued support of human
&amp;amp; environmental health! Honored
to have you at @cfsurfrider @Surfrider
opposition to #offshoredrilling
!</t>
  </si>
  <si>
    <t xml:space="preserve">surfrider
</t>
  </si>
  <si>
    <t xml:space="preserve">cfsurfrider
</t>
  </si>
  <si>
    <t xml:space="preserve">drkyle4congress
</t>
  </si>
  <si>
    <t>rtbayarea
RT @DanBacher: Until NGOs are willing
to discuss how a #BigOil lobbyist
was able to chair a task force
to create so-called #marineprotected…</t>
  </si>
  <si>
    <t>danbacher
RT @DanBacher: Until NGOs are willing
to discuss how a #BigOil lobbyist
was able to chair a task force
to create so-called #marineprotected…</t>
  </si>
  <si>
    <t>noobot9
RT @SentinelColo: Toon in Wednesday
- A look at the world Wednesday
through the eyes of political cartoonists
from across the globe - Senti…</t>
  </si>
  <si>
    <t>sentinelcolo
Toon in Wednesday - A look at the
world Wednesday through the eyes
of political cartoonists from across
the globe -… https://t.co/W2Zoe2JCC7</t>
  </si>
  <si>
    <t>presenteorg
RT @DanBacher: Until NGOs are willing
to discuss how a #BigOil lobbyist
was able to chair a task force
to create so-called #marineprotected…</t>
  </si>
  <si>
    <t>pennieopal
RT @DanBacher: Until NGOs are willing
to discuss how a #BigOil lobbyist
was able to chair a task force
to create so-called #marineprotected…</t>
  </si>
  <si>
    <t>merlyn43
RT @DanBacher: Until NGOs are willing
to discuss how a #BigOil lobbyist
was able to chair a task force
to create so-called #marineprotected…</t>
  </si>
  <si>
    <t>harley_woody
Local leaders work to keep #offshoredrilling
away from Virginia coast https://t.co/QXCcRywRQt
via @WTKR3 https://t.co/UeZVUNPBVM</t>
  </si>
  <si>
    <t xml:space="preserve">wtkr3
</t>
  </si>
  <si>
    <t>idlenomoresfbay
RT @DanBacher: Until environmental
NGOs are willing to discuss how
a #BigOil lobbyist was able to
chair the panel to create #marineprotecte…</t>
  </si>
  <si>
    <t>y_laresv
RT @MakMakay: #Offshoredrilling
threatens CA's very way of life.
Californians continue to push hard
against Trump’s offshore oil expansion…</t>
  </si>
  <si>
    <t>makmakay
#Offshoredrilling threatens CA's
very way of life. Californians
continue to push hard against Trump’s
offshore oil… https://t.co/SuiirhvtRX</t>
  </si>
  <si>
    <t>technavio
The sales of #pumpjack is rising
due to the innovations in pump
jack units. Looking at trends,
we forecast that market will grow
at a CAGR of 5%. Read our report@
https://t.co/RdqutYkkSR @BHGECO
#onshoredrilling #offshoredrilling
#oilextraction https://t.co/WQjAQwrqIO</t>
  </si>
  <si>
    <t xml:space="preserve">novglobal
</t>
  </si>
  <si>
    <t xml:space="preserve">bhgeco
</t>
  </si>
  <si>
    <t>pointsofjustice
RT @DanBacher: Until NGOs are willing
to discuss how a #BigOil lobbyist
was able to chair a task force
to create so-called #marineprotected…</t>
  </si>
  <si>
    <t>stapf
"Why I'm Fighting Like Hell to
Preserve the Ocean": At the beach,
there’s no parking spot for Democrats
or Republicans. https://t.co/DFCDQOaAjn
#offshoredrilling #beach #summervacation
#energy #coastal</t>
  </si>
  <si>
    <t>claudia65186209
RT @mckaystewart: Say #yestofossilfuels
and #offshoredrilling like we do
here in California!! https://t.co/EGuYQakXJD</t>
  </si>
  <si>
    <t>lobosolitario1
RT @MakMakay: #Offshoredrilling
threatens CA's very way of life.
Californians continue to push hard
against Trump’s offshore oil expansion…</t>
  </si>
  <si>
    <t>lyricsgirl54
RT @MakMakay: #Offshoredrilling
threatens CA's very way of life.
Californians continue to push hard
against Trump’s offshore oil expansion…</t>
  </si>
  <si>
    <t>chandriee9
RT @CA_Waterkeepers: The Trump
administration wants to dramatically
expand #offshoredrilling in all
of our oceans. Call your representative…</t>
  </si>
  <si>
    <t>joejoemolloy
RT @MakMakay: #Offshoredrilling
threatens CA's very way of life.
Californians continue to push hard
against Trump’s offshore oil expansion…</t>
  </si>
  <si>
    <t>artytrace
RT @MakMakay: #Offshoredrilling
threatens CA's very way of life.
Californians continue to push hard
against Trump’s offshore oil expansion…</t>
  </si>
  <si>
    <t>onemelek1
RT @CA_Waterkeepers: #Offshoredrilling
threatens CA's very way of life.
Californians continue to push hard
against Trump’s offshore oil exp…</t>
  </si>
  <si>
    <t>bastagal
RT @MakMakay: #Offshoredrilling
threatens CA's very way of life.
Californians continue to push hard
against Trump’s offshore oil expansion…</t>
  </si>
  <si>
    <t>andreevarnum2
RT @mckaystewart: Say #yestofossilfuels
and #offshoredrilling like we do
here in California!! https://t.co/EGuYQakXJD</t>
  </si>
  <si>
    <t>janetgoncalves8
RT @mckaystewart: Say #yestofossilfuels
and #offshoredrilling like we do
here in California!! https://t.co/EGuYQakXJD</t>
  </si>
  <si>
    <t>globalnka
Visit our Website to Know More:
https://t.co/HGngTkUJcK #barge
#propellers #vessel #offshore #ship
#oilandgas #cable #powercable #salavge
#mydubai #abudhabi #offshoredrilling
#nka_global #mussafah #adnac #propeller
#scrap_propeller #ship_propeller
#oilfield #jebelali https://t.co/nuQf91XvCc</t>
  </si>
  <si>
    <t>cherishrobson5
RT @mckaystewart: Say #yestofossilfuels
and #offshoredrilling like we do
here in California!! https://t.co/EGuYQakXJD</t>
  </si>
  <si>
    <t xml:space="preserve">gavinnewsom
</t>
  </si>
  <si>
    <t>candybarrows6
RT @mckaystewart: Say #yestofossilfuels
and #offshoredrilling like we do
here in California!! https://t.co/EGuYQakXJD</t>
  </si>
  <si>
    <t>gm_gayla
RT @MakMakay: #Offshoredrilling
threatens CA's very way of life.
Californians continue to push hard
against Trump’s offshore oil expansion…</t>
  </si>
  <si>
    <t>carisabergman5
RT @mckaystewart: Say #yestofossilfuels
and #offshoredrilling like we do
here in California!! https://t.co/EGuYQakXJD</t>
  </si>
  <si>
    <t>freizky
Keep savety mamas.! #offshoredrilling
⛑ https://t.co/nJ8gmeiZFz</t>
  </si>
  <si>
    <t>lindseyscafuri7
RT @mckaystewart: Say #yestofossilfuels
and #offshoredrilling like we do
here in California!! https://t.co/EGuYQakXJD</t>
  </si>
  <si>
    <t>corinna20158107
RT @mckaystewart: Say #yestofossilfuels
and #offshoredrilling like we do
here in California!! https://t.co/EGuYQakXJD</t>
  </si>
  <si>
    <t>lorenevilciau10
RT @mckaystewart: Say #yestofossilfuels
and #offshoredrilling like we do
here in California!! https://t.co/EGuYQakXJD</t>
  </si>
  <si>
    <t>karenbu17762415
RT @mckaystewart: Say #yestofossilfuels
and #offshoredrilling like we do
here in California!! https://t.co/EGuYQakXJD</t>
  </si>
  <si>
    <t>violavorberg7
RT @mckaystewart: Say #yestofossilfuels
and #offshoredrilling like we do
here in California!! https://t.co/EGuYQakXJD</t>
  </si>
  <si>
    <t>janycebeachler3
RT @mckaystewart: Say #yestofossilfuels
and #offshoredrilling like we do
here in California!! https://t.co/EGuYQakXJD</t>
  </si>
  <si>
    <t>evangelineparu5
RT @mckaystewart: Say #yestofossilfuels
and #offshoredrilling like we do
here in California!! https://t.co/EGuYQakXJD</t>
  </si>
  <si>
    <t>merryahmed9
RT @mckaystewart: Say #yestofossilfuels
and #offshoredrilling like we do
here in California!! https://t.co/EGuYQakXJD</t>
  </si>
  <si>
    <t>makedaa12001217
RT @mckaystewart: Say #yestofossilfuels
and #offshoredrilling like we do
here in California!! https://t.co/EGuYQakXJD</t>
  </si>
  <si>
    <t>raeannleibovit6
RT @mckaystewart: Say #yestofossilfuels
and #offshoredrilling like we do
here in California!! https://t.co/EGuYQakXJD</t>
  </si>
  <si>
    <t>hexagonppm
"You don’t get an ROI from digital
transformation – you invest in the
value of your organization..."
That's Michael Fry on why digitising
is more of an long-term investment
than a quick-win return. Full version
here https://t.co/vnV86cx0jN https://t.co/e7Vg1EoJCS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</si>
  <si>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</si>
  <si>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</si>
  <si>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</si>
  <si>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</si>
  <si>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</si>
  <si>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</si>
  <si>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</si>
  <si>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</si>
  <si>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</si>
  <si>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</si>
  <si>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</si>
  <si>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</si>
  <si>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</si>
  <si>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</si>
  <si>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</si>
  <si>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</si>
  <si>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</si>
  <si>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</si>
  <si>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</si>
  <si>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</si>
  <si>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</si>
  <si>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</si>
  <si>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</si>
  <si>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</si>
  <si>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</si>
  <si>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</si>
  <si>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</si>
  <si>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</si>
  <si>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</si>
  <si>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</si>
  <si>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</si>
  <si>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</si>
  <si>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</si>
  <si>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</si>
  <si>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</si>
  <si>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</si>
  <si>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</si>
  <si>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</si>
  <si>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</si>
  <si>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</si>
  <si>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</si>
  <si>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</si>
  <si>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</si>
  <si>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</si>
  <si>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</si>
  <si>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</si>
  <si>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</si>
  <si>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</si>
  <si>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</si>
  <si>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</si>
  <si>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</si>
  <si>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</si>
  <si>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</si>
  <si>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</si>
  <si>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</si>
  <si>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</si>
  <si>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</si>
  <si>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</si>
  <si>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</si>
  <si>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</si>
  <si>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</si>
  <si>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</si>
  <si>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</si>
  <si>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</si>
  <si>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</si>
  <si>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</si>
  <si>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</si>
  <si>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</si>
  <si>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</si>
  <si>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</si>
  <si>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</si>
  <si>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</si>
  <si>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</si>
  <si>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</si>
  <si>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</si>
  <si>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https://connect.hexagonppm.com/ending-the-errors-of-macondo-podcast-APAC</t>
  </si>
  <si>
    <t>https://www.linkedin.com/posts/michaeltfry_subsea-deepwatersubsea-offshoredrilling-activity-6553980166438215681-X3HQ</t>
  </si>
  <si>
    <t>https://twitter.com/i/web/status/1153857037417111552</t>
  </si>
  <si>
    <t>Entire Graph Count</t>
  </si>
  <si>
    <t>Top URLs in Tweet in G1</t>
  </si>
  <si>
    <t>Top URLs in Tweet in G2</t>
  </si>
  <si>
    <t>G1 Count</t>
  </si>
  <si>
    <t>https://www.offshoreenergytoday.com/aker-bp-gains-consent-to-use-deepsea-stavanger-rig-for-north-sea-well-duo/#.XTrxM3dQVyM.twitter</t>
  </si>
  <si>
    <t>https://twitter.com/i/web/status/1154729451474829312</t>
  </si>
  <si>
    <t>https://www.offshoreenergytoday.com/saipem-bags-new-offshore-drilling-deals-worth-over-160-million/#.XTYL_v-w278.twitter</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</si>
  <si>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</si>
  <si>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</si>
  <si>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</si>
  <si>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</si>
  <si>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</si>
  <si>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</si>
  <si>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</si>
  <si>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</si>
  <si>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</si>
  <si>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</si>
  <si>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</si>
  <si>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</si>
  <si>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</si>
  <si>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</si>
  <si>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</si>
  <si>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</si>
  <si>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</si>
  <si>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</si>
  <si>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https://www.nkaglobal.com/ https://twitter.com/i/web/status/1153320359564722176 https://www.linkedin.com/slink?code=ezySExY https://twitter.com/i/web/status/1153833880371118085 https://industryeurope.com/saipem-wins-143m-contracts-in-romania-uae/ https://armadillomerino.com/?utm_content=95121861&amp;utm_medium=social&amp;utm_source=twitter&amp;hss_channel=tw-251526049 https://twitter.com/i/web/status/1154363422345224197 https://www.offshoreenergytoday.com/aker-bp-gains-consent-to-use-deepsea-stavanger-rig-for-north-sea-well-duo/#.XTrxM3dQVyM.twitter https://twitter.com/i/web/status/1154729451474829312 https://www.offshoreenergytoday.com/saipem-bags-new-offshore-drilling-deals-worth-over-160-million/#.XTYL_v-w278.twitter</t>
  </si>
  <si>
    <t>https://twitter.com/i/web/status/1156660804822847489 https://ziplook.house.gov/htbin/findrep_house?ZIP= https://cacoastkeeper.org/trumps-greedy-grab-for-the-california-coast/</t>
  </si>
  <si>
    <t>https://twitter.com/i/web/status/1154447768259387393 https://twitter.com/i/web/status/1153411685354483712</t>
  </si>
  <si>
    <t>https://twitter.com/i/web/status/1150283634336681985 https://twitter.com/i/web/status/1145074726647156737 https://twitter.com/i/web/status/1156438856243146752 https://twitter.com/i/web/status/1156448218709807104 https://twitter.com/SierraClubCA/status/1149082212198785024</t>
  </si>
  <si>
    <t>https://waterkeeper.org/call-for-our-coasts-and-climate/ https://twitter.com/i/web/status/1155953687635714049 https://twitter.com/i/web/status/1155908397776166912</t>
  </si>
  <si>
    <t>http://www.ncpolicywatch.com/2019/07/29/just-when-you-thought-it-was-safe-to-go-back-in-the-water/ http://www.ncpolicywatch.com/2019/07/19/offshore-drilling-firm-asks-trump-administration-to-overrule-nc-deq-approve-seismic-testing/</t>
  </si>
  <si>
    <t>http://bit.do/eZXRM https://www.technavio.com/report/global-managed-pressure-drilling-market-industry-analysis?utm_source=social&amp;utm_medium=twitter&amp;utm_campaign=julyrfs&amp;utm_content=IRTNTR31690</t>
  </si>
  <si>
    <t>https://www.subc-engineering.com/news/#news7 https://twitter.com/i/web/status/1155761756272308224 https://twitter.com/i/web/status/1155760799354429440</t>
  </si>
  <si>
    <t>https://twitter.com/i/web/status/1154398943276519424 https://hdsmarine.com/greenoil-filters https://www.linkedin.com/feed/update/urn:li:activity:6537296604297220096</t>
  </si>
  <si>
    <t>https://twitter.com/i/web/status/1156619300893052930 http://ow.ly/QLBA30pg3T6</t>
  </si>
  <si>
    <t>Top Domains in Tweet in Entire Graph</t>
  </si>
  <si>
    <t>offshoreenergytoday.com</t>
  </si>
  <si>
    <t>hexagonppm.com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</si>
  <si>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</si>
  <si>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</si>
  <si>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</si>
  <si>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</si>
  <si>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</si>
  <si>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</si>
  <si>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</si>
  <si>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</si>
  <si>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</si>
  <si>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</si>
  <si>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</si>
  <si>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nkaglobal.com linkedin.com offshoreenergytoday.com industryeurope.com armadillomerino.com dy.si inverse.com hexagonppm.com</t>
  </si>
  <si>
    <t>twitter.com house.gov cacoastkeeper.org</t>
  </si>
  <si>
    <t>waterkeeper.org twitter.com</t>
  </si>
  <si>
    <t>bit.do technavio.com</t>
  </si>
  <si>
    <t>twitter.com hdsmarine.com linkedin.com</t>
  </si>
  <si>
    <t>twitter.com ow.ly</t>
  </si>
  <si>
    <t>Top Hashtags in Tweet in Entire Graph</t>
  </si>
  <si>
    <t>yestofossilfuels</t>
  </si>
  <si>
    <t>offshore</t>
  </si>
  <si>
    <t>oilandgas</t>
  </si>
  <si>
    <t>barge</t>
  </si>
  <si>
    <t>vessel</t>
  </si>
  <si>
    <t>ship</t>
  </si>
  <si>
    <t>freezone</t>
  </si>
  <si>
    <t>ncpol</t>
  </si>
  <si>
    <t>Top Hashtags in Tweet in G1</t>
  </si>
  <si>
    <t>Top Hashtags in Tweet in G2</t>
  </si>
  <si>
    <t>drillship</t>
  </si>
  <si>
    <t>offshoresolutions</t>
  </si>
  <si>
    <t>Top Hashtags in Tweet in G3</t>
  </si>
  <si>
    <t>protectourcoasts</t>
  </si>
  <si>
    <t>protectthepacific</t>
  </si>
  <si>
    <t>Top Hashtags in Tweet in G4</t>
  </si>
  <si>
    <t>nspoli</t>
  </si>
  <si>
    <t>nlpoli</t>
  </si>
  <si>
    <t>resourceextraction</t>
  </si>
  <si>
    <t>climateemergency</t>
  </si>
  <si>
    <t>Top Hashtags in Tweet in G5</t>
  </si>
  <si>
    <t>worldoceansday</t>
  </si>
  <si>
    <t>jerrybrown</t>
  </si>
  <si>
    <t>ourlastchance</t>
  </si>
  <si>
    <t>Top Hashtags in Tweet in G6</t>
  </si>
  <si>
    <t>Top Hashtags in Tweet in G7</t>
  </si>
  <si>
    <t>renewableenergy</t>
  </si>
  <si>
    <t>ncga</t>
  </si>
  <si>
    <t>ncdeq</t>
  </si>
  <si>
    <t>Top Hashtags in Tweet in G8</t>
  </si>
  <si>
    <t>Top Hashtags in Tweet in G9</t>
  </si>
  <si>
    <t>southchinasea</t>
  </si>
  <si>
    <t>china</t>
  </si>
  <si>
    <t>vietnam</t>
  </si>
  <si>
    <t>coastguard</t>
  </si>
  <si>
    <t>oil</t>
  </si>
  <si>
    <t>asean</t>
  </si>
  <si>
    <t>eez</t>
  </si>
  <si>
    <t>Top Hashtags in Tweet in G10</t>
  </si>
  <si>
    <t>Top Hashtags in Tweet</t>
  </si>
  <si>
    <t>oilandgas offshore barge vessel ship freezone offshoredrilling drillship auspol offshoresolutions</t>
  </si>
  <si>
    <t>offshoredrilling nspoli nlpoli bigoil resourceextraction climateemergency</t>
  </si>
  <si>
    <t>bigoil ca offshoredrilling worldoceansday jerrybrown ourlastchance</t>
  </si>
  <si>
    <t>offshoredrilling kayaktivist</t>
  </si>
  <si>
    <t>ncpol offshoredrilling renewableenergy seismic ncga ncdeq</t>
  </si>
  <si>
    <t>pumpjack offshoredrilling onshoredrilling managedpressuredrilling oilextraction oilandgas oilrigs crudeoil oilwells oilreservoir</t>
  </si>
  <si>
    <t>reverseosmosis water filtration centrifuge purifier greenoil oil marine osv workboat</t>
  </si>
  <si>
    <t>Top Words in Tweet in Entire Graph</t>
  </si>
  <si>
    <t>Words in Sentiment List#1: Positive</t>
  </si>
  <si>
    <t>Words in Sentiment List#2: Negative</t>
  </si>
  <si>
    <t>Words in Sentiment List#3: Angry/Violent</t>
  </si>
  <si>
    <t>Non-categorized Words</t>
  </si>
  <si>
    <t>Total Words</t>
  </si>
  <si>
    <t>#offshoredrilling</t>
  </si>
  <si>
    <t>here</t>
  </si>
  <si>
    <t>california</t>
  </si>
  <si>
    <t>#yestofossilfuels</t>
  </si>
  <si>
    <t>Top Words in Tweet in G1</t>
  </si>
  <si>
    <t>Top Words in Tweet in G2</t>
  </si>
  <si>
    <t>#oilandgas</t>
  </si>
  <si>
    <t>#offshore</t>
  </si>
  <si>
    <t>more</t>
  </si>
  <si>
    <t>visit</t>
  </si>
  <si>
    <t>website</t>
  </si>
  <si>
    <t>know</t>
  </si>
  <si>
    <t>#barge</t>
  </si>
  <si>
    <t>#vessel</t>
  </si>
  <si>
    <t>#ship</t>
  </si>
  <si>
    <t>#freezone</t>
  </si>
  <si>
    <t>Top Words in Tweet in G3</t>
  </si>
  <si>
    <t>trump</t>
  </si>
  <si>
    <t>threatens</t>
  </si>
  <si>
    <t>ca's</t>
  </si>
  <si>
    <t>very</t>
  </si>
  <si>
    <t>way</t>
  </si>
  <si>
    <t>life</t>
  </si>
  <si>
    <t>californians</t>
  </si>
  <si>
    <t>continue</t>
  </si>
  <si>
    <t>Top Words in Tweet in G4</t>
  </si>
  <si>
    <t>#nspoli</t>
  </si>
  <si>
    <t>#nlpoli</t>
  </si>
  <si>
    <t>#bigoil</t>
  </si>
  <si>
    <t>Top Words in Tweet in G5</t>
  </si>
  <si>
    <t>until</t>
  </si>
  <si>
    <t>ngos</t>
  </si>
  <si>
    <t>willing</t>
  </si>
  <si>
    <t>discuss</t>
  </si>
  <si>
    <t>lobbyist</t>
  </si>
  <si>
    <t>chair</t>
  </si>
  <si>
    <t>create</t>
  </si>
  <si>
    <t>task</t>
  </si>
  <si>
    <t>Top Words in Tweet in G6</t>
  </si>
  <si>
    <t>today</t>
  </si>
  <si>
    <t>defend</t>
  </si>
  <si>
    <t>coasts</t>
  </si>
  <si>
    <t>against</t>
  </si>
  <si>
    <t>make</t>
  </si>
  <si>
    <t>quick</t>
  </si>
  <si>
    <t>call</t>
  </si>
  <si>
    <t>representative</t>
  </si>
  <si>
    <t>help</t>
  </si>
  <si>
    <t>Top Words in Tweet in G7</t>
  </si>
  <si>
    <t>#ncpol</t>
  </si>
  <si>
    <t>lurks</t>
  </si>
  <si>
    <t>beneath</t>
  </si>
  <si>
    <t>#renewableenergy</t>
  </si>
  <si>
    <t>nc</t>
  </si>
  <si>
    <t>drilling</t>
  </si>
  <si>
    <t>Top Words in Tweet in G8</t>
  </si>
  <si>
    <t>Top Words in Tweet in G9</t>
  </si>
  <si>
    <t>Top Words in Tweet in G10</t>
  </si>
  <si>
    <t>re</t>
  </si>
  <si>
    <t>reason</t>
  </si>
  <si>
    <t>catastrophic</t>
  </si>
  <si>
    <t>deaths</t>
  </si>
  <si>
    <t>state</t>
  </si>
  <si>
    <t>Top Words in Tweet</t>
  </si>
  <si>
    <t>#yestofossilfuels #offshoredrilling here california mckaystewart</t>
  </si>
  <si>
    <t>#oilandgas #offshore more visit website know #barge #vessel #ship #freezone</t>
  </si>
  <si>
    <t>trump #offshoredrilling offshore threatens ca's very way life californians continue</t>
  </si>
  <si>
    <t>#offshoredrilling #nspoli #nlpoli #bigoil cnsopb cnlopb cathmckenna bernjordanmp seamusoregan greenmission</t>
  </si>
  <si>
    <t>danbacher until ngos willing discuss #bigoil lobbyist chair create task</t>
  </si>
  <si>
    <t>today defend coasts against make quick call representative waterkeeper help</t>
  </si>
  <si>
    <t>coletoon ncpolicywatch #ncpol #offshoredrilling lurks beneath #renewableenergy nc offshore drilling</t>
  </si>
  <si>
    <t>senrickscott meetthepress re reason catastrophic deaths state</t>
  </si>
  <si>
    <t>market read report sales #pumpjack due innovations pump jack units</t>
  </si>
  <si>
    <t>subsea engineers wanted support global assignments #subsea subcengineering #subseaengineering</t>
  </si>
  <si>
    <t>read uswatermaker being pump curve one important skills water treatment</t>
  </si>
  <si>
    <t>those interested learning more impact noise marine species check out</t>
  </si>
  <si>
    <t>wednesday toon look world through eyes political cartoonists globe</t>
  </si>
  <si>
    <t>need rent buy #dnv271 mini containers store transport goods #offshore</t>
  </si>
  <si>
    <t>finished up 2 ø30 150 ton ctu tension clamps king</t>
  </si>
  <si>
    <t>Top Word Pairs in Tweet in Entire Graph</t>
  </si>
  <si>
    <t>#yestofossilfuels,#offshoredrilling</t>
  </si>
  <si>
    <t>#offshoredrilling,here</t>
  </si>
  <si>
    <t>here,california</t>
  </si>
  <si>
    <t>mckaystewart,#yestofossilfuels</t>
  </si>
  <si>
    <t>visit,website</t>
  </si>
  <si>
    <t>website,know</t>
  </si>
  <si>
    <t>know,more</t>
  </si>
  <si>
    <t>more,#barge</t>
  </si>
  <si>
    <t>#vessel,#offshore</t>
  </si>
  <si>
    <t>#offshore,#ship</t>
  </si>
  <si>
    <t>Top Word Pairs in Tweet in G1</t>
  </si>
  <si>
    <t>Top Word Pairs in Tweet in G2</t>
  </si>
  <si>
    <t>#ship,#oilandgas</t>
  </si>
  <si>
    <t>#barge,#freezone</t>
  </si>
  <si>
    <t>#freezone,#vessel</t>
  </si>
  <si>
    <t>armadillo,merino</t>
  </si>
  <si>
    <t>Top Word Pairs in Tweet in G3</t>
  </si>
  <si>
    <t>#offshoredrilling,threatens</t>
  </si>
  <si>
    <t>threatens,ca's</t>
  </si>
  <si>
    <t>ca's,very</t>
  </si>
  <si>
    <t>very,way</t>
  </si>
  <si>
    <t>way,life</t>
  </si>
  <si>
    <t>life,californians</t>
  </si>
  <si>
    <t>californians,continue</t>
  </si>
  <si>
    <t>continue,push</t>
  </si>
  <si>
    <t>push,hard</t>
  </si>
  <si>
    <t>hard,against</t>
  </si>
  <si>
    <t>Top Word Pairs in Tweet in G4</t>
  </si>
  <si>
    <t>#offshoredrilling,#nspoli</t>
  </si>
  <si>
    <t>#nspoli,#nlpoli</t>
  </si>
  <si>
    <t>#nlpoli,#bigoil</t>
  </si>
  <si>
    <t>#bigoil,cnsopb</t>
  </si>
  <si>
    <t>cnsopb,cnlopb</t>
  </si>
  <si>
    <t>cnlopb,cathmckenna</t>
  </si>
  <si>
    <t>cathmckenna,bernjordanmp</t>
  </si>
  <si>
    <t>bernjordanmp,seamusoregan</t>
  </si>
  <si>
    <t>seamusoregan,greenmission</t>
  </si>
  <si>
    <t>bigjmcc,#offshoredrilling</t>
  </si>
  <si>
    <t>Top Word Pairs in Tweet in G5</t>
  </si>
  <si>
    <t>ngos,willing</t>
  </si>
  <si>
    <t>willing,discuss</t>
  </si>
  <si>
    <t>discuss,#bigoil</t>
  </si>
  <si>
    <t>#bigoil,lobbyist</t>
  </si>
  <si>
    <t>lobbyist,chair</t>
  </si>
  <si>
    <t>danbacher,until</t>
  </si>
  <si>
    <t>until,ngos</t>
  </si>
  <si>
    <t>chair,task</t>
  </si>
  <si>
    <t>task,force</t>
  </si>
  <si>
    <t>force,create</t>
  </si>
  <si>
    <t>Top Word Pairs in Tweet in G6</t>
  </si>
  <si>
    <t>defend,coasts</t>
  </si>
  <si>
    <t>coasts,against</t>
  </si>
  <si>
    <t>make,quick</t>
  </si>
  <si>
    <t>quick,call</t>
  </si>
  <si>
    <t>call,representative</t>
  </si>
  <si>
    <t>representative,today</t>
  </si>
  <si>
    <t>help,defend</t>
  </si>
  <si>
    <t>against,#offshoredrilling</t>
  </si>
  <si>
    <t>#offshoredrilling,make</t>
  </si>
  <si>
    <t>waterkeeper,defend</t>
  </si>
  <si>
    <t>Top Word Pairs in Tweet in G7</t>
  </si>
  <si>
    <t>coletoon,lurks</t>
  </si>
  <si>
    <t>lurks,beneath</t>
  </si>
  <si>
    <t>beneath,ncpolicywatch</t>
  </si>
  <si>
    <t>ncpolicywatch,#ncpol</t>
  </si>
  <si>
    <t>#ncpol,#offshoredrilling</t>
  </si>
  <si>
    <t>#offshoredrilling,#renewableenergy</t>
  </si>
  <si>
    <t>coletoon,coletoon</t>
  </si>
  <si>
    <t>offshore,drilling</t>
  </si>
  <si>
    <t>drilling,firm</t>
  </si>
  <si>
    <t>firm,asks</t>
  </si>
  <si>
    <t>Top Word Pairs in Tweet in G8</t>
  </si>
  <si>
    <t>Top Word Pairs in Tweet in G9</t>
  </si>
  <si>
    <t>Top Word Pairs in Tweet in G10</t>
  </si>
  <si>
    <t>meetthepress,senrickscott</t>
  </si>
  <si>
    <t>senrickscott,senrickscott</t>
  </si>
  <si>
    <t>senrickscott,re</t>
  </si>
  <si>
    <t>re,reason</t>
  </si>
  <si>
    <t>reason,catastrophic</t>
  </si>
  <si>
    <t>catastrophic,deaths</t>
  </si>
  <si>
    <t>deaths,state</t>
  </si>
  <si>
    <t>Top Word Pairs in Tweet</t>
  </si>
  <si>
    <t>#yestofossilfuels,#offshoredrilling  #offshoredrilling,here  here,california  mckaystewart,#yestofossilfuels</t>
  </si>
  <si>
    <t>visit,website  website,know  know,more  more,#barge  #vessel,#offshore  #offshore,#ship  #ship,#oilandgas  #barge,#freezone  #freezone,#vessel  armadillo,merino</t>
  </si>
  <si>
    <t>#offshoredrilling,threatens  threatens,ca's  ca's,very  very,way  way,life  life,californians  californians,continue  continue,push  push,hard  hard,against</t>
  </si>
  <si>
    <t>#offshoredrilling,#nspoli  #nspoli,#nlpoli  #nlpoli,#bigoil  #bigoil,cnsopb  cnsopb,cnlopb  cnlopb,cathmckenna  cathmckenna,bernjordanmp  bernjordanmp,seamusoregan  seamusoregan,greenmission  bigjmcc,#offshoredrilling</t>
  </si>
  <si>
    <t>ngos,willing  willing,discuss  discuss,#bigoil  #bigoil,lobbyist  lobbyist,chair  danbacher,until  until,ngos  chair,task  task,force  force,create</t>
  </si>
  <si>
    <t>defend,coasts  coasts,against  make,quick  quick,call  call,representative  representative,today  help,defend  against,#offshoredrilling  #offshoredrilling,make  waterkeeper,defend</t>
  </si>
  <si>
    <t>coletoon,lurks  lurks,beneath  beneath,ncpolicywatch  ncpolicywatch,#ncpol  #ncpol,#offshoredrilling  #offshoredrilling,#renewableenergy  coletoon,coletoon  offshore,drilling  drilling,firm  firm,asks</t>
  </si>
  <si>
    <t>meetthepress,senrickscott  senrickscott,senrickscott  senrickscott,re  re,reason  reason,catastrophic  catastrophic,deaths  deaths,state</t>
  </si>
  <si>
    <t>read,report  sales,#pumpjack  due,innovations  innovations,pump  pump,jack  jack,units  looking,trends  trends,forecast  forecast,market  cagr,5</t>
  </si>
  <si>
    <t>subsea,engineers  engineers,wanted  wanted,support  support,global  global,assignments  assignments,#subsea  subcengineering,subsea  #subsea,#subseaengineering</t>
  </si>
  <si>
    <t>being,read  read,pump  pump,curve  curve,one  one,important  important,skills  skills,water  water,treatment  treatment,#reverseosmosis  #reverseosmosis,#water</t>
  </si>
  <si>
    <t>those,interested  interested,learning  learning,more  more,impact  impact,noise  noise,marine  marine,species  species,check  check,out  out,nrdc</t>
  </si>
  <si>
    <t>toon,wednesday  wednesday,look  look,world  world,wednesday  wednesday,through  through,eyes  eyes,political  political,cartoonists  cartoonists,globe</t>
  </si>
  <si>
    <t>need,rent  rent,buy  buy,#dnv271  #dnv271,mini  mini,containers  containers,store  store,transport  transport,goods  goods,#offshore  #offshore,contact</t>
  </si>
  <si>
    <t>finished,up  up,2  2,ø30  ø30,150  150,ton  ton,ctu  ctu,tension  tension,clamps  clamps,king  king,kong's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</si>
  <si>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</si>
  <si>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</si>
  <si>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</si>
  <si>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</si>
  <si>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</si>
  <si>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</si>
  <si>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</si>
  <si>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</si>
  <si>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</si>
  <si>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</si>
  <si>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</si>
  <si>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markbutlerea</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</si>
  <si>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</si>
  <si>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</si>
  <si>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</si>
  <si>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</si>
  <si>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</si>
  <si>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</si>
  <si>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</si>
  <si>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</si>
  <si>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</si>
  <si>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</si>
  <si>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</si>
  <si>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</si>
  <si>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</si>
  <si>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makmakay ca_waterkeepers</t>
  </si>
  <si>
    <t>cnsopb cnlopb cathmckenna bernjordanmp seamusoregan greenmission bigjmcc markbutlerea nsliberal</t>
  </si>
  <si>
    <t>danbacher gavinnewsom</t>
  </si>
  <si>
    <t>waterkeeper waterkeeperscp act4bays</t>
  </si>
  <si>
    <t>ncpolicywatch coletoon</t>
  </si>
  <si>
    <t>drkyle4congress cfsurfrider surfrider</t>
  </si>
  <si>
    <t>jmohanmalik uscg</t>
  </si>
  <si>
    <t>senrickscott orneryoh meetthepress</t>
  </si>
  <si>
    <t>bhgeco technavio novglobal</t>
  </si>
  <si>
    <t>nrdc dontdrillsc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</si>
  <si>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</si>
  <si>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</si>
  <si>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</si>
  <si>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</si>
  <si>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</si>
  <si>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</si>
  <si>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</si>
  <si>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</si>
  <si>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</si>
  <si>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</si>
  <si>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</si>
  <si>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</si>
  <si>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mckaystewart claudia65186209 andreevarnum2 merryahmed9 janetgoncalves8 karenbu17762415 janycebeachler3 lindseyscafuri7 lorenevilciau10 evangelineparu5</t>
  </si>
  <si>
    <t>stapf meldawson6 hexagonppm rawitt2 industryeurope theshippingguru freizky armadillomerino scottewen13 tbkies</t>
  </si>
  <si>
    <t>artytrace onemelek1 y_laresv lobosolitario1 makmakay bastagal joejoemolloy lyricsgirl54 ca_waterkeepers chandriee9</t>
  </si>
  <si>
    <t>bigjmcc cathmckenna seamusoregan nsliberal gorman_mary bernjordanmp greenmission cnlopb cnsopb</t>
  </si>
  <si>
    <t>merlyn43 danbacher pennieopal presenteorg gavinnewsom rtbayarea pointsofjustice idlenomoresfbay</t>
  </si>
  <si>
    <t>forgerat creativegmspage waterkeeper waterkeeperscp souljoo0oourney act4bays</t>
  </si>
  <si>
    <t>miti_vigliero jb_in_motion ncpolicywatch lanieygr coletoon harrybrautt</t>
  </si>
  <si>
    <t>surfrider kenirienks drkyle4congress cfsurfrider</t>
  </si>
  <si>
    <t>mark3ds jmohanmalik scs_disputes uscg</t>
  </si>
  <si>
    <t>meetthepress orneryoh senrickscott linlinkj</t>
  </si>
  <si>
    <t>technavio bhgeco novglobal</t>
  </si>
  <si>
    <t>allyg09 enerprogroupltd subcengineering</t>
  </si>
  <si>
    <t>waterdesal tomshrader uswatermaker</t>
  </si>
  <si>
    <t>nrdc goodlorde dontdrillsc</t>
  </si>
  <si>
    <t>harley_woody wtkr3</t>
  </si>
  <si>
    <t>noobot9 sentinelcolo</t>
  </si>
  <si>
    <t>offshorewords oeg_offshore</t>
  </si>
  <si>
    <t>oceana reptmmpp</t>
  </si>
  <si>
    <t>dragondadx2 hannonhydllc</t>
  </si>
  <si>
    <t>Top URLs in Tweet by Count</t>
  </si>
  <si>
    <t>https://cacoastkeeper.org/trumps-greedy-grab-for-the-california-coast/ https://ziplook.house.gov/htbin/findrep_house?ZIP=</t>
  </si>
  <si>
    <t>https://www.offshoreenergytoday.com/aker-bp-gains-consent-to-use-deepsea-stavanger-rig-for-north-sea-well-duo/#.XTrxM3dQVyM.twitter https://twitter.com/i/web/status/1154729451474829312 https://www.offshoreenergytoday.com/saipem-bags-new-offshore-drilling-deals-worth-over-160-million/#.XTYL_v-w278.twitter https://twitter.com/i/web/status/1153383837877121024</t>
  </si>
  <si>
    <t>https://twitter.com/i/web/status/1155953687635714049 https://twitter.com/i/web/status/1155908397776166912</t>
  </si>
  <si>
    <t>https://twitter.com/SierraClubCA/status/1149082212198785024 https://twitter.com/i/web/status/1156448218709807104 https://twitter.com/i/web/status/1156438856243146752 https://twitter.com/i/web/status/1145074726647156737 https://twitter.com/i/web/status/1150283634336681985</t>
  </si>
  <si>
    <t>https://www.nkaglobal.com/ https://twitter.com/i/web/status/1153857037417111552 https://twitter.com/i/web/status/1153855774810136576 https://twitter.com/i/web/status/1153855635798286336 https://twitter.com/i/web/status/1153855594815774722 https://twitter.com/i/web/status/1153855382776950784 https://twitter.com/i/web/status/1153855302703276032 https://twitter.com/i/web/status/1153855079973380098 https://twitter.com/i/web/status/1153854680704962561 https://twitter.com/i/web/status/1153854642415132672</t>
  </si>
  <si>
    <t>Top URLs in Tweet by Salience</t>
  </si>
  <si>
    <t>https://www.technavio.com/report/global-managed-pressure-drilling-market-industry-analysis?utm_source=social&amp;utm_medium=twitter&amp;utm_campaign=julyrfs&amp;utm_content=IRTNTR31690 http://bit.do/eZXRM</t>
  </si>
  <si>
    <t>https://twitter.com/i/web/status/1153857037417111552 https://twitter.com/i/web/status/1153855774810136576 https://twitter.com/i/web/status/1153855635798286336 https://twitter.com/i/web/status/1153855594815774722 https://twitter.com/i/web/status/1153855382776950784 https://twitter.com/i/web/status/1153855302703276032 https://twitter.com/i/web/status/1153855079973380098 https://twitter.com/i/web/status/1153854680704962561 https://twitter.com/i/web/status/1153854642415132672 https://twitter.com/i/web/status/1153854519693991938</t>
  </si>
  <si>
    <t>Top Domains in Tweet by Count</t>
  </si>
  <si>
    <t>cacoastkeeper.org house.gov</t>
  </si>
  <si>
    <t>Top Domains in Tweet by Salience</t>
  </si>
  <si>
    <t>technavio.com bit.do</t>
  </si>
  <si>
    <t>twitter.com nkaglobal.com</t>
  </si>
  <si>
    <t>Top Hashtags in Tweet by Count</t>
  </si>
  <si>
    <t>offshoredrilling resourceextraction climateemergency nspoli nlpoli bigoil</t>
  </si>
  <si>
    <t>exploration offshore drilling</t>
  </si>
  <si>
    <t>ca offshoredrilling bigoil worldoceansday jerrybrown ourlastchance</t>
  </si>
  <si>
    <t>pumpjack offshoredrilling onshoredrilling managedpressuredrilling oilextraction oilreservoir oilandgas oilrigs crudeoil oilwells</t>
  </si>
  <si>
    <t>barge vessel offshore ship oilandgas freezone propellers cable powercable salavge</t>
  </si>
  <si>
    <t>Top Hashtags in Tweet by Salience</t>
  </si>
  <si>
    <t>protectourcoasts protectthepacific offshoredrilling</t>
  </si>
  <si>
    <t>resourceextraction climateemergency nspoli nlpoli bigoil offshoredrilling</t>
  </si>
  <si>
    <t>onshoredrilling managedpressuredrilling oilextraction oilreservoir oilandgas oilrigs crudeoil oilwells pumpjack offshoredrilling</t>
  </si>
  <si>
    <t>propellers cable powercable salavge mydubai abudhabi offshoredrilling nka_global mussafah adnac</t>
  </si>
  <si>
    <t>Top Words in Tweet by Count</t>
  </si>
  <si>
    <t>pleased voices parliament asleep wheel issues important #auspol</t>
  </si>
  <si>
    <t>uswatermaker great read case stories happy customers replaced l o</t>
  </si>
  <si>
    <t>read being pump curve one important skills water treatment #reverseosmosis</t>
  </si>
  <si>
    <t>hannonhydllc finished up 2 ø30 150 ton ctu tension clamps</t>
  </si>
  <si>
    <t>ca_waterkeepers #offshoredrilling threatens ca's very way life californians continue push</t>
  </si>
  <si>
    <t>dontdrillsc those interested learning more impact noise marine species check</t>
  </si>
  <si>
    <t>bigjmcc #offshoredrilling #nspoli #nlpoli #bigoil cnsopb cnlopb cathmckenna bernjordanmp seamusoregan</t>
  </si>
  <si>
    <t>#offshoredrilling nova scotia s nsliberal govt doubling down #resourceextraction #climateemergency</t>
  </si>
  <si>
    <t>availabe through s p department #drillship #offshoredrilling #offshoresolutions</t>
  </si>
  <si>
    <t>come join beaufort nc cru wine bar monday 7 30pm</t>
  </si>
  <si>
    <t>#congratulations #saipem winning 143m #offshoredrilling contracts #romania #uae</t>
  </si>
  <si>
    <t>armadillo merino fraser philip trusts rope access rigger north sea</t>
  </si>
  <si>
    <t>well escalated quickly #drillship demand #gom stood 96 #utilization mid</t>
  </si>
  <si>
    <t>uswatermaker being read pump curve one important skills water treatment</t>
  </si>
  <si>
    <t>house votes protect coasts new offshore drilling activities oceana #oceans</t>
  </si>
  <si>
    <t>aker bp gains consent use deepsea stavanger rig north sea</t>
  </si>
  <si>
    <t>waterkeeper help defend coasts against #offshoredrilling make quick call representative</t>
  </si>
  <si>
    <t>help defend coasts against #offshoredrilling make quick call representative today</t>
  </si>
  <si>
    <t>#offshoredrilling look 2035</t>
  </si>
  <si>
    <t>nc ncpolicywatch offshore drilling firm asks trump administration overrule deq</t>
  </si>
  <si>
    <t>nc offshore drilling firm asks trump administration overrule deq approve</t>
  </si>
  <si>
    <t>#election2020 #candidates' #climateemergency proposals records #parisaccord #greennewdeal #priceonpollution</t>
  </si>
  <si>
    <t>mckaystewart #yestofossilfuels #offshoredrilling here california</t>
  </si>
  <si>
    <t>#yestofossilfuels #offshoredrilling here california</t>
  </si>
  <si>
    <t>senrickscott orneryoh meetthepress re reason catastrophic deaths state #redtide #sugar</t>
  </si>
  <si>
    <t>subcengineering subsea engineers wanted support global assignments #subsea</t>
  </si>
  <si>
    <t>subsea engineers wanted support global assignments #subsea #subseaengineering</t>
  </si>
  <si>
    <t>subcengineering subsea engineers wanted support global assignments #subsea #subseaengineering #offshore</t>
  </si>
  <si>
    <t>today act4bays 5th annual float coast take place friday august</t>
  </si>
  <si>
    <t>very much looking forward visiting beauty next week iota taking</t>
  </si>
  <si>
    <t>oeg_offshore need rent buy #dnv271 mini containers store transport goods</t>
  </si>
  <si>
    <t>coletoon lurks beneath ncpolicywatch #ncpol #offshoredrilling #renewableenergy</t>
  </si>
  <si>
    <t>scs_disputes jmohanmalik uscg #southchinasea #china #vietnam #coastguard #oil #offshoredrilling #asean</t>
  </si>
  <si>
    <t>waterkeeperscp waterkeeper defend coasts against offshore drilling make quick call</t>
  </si>
  <si>
    <t>thank drkyle4congress continued support human environmental health honored cfsurfrider surfrider</t>
  </si>
  <si>
    <t>danbacher until ngos willing discuss #bigoil lobbyist chair task force</t>
  </si>
  <si>
    <t>danbacher oil drilling expansion #ca #offshoredrilling under until ngos willing</t>
  </si>
  <si>
    <t>wednesday sentinelcolo toon look world through eyes political cartoonists globe</t>
  </si>
  <si>
    <t>wednesday toon look world through eyes political cartoonists globe sentinel</t>
  </si>
  <si>
    <t>local leaders work keep #offshoredrilling away virginia coast via wtkr3</t>
  </si>
  <si>
    <t>danbacher until environmental ngos willing discuss #bigoil lobbyist chair panel</t>
  </si>
  <si>
    <t>makmakay #offshoredrilling threatens ca's very way life californians continue push</t>
  </si>
  <si>
    <t>#offshoredrilling threatens ca's very way life californians continue push hard</t>
  </si>
  <si>
    <t>fighting hell preserve ocean beach s parking spot democrats republicans</t>
  </si>
  <si>
    <t>ca_waterkeepers trump administration dramatically expand #offshoredrilling oceans call representative</t>
  </si>
  <si>
    <t>visit website know more #barge #vessel #offshore #ship #oilandgas #freezone</t>
  </si>
  <si>
    <t>keep savety mamas #offshoredrilling</t>
  </si>
  <si>
    <t>don t roi digital transformation invest value organization michael fry</t>
  </si>
  <si>
    <t>Top Words in Tweet by Salience</t>
  </si>
  <si>
    <t>being pump curve one important skills water treatment #reverseosmosis #water</t>
  </si>
  <si>
    <t>#offshoredrilling finished up 2 ø30 150 ton ctu tension clamps</t>
  </si>
  <si>
    <t>expand representative makmakay plan administration dramatically oceans call today tell</t>
  </si>
  <si>
    <t>nova scotia s nsliberal govt doubling down #resourceextraction #climateemergency #nspoli</t>
  </si>
  <si>
    <t>act4bays 5th annual float coast take place friday august 16th</t>
  </si>
  <si>
    <t>under oil drilling expansion #ca #offshoredrilling until ngos willing discuss</t>
  </si>
  <si>
    <t>sentinel colorado #cartoons #copolitics #offshoredrilling #brexit #trumplies #trumpracism #muellertestimony #insulincosts</t>
  </si>
  <si>
    <t>trends forecast cagr 5 bhgeco #onshoredrilling rise declining cost raw</t>
  </si>
  <si>
    <t>#propellers #cable #powercable #salavge #mydubai #abudhabi #offshoredrilling #nka_global #mussafah #adnac</t>
  </si>
  <si>
    <t>Top Word Pairs in Tweet by Count</t>
  </si>
  <si>
    <t>pleased,voices  voices,parliament  parliament,asleep  asleep,wheel  wheel,issues  issues,important  important,#auspol</t>
  </si>
  <si>
    <t>uswatermaker,great  great,read  read,case  case,stories  stories,happy  happy,customers  customers,replaced  replaced,l  l,o  o,purifiers</t>
  </si>
  <si>
    <t>hannonhydllc,finished  finished,up  up,2  2,ø30  ø30,150  150,ton  ton,ctu  ctu,tension  tension,clamps  clamps,king</t>
  </si>
  <si>
    <t>ca_waterkeepers,#offshoredrilling  #offshoredrilling,threatens  threatens,ca's  ca's,very  very,way  way,life  life,californians  californians,continue  continue,push  push,hard</t>
  </si>
  <si>
    <t>dontdrillsc,those  those,interested  interested,learning  learning,more  more,impact  impact,noise  noise,marine  marine,species  species,check  check,out</t>
  </si>
  <si>
    <t>bigjmcc,#offshoredrilling  #offshoredrilling,#nspoli  #nspoli,#nlpoli  #nlpoli,#bigoil  #bigoil,cnsopb  cnsopb,cnlopb  cnlopb,cathmckenna  cathmckenna,bernjordanmp  bernjordanmp,seamusoregan  seamusoregan,greenmission</t>
  </si>
  <si>
    <t>nova,scotia  scotia,s  s,nsliberal  nsliberal,govt  govt,doubling  doubling,down  down,#resourceextraction  #resourceextraction,#offshoredrilling  #offshoredrilling,#climateemergency  #offshoredrilling,#nspoli</t>
  </si>
  <si>
    <t>availabe,through  through,s  s,p  p,department  department,#drillship  #drillship,#offshoredrilling  #offshoredrilling,#offshoresolutions</t>
  </si>
  <si>
    <t>come,join  join,beaufort  beaufort,nc  nc,cru  cru,wine  wine,bar  bar,monday  monday,7  7,30pm  30pm,#offshoreoil</t>
  </si>
  <si>
    <t>#congratulations,#saipem  #saipem,winning  winning,143m  143m,#offshoredrilling  #offshoredrilling,contracts  contracts,#romania  #romania,#uae</t>
  </si>
  <si>
    <t>armadillo,merino  fraser,philip  philip,trusts  trusts,armadillo  merino,rope  rope,access  access,rigger  rigger,north  north,sea  sea,wears</t>
  </si>
  <si>
    <t>well,escalated  escalated,quickly  quickly,#drillship  #drillship,demand  demand,#gom  #gom,stood  stood,96  96,#utilization  #utilization,mid  mid,july</t>
  </si>
  <si>
    <t>uswatermaker,being  being,read  read,pump  pump,curve  curve,one  one,important  important,skills  skills,water  water,treatment  treatment,#reverseosmosis</t>
  </si>
  <si>
    <t>house,votes  votes,protect  protect,coasts  coasts,new  new,offshore  offshore,drilling  drilling,activities  activities,oceana  oceana,#oceans  #oceans,#offshoredrilling</t>
  </si>
  <si>
    <t>aker,bp  bp,gains  gains,consent  consent,use  use,deepsea  deepsea,stavanger  stavanger,rig  rig,north  north,sea  sea,well</t>
  </si>
  <si>
    <t>waterkeeper,help  help,defend  defend,coasts  coasts,against  against,#offshoredrilling  #offshoredrilling,make  make,quick  quick,call  call,representative  representative,today</t>
  </si>
  <si>
    <t>help,defend  defend,coasts  coasts,against  against,#offshoredrilling  #offshoredrilling,make  make,quick  quick,call  call,representative  representative,today</t>
  </si>
  <si>
    <t>#offshoredrilling,look  look,2035</t>
  </si>
  <si>
    <t>ncpolicywatch,offshore  offshore,drilling  drilling,firm  firm,asks  asks,trump  trump,administration  administration,overrule  overrule,nc  nc,deq  deq,approve</t>
  </si>
  <si>
    <t>offshore,drilling  drilling,firm  firm,asks  asks,trump  trump,administration  administration,overrule  overrule,nc  nc,deq  deq,approve  approve,#seismic</t>
  </si>
  <si>
    <t>#election2020,#candidates'  #candidates',#climateemergency  #climateemergency,proposals  proposals,records  records,#parisaccord  #parisaccord,#greennewdeal  #greennewdeal,#priceonpollution</t>
  </si>
  <si>
    <t>mckaystewart,#yestofossilfuels  #yestofossilfuels,#offshoredrilling  #offshoredrilling,here  here,california</t>
  </si>
  <si>
    <t>#yestofossilfuels,#offshoredrilling  #offshoredrilling,here  here,california</t>
  </si>
  <si>
    <t>orneryoh,meetthepress  meetthepress,senrickscott  senrickscott,senrickscott  senrickscott,re  re,reason  reason,catastrophic  catastrophic,deaths  deaths,state  state,#redtide  #redtide,#sugar</t>
  </si>
  <si>
    <t>subcengineering,subsea  subsea,engineers  engineers,wanted  wanted,support  support,global  global,assignments  assignments,#subsea</t>
  </si>
  <si>
    <t>subsea,engineers  engineers,wanted  wanted,support  support,global  global,assignments  assignments,#subsea  #subsea,#subseaengineering</t>
  </si>
  <si>
    <t>subcengineering,subsea  subsea,engineers  engineers,wanted  wanted,support  support,global  global,assignments  assignments,#subsea  #subsea,#subseaengineering  #subseaengineering,#offshore</t>
  </si>
  <si>
    <t>act4bays,5th  5th,annual  annual,float  float,coast  coast,take  take,place  place,friday  friday,august  august,16th  16th,register</t>
  </si>
  <si>
    <t>very,much  much,looking  looking,forward  forward,visiting  visiting,beauty  beauty,next  next,week  week,iota  iota,taking  taking,training</t>
  </si>
  <si>
    <t>oeg_offshore,need  need,rent  rent,buy  buy,#dnv271  #dnv271,mini  mini,containers  containers,store  store,transport  transport,goods  goods,#offshore</t>
  </si>
  <si>
    <t>coletoon,coletoon  coletoon,lurks  lurks,beneath  beneath,ncpolicywatch  ncpolicywatch,#ncpol  #ncpol,#offshoredrilling  #offshoredrilling,#renewableenergy</t>
  </si>
  <si>
    <t>coletoon,lurks  lurks,beneath  beneath,ncpolicywatch  ncpolicywatch,#ncpol  #ncpol,#offshoredrilling  #offshoredrilling,#renewableenergy</t>
  </si>
  <si>
    <t>scs_disputes,jmohanmalik  jmohanmalik,uscg  uscg,#southchinasea  #southchinasea,#china  #china,#vietnam  #vietnam,#coastguard  #coastguard,#oil  #oil,#offshoredrilling  #offshoredrilling,#asean  #asean,#eez</t>
  </si>
  <si>
    <t>waterkeeperscp,waterkeeper  waterkeeper,defend  defend,coasts  coasts,against  against,offshore  offshore,drilling  drilling,make  make,quick  quick,call  call,representative</t>
  </si>
  <si>
    <t>thank,drkyle4congress  drkyle4congress,continued  continued,support  support,human  human,environmental  environmental,health  health,honored  honored,cfsurfrider  cfsurfrider,surfrider  surfrider,opposition</t>
  </si>
  <si>
    <t>danbacher,until  until,ngos  ngos,willing  willing,discuss  discuss,#bigoil  #bigoil,lobbyist  lobbyist,chair  chair,task  task,force  force,create</t>
  </si>
  <si>
    <t>oil,drilling  ngos,willing  willing,discuss  discuss,#bigoil  #bigoil,lobbyist  lobbyist,chair  gavinnewsom,talk  talk,biggest  biggest,oil  drilling,problem</t>
  </si>
  <si>
    <t>sentinelcolo,toon  toon,wednesday  wednesday,look  look,world  world,wednesday  wednesday,through  through,eyes  eyes,political  political,cartoonists  cartoonists,globe</t>
  </si>
  <si>
    <t>toon,wednesday  wednesday,look  look,world  world,wednesday  wednesday,through  through,eyes  eyes,political  political,cartoonists  cartoonists,globe  globe,sentinel</t>
  </si>
  <si>
    <t>local,leaders  leaders,work  work,keep  keep,#offshoredrilling  #offshoredrilling,away  away,virginia  virginia,coast  coast,via  via,wtkr3</t>
  </si>
  <si>
    <t>danbacher,until  until,environmental  environmental,ngos  ngos,willing  willing,discuss  discuss,#bigoil  #bigoil,lobbyist  lobbyist,chair  chair,panel  panel,create</t>
  </si>
  <si>
    <t>makmakay,#offshoredrilling  #offshoredrilling,threatens  threatens,ca's  ca's,very  very,way  way,life  life,californians  californians,continue  continue,push  push,hard</t>
  </si>
  <si>
    <t>fighting,hell  hell,preserve  preserve,ocean  ocean,beach  beach,s  s,parking  parking,spot  spot,democrats  democrats,republicans  republicans,#offshoredrilling</t>
  </si>
  <si>
    <t>ca_waterkeepers,trump  trump,administration  administration,dramatically  dramatically,expand  expand,#offshoredrilling  #offshoredrilling,oceans  oceans,call  call,representative</t>
  </si>
  <si>
    <t>visit,website  website,know  know,more  more,#barge  #vessel,#offshore  #offshore,#ship  #ship,#oilandgas  #barge,#freezone  #freezone,#vessel  #barge,#propellers</t>
  </si>
  <si>
    <t>keep,savety  savety,mamas  mamas,#offshoredrilling</t>
  </si>
  <si>
    <t>don,t  t,roi  roi,digital  digital,transformation  transformation,invest  invest,value  value,organization  organization,michael  michael,fry  fry,digitising</t>
  </si>
  <si>
    <t>Top Word Pairs in Tweet by Salience</t>
  </si>
  <si>
    <t>call,#offshoredrilling  finished,up  up,2  2,ø30  ø30,150  150,ton  ton,ctu  ctu,tension  tension,clamps  clamps,king</t>
  </si>
  <si>
    <t>makmakay,#offshoredrilling  expansion,plan  trump,administration  administration,dramatically  dramatically,expand  expand,#offshoredrilling  #offshoredrilling,oceans  oceans,call  call,representative  representative,today</t>
  </si>
  <si>
    <t>globe,sentinel  sentinel,colorado  colorado,#cartoons  #cartoons,#copolitics  #copolitics,#offshoredrilling  #offshoredrilling,#brexit  #brexit,#trumplies  #trumplies,#trumpracism  #trumpracism,#muellertestimony  #muellertestimony,#insulincosts</t>
  </si>
  <si>
    <t>looking,trends  trends,forecast  forecast,market  cagr,5  5,read  report,bhgeco  #onshoredrilling,#offshoredrilling  #pumpjack,rise  rise,due  units,declining</t>
  </si>
  <si>
    <t>#barge,#propellers  #propellers,#vessel  #oilandgas,#cable  #cable,#powercable  #powercable,#salavge  #salavge,#mydubai  #mydubai,#abudhabi  #abudhabi,#offshoredrilling  #offshoredrilling,#nka_global  #nka_global,#mussafah</t>
  </si>
  <si>
    <t>Word</t>
  </si>
  <si>
    <t>s</t>
  </si>
  <si>
    <t>expansion</t>
  </si>
  <si>
    <t>push</t>
  </si>
  <si>
    <t>hard</t>
  </si>
  <si>
    <t>read</t>
  </si>
  <si>
    <t>force</t>
  </si>
  <si>
    <t>called</t>
  </si>
  <si>
    <t>#marineprotected</t>
  </si>
  <si>
    <t>wednesday</t>
  </si>
  <si>
    <t>expand</t>
  </si>
  <si>
    <t>pump</t>
  </si>
  <si>
    <t>market</t>
  </si>
  <si>
    <t>#ca</t>
  </si>
  <si>
    <t>under</t>
  </si>
  <si>
    <t>administration</t>
  </si>
  <si>
    <t>sales</t>
  </si>
  <si>
    <t>looking</t>
  </si>
  <si>
    <t>report</t>
  </si>
  <si>
    <t>environmental</t>
  </si>
  <si>
    <t>look</t>
  </si>
  <si>
    <t>through</t>
  </si>
  <si>
    <t>support</t>
  </si>
  <si>
    <t>keep</t>
  </si>
  <si>
    <t>new</t>
  </si>
  <si>
    <t>#pumpjack</t>
  </si>
  <si>
    <t>due</t>
  </si>
  <si>
    <t>innovations</t>
  </si>
  <si>
    <t>jack</t>
  </si>
  <si>
    <t>units</t>
  </si>
  <si>
    <t>panel</t>
  </si>
  <si>
    <t>toon</t>
  </si>
  <si>
    <t>world</t>
  </si>
  <si>
    <t>eyes</t>
  </si>
  <si>
    <t>political</t>
  </si>
  <si>
    <t>cartoonists</t>
  </si>
  <si>
    <t>globe</t>
  </si>
  <si>
    <t>#oil</t>
  </si>
  <si>
    <t>engineers</t>
  </si>
  <si>
    <t>wanted</t>
  </si>
  <si>
    <t>global</t>
  </si>
  <si>
    <t>assignments</t>
  </si>
  <si>
    <t>#subsea</t>
  </si>
  <si>
    <t>important</t>
  </si>
  <si>
    <t>finished</t>
  </si>
  <si>
    <t>up</t>
  </si>
  <si>
    <t>2</t>
  </si>
  <si>
    <t>ø30</t>
  </si>
  <si>
    <t>150</t>
  </si>
  <si>
    <t>ton</t>
  </si>
  <si>
    <t>ctu</t>
  </si>
  <si>
    <t>tension</t>
  </si>
  <si>
    <t>clamps</t>
  </si>
  <si>
    <t>king</t>
  </si>
  <si>
    <t>kong's</t>
  </si>
  <si>
    <t>handcuffs</t>
  </si>
  <si>
    <t>talk</t>
  </si>
  <si>
    <t>biggest</t>
  </si>
  <si>
    <t>problem</t>
  </si>
  <si>
    <t>faces</t>
  </si>
  <si>
    <t>onshore</t>
  </si>
  <si>
    <t>#oilfield</t>
  </si>
  <si>
    <t>exp</t>
  </si>
  <si>
    <t>dramatically</t>
  </si>
  <si>
    <t>oceans</t>
  </si>
  <si>
    <t>trends</t>
  </si>
  <si>
    <t>forecast</t>
  </si>
  <si>
    <t>cagr</t>
  </si>
  <si>
    <t>5</t>
  </si>
  <si>
    <t>#onshoredrilling</t>
  </si>
  <si>
    <t>rise</t>
  </si>
  <si>
    <t>declining</t>
  </si>
  <si>
    <t>cost</t>
  </si>
  <si>
    <t>raw</t>
  </si>
  <si>
    <t>materials</t>
  </si>
  <si>
    <t>#managedpressuredrilling</t>
  </si>
  <si>
    <t>fragmented</t>
  </si>
  <si>
    <t>degree</t>
  </si>
  <si>
    <t>fragmentation</t>
  </si>
  <si>
    <t>remain</t>
  </si>
  <si>
    <t>same</t>
  </si>
  <si>
    <t>2023</t>
  </si>
  <si>
    <t>#marineprotecte</t>
  </si>
  <si>
    <t>local</t>
  </si>
  <si>
    <t>coast</t>
  </si>
  <si>
    <t>saturday</t>
  </si>
  <si>
    <t>june</t>
  </si>
  <si>
    <t>8</t>
  </si>
  <si>
    <t>#worldoceansday</t>
  </si>
  <si>
    <t>governor</t>
  </si>
  <si>
    <t>#jerrybrown</t>
  </si>
  <si>
    <t>deepest</t>
  </si>
  <si>
    <t>scandalous</t>
  </si>
  <si>
    <t>story</t>
  </si>
  <si>
    <t>big</t>
  </si>
  <si>
    <t>increase</t>
  </si>
  <si>
    <t>need</t>
  </si>
  <si>
    <t>rent</t>
  </si>
  <si>
    <t>buy</t>
  </si>
  <si>
    <t>#dnv271</t>
  </si>
  <si>
    <t>mini</t>
  </si>
  <si>
    <t>containers</t>
  </si>
  <si>
    <t>store</t>
  </si>
  <si>
    <t>transport</t>
  </si>
  <si>
    <t>goods</t>
  </si>
  <si>
    <t>contact</t>
  </si>
  <si>
    <t>oeg</t>
  </si>
  <si>
    <t>#subseaengineering</t>
  </si>
  <si>
    <t>#climateemergency</t>
  </si>
  <si>
    <t>firm</t>
  </si>
  <si>
    <t>asks</t>
  </si>
  <si>
    <t>overrule</t>
  </si>
  <si>
    <t>deq</t>
  </si>
  <si>
    <t>approve</t>
  </si>
  <si>
    <t>#seismic</t>
  </si>
  <si>
    <t>testing</t>
  </si>
  <si>
    <t>policy</t>
  </si>
  <si>
    <t>watch</t>
  </si>
  <si>
    <t>north</t>
  </si>
  <si>
    <t>well</t>
  </si>
  <si>
    <t>protect</t>
  </si>
  <si>
    <t>being</t>
  </si>
  <si>
    <t>curve</t>
  </si>
  <si>
    <t>one</t>
  </si>
  <si>
    <t>skills</t>
  </si>
  <si>
    <t>water</t>
  </si>
  <si>
    <t>treatment</t>
  </si>
  <si>
    <t>#reverseosmosis</t>
  </si>
  <si>
    <t>#water</t>
  </si>
  <si>
    <t>#drillship</t>
  </si>
  <si>
    <t>armadillo</t>
  </si>
  <si>
    <t>merino</t>
  </si>
  <si>
    <t>those</t>
  </si>
  <si>
    <t>interested</t>
  </si>
  <si>
    <t>learning</t>
  </si>
  <si>
    <t>impact</t>
  </si>
  <si>
    <t>noise</t>
  </si>
  <si>
    <t>marine</t>
  </si>
  <si>
    <t>species</t>
  </si>
  <si>
    <t>check</t>
  </si>
  <si>
    <t>out</t>
  </si>
  <si>
    <t>great</t>
  </si>
  <si>
    <t>case</t>
  </si>
  <si>
    <t>stories</t>
  </si>
  <si>
    <t>happy</t>
  </si>
  <si>
    <t>customers</t>
  </si>
  <si>
    <t>replaced</t>
  </si>
  <si>
    <t>l</t>
  </si>
  <si>
    <t>purifiers</t>
  </si>
  <si>
    <t>greenoil</t>
  </si>
  <si>
    <t>filters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</si>
  <si>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</si>
  <si>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</si>
  <si>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</si>
  <si>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</si>
  <si>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</si>
  <si>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</si>
  <si>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</si>
  <si>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</si>
  <si>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</si>
  <si>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</si>
  <si>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</si>
  <si>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</si>
  <si>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</si>
  <si>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</si>
  <si>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</si>
  <si>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</si>
  <si>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</si>
  <si>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</si>
  <si>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</si>
  <si>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</si>
  <si>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</si>
  <si>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</si>
  <si>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</si>
  <si>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</si>
  <si>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</si>
  <si>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</si>
  <si>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</si>
  <si>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</si>
  <si>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</si>
  <si>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</si>
  <si>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</si>
  <si>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</si>
  <si>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</si>
  <si>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</si>
  <si>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</si>
  <si>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</si>
  <si>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</si>
  <si>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</si>
  <si>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</si>
  <si>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</si>
  <si>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</si>
  <si>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</si>
  <si>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</si>
  <si>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</si>
  <si>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</si>
  <si>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</si>
  <si>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</si>
  <si>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</si>
  <si>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</si>
  <si>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</si>
  <si>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2018</t>
  </si>
  <si>
    <t>Mar</t>
  </si>
  <si>
    <t>7-Mar</t>
  </si>
  <si>
    <t>9 PM</t>
  </si>
  <si>
    <t>2019</t>
  </si>
  <si>
    <t>Jun</t>
  </si>
  <si>
    <t>29-Jun</t>
  </si>
  <si>
    <t>Jul</t>
  </si>
  <si>
    <t>10-Jul</t>
  </si>
  <si>
    <t>10 PM</t>
  </si>
  <si>
    <t>14-Jul</t>
  </si>
  <si>
    <t>5 AM</t>
  </si>
  <si>
    <t>17-Jul</t>
  </si>
  <si>
    <t>10 AM</t>
  </si>
  <si>
    <t>3 PM</t>
  </si>
  <si>
    <t>18-Jul</t>
  </si>
  <si>
    <t>19-Jul</t>
  </si>
  <si>
    <t>12 PM</t>
  </si>
  <si>
    <t>21-Jul</t>
  </si>
  <si>
    <t>12 AM</t>
  </si>
  <si>
    <t>22-Jul</t>
  </si>
  <si>
    <t>2 PM</t>
  </si>
  <si>
    <t>4 PM</t>
  </si>
  <si>
    <t>5 PM</t>
  </si>
  <si>
    <t>7 PM</t>
  </si>
  <si>
    <t>8 PM</t>
  </si>
  <si>
    <t>23-Jul</t>
  </si>
  <si>
    <t>6 AM</t>
  </si>
  <si>
    <t>24-Jul</t>
  </si>
  <si>
    <t>1 AM</t>
  </si>
  <si>
    <t>2 AM</t>
  </si>
  <si>
    <t>1 PM</t>
  </si>
  <si>
    <t>25-Jul</t>
  </si>
  <si>
    <t>26-Jul</t>
  </si>
  <si>
    <t>7 AM</t>
  </si>
  <si>
    <t>27-Jul</t>
  </si>
  <si>
    <t>28-Jul</t>
  </si>
  <si>
    <t>29-Jul</t>
  </si>
  <si>
    <t>8 AM</t>
  </si>
  <si>
    <t>6 PM</t>
  </si>
  <si>
    <t>30-Jul</t>
  </si>
  <si>
    <t>9 AM</t>
  </si>
  <si>
    <t>31-Jul</t>
  </si>
  <si>
    <t>Aug</t>
  </si>
  <si>
    <t>1-Aug</t>
  </si>
  <si>
    <t>3 AM</t>
  </si>
  <si>
    <t>11 PM</t>
  </si>
  <si>
    <t>2-Aug</t>
  </si>
  <si>
    <t>3-Aug</t>
  </si>
  <si>
    <t>4 AM</t>
  </si>
  <si>
    <t>4-Aug</t>
  </si>
  <si>
    <t>128, 128, 128</t>
  </si>
  <si>
    <t>Red</t>
  </si>
  <si>
    <t>G1: #yestofossilfuels #offshoredrilling here california mckaystewart</t>
  </si>
  <si>
    <t>G2: #oilandgas #offshore more visit website know #barge #vessel #ship #freezone</t>
  </si>
  <si>
    <t>G3: trump #offshoredrilling offshore threatens ca's very way life californians continue</t>
  </si>
  <si>
    <t>G4: #offshoredrilling #nspoli #nlpoli #bigoil cnsopb cnlopb cathmckenna bernjordanmp seamusoregan greenmission</t>
  </si>
  <si>
    <t>G5: danbacher until ngos willing discuss #bigoil lobbyist chair create task</t>
  </si>
  <si>
    <t>G6: today defend coasts against make quick call representative waterkeeper help</t>
  </si>
  <si>
    <t>G7: coletoon ncpolicywatch #ncpol #offshoredrilling lurks beneath #renewableenergy nc offshore drilling</t>
  </si>
  <si>
    <t>G10: senrickscott meetthepress re reason catastrophic deaths state</t>
  </si>
  <si>
    <t>G11: market read report sales #pumpjack due innovations pump jack units</t>
  </si>
  <si>
    <t>G12: subsea engineers wanted support global assignments #subsea subcengineering #subseaengineering</t>
  </si>
  <si>
    <t>G13: read uswatermaker being pump curve one important skills water treatment</t>
  </si>
  <si>
    <t>G14: those interested learning more impact noise marine species check out</t>
  </si>
  <si>
    <t>G16: wednesday toon look world through eyes political cartoonists globe</t>
  </si>
  <si>
    <t>G17: need rent buy #dnv271 mini containers store transport goods #offshore</t>
  </si>
  <si>
    <t>G19: finished up 2 ø30 150 ton ctu tension clamps king</t>
  </si>
  <si>
    <t>Autofill Workbook Results</t>
  </si>
  <si>
    <t>Edge Weight▓1▓2▓0▓True▓Gray▓Red▓▓Edge Weight▓1▓2▓0▓3▓10▓False▓Edge Weight▓1▓2▓0▓35▓12▓False▓▓0▓0▓0▓True▓Black▓Black▓▓Followers▓0▓126909▓0▓162▓1000▓False▓▓0▓0▓0▓0▓0▓False▓▓0▓0▓0▓0▓0▓False▓▓0▓0▓0▓0▓0▓False</t>
  </si>
  <si>
    <t>GraphSource░GraphServerTwitterSearch▓GraphTerm░offshoredrilling▓ImportDescription░The graph represents a network of 109 Twitter users whose tweets in the requested range contained "offshoredrilling", or who were replied to or mentioned in those tweets.  The network was obtained from the NodeXL Graph Server on Tuesday, 06 August 2019 at 21:09 UTC.
The requested start date was Monday, 05 August 2019 at 00:01 UTC and the maximum number of days (going backward) was 14.
The maximum number of tweets collected was 5,000.
The tweets in the network were tweeted over the 13-day, 8-hour, 44-minute period from Monday, 22 July 2019 at 14:16 UTC to Sunday, 04 August 2019 at 23:00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</si>
</sst>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0949569"/>
        <c:axId val="55892938"/>
      </c:barChart>
      <c:catAx>
        <c:axId val="509495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892938"/>
        <c:crosses val="autoZero"/>
        <c:auto val="1"/>
        <c:lblOffset val="100"/>
        <c:noMultiLvlLbl val="0"/>
      </c:catAx>
      <c:valAx>
        <c:axId val="55892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49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offshoredrilling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Series'!$A$26:$A$136</c:f>
              <c:strCache>
                <c:ptCount val="82"/>
                <c:pt idx="0">
                  <c:v>9 PM
7-Mar
Mar
2018</c:v>
                </c:pt>
                <c:pt idx="1">
                  <c:v>9 PM
29-Jun
Jun
2019</c:v>
                </c:pt>
                <c:pt idx="2">
                  <c:v>10 PM
10-Jul
Jul</c:v>
                </c:pt>
                <c:pt idx="3">
                  <c:v>5 AM
14-Jul</c:v>
                </c:pt>
                <c:pt idx="4">
                  <c:v>10 AM
17-Jul</c:v>
                </c:pt>
                <c:pt idx="5">
                  <c:v>3 PM</c:v>
                </c:pt>
                <c:pt idx="6">
                  <c:v>3 PM
18-Jul</c:v>
                </c:pt>
                <c:pt idx="7">
                  <c:v>12 PM
19-Jul</c:v>
                </c:pt>
                <c:pt idx="8">
                  <c:v>10 PM</c:v>
                </c:pt>
                <c:pt idx="9">
                  <c:v>12 AM
21-Jul</c:v>
                </c:pt>
                <c:pt idx="10">
                  <c:v>2 PM
22-Jul</c:v>
                </c:pt>
                <c:pt idx="11">
                  <c:v>3 PM</c:v>
                </c:pt>
                <c:pt idx="12">
                  <c:v>4 PM</c:v>
                </c:pt>
                <c:pt idx="13">
                  <c:v>5 PM</c:v>
                </c:pt>
                <c:pt idx="14">
                  <c:v>7 PM</c:v>
                </c:pt>
                <c:pt idx="15">
                  <c:v>8 PM</c:v>
                </c:pt>
                <c:pt idx="16">
                  <c:v>9 PM</c:v>
                </c:pt>
                <c:pt idx="17">
                  <c:v>10 PM</c:v>
                </c:pt>
                <c:pt idx="18">
                  <c:v>6 AM
23-Jul</c:v>
                </c:pt>
                <c:pt idx="19">
                  <c:v>7 PM</c:v>
                </c:pt>
                <c:pt idx="20">
                  <c:v>1 AM
24-Jul</c:v>
                </c:pt>
                <c:pt idx="21">
                  <c:v>2 AM</c:v>
                </c:pt>
                <c:pt idx="22">
                  <c:v>12 PM</c:v>
                </c:pt>
                <c:pt idx="23">
                  <c:v>1 PM</c:v>
                </c:pt>
                <c:pt idx="24">
                  <c:v>12 PM
25-Jul</c:v>
                </c:pt>
                <c:pt idx="25">
                  <c:v>2 PM</c:v>
                </c:pt>
                <c:pt idx="26">
                  <c:v>5 PM</c:v>
                </c:pt>
                <c:pt idx="27">
                  <c:v>8 PM</c:v>
                </c:pt>
                <c:pt idx="28">
                  <c:v>12 AM
26-Jul</c:v>
                </c:pt>
                <c:pt idx="29">
                  <c:v>7 AM</c:v>
                </c:pt>
                <c:pt idx="30">
                  <c:v>12 PM</c:v>
                </c:pt>
                <c:pt idx="31">
                  <c:v>5 PM</c:v>
                </c:pt>
                <c:pt idx="32">
                  <c:v>7 PM</c:v>
                </c:pt>
                <c:pt idx="33">
                  <c:v>12 AM
27-Jul</c:v>
                </c:pt>
                <c:pt idx="34">
                  <c:v>10 AM</c:v>
                </c:pt>
                <c:pt idx="35">
                  <c:v>1 AM
28-Jul</c:v>
                </c:pt>
                <c:pt idx="36">
                  <c:v>4 PM</c:v>
                </c:pt>
                <c:pt idx="37">
                  <c:v>1 AM
29-Jul</c:v>
                </c:pt>
                <c:pt idx="38">
                  <c:v>8 AM</c:v>
                </c:pt>
                <c:pt idx="39">
                  <c:v>4 PM</c:v>
                </c:pt>
                <c:pt idx="40">
                  <c:v>6 PM</c:v>
                </c:pt>
                <c:pt idx="41">
                  <c:v>9 PM</c:v>
                </c:pt>
                <c:pt idx="42">
                  <c:v>8 AM
30-Jul</c:v>
                </c:pt>
                <c:pt idx="43">
                  <c:v>9 AM</c:v>
                </c:pt>
                <c:pt idx="44">
                  <c:v>12 PM</c:v>
                </c:pt>
                <c:pt idx="45">
                  <c:v>1 PM</c:v>
                </c:pt>
                <c:pt idx="46">
                  <c:v>2 PM</c:v>
                </c:pt>
                <c:pt idx="47">
                  <c:v>3 PM</c:v>
                </c:pt>
                <c:pt idx="48">
                  <c:v>5 PM</c:v>
                </c:pt>
                <c:pt idx="49">
                  <c:v>10 PM</c:v>
                </c:pt>
                <c:pt idx="50">
                  <c:v>5 AM
31-Jul</c:v>
                </c:pt>
                <c:pt idx="51">
                  <c:v>6 AM</c:v>
                </c:pt>
                <c:pt idx="52">
                  <c:v>1 PM</c:v>
                </c:pt>
                <c:pt idx="53">
                  <c:v>5 PM</c:v>
                </c:pt>
                <c:pt idx="54">
                  <c:v>8 PM</c:v>
                </c:pt>
                <c:pt idx="55">
                  <c:v>9 PM</c:v>
                </c:pt>
                <c:pt idx="56">
                  <c:v>10 PM</c:v>
                </c:pt>
                <c:pt idx="57">
                  <c:v>3 AM
1-Aug
Aug</c:v>
                </c:pt>
                <c:pt idx="58">
                  <c:v>2 PM</c:v>
                </c:pt>
                <c:pt idx="59">
                  <c:v>10 PM</c:v>
                </c:pt>
                <c:pt idx="60">
                  <c:v>11 PM</c:v>
                </c:pt>
                <c:pt idx="61">
                  <c:v>1 AM
2-Aug</c:v>
                </c:pt>
                <c:pt idx="62">
                  <c:v>4 PM</c:v>
                </c:pt>
                <c:pt idx="63">
                  <c:v>8 PM</c:v>
                </c:pt>
                <c:pt idx="64">
                  <c:v>9 PM</c:v>
                </c:pt>
                <c:pt idx="65">
                  <c:v>10 PM</c:v>
                </c:pt>
                <c:pt idx="66">
                  <c:v>1 AM
3-Aug</c:v>
                </c:pt>
                <c:pt idx="67">
                  <c:v>4 AM</c:v>
                </c:pt>
                <c:pt idx="68">
                  <c:v>5 AM</c:v>
                </c:pt>
                <c:pt idx="69">
                  <c:v>7 AM</c:v>
                </c:pt>
                <c:pt idx="70">
                  <c:v>9 AM</c:v>
                </c:pt>
                <c:pt idx="71">
                  <c:v>8 PM</c:v>
                </c:pt>
                <c:pt idx="72">
                  <c:v>9 PM</c:v>
                </c:pt>
                <c:pt idx="73">
                  <c:v>12 AM
4-Aug</c:v>
                </c:pt>
                <c:pt idx="74">
                  <c:v>1 AM</c:v>
                </c:pt>
                <c:pt idx="75">
                  <c:v>2 AM</c:v>
                </c:pt>
                <c:pt idx="76">
                  <c:v>3 AM</c:v>
                </c:pt>
                <c:pt idx="77">
                  <c:v>4 AM</c:v>
                </c:pt>
                <c:pt idx="78">
                  <c:v>6 AM</c:v>
                </c:pt>
                <c:pt idx="79">
                  <c:v>7 AM</c:v>
                </c:pt>
                <c:pt idx="80">
                  <c:v>8 AM</c:v>
                </c:pt>
                <c:pt idx="81">
                  <c:v>11 PM</c:v>
                </c:pt>
              </c:strCache>
            </c:strRef>
          </c:cat>
          <c:val>
            <c:numRef>
              <c:f>'Time Series'!$B$26:$B$136</c:f>
              <c:numCache>
                <c:formatCode>General</c:formatCode>
                <c:ptCount val="82"/>
                <c:pt idx="0">
                  <c:v>1</c:v>
                </c:pt>
                <c:pt idx="1">
                  <c:v>1</c:v>
                </c:pt>
                <c:pt idx="2">
                  <c:v>1</c:v>
                </c:pt>
                <c:pt idx="3">
                  <c:v>1</c:v>
                </c:pt>
                <c:pt idx="4">
                  <c:v>1</c:v>
                </c:pt>
                <c:pt idx="5">
                  <c:v>1</c:v>
                </c:pt>
                <c:pt idx="6">
                  <c:v>1</c:v>
                </c:pt>
                <c:pt idx="7">
                  <c:v>1</c:v>
                </c:pt>
                <c:pt idx="8">
                  <c:v>1</c:v>
                </c:pt>
                <c:pt idx="9">
                  <c:v>1</c:v>
                </c:pt>
                <c:pt idx="10">
                  <c:v>1</c:v>
                </c:pt>
                <c:pt idx="11">
                  <c:v>2</c:v>
                </c:pt>
                <c:pt idx="12">
                  <c:v>3</c:v>
                </c:pt>
                <c:pt idx="13">
                  <c:v>1</c:v>
                </c:pt>
                <c:pt idx="14">
                  <c:v>1</c:v>
                </c:pt>
                <c:pt idx="15">
                  <c:v>2</c:v>
                </c:pt>
                <c:pt idx="16">
                  <c:v>1</c:v>
                </c:pt>
                <c:pt idx="17">
                  <c:v>2</c:v>
                </c:pt>
                <c:pt idx="18">
                  <c:v>1</c:v>
                </c:pt>
                <c:pt idx="19">
                  <c:v>2</c:v>
                </c:pt>
                <c:pt idx="20">
                  <c:v>1</c:v>
                </c:pt>
                <c:pt idx="21">
                  <c:v>13</c:v>
                </c:pt>
                <c:pt idx="22">
                  <c:v>1</c:v>
                </c:pt>
                <c:pt idx="23">
                  <c:v>1</c:v>
                </c:pt>
                <c:pt idx="24">
                  <c:v>1</c:v>
                </c:pt>
                <c:pt idx="25">
                  <c:v>2</c:v>
                </c:pt>
                <c:pt idx="26">
                  <c:v>1</c:v>
                </c:pt>
                <c:pt idx="27">
                  <c:v>1</c:v>
                </c:pt>
                <c:pt idx="28">
                  <c:v>1</c:v>
                </c:pt>
                <c:pt idx="29">
                  <c:v>2</c:v>
                </c:pt>
                <c:pt idx="30">
                  <c:v>1</c:v>
                </c:pt>
                <c:pt idx="31">
                  <c:v>3</c:v>
                </c:pt>
                <c:pt idx="32">
                  <c:v>1</c:v>
                </c:pt>
                <c:pt idx="33">
                  <c:v>2</c:v>
                </c:pt>
                <c:pt idx="34">
                  <c:v>1</c:v>
                </c:pt>
                <c:pt idx="35">
                  <c:v>1</c:v>
                </c:pt>
                <c:pt idx="36">
                  <c:v>1</c:v>
                </c:pt>
                <c:pt idx="37">
                  <c:v>2</c:v>
                </c:pt>
                <c:pt idx="38">
                  <c:v>2</c:v>
                </c:pt>
                <c:pt idx="39">
                  <c:v>1</c:v>
                </c:pt>
                <c:pt idx="40">
                  <c:v>1</c:v>
                </c:pt>
                <c:pt idx="41">
                  <c:v>1</c:v>
                </c:pt>
                <c:pt idx="42">
                  <c:v>1</c:v>
                </c:pt>
                <c:pt idx="43">
                  <c:v>1</c:v>
                </c:pt>
                <c:pt idx="44">
                  <c:v>1</c:v>
                </c:pt>
                <c:pt idx="45">
                  <c:v>2</c:v>
                </c:pt>
                <c:pt idx="46">
                  <c:v>1</c:v>
                </c:pt>
                <c:pt idx="47">
                  <c:v>1</c:v>
                </c:pt>
                <c:pt idx="48">
                  <c:v>1</c:v>
                </c:pt>
                <c:pt idx="49">
                  <c:v>1</c:v>
                </c:pt>
                <c:pt idx="50">
                  <c:v>1</c:v>
                </c:pt>
                <c:pt idx="51">
                  <c:v>1</c:v>
                </c:pt>
                <c:pt idx="52">
                  <c:v>3</c:v>
                </c:pt>
                <c:pt idx="53">
                  <c:v>4</c:v>
                </c:pt>
                <c:pt idx="54">
                  <c:v>1</c:v>
                </c:pt>
                <c:pt idx="55">
                  <c:v>2</c:v>
                </c:pt>
                <c:pt idx="56">
                  <c:v>1</c:v>
                </c:pt>
                <c:pt idx="57">
                  <c:v>1</c:v>
                </c:pt>
                <c:pt idx="58">
                  <c:v>1</c:v>
                </c:pt>
                <c:pt idx="59">
                  <c:v>1</c:v>
                </c:pt>
                <c:pt idx="60">
                  <c:v>1</c:v>
                </c:pt>
                <c:pt idx="61">
                  <c:v>4</c:v>
                </c:pt>
                <c:pt idx="62">
                  <c:v>1</c:v>
                </c:pt>
                <c:pt idx="63">
                  <c:v>2</c:v>
                </c:pt>
                <c:pt idx="64">
                  <c:v>1</c:v>
                </c:pt>
                <c:pt idx="65">
                  <c:v>1</c:v>
                </c:pt>
                <c:pt idx="66">
                  <c:v>1</c:v>
                </c:pt>
                <c:pt idx="67">
                  <c:v>1</c:v>
                </c:pt>
                <c:pt idx="68">
                  <c:v>2</c:v>
                </c:pt>
                <c:pt idx="69">
                  <c:v>1</c:v>
                </c:pt>
                <c:pt idx="70">
                  <c:v>1</c:v>
                </c:pt>
                <c:pt idx="71">
                  <c:v>1</c:v>
                </c:pt>
                <c:pt idx="72">
                  <c:v>1</c:v>
                </c:pt>
                <c:pt idx="73">
                  <c:v>2</c:v>
                </c:pt>
                <c:pt idx="74">
                  <c:v>1</c:v>
                </c:pt>
                <c:pt idx="75">
                  <c:v>1</c:v>
                </c:pt>
                <c:pt idx="76">
                  <c:v>1</c:v>
                </c:pt>
                <c:pt idx="77">
                  <c:v>2</c:v>
                </c:pt>
                <c:pt idx="78">
                  <c:v>2</c:v>
                </c:pt>
                <c:pt idx="79">
                  <c:v>1</c:v>
                </c:pt>
                <c:pt idx="80">
                  <c:v>1</c:v>
                </c:pt>
                <c:pt idx="81">
                  <c:v>1</c:v>
                </c:pt>
              </c:numCache>
            </c:numRef>
          </c:val>
        </c:ser>
        <c:axId val="5839211"/>
        <c:axId val="52552900"/>
      </c:barChart>
      <c:catAx>
        <c:axId val="5839211"/>
        <c:scaling>
          <c:orientation val="minMax"/>
        </c:scaling>
        <c:axPos val="b"/>
        <c:delete val="0"/>
        <c:numFmt formatCode="General" sourceLinked="1"/>
        <c:majorTickMark val="out"/>
        <c:minorTickMark val="none"/>
        <c:tickLblPos val="nextTo"/>
        <c:crossAx val="52552900"/>
        <c:crosses val="autoZero"/>
        <c:auto val="1"/>
        <c:lblOffset val="100"/>
        <c:noMultiLvlLbl val="0"/>
      </c:catAx>
      <c:valAx>
        <c:axId val="52552900"/>
        <c:scaling>
          <c:orientation val="minMax"/>
        </c:scaling>
        <c:axPos val="l"/>
        <c:majorGridlines/>
        <c:delete val="0"/>
        <c:numFmt formatCode="General" sourceLinked="1"/>
        <c:majorTickMark val="out"/>
        <c:minorTickMark val="none"/>
        <c:tickLblPos val="nextTo"/>
        <c:crossAx val="58392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3274395"/>
        <c:axId val="31034100"/>
      </c:barChart>
      <c:catAx>
        <c:axId val="332743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034100"/>
        <c:crosses val="autoZero"/>
        <c:auto val="1"/>
        <c:lblOffset val="100"/>
        <c:noMultiLvlLbl val="0"/>
      </c:catAx>
      <c:valAx>
        <c:axId val="31034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743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0871445"/>
        <c:axId val="30734142"/>
      </c:barChart>
      <c:catAx>
        <c:axId val="108714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734142"/>
        <c:crosses val="autoZero"/>
        <c:auto val="1"/>
        <c:lblOffset val="100"/>
        <c:noMultiLvlLbl val="0"/>
      </c:catAx>
      <c:valAx>
        <c:axId val="30734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71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8171823"/>
        <c:axId val="6437544"/>
      </c:barChart>
      <c:catAx>
        <c:axId val="81718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37544"/>
        <c:crosses val="autoZero"/>
        <c:auto val="1"/>
        <c:lblOffset val="100"/>
        <c:noMultiLvlLbl val="0"/>
      </c:catAx>
      <c:valAx>
        <c:axId val="6437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718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7937897"/>
        <c:axId val="51679026"/>
      </c:barChart>
      <c:catAx>
        <c:axId val="579378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679026"/>
        <c:crosses val="autoZero"/>
        <c:auto val="1"/>
        <c:lblOffset val="100"/>
        <c:noMultiLvlLbl val="0"/>
      </c:catAx>
      <c:valAx>
        <c:axId val="51679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378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2458051"/>
        <c:axId val="25251548"/>
      </c:barChart>
      <c:catAx>
        <c:axId val="624580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251548"/>
        <c:crosses val="autoZero"/>
        <c:auto val="1"/>
        <c:lblOffset val="100"/>
        <c:noMultiLvlLbl val="0"/>
      </c:catAx>
      <c:valAx>
        <c:axId val="25251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58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5937341"/>
        <c:axId val="32109478"/>
      </c:barChart>
      <c:catAx>
        <c:axId val="259373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109478"/>
        <c:crosses val="autoZero"/>
        <c:auto val="1"/>
        <c:lblOffset val="100"/>
        <c:noMultiLvlLbl val="0"/>
      </c:catAx>
      <c:valAx>
        <c:axId val="32109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37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0549847"/>
        <c:axId val="50730896"/>
      </c:barChart>
      <c:catAx>
        <c:axId val="205498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730896"/>
        <c:crosses val="autoZero"/>
        <c:auto val="1"/>
        <c:lblOffset val="100"/>
        <c:noMultiLvlLbl val="0"/>
      </c:catAx>
      <c:valAx>
        <c:axId val="50730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49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3924881"/>
        <c:axId val="15561882"/>
      </c:barChart>
      <c:catAx>
        <c:axId val="53924881"/>
        <c:scaling>
          <c:orientation val="minMax"/>
        </c:scaling>
        <c:axPos val="b"/>
        <c:delete val="1"/>
        <c:majorTickMark val="out"/>
        <c:minorTickMark val="none"/>
        <c:tickLblPos val="none"/>
        <c:crossAx val="15561882"/>
        <c:crosses val="autoZero"/>
        <c:auto val="1"/>
        <c:lblOffset val="100"/>
        <c:noMultiLvlLbl val="0"/>
      </c:catAx>
      <c:valAx>
        <c:axId val="15561882"/>
        <c:scaling>
          <c:orientation val="minMax"/>
        </c:scaling>
        <c:axPos val="l"/>
        <c:delete val="1"/>
        <c:majorTickMark val="out"/>
        <c:minorTickMark val="none"/>
        <c:tickLblPos val="none"/>
        <c:crossAx val="539248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2" refreshedBy="Marc Smith" refreshedVersion="5">
  <cacheSource type="worksheet">
    <worksheetSource ref="A2:BL12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3">
        <s v="auspol"/>
        <m/>
        <s v="offshoredrilling"/>
        <s v="offshoredrilling nspoli nlpoli bigoil"/>
        <s v="drillship offshoredrilling offshoresolutions"/>
        <s v="offshoreoil seismictesting"/>
        <s v="congratulations saipem offshoredrilling romania uae"/>
        <s v="baselayer merinowool oilandgas northsea ropeaccess workwear offshoredrilling"/>
        <s v="drillship gom utilization"/>
        <s v="filtration centrifuge purifier greenoil oil marine osv workboat offshoredrilling"/>
        <s v="reverseosmosis water"/>
        <s v="resourceextraction offshoredrilling climateemergency"/>
        <s v="oceans offshoredrilling environment"/>
        <s v="offshore drilling"/>
        <s v="exploration"/>
        <s v="seismic"/>
        <s v="election2020 candidates climateemergency parisaccord greennewdeal priceonpollution"/>
        <s v="yestofossilfuels offshoredrilling"/>
        <s v="redtide"/>
        <s v="subsea"/>
        <s v="subsea subseaengineering"/>
        <s v="subsea subseaengineering offshore"/>
        <s v="kayaktivist"/>
        <s v="dnv271 offshore oilandgas oilfield ccu offshoreservices rentalequipment oilfieldsupplier offshoredrilling oil"/>
        <s v="dnv271 offshore"/>
        <s v="ncpol offshoredrilling renewableenergy"/>
        <s v="seismic ncga ncpol ncdeq offshoredrilling"/>
        <s v="southchinasea china vietnam coastguard oil offshoredrilling asean eez"/>
        <s v="bigoil"/>
        <s v="cartoons copolitics offshoredrilling brexit trumplies trumpracism muellertestimony insulincosts moscowmitch"/>
        <s v="managedpressuredrilling onshoredrilling offshoredrilling oilandgas oilrigs crudeoil oilwells"/>
        <s v="pumpjack offshoredrilling oilreservoir"/>
        <s v="pumpjack onshoredrilling offshoredrilling oilextraction"/>
        <s v="managedpressuredrilling"/>
        <s v="pumpjack"/>
        <s v="offshoredrilling beach summervacation energy coastal"/>
        <s v="offshoredrilling protectourcoasts protectthepacific"/>
        <s v="barge freezone vessel offshore ship oilandgas"/>
        <s v="barge propellers vessel offshore ship oilandgas cable powercable salavge mydubai abudhabi offshoredrilling nka_global mussafah adnac propeller scrap_propeller ship_propeller oilfield jebelali"/>
        <s v="ca offshoredrilling ourlastchance"/>
        <s v="ca"/>
        <s v="worldoceansday offshoredrilling jerrybrown"/>
        <s v="ca offshoredrill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2">
        <d v="2019-07-22T15:06:16.000"/>
        <d v="2019-07-22T15:06:24.000"/>
        <d v="2019-07-22T16:03:35.000"/>
        <d v="2019-07-22T16:04:12.000"/>
        <d v="2019-07-22T16:16:24.000"/>
        <d v="2019-07-22T17:25:06.000"/>
        <d v="2019-07-22T20:35:00.000"/>
        <d v="2019-07-22T20:53:35.000"/>
        <d v="2019-07-22T22:09:56.000"/>
        <d v="2019-07-23T06:14:41.000"/>
        <d v="2019-07-24T01:06:48.000"/>
        <d v="2019-07-24T12:29:18.000"/>
        <d v="2019-07-24T13:15:47.000"/>
        <d v="2019-07-25T12:11:01.000"/>
        <d v="2019-07-22T14:16:00.000"/>
        <d v="2019-07-25T14:32:10.000"/>
        <d v="2019-07-25T14:40:10.000"/>
        <d v="2019-07-22T22:23:17.000"/>
        <d v="2019-07-22T21:09:09.000"/>
        <d v="2019-07-25T17:46:11.000"/>
        <d v="2019-07-25T20:14:17.000"/>
        <d v="2019-07-22T19:18:30.000"/>
        <d v="2019-07-26T12:25:29.000"/>
        <d v="2019-07-26T17:23:37.000"/>
        <d v="2019-07-26T17:48:52.000"/>
        <d v="2019-07-26T19:39:07.000"/>
        <d v="2019-07-27T00:27:35.000"/>
        <d v="2019-07-27T00:53:48.000"/>
        <d v="2019-07-27T10:47:32.000"/>
        <d v="2019-07-28T01:45:30.000"/>
        <d v="2019-07-28T16:53:53.000"/>
        <d v="2019-07-29T01:03:27.000"/>
        <d v="2019-07-29T01:35:08.000"/>
        <d v="2019-07-29T08:43:42.000"/>
        <d v="2019-07-29T08:47:30.000"/>
        <d v="2019-07-29T16:21:38.000"/>
        <d v="2019-07-29T21:30:10.000"/>
        <d v="2019-07-30T08:18:14.000"/>
        <d v="2019-07-17T10:49:12.000"/>
        <d v="2019-07-30T09:06:05.000"/>
        <d v="2019-07-30T13:13:44.000"/>
        <d v="2019-07-30T13:34:41.000"/>
        <d v="2019-07-19T12:00:17.000"/>
        <d v="2019-07-30T12:48:53.000"/>
        <d v="2019-07-30T14:25:07.000"/>
        <d v="2019-07-30T15:54:07.000"/>
        <d v="2019-07-26T17:04:32.000"/>
        <d v="2019-07-29T18:30:12.000"/>
        <d v="2019-07-30T17:55:30.000"/>
        <d v="2019-07-30T22:46:57.000"/>
        <d v="2019-07-31T13:11:22.000"/>
        <d v="2019-07-31T13:37:13.000"/>
        <d v="2019-07-31T17:08:23.000"/>
        <d v="2019-07-31T13:36:19.000"/>
        <d v="2019-07-31T17:35:04.000"/>
        <d v="2019-07-31T17:50:59.000"/>
        <d v="2019-07-31T17:57:25.000"/>
        <d v="2019-07-31T21:11:42.000"/>
        <d v="2019-07-31T21:37:27.000"/>
        <d v="2019-08-01T03:27:58.000"/>
        <d v="2019-07-18T15:50:06.000"/>
        <d v="2019-07-17T15:00:42.000"/>
        <d v="2019-08-01T14:10:06.000"/>
        <d v="2019-07-23T19:51:17.000"/>
        <d v="2019-07-23T19:51:36.000"/>
        <d v="2019-08-01T23:45:11.000"/>
        <d v="2019-08-02T01:00:11.000"/>
        <d v="2019-08-02T01:06:31.000"/>
        <d v="2019-08-02T01:53:00.000"/>
        <d v="2019-08-02T01:54:48.000"/>
        <d v="2019-08-02T16:51:16.000"/>
        <d v="2019-08-02T20:43:29.000"/>
        <d v="2019-08-02T20:45:55.000"/>
        <d v="2018-03-07T21:49:56.000"/>
        <d v="2019-07-19T22:53:09.000"/>
        <d v="2019-07-31T22:26:57.000"/>
        <d v="2019-08-02T21:09:05.000"/>
        <d v="2019-08-02T22:40:12.000"/>
        <d v="2019-08-03T01:09:10.000"/>
        <d v="2019-08-03T04:47:34.000"/>
        <d v="2019-07-24T02:27:15.000"/>
        <d v="2019-07-24T02:28:19.000"/>
        <d v="2019-07-24T02:28:29.000"/>
        <d v="2019-07-24T02:28:49.000"/>
        <d v="2019-07-24T02:29:18.000"/>
        <d v="2019-07-24T02:29:28.000"/>
        <d v="2019-07-24T02:31:03.000"/>
        <d v="2019-07-24T02:31:56.000"/>
        <d v="2019-07-24T02:32:15.000"/>
        <d v="2019-07-24T02:33:06.000"/>
        <d v="2019-07-24T02:33:15.000"/>
        <d v="2019-07-24T02:33:48.000"/>
        <d v="2019-07-24T02:38:50.000"/>
        <d v="2019-08-03T05:25:33.000"/>
        <d v="2019-08-03T05:58:40.000"/>
        <d v="2019-07-10T22:41:05.000"/>
        <d v="2019-07-26T07:13:46.000"/>
        <d v="2019-07-14T05:59:24.000"/>
        <d v="2019-06-29T21:01:03.000"/>
        <d v="2019-07-26T00:19:36.000"/>
        <d v="2019-07-26T07:18:08.000"/>
        <d v="2019-07-31T05:38:03.000"/>
        <d v="2019-07-31T06:15:15.000"/>
        <d v="2019-08-01T22:11:49.000"/>
        <d v="2019-08-03T07:08:37.000"/>
        <d v="2019-08-03T09:40:45.000"/>
        <d v="2019-07-31T20:20:00.000"/>
        <d v="2019-08-03T20:20:11.000"/>
        <d v="2019-08-03T21:30:27.000"/>
        <d v="2019-08-04T00:13:37.000"/>
        <d v="2019-08-04T00:44:00.000"/>
        <d v="2019-08-04T01:56:18.000"/>
        <d v="2019-08-04T02:26:55.000"/>
        <d v="2019-08-04T03:39:59.000"/>
        <d v="2019-08-04T04:34:11.000"/>
        <d v="2019-08-04T04:42:45.000"/>
        <d v="2019-08-04T06:48:15.000"/>
        <d v="2019-08-04T06:56:46.000"/>
        <d v="2019-08-04T07:41:48.000"/>
        <d v="2019-07-21T00:07:19.000"/>
        <d v="2019-08-04T08:43:41.000"/>
        <d v="2019-08-04T23:00:37.000"/>
      </sharedItems>
      <fieldGroup par="66" base="22">
        <rangePr groupBy="hours" autoEnd="1" autoStart="1" startDate="2018-03-07T21:49:56.000" endDate="2019-08-04T23:00:37.000"/>
        <groupItems count="26">
          <s v="&lt;3/7/2018"/>
          <s v="12 AM"/>
          <s v="1 AM"/>
          <s v="2 AM"/>
          <s v="3 AM"/>
          <s v="4 AM"/>
          <s v="5 AM"/>
          <s v="6 AM"/>
          <s v="7 AM"/>
          <s v="8 AM"/>
          <s v="9 AM"/>
          <s v="10 AM"/>
          <s v="11 AM"/>
          <s v="12 PM"/>
          <s v="1 PM"/>
          <s v="2 PM"/>
          <s v="3 PM"/>
          <s v="4 PM"/>
          <s v="5 PM"/>
          <s v="6 PM"/>
          <s v="7 PM"/>
          <s v="8 PM"/>
          <s v="9 PM"/>
          <s v="10 PM"/>
          <s v="11 PM"/>
          <s v="&gt;8/4/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3-07T21:49:56.000" endDate="2019-08-04T23:00:37.000"/>
        <groupItems count="368">
          <s v="&lt;3/7/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4/2019"/>
        </groupItems>
      </fieldGroup>
    </cacheField>
    <cacheField name="Months" databaseField="0">
      <sharedItems containsMixedTypes="0" count="0"/>
      <fieldGroup base="22">
        <rangePr groupBy="months" autoEnd="1" autoStart="1" startDate="2018-03-07T21:49:56.000" endDate="2019-08-04T23:00:37.000"/>
        <groupItems count="14">
          <s v="&lt;3/7/2018"/>
          <s v="Jan"/>
          <s v="Feb"/>
          <s v="Mar"/>
          <s v="Apr"/>
          <s v="May"/>
          <s v="Jun"/>
          <s v="Jul"/>
          <s v="Aug"/>
          <s v="Sep"/>
          <s v="Oct"/>
          <s v="Nov"/>
          <s v="Dec"/>
          <s v="&gt;8/4/2019"/>
        </groupItems>
      </fieldGroup>
    </cacheField>
    <cacheField name="Years" databaseField="0">
      <sharedItems containsMixedTypes="0" count="0"/>
      <fieldGroup base="22">
        <rangePr groupBy="years" autoEnd="1" autoStart="1" startDate="2018-03-07T21:49:56.000" endDate="2019-08-04T23:00:37.000"/>
        <groupItems count="4">
          <s v="&lt;3/7/2018"/>
          <s v="2018"/>
          <s v="2019"/>
          <s v="&gt;8/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2">
  <r>
    <s v="meldawson6"/>
    <s v="meldawson6"/>
    <m/>
    <m/>
    <m/>
    <m/>
    <m/>
    <m/>
    <m/>
    <m/>
    <s v="No"/>
    <n v="3"/>
    <m/>
    <m/>
    <x v="0"/>
    <d v="2019-07-22T15:06:16.000"/>
    <s v="Pleased that we have some voices in our Parliament not asleep at the wheel on issues important to us all..#auspol… https://t.co/LR7Cw3eHJ0"/>
    <s v="https://twitter.com/i/web/status/1153320359564722176"/>
    <s v="twitter.com"/>
    <x v="0"/>
    <m/>
    <s v="http://pbs.twimg.com/profile_images/707411067341635584/jd3hZ4LY_normal.jpg"/>
    <x v="0"/>
    <s v="https://twitter.com/#!/meldawson6/status/1153320359564722176"/>
    <m/>
    <m/>
    <s v="1153320359564722176"/>
    <m/>
    <b v="0"/>
    <n v="0"/>
    <s v=""/>
    <b v="1"/>
    <s v="en"/>
    <m/>
    <s v="1153102355585355777"/>
    <b v="0"/>
    <n v="0"/>
    <s v=""/>
    <s v="Twitter for Android"/>
    <b v="1"/>
    <s v="1153320359564722176"/>
    <s v="Tweet"/>
    <n v="0"/>
    <n v="0"/>
    <m/>
    <m/>
    <m/>
    <m/>
    <m/>
    <m/>
    <m/>
    <m/>
    <n v="1"/>
    <s v="2"/>
    <s v="2"/>
    <n v="2"/>
    <n v="9.523809523809524"/>
    <n v="1"/>
    <n v="4.761904761904762"/>
    <n v="0"/>
    <n v="0"/>
    <n v="18"/>
    <n v="85.71428571428571"/>
    <n v="21"/>
  </r>
  <r>
    <s v="tomshrader"/>
    <s v="uswatermaker"/>
    <m/>
    <m/>
    <m/>
    <m/>
    <m/>
    <m/>
    <m/>
    <m/>
    <s v="No"/>
    <n v="4"/>
    <m/>
    <m/>
    <x v="1"/>
    <d v="2019-07-22T15:06:24.000"/>
    <s v="RT @uswatermaker: Great to read case stories from happy customers who have replaced their L.O. Purifiers with GreenOil Filters.  #filtratio…"/>
    <m/>
    <m/>
    <x v="1"/>
    <m/>
    <s v="http://pbs.twimg.com/profile_images/592504457788657665/ba8j4HE8_normal.jpg"/>
    <x v="1"/>
    <s v="https://twitter.com/#!/tomshrader/status/1153320395241660416"/>
    <m/>
    <m/>
    <s v="1153320395241660416"/>
    <m/>
    <b v="0"/>
    <n v="0"/>
    <s v=""/>
    <b v="0"/>
    <s v="en"/>
    <m/>
    <s v=""/>
    <b v="0"/>
    <n v="1"/>
    <s v="1153307710034546688"/>
    <s v="Twitter for iPhone"/>
    <b v="0"/>
    <s v="1153307710034546688"/>
    <s v="Tweet"/>
    <n v="0"/>
    <n v="0"/>
    <m/>
    <m/>
    <m/>
    <m/>
    <m/>
    <m/>
    <m/>
    <m/>
    <n v="1"/>
    <s v="13"/>
    <s v="13"/>
    <n v="2"/>
    <n v="9.523809523809524"/>
    <n v="0"/>
    <n v="0"/>
    <n v="0"/>
    <n v="0"/>
    <n v="19"/>
    <n v="90.47619047619048"/>
    <n v="21"/>
  </r>
  <r>
    <s v="hannonhydllc"/>
    <s v="hannonhydllc"/>
    <m/>
    <m/>
    <m/>
    <m/>
    <m/>
    <m/>
    <m/>
    <m/>
    <s v="No"/>
    <n v="5"/>
    <m/>
    <m/>
    <x v="0"/>
    <d v="2019-07-22T16:03:35.000"/>
    <s v="Just finished up (2) Ø30-in, 150-ton, CTU tension clamps or King Kong's handcuffs as we like to call them. #offshoredrilling"/>
    <m/>
    <m/>
    <x v="2"/>
    <m/>
    <s v="http://pbs.twimg.com/profile_images/3502404159/a9cb26ae3f4718d17e6a849734a5857d_normal.jpeg"/>
    <x v="2"/>
    <s v="https://twitter.com/#!/hannonhydllc/status/1153334786267734019"/>
    <m/>
    <m/>
    <s v="1153334786267734019"/>
    <m/>
    <b v="0"/>
    <n v="0"/>
    <s v=""/>
    <b v="0"/>
    <s v="en"/>
    <m/>
    <s v=""/>
    <b v="0"/>
    <n v="0"/>
    <s v=""/>
    <s v="Twitter Web Client"/>
    <b v="0"/>
    <s v="1153334786267734019"/>
    <s v="Tweet"/>
    <n v="0"/>
    <n v="0"/>
    <m/>
    <m/>
    <m/>
    <m/>
    <m/>
    <m/>
    <m/>
    <m/>
    <n v="2"/>
    <s v="19"/>
    <s v="19"/>
    <n v="1"/>
    <n v="4.545454545454546"/>
    <n v="1"/>
    <n v="4.545454545454546"/>
    <n v="0"/>
    <n v="0"/>
    <n v="20"/>
    <n v="90.9090909090909"/>
    <n v="22"/>
  </r>
  <r>
    <s v="hannonhydllc"/>
    <s v="hannonhydllc"/>
    <m/>
    <m/>
    <m/>
    <m/>
    <m/>
    <m/>
    <m/>
    <m/>
    <s v="No"/>
    <n v="6"/>
    <m/>
    <m/>
    <x v="0"/>
    <d v="2019-07-22T16:04:12.000"/>
    <s v="Just finished up (2) Ø30-in, 150-ton, CTU tension clamps or King Kong's handcuffs as we like to call them.… https://t.co/SxN1kFWqZi"/>
    <s v="https://twitter.com/i/web/status/1153334942761463811"/>
    <s v="twitter.com"/>
    <x v="1"/>
    <m/>
    <s v="http://pbs.twimg.com/profile_images/3502404159/a9cb26ae3f4718d17e6a849734a5857d_normal.jpeg"/>
    <x v="3"/>
    <s v="https://twitter.com/#!/hannonhydllc/status/1153334942761463811"/>
    <m/>
    <m/>
    <s v="1153334942761463811"/>
    <m/>
    <b v="0"/>
    <n v="0"/>
    <s v=""/>
    <b v="0"/>
    <s v="en"/>
    <m/>
    <s v=""/>
    <b v="0"/>
    <n v="0"/>
    <s v=""/>
    <s v="Twitter Web Client"/>
    <b v="1"/>
    <s v="1153334942761463811"/>
    <s v="Tweet"/>
    <n v="0"/>
    <n v="0"/>
    <m/>
    <m/>
    <m/>
    <m/>
    <m/>
    <m/>
    <m/>
    <m/>
    <n v="2"/>
    <s v="19"/>
    <s v="19"/>
    <n v="1"/>
    <n v="4.761904761904762"/>
    <n v="1"/>
    <n v="4.761904761904762"/>
    <n v="0"/>
    <n v="0"/>
    <n v="19"/>
    <n v="90.47619047619048"/>
    <n v="21"/>
  </r>
  <r>
    <s v="dragondadx2"/>
    <s v="hannonhydllc"/>
    <m/>
    <m/>
    <m/>
    <m/>
    <m/>
    <m/>
    <m/>
    <m/>
    <s v="No"/>
    <n v="7"/>
    <m/>
    <m/>
    <x v="1"/>
    <d v="2019-07-22T16:16:24.000"/>
    <s v="RT @HannonHydLLC: Just finished up (2) Ø30-in, 150-ton, CTU tension clamps or King Kong's handcuffs as we like to call them. #offshoredrill…"/>
    <m/>
    <m/>
    <x v="1"/>
    <m/>
    <s v="http://pbs.twimg.com/profile_images/378800000129600312/bf10b10b902195324593d6040e16712d_normal.jpeg"/>
    <x v="4"/>
    <s v="https://twitter.com/#!/dragondadx2/status/1153338011503013889"/>
    <m/>
    <m/>
    <s v="1153338011503013889"/>
    <m/>
    <b v="0"/>
    <n v="0"/>
    <s v=""/>
    <b v="0"/>
    <s v="en"/>
    <m/>
    <s v=""/>
    <b v="0"/>
    <n v="1"/>
    <s v="1153334942761463811"/>
    <s v="Twitter for iPhone"/>
    <b v="0"/>
    <s v="1153334942761463811"/>
    <s v="Tweet"/>
    <n v="0"/>
    <n v="0"/>
    <m/>
    <m/>
    <m/>
    <m/>
    <m/>
    <m/>
    <m/>
    <m/>
    <n v="1"/>
    <s v="19"/>
    <s v="19"/>
    <n v="1"/>
    <n v="4.166666666666667"/>
    <n v="1"/>
    <n v="4.166666666666667"/>
    <n v="0"/>
    <n v="0"/>
    <n v="22"/>
    <n v="91.66666666666667"/>
    <n v="24"/>
  </r>
  <r>
    <s v="sbchannelkeeper"/>
    <s v="ca_waterkeepers"/>
    <m/>
    <m/>
    <m/>
    <m/>
    <m/>
    <m/>
    <m/>
    <m/>
    <s v="No"/>
    <n v="8"/>
    <m/>
    <m/>
    <x v="1"/>
    <d v="2019-07-22T17:25:06.000"/>
    <s v="RT @CA_Waterkeepers: #Offshoredrilling threatens CA's very way of life. Californians continue to push hard against Trump’s offshore oil exp…"/>
    <m/>
    <m/>
    <x v="2"/>
    <m/>
    <s v="http://pbs.twimg.com/profile_images/420277924852289536/JGa7O8HA_normal.png"/>
    <x v="5"/>
    <s v="https://twitter.com/#!/sbchannelkeeper/status/1153355300134481920"/>
    <m/>
    <m/>
    <s v="1153355300134481920"/>
    <m/>
    <b v="0"/>
    <n v="0"/>
    <s v=""/>
    <b v="0"/>
    <s v="en"/>
    <m/>
    <s v=""/>
    <b v="0"/>
    <n v="0"/>
    <s v="1152350692926840832"/>
    <s v="Twitter Web App"/>
    <b v="0"/>
    <s v="1152350692926840832"/>
    <s v="Tweet"/>
    <n v="0"/>
    <n v="0"/>
    <m/>
    <m/>
    <m/>
    <m/>
    <m/>
    <m/>
    <m/>
    <m/>
    <n v="1"/>
    <s v="3"/>
    <s v="3"/>
    <n v="1"/>
    <n v="5"/>
    <n v="1"/>
    <n v="5"/>
    <n v="0"/>
    <n v="0"/>
    <n v="18"/>
    <n v="90"/>
    <n v="20"/>
  </r>
  <r>
    <s v="dontdrillsc"/>
    <s v="nrdc"/>
    <m/>
    <m/>
    <m/>
    <m/>
    <m/>
    <m/>
    <m/>
    <m/>
    <s v="No"/>
    <n v="9"/>
    <m/>
    <m/>
    <x v="1"/>
    <d v="2019-07-22T20:35:00.000"/>
    <s v="For those interested in learning more about the impact noise has to marine species check out the @NRDC website belo… https://t.co/OPoaQFCzQP"/>
    <s v="https://twitter.com/i/web/status/1153403089396928514"/>
    <s v="twitter.com"/>
    <x v="1"/>
    <m/>
    <s v="http://pbs.twimg.com/profile_images/1131630122744909825/qaTul0sm_normal.jpg"/>
    <x v="6"/>
    <s v="https://twitter.com/#!/dontdrillsc/status/1153403089396928514"/>
    <m/>
    <m/>
    <s v="1153403089396928514"/>
    <m/>
    <b v="0"/>
    <n v="0"/>
    <s v=""/>
    <b v="0"/>
    <s v="en"/>
    <m/>
    <s v=""/>
    <b v="0"/>
    <n v="0"/>
    <s v=""/>
    <s v="TweetDeck"/>
    <b v="1"/>
    <s v="1153403089396928514"/>
    <s v="Tweet"/>
    <n v="0"/>
    <n v="0"/>
    <m/>
    <m/>
    <m/>
    <m/>
    <m/>
    <m/>
    <m/>
    <m/>
    <n v="1"/>
    <s v="14"/>
    <s v="14"/>
    <n v="0"/>
    <n v="0"/>
    <n v="1"/>
    <n v="5"/>
    <n v="0"/>
    <n v="0"/>
    <n v="19"/>
    <n v="95"/>
    <n v="20"/>
  </r>
  <r>
    <s v="goodlorde"/>
    <s v="nrdc"/>
    <m/>
    <m/>
    <m/>
    <m/>
    <m/>
    <m/>
    <m/>
    <m/>
    <s v="No"/>
    <n v="10"/>
    <m/>
    <m/>
    <x v="1"/>
    <d v="2019-07-22T20:53:35.000"/>
    <s v="RT @dontdrillsc: For those interested in learning more about the impact noise has to marine species check out the @NRDC website below:_x000a__x000a_htt…"/>
    <m/>
    <m/>
    <x v="1"/>
    <m/>
    <s v="http://pbs.twimg.com/profile_images/1050378915880062977/_B6M6Fwt_normal.jpg"/>
    <x v="7"/>
    <s v="https://twitter.com/#!/goodlorde/status/1153407766423359490"/>
    <m/>
    <m/>
    <s v="1153407766423359490"/>
    <m/>
    <b v="0"/>
    <n v="0"/>
    <s v=""/>
    <b v="0"/>
    <s v="en"/>
    <m/>
    <s v=""/>
    <b v="0"/>
    <n v="1"/>
    <s v="1153403089396928514"/>
    <s v="Twitter Web Client"/>
    <b v="0"/>
    <s v="1153403089396928514"/>
    <s v="Tweet"/>
    <n v="0"/>
    <n v="0"/>
    <m/>
    <m/>
    <m/>
    <m/>
    <m/>
    <m/>
    <m/>
    <m/>
    <n v="1"/>
    <s v="14"/>
    <s v="14"/>
    <m/>
    <m/>
    <m/>
    <m/>
    <m/>
    <m/>
    <m/>
    <m/>
    <m/>
  </r>
  <r>
    <s v="gorman_mary"/>
    <s v="greenmission"/>
    <m/>
    <m/>
    <m/>
    <m/>
    <m/>
    <m/>
    <m/>
    <m/>
    <s v="No"/>
    <n v="12"/>
    <m/>
    <m/>
    <x v="1"/>
    <d v="2019-07-22T22:09:56.000"/>
    <s v="RT @BigJMcC: #OffshoreDrilling #nspoli #nlpoli #BigOil @CNSOPB @CNLOPB @cathmckenna @BernJordanMP @SeamusORegan @GreenMission @MarkButlerEA…"/>
    <m/>
    <m/>
    <x v="3"/>
    <m/>
    <s v="http://pbs.twimg.com/profile_images/1003662005373427712/yDU36WO9_normal.jpg"/>
    <x v="8"/>
    <s v="https://twitter.com/#!/gorman_mary/status/1153426979246546944"/>
    <m/>
    <m/>
    <s v="1153426979246546944"/>
    <m/>
    <b v="0"/>
    <n v="0"/>
    <s v=""/>
    <b v="1"/>
    <s v="und"/>
    <m/>
    <s v="1153319882555101189"/>
    <b v="0"/>
    <n v="2"/>
    <s v="1153411685354483712"/>
    <s v="Twitter for iPhone"/>
    <b v="0"/>
    <s v="1153411685354483712"/>
    <s v="Tweet"/>
    <n v="0"/>
    <n v="0"/>
    <m/>
    <m/>
    <m/>
    <m/>
    <m/>
    <m/>
    <m/>
    <m/>
    <n v="1"/>
    <s v="4"/>
    <s v="4"/>
    <m/>
    <m/>
    <m/>
    <m/>
    <m/>
    <m/>
    <m/>
    <m/>
    <m/>
  </r>
  <r>
    <s v="theshippingguru"/>
    <s v="theshippingguru"/>
    <m/>
    <m/>
    <m/>
    <m/>
    <m/>
    <m/>
    <m/>
    <m/>
    <s v="No"/>
    <n v="19"/>
    <m/>
    <m/>
    <x v="0"/>
    <d v="2019-07-23T06:14:41.000"/>
    <s v="Availabe through our S&amp;amp;P department..._x000a_._x000a_._x000a_ #drillship #offshoredrilling #offshoresolutions https://t.co/t5EObbAsqu"/>
    <s v="https://www.linkedin.com/slink?code=ezySExY"/>
    <s v="linkedin.com"/>
    <x v="4"/>
    <m/>
    <s v="http://pbs.twimg.com/profile_images/640080595771650048/LwcAZQ97_normal.jpg"/>
    <x v="9"/>
    <s v="https://twitter.com/#!/theshippingguru/status/1153548970842578946"/>
    <m/>
    <m/>
    <s v="1153548970842578946"/>
    <m/>
    <b v="0"/>
    <n v="0"/>
    <s v=""/>
    <b v="0"/>
    <s v="en"/>
    <m/>
    <s v=""/>
    <b v="0"/>
    <n v="0"/>
    <s v=""/>
    <s v="LinkedIn"/>
    <b v="0"/>
    <s v="1153548970842578946"/>
    <s v="Tweet"/>
    <n v="0"/>
    <n v="0"/>
    <m/>
    <m/>
    <m/>
    <m/>
    <m/>
    <m/>
    <m/>
    <m/>
    <n v="1"/>
    <s v="2"/>
    <s v="2"/>
    <n v="0"/>
    <n v="0"/>
    <n v="0"/>
    <n v="0"/>
    <n v="0"/>
    <n v="0"/>
    <n v="10"/>
    <n v="100"/>
    <n v="10"/>
  </r>
  <r>
    <s v="tbkies"/>
    <s v="tbkies"/>
    <m/>
    <m/>
    <m/>
    <m/>
    <m/>
    <m/>
    <m/>
    <m/>
    <s v="No"/>
    <n v="20"/>
    <m/>
    <m/>
    <x v="0"/>
    <d v="2019-07-24T01:06:48.000"/>
    <s v="Come join me in Beaufort, NC at the Cru Wine Bar on Monday, at 7:30pm!_x000a_ #offshoreoil #seismictesting… https://t.co/polOMAy1Jc"/>
    <s v="https://twitter.com/i/web/status/1153833880371118085"/>
    <s v="twitter.com"/>
    <x v="5"/>
    <m/>
    <s v="http://pbs.twimg.com/profile_images/776588211158147072/TOX6zLBZ_normal.jpg"/>
    <x v="10"/>
    <s v="https://twitter.com/#!/tbkies/status/1153833880371118085"/>
    <m/>
    <m/>
    <s v="1153833880371118085"/>
    <m/>
    <b v="0"/>
    <n v="0"/>
    <s v=""/>
    <b v="0"/>
    <s v="en"/>
    <m/>
    <s v=""/>
    <b v="0"/>
    <n v="0"/>
    <s v=""/>
    <s v="Twitter Web App"/>
    <b v="1"/>
    <s v="1153833880371118085"/>
    <s v="Tweet"/>
    <n v="0"/>
    <n v="0"/>
    <m/>
    <m/>
    <m/>
    <m/>
    <m/>
    <m/>
    <m/>
    <m/>
    <n v="1"/>
    <s v="2"/>
    <s v="2"/>
    <n v="0"/>
    <n v="0"/>
    <n v="0"/>
    <n v="0"/>
    <n v="0"/>
    <n v="0"/>
    <n v="18"/>
    <n v="100"/>
    <n v="18"/>
  </r>
  <r>
    <s v="industryeurope"/>
    <s v="industryeurope"/>
    <m/>
    <m/>
    <m/>
    <m/>
    <m/>
    <m/>
    <m/>
    <m/>
    <s v="No"/>
    <n v="21"/>
    <m/>
    <m/>
    <x v="0"/>
    <d v="2019-07-24T12:29:18.000"/>
    <s v="#Congratulations to #Saipem on winning €143m #offshoredrilling contracts in #Romania &amp;amp; #UAE _x000a_https://t.co/JeTnPhF0r3 https://t.co/GMAe6Vx8PS"/>
    <s v="https://industryeurope.com/saipem-wins-143m-contracts-in-romania-uae/"/>
    <s v="industryeurope.com"/>
    <x v="6"/>
    <s v="https://pbs.twimg.com/media/EAPZGtbWwAMwlZN.png"/>
    <s v="https://pbs.twimg.com/media/EAPZGtbWwAMwlZN.png"/>
    <x v="11"/>
    <s v="https://twitter.com/#!/industryeurope/status/1154005637032042496"/>
    <m/>
    <m/>
    <s v="1154005637032042496"/>
    <m/>
    <b v="0"/>
    <n v="0"/>
    <s v=""/>
    <b v="0"/>
    <s v="en"/>
    <m/>
    <s v=""/>
    <b v="0"/>
    <n v="0"/>
    <s v=""/>
    <s v="Twitter Web Client"/>
    <b v="0"/>
    <s v="1154005637032042496"/>
    <s v="Tweet"/>
    <n v="0"/>
    <n v="0"/>
    <m/>
    <m/>
    <m/>
    <m/>
    <m/>
    <m/>
    <m/>
    <m/>
    <n v="1"/>
    <s v="2"/>
    <s v="2"/>
    <n v="2"/>
    <n v="16.666666666666668"/>
    <n v="0"/>
    <n v="0"/>
    <n v="0"/>
    <n v="0"/>
    <n v="10"/>
    <n v="83.33333333333333"/>
    <n v="12"/>
  </r>
  <r>
    <s v="armadillomerino"/>
    <s v="armadillomerino"/>
    <m/>
    <m/>
    <m/>
    <m/>
    <m/>
    <m/>
    <m/>
    <m/>
    <s v="No"/>
    <n v="22"/>
    <m/>
    <m/>
    <x v="0"/>
    <d v="2019-07-24T13:15:47.000"/>
    <s v="Fraser Philip trusts Armadillo Merino® as a rope access rigger in the North Sea. He wears Armadillo Merino® had to toe to keep protect from the elements. @armadillomerino #baselayer #merinowool #oilandgas #northsea #ropeaccess #workwear #offshoredrilling https://t.co/m91deAZSW5 https://t.co/cxXZvuuAmJ"/>
    <s v="https://armadillomerino.com/?utm_content=95121861&amp;utm_medium=social&amp;utm_source=twitter&amp;hss_channel=tw-251526049"/>
    <s v="armadillomerino.com"/>
    <x v="7"/>
    <s v="https://pbs.twimg.com/media/EAPkpbtWkAANBUF.jpg"/>
    <s v="https://pbs.twimg.com/media/EAPkpbtWkAANBUF.jpg"/>
    <x v="12"/>
    <s v="https://twitter.com/#!/armadillomerino/status/1154017331548446722"/>
    <m/>
    <m/>
    <s v="1154017331548446722"/>
    <m/>
    <b v="0"/>
    <n v="0"/>
    <s v=""/>
    <b v="0"/>
    <s v="en"/>
    <m/>
    <s v=""/>
    <b v="0"/>
    <n v="0"/>
    <s v=""/>
    <s v="HubSpot"/>
    <b v="0"/>
    <s v="1154017331548446722"/>
    <s v="Tweet"/>
    <n v="0"/>
    <n v="0"/>
    <m/>
    <m/>
    <m/>
    <m/>
    <m/>
    <m/>
    <m/>
    <m/>
    <n v="1"/>
    <s v="2"/>
    <s v="2"/>
    <n v="1"/>
    <n v="2.857142857142857"/>
    <n v="0"/>
    <n v="0"/>
    <n v="0"/>
    <n v="0"/>
    <n v="34"/>
    <n v="97.14285714285714"/>
    <n v="35"/>
  </r>
  <r>
    <s v="steveglouis"/>
    <s v="steveglouis"/>
    <m/>
    <m/>
    <m/>
    <m/>
    <m/>
    <m/>
    <m/>
    <m/>
    <s v="No"/>
    <n v="23"/>
    <m/>
    <m/>
    <x v="0"/>
    <d v="2019-07-25T12:11:01.000"/>
    <s v="Well that escalated quickly. _x000a__x000a_#Drillship demand in the US #GOM stood at 96% #utilization as of mid-July vs 76% uti… https://t.co/rqXVray4zl"/>
    <s v="https://twitter.com/i/web/status/1154363422345224197"/>
    <s v="twitter.com"/>
    <x v="8"/>
    <m/>
    <s v="http://pbs.twimg.com/profile_images/1129041151313547266/FiUp0kUh_normal.jpg"/>
    <x v="13"/>
    <s v="https://twitter.com/#!/steveglouis/status/1154363422345224197"/>
    <m/>
    <m/>
    <s v="1154363422345224197"/>
    <m/>
    <b v="0"/>
    <n v="0"/>
    <s v=""/>
    <b v="0"/>
    <s v="en"/>
    <m/>
    <s v=""/>
    <b v="0"/>
    <n v="0"/>
    <s v=""/>
    <s v="Buffer"/>
    <b v="1"/>
    <s v="1154363422345224197"/>
    <s v="Tweet"/>
    <n v="0"/>
    <n v="0"/>
    <m/>
    <m/>
    <m/>
    <m/>
    <m/>
    <m/>
    <m/>
    <m/>
    <n v="1"/>
    <s v="2"/>
    <s v="2"/>
    <n v="1"/>
    <n v="4.761904761904762"/>
    <n v="0"/>
    <n v="0"/>
    <n v="0"/>
    <n v="0"/>
    <n v="20"/>
    <n v="95.23809523809524"/>
    <n v="21"/>
  </r>
  <r>
    <s v="uswatermaker"/>
    <s v="uswatermaker"/>
    <m/>
    <m/>
    <m/>
    <m/>
    <m/>
    <m/>
    <m/>
    <m/>
    <s v="No"/>
    <n v="24"/>
    <m/>
    <m/>
    <x v="0"/>
    <d v="2019-07-22T14:16:00.000"/>
    <s v="Great to read case stories from happy customers who have replaced their L.O. Purifiers with GreenOil Filters.  #filtration #centrifuge #purifier #GreenOil #Oil #Marine #OSV #WorkBoat #offshoredrilling _x000a_Visit us to learn more @ https://t.co/oKRVIYFAfE _x000a__x000a_https://t.co/xI3wDd4TjJ"/>
    <s v="https://hdsmarine.com/greenoil-filters https://www.linkedin.com/feed/update/urn:li:activity:6537296604297220096"/>
    <s v="hdsmarine.com linkedin.com"/>
    <x v="9"/>
    <m/>
    <s v="http://pbs.twimg.com/profile_images/1017122729357553666/KqO-IE6p_normal.jpg"/>
    <x v="14"/>
    <s v="https://twitter.com/#!/uswatermaker/status/1153307710034546688"/>
    <m/>
    <m/>
    <s v="1153307710034546688"/>
    <m/>
    <b v="0"/>
    <n v="1"/>
    <s v=""/>
    <b v="0"/>
    <s v="en"/>
    <m/>
    <s v=""/>
    <b v="0"/>
    <n v="1"/>
    <s v=""/>
    <s v="Zoho Social"/>
    <b v="0"/>
    <s v="1153307710034546688"/>
    <s v="Tweet"/>
    <n v="0"/>
    <n v="0"/>
    <m/>
    <m/>
    <m/>
    <m/>
    <m/>
    <m/>
    <m/>
    <m/>
    <n v="2"/>
    <s v="13"/>
    <s v="13"/>
    <n v="2"/>
    <n v="6.25"/>
    <n v="0"/>
    <n v="0"/>
    <n v="0"/>
    <n v="0"/>
    <n v="30"/>
    <n v="93.75"/>
    <n v="32"/>
  </r>
  <r>
    <s v="uswatermaker"/>
    <s v="uswatermaker"/>
    <m/>
    <m/>
    <m/>
    <m/>
    <m/>
    <m/>
    <m/>
    <m/>
    <s v="No"/>
    <n v="25"/>
    <m/>
    <m/>
    <x v="0"/>
    <d v="2019-07-25T14:32:10.000"/>
    <s v="Being able to read a pump curve is one of the most important skills in Water Treatment.  #reverseosmosis #water… https://t.co/QKEGEcRgi1"/>
    <s v="https://twitter.com/i/web/status/1154398943276519424"/>
    <s v="twitter.com"/>
    <x v="10"/>
    <m/>
    <s v="http://pbs.twimg.com/profile_images/1017122729357553666/KqO-IE6p_normal.jpg"/>
    <x v="15"/>
    <s v="https://twitter.com/#!/uswatermaker/status/1154398943276519424"/>
    <m/>
    <m/>
    <s v="1154398943276519424"/>
    <m/>
    <b v="0"/>
    <n v="0"/>
    <s v=""/>
    <b v="0"/>
    <s v="en"/>
    <m/>
    <s v=""/>
    <b v="0"/>
    <n v="0"/>
    <s v=""/>
    <s v="Zoho Social"/>
    <b v="1"/>
    <s v="1154398943276519424"/>
    <s v="Tweet"/>
    <n v="0"/>
    <n v="0"/>
    <m/>
    <m/>
    <m/>
    <m/>
    <m/>
    <m/>
    <m/>
    <m/>
    <n v="2"/>
    <s v="13"/>
    <s v="13"/>
    <n v="1"/>
    <n v="5.2631578947368425"/>
    <n v="0"/>
    <n v="0"/>
    <n v="0"/>
    <n v="0"/>
    <n v="18"/>
    <n v="94.73684210526316"/>
    <n v="19"/>
  </r>
  <r>
    <s v="waterdesal"/>
    <s v="uswatermaker"/>
    <m/>
    <m/>
    <m/>
    <m/>
    <m/>
    <m/>
    <m/>
    <m/>
    <s v="No"/>
    <n v="26"/>
    <m/>
    <m/>
    <x v="1"/>
    <d v="2019-07-25T14:40:10.000"/>
    <s v="RT @uswatermaker: Being able to read a pump curve is one of the most important skills in Water Treatment.  #reverseosmosis #water #desalina…"/>
    <m/>
    <m/>
    <x v="10"/>
    <m/>
    <s v="http://pbs.twimg.com/profile_images/858099323254558720/dSqPtzP9_normal.jpg"/>
    <x v="16"/>
    <s v="https://twitter.com/#!/waterdesal/status/1154400957415002112"/>
    <m/>
    <m/>
    <s v="1154400957415002112"/>
    <m/>
    <b v="0"/>
    <n v="0"/>
    <s v=""/>
    <b v="0"/>
    <s v="en"/>
    <m/>
    <s v=""/>
    <b v="0"/>
    <n v="1"/>
    <s v="1154398943276519424"/>
    <s v="Ryan Winters"/>
    <b v="0"/>
    <s v="1154398943276519424"/>
    <s v="Tweet"/>
    <n v="0"/>
    <n v="0"/>
    <m/>
    <m/>
    <m/>
    <m/>
    <m/>
    <m/>
    <m/>
    <m/>
    <n v="1"/>
    <s v="13"/>
    <s v="13"/>
    <n v="1"/>
    <n v="4.545454545454546"/>
    <n v="0"/>
    <n v="0"/>
    <n v="0"/>
    <n v="0"/>
    <n v="21"/>
    <n v="95.45454545454545"/>
    <n v="22"/>
  </r>
  <r>
    <s v="greenmission"/>
    <s v="seamusoregan"/>
    <m/>
    <m/>
    <m/>
    <m/>
    <m/>
    <m/>
    <m/>
    <m/>
    <s v="No"/>
    <n v="27"/>
    <m/>
    <m/>
    <x v="1"/>
    <d v="2019-07-22T22:23:17.000"/>
    <s v="RT @BigJMcC: #OffshoreDrilling #nspoli #nlpoli #BigOil @CNSOPB @CNLOPB @cathmckenna @BernJordanMP @SeamusORegan @GreenMission @MarkButlerEA…"/>
    <m/>
    <m/>
    <x v="3"/>
    <m/>
    <s v="http://pbs.twimg.com/profile_images/992396702572310528/Yuxg5hh4_normal.jpg"/>
    <x v="17"/>
    <s v="https://twitter.com/#!/greenmission/status/1153430342390427649"/>
    <m/>
    <m/>
    <s v="1153430342390427649"/>
    <m/>
    <b v="0"/>
    <n v="0"/>
    <s v=""/>
    <b v="1"/>
    <s v="und"/>
    <m/>
    <s v="1153319882555101189"/>
    <b v="0"/>
    <n v="2"/>
    <s v="1153411685354483712"/>
    <s v="Twitter for iPhone"/>
    <b v="0"/>
    <s v="1153411685354483712"/>
    <s v="Tweet"/>
    <n v="0"/>
    <n v="0"/>
    <m/>
    <m/>
    <m/>
    <m/>
    <m/>
    <m/>
    <m/>
    <m/>
    <n v="1"/>
    <s v="4"/>
    <s v="4"/>
    <m/>
    <m/>
    <m/>
    <m/>
    <m/>
    <m/>
    <m/>
    <m/>
    <m/>
  </r>
  <r>
    <s v="bigjmcc"/>
    <s v="greenmission"/>
    <m/>
    <m/>
    <m/>
    <m/>
    <m/>
    <m/>
    <m/>
    <m/>
    <s v="Yes"/>
    <n v="33"/>
    <m/>
    <m/>
    <x v="1"/>
    <d v="2019-07-22T21:09:09.000"/>
    <s v="#OffshoreDrilling #nspoli #nlpoli #BigOil @CNSOPB @CNLOPB @cathmckenna @BernJordanMP @SeamusORegan @GreenMission… https://t.co/lTsegQg9iC"/>
    <s v="https://twitter.com/i/web/status/1153411685354483712"/>
    <s v="twitter.com"/>
    <x v="3"/>
    <m/>
    <s v="http://pbs.twimg.com/profile_images/1158341393158463493/lIf_tX3B_normal.jpg"/>
    <x v="18"/>
    <s v="https://twitter.com/#!/bigjmcc/status/1153411685354483712"/>
    <m/>
    <m/>
    <s v="1153411685354483712"/>
    <m/>
    <b v="0"/>
    <n v="0"/>
    <s v=""/>
    <b v="1"/>
    <s v="und"/>
    <m/>
    <s v="1153319882555101189"/>
    <b v="0"/>
    <n v="0"/>
    <s v=""/>
    <s v="Twitter for iPhone"/>
    <b v="1"/>
    <s v="1153411685354483712"/>
    <s v="Tweet"/>
    <n v="0"/>
    <n v="0"/>
    <s v="-64.237659,43.366298 _x000a_-64.237659,45.276170 _x000a_-59.385802,45.276170 _x000a_-59.385802,43.366298"/>
    <s v="Canada"/>
    <s v="CA"/>
    <s v="Halifax, Nova Scotia"/>
    <s v="5d058f2e9fe1516c"/>
    <s v="Halifax"/>
    <s v="city"/>
    <s v="https://api.twitter.com/1.1/geo/id/5d058f2e9fe1516c.json"/>
    <n v="1"/>
    <s v="4"/>
    <s v="4"/>
    <m/>
    <m/>
    <m/>
    <m/>
    <m/>
    <m/>
    <m/>
    <m/>
    <m/>
  </r>
  <r>
    <s v="bigjmcc"/>
    <s v="nsliberal"/>
    <m/>
    <m/>
    <m/>
    <m/>
    <m/>
    <m/>
    <m/>
    <m/>
    <s v="No"/>
    <n v="39"/>
    <m/>
    <m/>
    <x v="1"/>
    <d v="2019-07-25T17:46:11.000"/>
    <s v="Nova Scotia’s @NSLiberal govt. is doubling down on #ResourceExtraction! _x000a_#OffshoreDrilling #ClimateEmergency… https://t.co/D6MdK3jBLY"/>
    <s v="https://twitter.com/i/web/status/1154447768259387393"/>
    <s v="twitter.com"/>
    <x v="11"/>
    <m/>
    <s v="http://pbs.twimg.com/profile_images/1158341393158463493/lIf_tX3B_normal.jpg"/>
    <x v="19"/>
    <s v="https://twitter.com/#!/bigjmcc/status/1154447768259387393"/>
    <m/>
    <m/>
    <s v="1154447768259387393"/>
    <m/>
    <b v="0"/>
    <n v="0"/>
    <s v=""/>
    <b v="1"/>
    <s v="en"/>
    <m/>
    <s v="1154057008439615488"/>
    <b v="0"/>
    <n v="0"/>
    <s v=""/>
    <s v="Twitter for iPhone"/>
    <b v="1"/>
    <s v="1154447768259387393"/>
    <s v="Tweet"/>
    <n v="0"/>
    <n v="0"/>
    <s v="-64.237659,43.366298 _x000a_-64.237659,45.276170 _x000a_-59.385802,45.276170 _x000a_-59.385802,43.366298"/>
    <s v="Canada"/>
    <s v="CA"/>
    <s v="Halifax, Nova Scotia"/>
    <s v="5d058f2e9fe1516c"/>
    <s v="Halifax"/>
    <s v="city"/>
    <s v="https://api.twitter.com/1.1/geo/id/5d058f2e9fe1516c.json"/>
    <n v="1"/>
    <s v="4"/>
    <s v="4"/>
    <n v="0"/>
    <n v="0"/>
    <n v="0"/>
    <n v="0"/>
    <n v="0"/>
    <n v="0"/>
    <n v="12"/>
    <n v="100"/>
    <n v="12"/>
  </r>
  <r>
    <s v="reptmmpp"/>
    <s v="oceana"/>
    <m/>
    <m/>
    <m/>
    <m/>
    <m/>
    <m/>
    <m/>
    <m/>
    <s v="No"/>
    <n v="40"/>
    <m/>
    <m/>
    <x v="1"/>
    <d v="2019-07-25T20:14:17.000"/>
    <s v="House Votes to Protect Coasts from New Offshore Drilling Activities @oceana #oceans #offshoredrilling #environment _x000a_https://t.co/vbdH5FdFva"/>
    <s v="https://usa.oceana.org/press-releases/house-votes-protect-coasts-new-offshore-drilling-activities"/>
    <s v="oceana.org"/>
    <x v="12"/>
    <m/>
    <s v="http://pbs.twimg.com/profile_images/1153835082055995392/8Kc_0am__normal.jpg"/>
    <x v="20"/>
    <s v="https://twitter.com/#!/reptmmpp/status/1154485038639124480"/>
    <m/>
    <m/>
    <s v="1154485038639124480"/>
    <m/>
    <b v="0"/>
    <n v="0"/>
    <s v=""/>
    <b v="0"/>
    <s v="en"/>
    <m/>
    <s v=""/>
    <b v="0"/>
    <n v="0"/>
    <s v=""/>
    <s v="Twitter Web Client"/>
    <b v="0"/>
    <s v="1154485038639124480"/>
    <s v="Tweet"/>
    <n v="0"/>
    <n v="0"/>
    <m/>
    <m/>
    <m/>
    <m/>
    <m/>
    <m/>
    <m/>
    <m/>
    <n v="1"/>
    <s v="18"/>
    <s v="18"/>
    <n v="1"/>
    <n v="7.142857142857143"/>
    <n v="0"/>
    <n v="0"/>
    <n v="0"/>
    <n v="0"/>
    <n v="13"/>
    <n v="92.85714285714286"/>
    <n v="14"/>
  </r>
  <r>
    <s v="dragondeepwater"/>
    <s v="dragondeepwater"/>
    <m/>
    <m/>
    <m/>
    <m/>
    <m/>
    <m/>
    <m/>
    <m/>
    <s v="No"/>
    <n v="41"/>
    <m/>
    <m/>
    <x v="0"/>
    <d v="2019-07-22T19:18:30.000"/>
    <s v="Saipem bags new offshore drilling deals worth over $160 million https://t.co/iMksKbulgZ #offshore #drilling… https://t.co/QSJXgoSjHF"/>
    <s v="https://www.offshoreenergytoday.com/saipem-bags-new-offshore-drilling-deals-worth-over-160-million/#.XTYL_v-w278.twitter https://twitter.com/i/web/status/1153383837877121024"/>
    <s v="offshoreenergytoday.com twitter.com"/>
    <x v="13"/>
    <m/>
    <s v="http://pbs.twimg.com/profile_images/839949773654257664/M9TLJaVJ_normal.jpg"/>
    <x v="21"/>
    <s v="https://twitter.com/#!/dragondeepwater/status/1153383837877121024"/>
    <m/>
    <m/>
    <s v="1153383837877121024"/>
    <m/>
    <b v="0"/>
    <n v="0"/>
    <s v=""/>
    <b v="0"/>
    <s v="en"/>
    <m/>
    <s v=""/>
    <b v="0"/>
    <n v="0"/>
    <s v=""/>
    <s v="Twitter Web Client"/>
    <b v="1"/>
    <s v="1153383837877121024"/>
    <s v="Tweet"/>
    <n v="0"/>
    <n v="0"/>
    <m/>
    <m/>
    <m/>
    <m/>
    <m/>
    <m/>
    <m/>
    <m/>
    <n v="2"/>
    <s v="2"/>
    <s v="2"/>
    <n v="1"/>
    <n v="8.333333333333334"/>
    <n v="0"/>
    <n v="0"/>
    <n v="0"/>
    <n v="0"/>
    <n v="11"/>
    <n v="91.66666666666667"/>
    <n v="12"/>
  </r>
  <r>
    <s v="dragondeepwater"/>
    <s v="dragondeepwater"/>
    <m/>
    <m/>
    <m/>
    <m/>
    <m/>
    <m/>
    <m/>
    <m/>
    <s v="No"/>
    <n v="42"/>
    <m/>
    <m/>
    <x v="0"/>
    <d v="2019-07-26T12:25:29.000"/>
    <s v="Aker BP gains consent to use Deepsea Stavanger rig for North Sea well duo https://t.co/AOht0GBJxR #exploration… https://t.co/UBPwby3OZ2"/>
    <s v="https://www.offshoreenergytoday.com/aker-bp-gains-consent-to-use-deepsea-stavanger-rig-for-north-sea-well-duo/#.XTrxM3dQVyM.twitter https://twitter.com/i/web/status/1154729451474829312"/>
    <s v="offshoreenergytoday.com twitter.com"/>
    <x v="14"/>
    <m/>
    <s v="http://pbs.twimg.com/profile_images/839949773654257664/M9TLJaVJ_normal.jpg"/>
    <x v="22"/>
    <s v="https://twitter.com/#!/dragondeepwater/status/1154729451474829312"/>
    <m/>
    <m/>
    <s v="1154729451474829312"/>
    <m/>
    <b v="0"/>
    <n v="0"/>
    <s v=""/>
    <b v="0"/>
    <s v="en"/>
    <m/>
    <s v=""/>
    <b v="0"/>
    <n v="0"/>
    <s v=""/>
    <s v="Twitter Web Client"/>
    <b v="1"/>
    <s v="1154729451474829312"/>
    <s v="Tweet"/>
    <n v="0"/>
    <n v="0"/>
    <m/>
    <m/>
    <m/>
    <m/>
    <m/>
    <m/>
    <m/>
    <m/>
    <n v="2"/>
    <s v="2"/>
    <s v="2"/>
    <n v="2"/>
    <n v="13.333333333333334"/>
    <n v="0"/>
    <n v="0"/>
    <n v="0"/>
    <n v="0"/>
    <n v="13"/>
    <n v="86.66666666666667"/>
    <n v="15"/>
  </r>
  <r>
    <s v="forgerat"/>
    <s v="waterkeeper"/>
    <m/>
    <m/>
    <m/>
    <m/>
    <m/>
    <m/>
    <m/>
    <m/>
    <s v="No"/>
    <n v="43"/>
    <m/>
    <m/>
    <x v="1"/>
    <d v="2019-07-26T17:23:37.000"/>
    <s v="RT @Waterkeeper: Help defend our coasts against #offshoredrilling. Make a quick call to your Representative today: https://t.co/4tiXKFIdtH"/>
    <s v="https://waterkeeper.org/call-for-our-coasts-and-climate/"/>
    <s v="waterkeeper.org"/>
    <x v="2"/>
    <m/>
    <s v="http://pbs.twimg.com/profile_images/630099609914732545/Pa8mZHSW_normal.png"/>
    <x v="23"/>
    <s v="https://twitter.com/#!/forgerat/status/1154804479528767488"/>
    <m/>
    <m/>
    <s v="1154804479528767488"/>
    <m/>
    <b v="0"/>
    <n v="0"/>
    <s v=""/>
    <b v="0"/>
    <s v="en"/>
    <m/>
    <s v=""/>
    <b v="0"/>
    <n v="0"/>
    <s v="1154799675574280193"/>
    <s v="Twitter for Android"/>
    <b v="0"/>
    <s v="1154799675574280193"/>
    <s v="Tweet"/>
    <n v="0"/>
    <n v="0"/>
    <m/>
    <m/>
    <m/>
    <m/>
    <m/>
    <m/>
    <m/>
    <m/>
    <n v="1"/>
    <s v="6"/>
    <s v="6"/>
    <n v="0"/>
    <n v="0"/>
    <n v="0"/>
    <n v="0"/>
    <n v="0"/>
    <n v="0"/>
    <n v="16"/>
    <n v="100"/>
    <n v="16"/>
  </r>
  <r>
    <s v="souljoo0oourney"/>
    <s v="waterkeeper"/>
    <m/>
    <m/>
    <m/>
    <m/>
    <m/>
    <m/>
    <m/>
    <m/>
    <s v="No"/>
    <n v="44"/>
    <m/>
    <m/>
    <x v="1"/>
    <d v="2019-07-26T17:48:52.000"/>
    <s v="RT @Waterkeeper: Help defend our coasts against #offshoredrilling. Make a quick call to your Representative today: https://t.co/4tiXKFIdtH"/>
    <s v="https://waterkeeper.org/call-for-our-coasts-and-climate/"/>
    <s v="waterkeeper.org"/>
    <x v="2"/>
    <m/>
    <s v="http://pbs.twimg.com/profile_images/1193700827/Minglewood_normal.jpg"/>
    <x v="24"/>
    <s v="https://twitter.com/#!/souljoo0oourney/status/1154810834578739200"/>
    <m/>
    <m/>
    <s v="1154810834578739200"/>
    <m/>
    <b v="0"/>
    <n v="0"/>
    <s v=""/>
    <b v="0"/>
    <s v="en"/>
    <m/>
    <s v=""/>
    <b v="0"/>
    <n v="0"/>
    <s v="1154799675574280193"/>
    <s v="Twitter Web App"/>
    <b v="0"/>
    <s v="1154799675574280193"/>
    <s v="Tweet"/>
    <n v="0"/>
    <n v="0"/>
    <m/>
    <m/>
    <m/>
    <m/>
    <m/>
    <m/>
    <m/>
    <m/>
    <n v="1"/>
    <s v="6"/>
    <s v="6"/>
    <n v="0"/>
    <n v="0"/>
    <n v="0"/>
    <n v="0"/>
    <n v="0"/>
    <n v="0"/>
    <n v="16"/>
    <n v="100"/>
    <n v="16"/>
  </r>
  <r>
    <s v="solekm"/>
    <s v="solekm"/>
    <m/>
    <m/>
    <m/>
    <m/>
    <m/>
    <m/>
    <m/>
    <m/>
    <s v="No"/>
    <n v="45"/>
    <m/>
    <m/>
    <x v="0"/>
    <d v="2019-07-26T19:39:07.000"/>
    <s v="What #offshoredrilling will look like in 2035: https://t.co/w7LF3Uh21Y https://t.co/QshznZUXXM"/>
    <s v="https://dy.si/XCCzZ"/>
    <s v="dy.si"/>
    <x v="2"/>
    <s v="https://pbs.twimg.com/media/EAbPkO2U8AADuF7.png"/>
    <s v="https://pbs.twimg.com/media/EAbPkO2U8AADuF7.png"/>
    <x v="25"/>
    <s v="https://twitter.com/#!/solekm/status/1154838579714985984"/>
    <m/>
    <m/>
    <s v="1154838579714985984"/>
    <m/>
    <b v="0"/>
    <n v="0"/>
    <s v=""/>
    <b v="0"/>
    <s v="en"/>
    <m/>
    <s v=""/>
    <b v="0"/>
    <n v="0"/>
    <s v=""/>
    <s v="Dynamic Signal"/>
    <b v="0"/>
    <s v="1154838579714985984"/>
    <s v="Tweet"/>
    <n v="0"/>
    <n v="0"/>
    <m/>
    <m/>
    <m/>
    <m/>
    <m/>
    <m/>
    <m/>
    <m/>
    <n v="1"/>
    <s v="2"/>
    <s v="2"/>
    <n v="1"/>
    <n v="14.285714285714286"/>
    <n v="0"/>
    <n v="0"/>
    <n v="0"/>
    <n v="0"/>
    <n v="6"/>
    <n v="85.71428571428571"/>
    <n v="7"/>
  </r>
  <r>
    <s v="lanieygr"/>
    <s v="ncpolicywatch"/>
    <m/>
    <m/>
    <m/>
    <m/>
    <m/>
    <m/>
    <m/>
    <m/>
    <s v="No"/>
    <n v="46"/>
    <m/>
    <m/>
    <x v="1"/>
    <d v="2019-07-27T00:27:35.000"/>
    <s v="RT @NCPolicyWatch: Offshore drilling firm asks Trump administration to overrule NC DEQ, approve #seismic testing | NC Policy Watch https://…"/>
    <m/>
    <m/>
    <x v="15"/>
    <m/>
    <s v="http://pbs.twimg.com/profile_images/1085015008323559425/Ji4qxrm6_normal.jpg"/>
    <x v="26"/>
    <s v="https://twitter.com/#!/lanieygr/status/1154911171838976000"/>
    <m/>
    <m/>
    <s v="1154911171838976000"/>
    <m/>
    <b v="0"/>
    <n v="0"/>
    <s v=""/>
    <b v="0"/>
    <s v="en"/>
    <m/>
    <s v=""/>
    <b v="0"/>
    <n v="3"/>
    <s v="1152186393587830791"/>
    <s v="Twitter for Android"/>
    <b v="0"/>
    <s v="1152186393587830791"/>
    <s v="Tweet"/>
    <n v="0"/>
    <n v="0"/>
    <m/>
    <m/>
    <m/>
    <m/>
    <m/>
    <m/>
    <m/>
    <m/>
    <n v="1"/>
    <s v="7"/>
    <s v="7"/>
    <n v="2"/>
    <n v="11.11111111111111"/>
    <n v="0"/>
    <n v="0"/>
    <n v="0"/>
    <n v="0"/>
    <n v="16"/>
    <n v="88.88888888888889"/>
    <n v="18"/>
  </r>
  <r>
    <s v="rawitt2"/>
    <s v="rawitt2"/>
    <m/>
    <m/>
    <m/>
    <m/>
    <m/>
    <m/>
    <m/>
    <m/>
    <s v="No"/>
    <n v="47"/>
    <m/>
    <m/>
    <x v="0"/>
    <d v="2019-07-27T00:53:48.000"/>
    <s v="#Election2020 #Candidates' #ClimateEmergency Proposals/Records - #ParisAccord, #GreenNewDeal, #PriceOnPollution,… https://t.co/05jBUay6oO"/>
    <s v="https://twitter.com/i/web/status/1154917768740798472"/>
    <s v="twitter.com"/>
    <x v="16"/>
    <m/>
    <s v="http://pbs.twimg.com/profile_images/794305724197146624/ZPiGiNY0_normal.jpg"/>
    <x v="27"/>
    <s v="https://twitter.com/#!/rawitt2/status/1154917768740798472"/>
    <m/>
    <m/>
    <s v="1154917768740798472"/>
    <m/>
    <b v="0"/>
    <n v="0"/>
    <s v=""/>
    <b v="0"/>
    <s v="en"/>
    <m/>
    <s v=""/>
    <b v="0"/>
    <n v="0"/>
    <s v=""/>
    <s v="Twitter Web Client"/>
    <b v="1"/>
    <s v="1154917768740798472"/>
    <s v="Tweet"/>
    <n v="0"/>
    <n v="0"/>
    <m/>
    <m/>
    <m/>
    <m/>
    <m/>
    <m/>
    <m/>
    <m/>
    <n v="1"/>
    <s v="2"/>
    <s v="2"/>
    <n v="0"/>
    <n v="0"/>
    <n v="0"/>
    <n v="0"/>
    <n v="0"/>
    <n v="0"/>
    <n v="8"/>
    <n v="100"/>
    <n v="8"/>
  </r>
  <r>
    <s v="josette75253683"/>
    <s v="mckaystewart"/>
    <m/>
    <m/>
    <m/>
    <m/>
    <m/>
    <m/>
    <m/>
    <m/>
    <s v="No"/>
    <n v="48"/>
    <m/>
    <m/>
    <x v="1"/>
    <d v="2019-07-27T10:47:32.000"/>
    <s v="RT @mckaystewart: Say #yestofossilfuels and #offshoredrilling like we do here in California!! https://t.co/EGuYQakXJD"/>
    <s v="https://vimeo.com/347943301"/>
    <s v="vimeo.com"/>
    <x v="17"/>
    <m/>
    <s v="http://abs.twimg.com/sticky/default_profile_images/default_profile_normal.png"/>
    <x v="28"/>
    <s v="https://twitter.com/#!/josette75253683/status/1155067186680979457"/>
    <m/>
    <m/>
    <s v="1155067186680979457"/>
    <m/>
    <b v="0"/>
    <n v="0"/>
    <s v=""/>
    <b v="0"/>
    <s v="en"/>
    <m/>
    <s v=""/>
    <b v="0"/>
    <n v="0"/>
    <s v="1152731747173335040"/>
    <s v="Twitter Web App"/>
    <b v="0"/>
    <s v="1152731747173335040"/>
    <s v="Tweet"/>
    <n v="0"/>
    <n v="0"/>
    <m/>
    <m/>
    <m/>
    <m/>
    <m/>
    <m/>
    <m/>
    <m/>
    <n v="1"/>
    <s v="1"/>
    <s v="1"/>
    <n v="1"/>
    <n v="8.333333333333334"/>
    <n v="0"/>
    <n v="0"/>
    <n v="0"/>
    <n v="0"/>
    <n v="11"/>
    <n v="91.66666666666667"/>
    <n v="12"/>
  </r>
  <r>
    <s v="helenacuirot6"/>
    <s v="mckaystewart"/>
    <m/>
    <m/>
    <m/>
    <m/>
    <m/>
    <m/>
    <m/>
    <m/>
    <s v="No"/>
    <n v="49"/>
    <m/>
    <m/>
    <x v="1"/>
    <d v="2019-07-28T01:45:30.000"/>
    <s v="RT @mckaystewart: Say #yestofossilfuels and #offshoredrilling like we do here in California!! https://t.co/EGuYQakXJD"/>
    <s v="https://vimeo.com/347943301"/>
    <s v="vimeo.com"/>
    <x v="17"/>
    <m/>
    <s v="http://abs.twimg.com/sticky/default_profile_images/default_profile_normal.png"/>
    <x v="29"/>
    <s v="https://twitter.com/#!/helenacuirot6/status/1155293170072248320"/>
    <m/>
    <m/>
    <s v="1155293170072248320"/>
    <m/>
    <b v="0"/>
    <n v="0"/>
    <s v=""/>
    <b v="0"/>
    <s v="en"/>
    <m/>
    <s v=""/>
    <b v="0"/>
    <n v="0"/>
    <s v="1152731747173335040"/>
    <s v="Twitter Web App"/>
    <b v="0"/>
    <s v="1152731747173335040"/>
    <s v="Tweet"/>
    <n v="0"/>
    <n v="0"/>
    <m/>
    <m/>
    <m/>
    <m/>
    <m/>
    <m/>
    <m/>
    <m/>
    <n v="1"/>
    <s v="1"/>
    <s v="1"/>
    <n v="1"/>
    <n v="8.333333333333334"/>
    <n v="0"/>
    <n v="0"/>
    <n v="0"/>
    <n v="0"/>
    <n v="11"/>
    <n v="91.66666666666667"/>
    <n v="12"/>
  </r>
  <r>
    <s v="cleliamidgett2"/>
    <s v="mckaystewart"/>
    <m/>
    <m/>
    <m/>
    <m/>
    <m/>
    <m/>
    <m/>
    <m/>
    <s v="No"/>
    <n v="50"/>
    <m/>
    <m/>
    <x v="1"/>
    <d v="2019-07-28T16:53:53.000"/>
    <s v="RT @mckaystewart: Say #yestofossilfuels and #offshoredrilling like we do here in California!! https://t.co/EGuYQakXJD"/>
    <s v="https://vimeo.com/347943301"/>
    <s v="vimeo.com"/>
    <x v="17"/>
    <m/>
    <s v="http://abs.twimg.com/sticky/default_profile_images/default_profile_normal.png"/>
    <x v="30"/>
    <s v="https://twitter.com/#!/cleliamidgett2/status/1155521773246402560"/>
    <m/>
    <m/>
    <s v="1155521773246402560"/>
    <m/>
    <b v="0"/>
    <n v="0"/>
    <s v=""/>
    <b v="0"/>
    <s v="en"/>
    <m/>
    <s v=""/>
    <b v="0"/>
    <n v="0"/>
    <s v="1152731747173335040"/>
    <s v="Twitter Web App"/>
    <b v="0"/>
    <s v="1152731747173335040"/>
    <s v="Tweet"/>
    <n v="0"/>
    <n v="0"/>
    <m/>
    <m/>
    <m/>
    <m/>
    <m/>
    <m/>
    <m/>
    <m/>
    <n v="1"/>
    <s v="1"/>
    <s v="1"/>
    <n v="1"/>
    <n v="8.333333333333334"/>
    <n v="0"/>
    <n v="0"/>
    <n v="0"/>
    <n v="0"/>
    <n v="11"/>
    <n v="91.66666666666667"/>
    <n v="12"/>
  </r>
  <r>
    <s v="orneryoh"/>
    <s v="senrickscott"/>
    <m/>
    <m/>
    <m/>
    <m/>
    <m/>
    <m/>
    <m/>
    <m/>
    <s v="No"/>
    <n v="51"/>
    <m/>
    <m/>
    <x v="1"/>
    <d v="2019-07-29T01:03:27.000"/>
    <s v="@MeetThePress @SenRickScott @SenRickScott —-you’re the reason for the catastrophic deaths in your state from… https://t.co/Ulb72bnQ0v"/>
    <s v="https://twitter.com/i/web/status/1155644973028560896"/>
    <s v="twitter.com"/>
    <x v="1"/>
    <m/>
    <s v="http://pbs.twimg.com/profile_images/1078619105253416960/CMVje2rV_normal.jpg"/>
    <x v="31"/>
    <s v="https://twitter.com/#!/orneryoh/status/1155644973028560896"/>
    <m/>
    <m/>
    <s v="1155644973028560896"/>
    <s v="1155512751781027842"/>
    <b v="0"/>
    <n v="0"/>
    <s v="11856892"/>
    <b v="0"/>
    <s v="en"/>
    <m/>
    <s v=""/>
    <b v="0"/>
    <n v="0"/>
    <s v=""/>
    <s v="Twitter for iPhone"/>
    <b v="1"/>
    <s v="1155512751781027842"/>
    <s v="Tweet"/>
    <n v="0"/>
    <n v="0"/>
    <m/>
    <m/>
    <m/>
    <m/>
    <m/>
    <m/>
    <m/>
    <m/>
    <n v="1"/>
    <s v="10"/>
    <s v="10"/>
    <m/>
    <m/>
    <m/>
    <m/>
    <m/>
    <m/>
    <m/>
    <m/>
    <m/>
  </r>
  <r>
    <s v="linlinkj"/>
    <s v="senrickscott"/>
    <m/>
    <m/>
    <m/>
    <m/>
    <m/>
    <m/>
    <m/>
    <m/>
    <s v="No"/>
    <n v="52"/>
    <m/>
    <m/>
    <x v="1"/>
    <d v="2019-07-29T01:35:08.000"/>
    <s v="RT @orneryoh: @MeetThePress @SenRickScott @SenRickScott —-you’re the reason for the catastrophic deaths in your state from #RedTide. #Sugar…"/>
    <m/>
    <m/>
    <x v="18"/>
    <m/>
    <s v="http://pbs.twimg.com/profile_images/814279031566700545/5fu0zn8Z_normal.jpg"/>
    <x v="32"/>
    <s v="https://twitter.com/#!/linlinkj/status/1155652948304642048"/>
    <m/>
    <m/>
    <s v="1155652948304642048"/>
    <m/>
    <b v="0"/>
    <n v="0"/>
    <s v=""/>
    <b v="0"/>
    <s v="en"/>
    <m/>
    <s v=""/>
    <b v="0"/>
    <n v="1"/>
    <s v="1155644973028560896"/>
    <s v="Twitter for iPhone"/>
    <b v="0"/>
    <s v="1155644973028560896"/>
    <s v="Tweet"/>
    <n v="0"/>
    <n v="0"/>
    <m/>
    <m/>
    <m/>
    <m/>
    <m/>
    <m/>
    <m/>
    <m/>
    <n v="1"/>
    <s v="10"/>
    <s v="10"/>
    <m/>
    <m/>
    <m/>
    <m/>
    <m/>
    <m/>
    <m/>
    <m/>
    <m/>
  </r>
  <r>
    <s v="enerprogroupltd"/>
    <s v="subcengineering"/>
    <m/>
    <m/>
    <m/>
    <m/>
    <m/>
    <m/>
    <m/>
    <m/>
    <s v="No"/>
    <n v="56"/>
    <m/>
    <m/>
    <x v="2"/>
    <d v="2019-07-29T08:43:42.000"/>
    <s v="@SUBCEngineering Subsea Engineers wanted to support global assignments: https://t.co/pPS7Vs25jW_x000a__x000a_#subsea… https://t.co/cZ39eyQWnm"/>
    <s v="https://www.subc-engineering.com/news/#news7 https://twitter.com/i/web/status/1155760799354429440"/>
    <s v="subc-engineering.com twitter.com"/>
    <x v="19"/>
    <m/>
    <s v="http://pbs.twimg.com/profile_images/937715922802003968/I5ozOpH9_normal.jpg"/>
    <x v="33"/>
    <s v="https://twitter.com/#!/enerprogroupltd/status/1155760799354429440"/>
    <m/>
    <m/>
    <s v="1155760799354429440"/>
    <m/>
    <b v="0"/>
    <n v="0"/>
    <s v="888792014"/>
    <b v="0"/>
    <s v="en"/>
    <m/>
    <s v=""/>
    <b v="0"/>
    <n v="0"/>
    <s v=""/>
    <s v="Twitter Web App"/>
    <b v="1"/>
    <s v="1155760799354429440"/>
    <s v="Tweet"/>
    <n v="0"/>
    <n v="0"/>
    <m/>
    <m/>
    <m/>
    <m/>
    <m/>
    <m/>
    <m/>
    <m/>
    <n v="1"/>
    <s v="12"/>
    <s v="12"/>
    <n v="1"/>
    <n v="11.11111111111111"/>
    <n v="0"/>
    <n v="0"/>
    <n v="0"/>
    <n v="0"/>
    <n v="8"/>
    <n v="88.88888888888889"/>
    <n v="9"/>
  </r>
  <r>
    <s v="subcengineering"/>
    <s v="subcengineering"/>
    <m/>
    <m/>
    <m/>
    <m/>
    <m/>
    <m/>
    <m/>
    <m/>
    <s v="No"/>
    <n v="57"/>
    <m/>
    <m/>
    <x v="0"/>
    <d v="2019-07-29T08:47:30.000"/>
    <s v="Subsea Engineers wanted to support global assignments: https://t.co/6dMhIChuUo_x000a_._x000a_#subsea #subseaengineering… https://t.co/RkNb2OHVWb"/>
    <s v="https://www.subc-engineering.com/news/#news7 https://twitter.com/i/web/status/1155761756272308224"/>
    <s v="subc-engineering.com twitter.com"/>
    <x v="20"/>
    <m/>
    <s v="http://pbs.twimg.com/profile_images/664411766303137792/Iq0AEQey_normal.jpg"/>
    <x v="34"/>
    <s v="https://twitter.com/#!/subcengineering/status/1155761756272308224"/>
    <m/>
    <m/>
    <s v="1155761756272308224"/>
    <m/>
    <b v="0"/>
    <n v="0"/>
    <s v=""/>
    <b v="0"/>
    <s v="en"/>
    <m/>
    <s v=""/>
    <b v="0"/>
    <n v="0"/>
    <s v=""/>
    <s v="Twitter Web App"/>
    <b v="1"/>
    <s v="1155761756272308224"/>
    <s v="Tweet"/>
    <n v="0"/>
    <n v="0"/>
    <m/>
    <m/>
    <m/>
    <m/>
    <m/>
    <m/>
    <m/>
    <m/>
    <n v="1"/>
    <s v="12"/>
    <s v="12"/>
    <n v="1"/>
    <n v="11.11111111111111"/>
    <n v="0"/>
    <n v="0"/>
    <n v="0"/>
    <n v="0"/>
    <n v="8"/>
    <n v="88.88888888888889"/>
    <n v="9"/>
  </r>
  <r>
    <s v="allyg09"/>
    <s v="subcengineering"/>
    <m/>
    <m/>
    <m/>
    <m/>
    <m/>
    <m/>
    <m/>
    <m/>
    <s v="No"/>
    <n v="58"/>
    <m/>
    <m/>
    <x v="1"/>
    <d v="2019-07-29T16:21:38.000"/>
    <s v="RT @SUBCEngineering: Subsea Engineers wanted to support global assignments: https://t.co/6dMhIChuUo_x000a_._x000a_#subsea #subseaengineering #offshore…"/>
    <s v="https://www.subc-engineering.com/news/#news7"/>
    <s v="subc-engineering.com"/>
    <x v="21"/>
    <m/>
    <s v="http://pbs.twimg.com/profile_images/596669737582653440/ffpBaIoo_normal.jpg"/>
    <x v="35"/>
    <s v="https://twitter.com/#!/allyg09/status/1155876043804332032"/>
    <m/>
    <m/>
    <s v="1155876043804332032"/>
    <m/>
    <b v="0"/>
    <n v="0"/>
    <s v=""/>
    <b v="0"/>
    <s v="en"/>
    <m/>
    <s v=""/>
    <b v="0"/>
    <n v="1"/>
    <s v="1155761756272308224"/>
    <s v="Twitter for iPhone"/>
    <b v="0"/>
    <s v="1155761756272308224"/>
    <s v="Tweet"/>
    <n v="0"/>
    <n v="0"/>
    <m/>
    <m/>
    <m/>
    <m/>
    <m/>
    <m/>
    <m/>
    <m/>
    <n v="1"/>
    <s v="12"/>
    <s v="12"/>
    <n v="1"/>
    <n v="8.333333333333334"/>
    <n v="0"/>
    <n v="0"/>
    <n v="0"/>
    <n v="0"/>
    <n v="11"/>
    <n v="91.66666666666667"/>
    <n v="12"/>
  </r>
  <r>
    <s v="waterkeeperscp"/>
    <s v="act4bays"/>
    <m/>
    <m/>
    <m/>
    <m/>
    <m/>
    <m/>
    <m/>
    <m/>
    <s v="No"/>
    <n v="59"/>
    <m/>
    <m/>
    <x v="1"/>
    <d v="2019-07-29T21:30:10.000"/>
    <s v=".@ACT4Bays 5th annual Float For The Coast will take place on Friday, August 16th! Register today! Be a #kayaktivist… https://t.co/wX8a1zHkuk"/>
    <s v="https://twitter.com/i/web/status/1155953687635714049"/>
    <s v="twitter.com"/>
    <x v="22"/>
    <m/>
    <s v="http://pbs.twimg.com/profile_images/504735320609263616/f0na-FhE_normal.jpeg"/>
    <x v="36"/>
    <s v="https://twitter.com/#!/waterkeeperscp/status/1155953687635714049"/>
    <m/>
    <m/>
    <s v="1155953687635714049"/>
    <m/>
    <b v="0"/>
    <n v="0"/>
    <s v=""/>
    <b v="0"/>
    <s v="en"/>
    <m/>
    <s v=""/>
    <b v="0"/>
    <n v="0"/>
    <s v=""/>
    <s v="Hootsuite Inc."/>
    <b v="1"/>
    <s v="1155953687635714049"/>
    <s v="Tweet"/>
    <n v="0"/>
    <n v="0"/>
    <m/>
    <m/>
    <m/>
    <m/>
    <m/>
    <m/>
    <m/>
    <m/>
    <n v="1"/>
    <s v="6"/>
    <s v="6"/>
    <n v="0"/>
    <n v="0"/>
    <n v="0"/>
    <n v="0"/>
    <n v="0"/>
    <n v="0"/>
    <n v="19"/>
    <n v="100"/>
    <n v="19"/>
  </r>
  <r>
    <s v="scottewen13"/>
    <s v="scottewen13"/>
    <m/>
    <m/>
    <m/>
    <m/>
    <m/>
    <m/>
    <m/>
    <m/>
    <s v="No"/>
    <n v="60"/>
    <m/>
    <m/>
    <x v="0"/>
    <d v="2019-07-30T08:18:14.000"/>
    <s v="Very Much Looking Forward To Visiting This Beauty Next Week ......_x000a_     IOTA    ‘Taking The Training To You’… https://t.co/Bs9ghupWgu"/>
    <s v="https://twitter.com/i/web/status/1156116780093304832"/>
    <s v="twitter.com"/>
    <x v="1"/>
    <m/>
    <s v="http://pbs.twimg.com/profile_images/663002244988731396/WibhK3QN_normal.jpg"/>
    <x v="37"/>
    <s v="https://twitter.com/#!/scottewen13/status/1156116780093304832"/>
    <m/>
    <m/>
    <s v="1156116780093304832"/>
    <m/>
    <b v="0"/>
    <n v="0"/>
    <s v=""/>
    <b v="0"/>
    <s v="en"/>
    <m/>
    <s v=""/>
    <b v="0"/>
    <n v="0"/>
    <s v=""/>
    <s v="LinkedIn"/>
    <b v="1"/>
    <s v="1156116780093304832"/>
    <s v="Tweet"/>
    <n v="0"/>
    <n v="0"/>
    <m/>
    <m/>
    <m/>
    <m/>
    <m/>
    <m/>
    <m/>
    <m/>
    <n v="1"/>
    <s v="2"/>
    <s v="2"/>
    <n v="1"/>
    <n v="6.25"/>
    <n v="0"/>
    <n v="0"/>
    <n v="0"/>
    <n v="0"/>
    <n v="15"/>
    <n v="93.75"/>
    <n v="16"/>
  </r>
  <r>
    <s v="oeg_offshore"/>
    <s v="oeg_offshore"/>
    <m/>
    <m/>
    <m/>
    <m/>
    <m/>
    <m/>
    <m/>
    <m/>
    <s v="No"/>
    <n v="61"/>
    <m/>
    <m/>
    <x v="0"/>
    <d v="2019-07-17T10:49:12.000"/>
    <s v="Do you need to rent or buy #DNV271 mini containers to store and transport goods #offshore?  Contact OEG Offshore today for prices &amp;amp; local availability. E: sales@oegoffshore.com #oilandgas #oilfield #ccu #offshoreservices #rentalequipment #oilfieldsupplier #offshoredrilling #Oil https://t.co/QweqhQTYzU"/>
    <m/>
    <m/>
    <x v="23"/>
    <s v="https://pbs.twimg.com/media/D_q_uS5XUAMhss5.jpg"/>
    <s v="https://pbs.twimg.com/media/D_q_uS5XUAMhss5.jpg"/>
    <x v="38"/>
    <s v="https://twitter.com/#!/oeg_offshore/status/1151443728395116545"/>
    <m/>
    <m/>
    <s v="1151443728395116545"/>
    <m/>
    <b v="0"/>
    <n v="6"/>
    <s v=""/>
    <b v="0"/>
    <s v="en"/>
    <m/>
    <s v=""/>
    <b v="0"/>
    <n v="2"/>
    <s v=""/>
    <s v="Twitter Web Client"/>
    <b v="0"/>
    <s v="1151443728395116545"/>
    <s v="Retweet"/>
    <n v="0"/>
    <n v="0"/>
    <m/>
    <m/>
    <m/>
    <m/>
    <m/>
    <m/>
    <m/>
    <m/>
    <n v="1"/>
    <s v="17"/>
    <s v="17"/>
    <n v="0"/>
    <n v="0"/>
    <n v="0"/>
    <n v="0"/>
    <n v="0"/>
    <n v="0"/>
    <n v="37"/>
    <n v="100"/>
    <n v="37"/>
  </r>
  <r>
    <s v="offshorewords"/>
    <s v="oeg_offshore"/>
    <m/>
    <m/>
    <m/>
    <m/>
    <m/>
    <m/>
    <m/>
    <m/>
    <s v="No"/>
    <n v="62"/>
    <m/>
    <m/>
    <x v="1"/>
    <d v="2019-07-30T09:06:05.000"/>
    <s v="RT @OEG_Offshore: Do you need to rent or buy #DNV271 mini containers to store and transport goods #offshore?  Contact OEG Offshore today fo…"/>
    <m/>
    <m/>
    <x v="24"/>
    <m/>
    <s v="http://pbs.twimg.com/profile_images/2274372965/t2f45l95cyics01g76ic_normal.jpeg"/>
    <x v="39"/>
    <s v="https://twitter.com/#!/offshorewords/status/1156128820883271681"/>
    <m/>
    <m/>
    <s v="1156128820883271681"/>
    <m/>
    <b v="0"/>
    <n v="0"/>
    <s v=""/>
    <b v="0"/>
    <s v="en"/>
    <m/>
    <s v=""/>
    <b v="0"/>
    <n v="2"/>
    <s v="1151443728395116545"/>
    <s v="Twitter for iPhone"/>
    <b v="0"/>
    <s v="1151443728395116545"/>
    <s v="Tweet"/>
    <n v="0"/>
    <n v="0"/>
    <m/>
    <m/>
    <m/>
    <m/>
    <m/>
    <m/>
    <m/>
    <m/>
    <n v="1"/>
    <s v="17"/>
    <s v="17"/>
    <n v="0"/>
    <n v="0"/>
    <n v="0"/>
    <n v="0"/>
    <n v="0"/>
    <n v="0"/>
    <n v="23"/>
    <n v="100"/>
    <n v="23"/>
  </r>
  <r>
    <s v="jb_in_motion"/>
    <s v="ncpolicywatch"/>
    <m/>
    <m/>
    <m/>
    <m/>
    <m/>
    <m/>
    <m/>
    <m/>
    <s v="No"/>
    <n v="63"/>
    <m/>
    <m/>
    <x v="1"/>
    <d v="2019-07-30T13:13:44.000"/>
    <s v="RT @ColeToon: COLETOON: What lurks beneath. https://t.co/tepcZ0gfWs @NCPolicyWatch #NCPol #OffshoreDrilling #renewableenergy"/>
    <s v="http://www.ncpolicywatch.com/2019/07/29/just-when-you-thought-it-was-safe-to-go-back-in-the-water/"/>
    <s v="ncpolicywatch.com"/>
    <x v="25"/>
    <m/>
    <s v="http://pbs.twimg.com/profile_images/1086953372756914177/g2db6bik_normal.jpg"/>
    <x v="40"/>
    <s v="https://twitter.com/#!/jb_in_motion/status/1156191144285474816"/>
    <m/>
    <m/>
    <s v="1156191144285474816"/>
    <m/>
    <b v="0"/>
    <n v="0"/>
    <s v=""/>
    <b v="0"/>
    <s v="en"/>
    <m/>
    <s v=""/>
    <b v="0"/>
    <n v="0"/>
    <s v="1156184890238558208"/>
    <s v="Twitter Web Client"/>
    <b v="0"/>
    <s v="1156184890238558208"/>
    <s v="Tweet"/>
    <n v="0"/>
    <n v="0"/>
    <m/>
    <m/>
    <m/>
    <m/>
    <m/>
    <m/>
    <m/>
    <m/>
    <n v="1"/>
    <s v="7"/>
    <s v="7"/>
    <m/>
    <m/>
    <m/>
    <m/>
    <m/>
    <m/>
    <m/>
    <m/>
    <m/>
  </r>
  <r>
    <s v="miti_vigliero"/>
    <s v="ncpolicywatch"/>
    <m/>
    <m/>
    <m/>
    <m/>
    <m/>
    <m/>
    <m/>
    <m/>
    <s v="No"/>
    <n v="65"/>
    <m/>
    <m/>
    <x v="1"/>
    <d v="2019-07-30T13:34:41.000"/>
    <s v="RT @ColeToon: COLETOON: What lurks beneath. https://t.co/tepcZ0gfWs @NCPolicyWatch #NCPol #OffshoreDrilling #renewableenergy"/>
    <s v="http://www.ncpolicywatch.com/2019/07/29/just-when-you-thought-it-was-safe-to-go-back-in-the-water/"/>
    <s v="ncpolicywatch.com"/>
    <x v="25"/>
    <m/>
    <s v="http://pbs.twimg.com/profile_images/824652556186030080/fcq7UMmK_normal.jpg"/>
    <x v="41"/>
    <s v="https://twitter.com/#!/miti_vigliero/status/1156196417133785088"/>
    <m/>
    <m/>
    <s v="1156196417133785088"/>
    <m/>
    <b v="0"/>
    <n v="0"/>
    <s v=""/>
    <b v="0"/>
    <s v="en"/>
    <m/>
    <s v=""/>
    <b v="0"/>
    <n v="0"/>
    <s v="1156184890238558208"/>
    <s v="Twitter Web App"/>
    <b v="0"/>
    <s v="1156184890238558208"/>
    <s v="Tweet"/>
    <n v="0"/>
    <n v="0"/>
    <m/>
    <m/>
    <m/>
    <m/>
    <m/>
    <m/>
    <m/>
    <m/>
    <n v="1"/>
    <s v="7"/>
    <s v="7"/>
    <m/>
    <m/>
    <m/>
    <m/>
    <m/>
    <m/>
    <m/>
    <m/>
    <m/>
  </r>
  <r>
    <s v="ncpolicywatch"/>
    <s v="ncpolicywatch"/>
    <m/>
    <m/>
    <m/>
    <m/>
    <m/>
    <m/>
    <m/>
    <m/>
    <s v="No"/>
    <n v="67"/>
    <m/>
    <m/>
    <x v="0"/>
    <d v="2019-07-19T12:00:17.000"/>
    <s v="Offshore drilling firm asks Trump administration to overrule NC DEQ, approve #seismic testing | NC Policy Watch https://t.co/kk8pHQt0Bd #ncga #ncpol #ncdeq #offshoredrilling"/>
    <s v="http://www.ncpolicywatch.com/2019/07/19/offshore-drilling-firm-asks-trump-administration-to-overrule-nc-deq-approve-seismic-testing/"/>
    <s v="ncpolicywatch.com"/>
    <x v="26"/>
    <m/>
    <s v="http://pbs.twimg.com/profile_images/835555298018529281/vQ6DAfyp_normal.jpg"/>
    <x v="42"/>
    <s v="https://twitter.com/#!/ncpolicywatch/status/1152186393587830791"/>
    <m/>
    <m/>
    <s v="1152186393587830791"/>
    <m/>
    <b v="0"/>
    <n v="1"/>
    <s v=""/>
    <b v="0"/>
    <s v="en"/>
    <m/>
    <s v=""/>
    <b v="0"/>
    <n v="3"/>
    <s v=""/>
    <s v="Hootsuite Inc."/>
    <b v="0"/>
    <s v="1152186393587830791"/>
    <s v="Retweet"/>
    <n v="0"/>
    <n v="0"/>
    <m/>
    <m/>
    <m/>
    <m/>
    <m/>
    <m/>
    <m/>
    <m/>
    <n v="1"/>
    <s v="7"/>
    <s v="7"/>
    <n v="2"/>
    <n v="10"/>
    <n v="0"/>
    <n v="0"/>
    <n v="0"/>
    <n v="0"/>
    <n v="18"/>
    <n v="90"/>
    <n v="20"/>
  </r>
  <r>
    <s v="coletoon"/>
    <s v="ncpolicywatch"/>
    <m/>
    <m/>
    <m/>
    <m/>
    <m/>
    <m/>
    <m/>
    <m/>
    <s v="No"/>
    <n v="68"/>
    <m/>
    <m/>
    <x v="1"/>
    <d v="2019-07-30T12:48:53.000"/>
    <s v="COLETOON: What lurks beneath. https://t.co/tepcZ0gfWs @NCPolicyWatch #NCPol #OffshoreDrilling #renewableenergy"/>
    <s v="http://www.ncpolicywatch.com/2019/07/29/just-when-you-thought-it-was-safe-to-go-back-in-the-water/"/>
    <s v="ncpolicywatch.com"/>
    <x v="25"/>
    <m/>
    <s v="http://pbs.twimg.com/profile_images/1087740625867423745/_nrFCUh4_normal.jpg"/>
    <x v="43"/>
    <s v="https://twitter.com/#!/coletoon/status/1156184890238558208"/>
    <m/>
    <m/>
    <s v="1156184890238558208"/>
    <m/>
    <b v="0"/>
    <n v="0"/>
    <s v=""/>
    <b v="0"/>
    <s v="en"/>
    <m/>
    <s v=""/>
    <b v="0"/>
    <n v="0"/>
    <s v=""/>
    <s v="Twitter Web App"/>
    <b v="0"/>
    <s v="1156184890238558208"/>
    <s v="Tweet"/>
    <n v="0"/>
    <n v="0"/>
    <m/>
    <m/>
    <m/>
    <m/>
    <m/>
    <m/>
    <m/>
    <m/>
    <n v="1"/>
    <s v="7"/>
    <s v="7"/>
    <n v="0"/>
    <n v="0"/>
    <n v="0"/>
    <n v="0"/>
    <n v="0"/>
    <n v="0"/>
    <n v="8"/>
    <n v="100"/>
    <n v="8"/>
  </r>
  <r>
    <s v="harrybrautt"/>
    <s v="ncpolicywatch"/>
    <m/>
    <m/>
    <m/>
    <m/>
    <m/>
    <m/>
    <m/>
    <m/>
    <s v="No"/>
    <n v="69"/>
    <m/>
    <m/>
    <x v="1"/>
    <d v="2019-07-30T14:25:07.000"/>
    <s v="RT @ColeToon: COLETOON: What lurks beneath. https://t.co/tepcZ0gfWs @NCPolicyWatch #NCPol #OffshoreDrilling #renewableenergy"/>
    <s v="http://www.ncpolicywatch.com/2019/07/29/just-when-you-thought-it-was-safe-to-go-back-in-the-water/"/>
    <s v="ncpolicywatch.com"/>
    <x v="25"/>
    <m/>
    <s v="http://pbs.twimg.com/profile_images/1060918098503421952/hp12uhs2_normal.jpg"/>
    <x v="44"/>
    <s v="https://twitter.com/#!/harrybrautt/status/1156209107713609730"/>
    <m/>
    <m/>
    <s v="1156209107713609730"/>
    <m/>
    <b v="0"/>
    <n v="0"/>
    <s v=""/>
    <b v="0"/>
    <s v="en"/>
    <m/>
    <s v=""/>
    <b v="0"/>
    <n v="0"/>
    <s v="1156184890238558208"/>
    <s v="Twitter Web App"/>
    <b v="0"/>
    <s v="1156184890238558208"/>
    <s v="Tweet"/>
    <n v="0"/>
    <n v="0"/>
    <m/>
    <m/>
    <m/>
    <m/>
    <m/>
    <m/>
    <m/>
    <m/>
    <n v="1"/>
    <s v="7"/>
    <s v="7"/>
    <m/>
    <m/>
    <m/>
    <m/>
    <m/>
    <m/>
    <m/>
    <m/>
    <m/>
  </r>
  <r>
    <s v="mark3ds"/>
    <s v="uscg"/>
    <m/>
    <m/>
    <m/>
    <m/>
    <m/>
    <m/>
    <m/>
    <m/>
    <s v="No"/>
    <n v="71"/>
    <m/>
    <m/>
    <x v="1"/>
    <d v="2019-07-30T15:54:07.000"/>
    <s v="@SCS_Disputes @jmohanmalik @USCG #SouthChinaSea #China #Vietnam #CoastGuard #oil #offshoredrilling #ASEAN #EEZ https://t.co/tExjctKDI8"/>
    <s v="https://twitter.com/IndoPac_Info/status/1156225113936633863"/>
    <s v="twitter.com"/>
    <x v="27"/>
    <m/>
    <s v="http://pbs.twimg.com/profile_images/3610373060/70f7c3166b8a323771ca3cae6f33d00b_normal.png"/>
    <x v="45"/>
    <s v="https://twitter.com/#!/mark3ds/status/1156231506530095106"/>
    <m/>
    <m/>
    <s v="1156231506530095106"/>
    <s v="1152294342607945729"/>
    <b v="0"/>
    <n v="0"/>
    <s v="1242570896"/>
    <b v="1"/>
    <s v="und"/>
    <m/>
    <s v="1156225113936633863"/>
    <b v="0"/>
    <n v="0"/>
    <s v=""/>
    <s v="Twitter Web App"/>
    <b v="0"/>
    <s v="1152294342607945729"/>
    <s v="Tweet"/>
    <n v="0"/>
    <n v="0"/>
    <m/>
    <m/>
    <m/>
    <m/>
    <m/>
    <m/>
    <m/>
    <m/>
    <n v="1"/>
    <s v="9"/>
    <s v="9"/>
    <m/>
    <m/>
    <m/>
    <m/>
    <m/>
    <m/>
    <m/>
    <m/>
    <m/>
  </r>
  <r>
    <s v="waterkeeper"/>
    <s v="waterkeeper"/>
    <m/>
    <m/>
    <m/>
    <m/>
    <m/>
    <m/>
    <m/>
    <m/>
    <s v="No"/>
    <n v="74"/>
    <m/>
    <m/>
    <x v="0"/>
    <d v="2019-07-26T17:04:32.000"/>
    <s v="Help defend our coasts against #offshoredrilling. Make a quick call to your Representative today: https://t.co/4tiXKFIdtH"/>
    <s v="https://waterkeeper.org/call-for-our-coasts-and-climate/"/>
    <s v="waterkeeper.org"/>
    <x v="2"/>
    <m/>
    <s v="http://pbs.twimg.com/profile_images/1076161492997664768/nfa1AnOF_normal.jpg"/>
    <x v="46"/>
    <s v="https://twitter.com/#!/waterkeeper/status/1154799675574280193"/>
    <m/>
    <m/>
    <s v="1154799675574280193"/>
    <m/>
    <b v="0"/>
    <n v="1"/>
    <s v=""/>
    <b v="0"/>
    <s v="en"/>
    <m/>
    <s v=""/>
    <b v="0"/>
    <n v="2"/>
    <s v=""/>
    <s v="AgoraPulse Manager"/>
    <b v="0"/>
    <s v="1154799675574280193"/>
    <s v="Tweet"/>
    <n v="0"/>
    <n v="0"/>
    <m/>
    <m/>
    <m/>
    <m/>
    <m/>
    <m/>
    <m/>
    <m/>
    <n v="1"/>
    <s v="6"/>
    <s v="6"/>
    <n v="0"/>
    <n v="0"/>
    <n v="0"/>
    <n v="0"/>
    <n v="0"/>
    <n v="0"/>
    <n v="14"/>
    <n v="100"/>
    <n v="14"/>
  </r>
  <r>
    <s v="waterkeeperscp"/>
    <s v="waterkeeper"/>
    <m/>
    <m/>
    <m/>
    <m/>
    <m/>
    <m/>
    <m/>
    <m/>
    <s v="No"/>
    <n v="75"/>
    <m/>
    <m/>
    <x v="1"/>
    <d v="2019-07-29T18:30:12.000"/>
    <s v="RT @Waterkeeper: Defend our coasts against offshore drilling! Make a quick call to your Representative today:… https://t.co/kfHA61nftG"/>
    <s v="https://twitter.com/i/web/status/1155908397776166912"/>
    <s v="twitter.com"/>
    <x v="1"/>
    <m/>
    <s v="http://pbs.twimg.com/profile_images/504735320609263616/f0na-FhE_normal.jpeg"/>
    <x v="47"/>
    <s v="https://twitter.com/#!/waterkeeperscp/status/1155908397776166912"/>
    <m/>
    <m/>
    <s v="1155908397776166912"/>
    <m/>
    <b v="0"/>
    <n v="0"/>
    <s v=""/>
    <b v="0"/>
    <s v="en"/>
    <m/>
    <s v=""/>
    <b v="0"/>
    <n v="0"/>
    <s v=""/>
    <s v="Hootsuite Inc."/>
    <b v="1"/>
    <s v="1155908397776166912"/>
    <s v="Tweet"/>
    <n v="0"/>
    <n v="0"/>
    <m/>
    <m/>
    <m/>
    <m/>
    <m/>
    <m/>
    <m/>
    <m/>
    <n v="1"/>
    <s v="6"/>
    <s v="6"/>
    <n v="0"/>
    <n v="0"/>
    <n v="0"/>
    <n v="0"/>
    <n v="0"/>
    <n v="0"/>
    <n v="16"/>
    <n v="100"/>
    <n v="16"/>
  </r>
  <r>
    <s v="creativegmspage"/>
    <s v="waterkeeper"/>
    <m/>
    <m/>
    <m/>
    <m/>
    <m/>
    <m/>
    <m/>
    <m/>
    <s v="No"/>
    <n v="76"/>
    <m/>
    <m/>
    <x v="1"/>
    <d v="2019-07-30T17:55:30.000"/>
    <s v="RT @WaterkeepersCP: RT @Waterkeeper: Defend our coasts against offshore drilling! Make a quick call to your Representative today: https://t…"/>
    <m/>
    <m/>
    <x v="1"/>
    <m/>
    <s v="http://pbs.twimg.com/profile_images/839757469496729600/oTM_j9XZ_normal.jpg"/>
    <x v="48"/>
    <s v="https://twitter.com/#!/creativegmspage/status/1156262054019252224"/>
    <m/>
    <m/>
    <s v="1156262054019252224"/>
    <m/>
    <b v="0"/>
    <n v="0"/>
    <s v=""/>
    <b v="0"/>
    <s v="en"/>
    <m/>
    <s v=""/>
    <b v="0"/>
    <n v="1"/>
    <s v="1155908397776166912"/>
    <s v="Twitter for iPhone"/>
    <b v="0"/>
    <s v="1155908397776166912"/>
    <s v="Tweet"/>
    <n v="0"/>
    <n v="0"/>
    <m/>
    <m/>
    <m/>
    <m/>
    <m/>
    <m/>
    <m/>
    <m/>
    <n v="1"/>
    <s v="6"/>
    <s v="6"/>
    <m/>
    <m/>
    <m/>
    <m/>
    <m/>
    <m/>
    <m/>
    <m/>
    <m/>
  </r>
  <r>
    <s v="kenirienks"/>
    <s v="surfrider"/>
    <m/>
    <m/>
    <m/>
    <m/>
    <m/>
    <m/>
    <m/>
    <m/>
    <s v="No"/>
    <n v="78"/>
    <m/>
    <m/>
    <x v="1"/>
    <d v="2019-07-30T22:46:57.000"/>
    <s v="Thank you @drkyle4congress for your continued support of human &amp;amp; environmental health! Honored to have you at @cfsurfrider @Surfrider   opposition to #offshoredrilling !"/>
    <m/>
    <m/>
    <x v="2"/>
    <m/>
    <s v="http://pbs.twimg.com/profile_images/817767683131396100/7xyIiegx_normal.jpg"/>
    <x v="49"/>
    <s v="https://twitter.com/#!/kenirienks/status/1156335398270001152"/>
    <m/>
    <m/>
    <s v="1156335398270001152"/>
    <m/>
    <b v="0"/>
    <n v="1"/>
    <s v=""/>
    <b v="0"/>
    <s v="en"/>
    <m/>
    <s v=""/>
    <b v="0"/>
    <n v="0"/>
    <s v=""/>
    <s v="Twitter for Android"/>
    <b v="0"/>
    <s v="1156335398270001152"/>
    <s v="Tweet"/>
    <n v="0"/>
    <n v="0"/>
    <m/>
    <m/>
    <m/>
    <m/>
    <m/>
    <m/>
    <m/>
    <m/>
    <n v="1"/>
    <s v="8"/>
    <s v="8"/>
    <m/>
    <m/>
    <m/>
    <m/>
    <m/>
    <m/>
    <m/>
    <m/>
    <m/>
  </r>
  <r>
    <s v="rtbayarea"/>
    <s v="danbacher"/>
    <m/>
    <m/>
    <m/>
    <m/>
    <m/>
    <m/>
    <m/>
    <m/>
    <s v="No"/>
    <n v="81"/>
    <m/>
    <m/>
    <x v="1"/>
    <d v="2019-07-31T13:11:22.000"/>
    <s v="RT @DanBacher: Until NGOs are willing to discuss how a #BigOil lobbyist was able to chair a task force to create so-called #marineprotected…"/>
    <m/>
    <m/>
    <x v="28"/>
    <m/>
    <s v="http://pbs.twimg.com/profile_images/890354480855699457/2UsqY7fj_normal.jpg"/>
    <x v="50"/>
    <s v="https://twitter.com/#!/rtbayarea/status/1156552935934791681"/>
    <m/>
    <m/>
    <s v="1156552935934791681"/>
    <m/>
    <b v="0"/>
    <n v="0"/>
    <s v=""/>
    <b v="0"/>
    <s v="en"/>
    <m/>
    <s v=""/>
    <b v="0"/>
    <n v="6"/>
    <s v="1156438856243146752"/>
    <s v="Twitter for iPhone"/>
    <b v="0"/>
    <s v="1156438856243146752"/>
    <s v="Tweet"/>
    <n v="0"/>
    <n v="0"/>
    <m/>
    <m/>
    <m/>
    <m/>
    <m/>
    <m/>
    <m/>
    <m/>
    <n v="1"/>
    <s v="5"/>
    <s v="5"/>
    <n v="1"/>
    <n v="4.166666666666667"/>
    <n v="0"/>
    <n v="0"/>
    <n v="0"/>
    <n v="0"/>
    <n v="23"/>
    <n v="95.83333333333333"/>
    <n v="24"/>
  </r>
  <r>
    <s v="noobot9"/>
    <s v="sentinelcolo"/>
    <m/>
    <m/>
    <m/>
    <m/>
    <m/>
    <m/>
    <m/>
    <m/>
    <s v="No"/>
    <n v="82"/>
    <m/>
    <m/>
    <x v="1"/>
    <d v="2019-07-31T13:37:13.000"/>
    <s v="RT @SentinelColo: Toon in Wednesday - A look at the world Wednesday through the eyes of political cartoonists from across the globe - Senti…"/>
    <m/>
    <m/>
    <x v="1"/>
    <m/>
    <s v="http://pbs.twimg.com/profile_images/1138787236521041920/vDJYky-W_normal.png"/>
    <x v="51"/>
    <s v="https://twitter.com/#!/noobot9/status/1156559444097900545"/>
    <m/>
    <m/>
    <s v="1156559444097900545"/>
    <m/>
    <b v="0"/>
    <n v="0"/>
    <s v=""/>
    <b v="0"/>
    <s v="en"/>
    <m/>
    <s v=""/>
    <b v="0"/>
    <n v="1"/>
    <s v="1156559216062193664"/>
    <s v="TweetBud"/>
    <b v="0"/>
    <s v="1156559216062193664"/>
    <s v="Tweet"/>
    <n v="0"/>
    <n v="0"/>
    <m/>
    <m/>
    <m/>
    <m/>
    <m/>
    <m/>
    <m/>
    <m/>
    <n v="1"/>
    <s v="16"/>
    <s v="16"/>
    <n v="0"/>
    <n v="0"/>
    <n v="0"/>
    <n v="0"/>
    <n v="0"/>
    <n v="0"/>
    <n v="22"/>
    <n v="100"/>
    <n v="22"/>
  </r>
  <r>
    <s v="presenteorg"/>
    <s v="danbacher"/>
    <m/>
    <m/>
    <m/>
    <m/>
    <m/>
    <m/>
    <m/>
    <m/>
    <s v="No"/>
    <n v="83"/>
    <m/>
    <m/>
    <x v="1"/>
    <d v="2019-07-31T17:08:23.000"/>
    <s v="RT @DanBacher: Until NGOs are willing to discuss how a #BigOil lobbyist was able to chair a task force to create so-called #marineprotected…"/>
    <m/>
    <m/>
    <x v="28"/>
    <m/>
    <s v="http://pbs.twimg.com/profile_images/887471203815792640/SVB8fhXE_normal.jpg"/>
    <x v="52"/>
    <s v="https://twitter.com/#!/presenteorg/status/1156612585732497409"/>
    <m/>
    <m/>
    <s v="1156612585732497409"/>
    <m/>
    <b v="0"/>
    <n v="0"/>
    <s v=""/>
    <b v="0"/>
    <s v="en"/>
    <m/>
    <s v=""/>
    <b v="0"/>
    <n v="6"/>
    <s v="1156438856243146752"/>
    <s v="Twitter for iPhone"/>
    <b v="0"/>
    <s v="1156438856243146752"/>
    <s v="Tweet"/>
    <n v="0"/>
    <n v="0"/>
    <m/>
    <m/>
    <m/>
    <m/>
    <m/>
    <m/>
    <m/>
    <m/>
    <n v="1"/>
    <s v="5"/>
    <s v="5"/>
    <n v="1"/>
    <n v="4.166666666666667"/>
    <n v="0"/>
    <n v="0"/>
    <n v="0"/>
    <n v="0"/>
    <n v="23"/>
    <n v="95.83333333333333"/>
    <n v="24"/>
  </r>
  <r>
    <s v="sentinelcolo"/>
    <s v="sentinelcolo"/>
    <m/>
    <m/>
    <m/>
    <m/>
    <m/>
    <m/>
    <m/>
    <m/>
    <s v="No"/>
    <n v="84"/>
    <m/>
    <m/>
    <x v="0"/>
    <d v="2019-07-31T13:36:19.000"/>
    <s v="Toon in Wednesday - A look at the world Wednesday through the eyes of political cartoonists from across the globe - Sentinel Colorado https://t.co/vbJtYjvlVL _x000a__x000a_#Cartoons #COpolitics #OffShoreDrilling #Brexit #TrumpLies #TrumpRacism #MuellerTestimony #InsulinCosts #MoscowMitch https://t.co/KjxQifPJtY"/>
    <s v="http://ow.ly/QLBA30pg3T6"/>
    <s v="ow.ly"/>
    <x v="29"/>
    <s v="https://pbs.twimg.com/media/EAzseksXoAAJwvF.jpg"/>
    <s v="https://pbs.twimg.com/media/EAzseksXoAAJwvF.jpg"/>
    <x v="53"/>
    <s v="https://twitter.com/#!/sentinelcolo/status/1156559216062193664"/>
    <m/>
    <m/>
    <s v="1156559216062193664"/>
    <m/>
    <b v="0"/>
    <n v="0"/>
    <s v=""/>
    <b v="0"/>
    <s v="en"/>
    <m/>
    <s v=""/>
    <b v="0"/>
    <n v="1"/>
    <s v=""/>
    <s v="Hootsuite Inc."/>
    <b v="0"/>
    <s v="1156559216062193664"/>
    <s v="Tweet"/>
    <n v="0"/>
    <n v="0"/>
    <m/>
    <m/>
    <m/>
    <m/>
    <m/>
    <m/>
    <m/>
    <m/>
    <n v="2"/>
    <s v="16"/>
    <s v="16"/>
    <n v="0"/>
    <n v="0"/>
    <n v="0"/>
    <n v="0"/>
    <n v="0"/>
    <n v="0"/>
    <n v="30"/>
    <n v="100"/>
    <n v="30"/>
  </r>
  <r>
    <s v="sentinelcolo"/>
    <s v="sentinelcolo"/>
    <m/>
    <m/>
    <m/>
    <m/>
    <m/>
    <m/>
    <m/>
    <m/>
    <s v="No"/>
    <n v="85"/>
    <m/>
    <m/>
    <x v="0"/>
    <d v="2019-07-31T17:35:04.000"/>
    <s v="Toon in Wednesday - A look at the world Wednesday through the eyes of political cartoonists from across the globe -… https://t.co/W2Zoe2JCC7"/>
    <s v="https://twitter.com/i/web/status/1156619300893052930"/>
    <s v="twitter.com"/>
    <x v="1"/>
    <m/>
    <s v="http://pbs.twimg.com/profile_images/1016713726211133440/6i66CetN_normal.jpg"/>
    <x v="54"/>
    <s v="https://twitter.com/#!/sentinelcolo/status/1156619300893052930"/>
    <m/>
    <m/>
    <s v="1156619300893052930"/>
    <m/>
    <b v="0"/>
    <n v="0"/>
    <s v=""/>
    <b v="0"/>
    <s v="en"/>
    <m/>
    <s v=""/>
    <b v="0"/>
    <n v="0"/>
    <s v=""/>
    <s v="Hootsuite Inc."/>
    <b v="1"/>
    <s v="1156619300893052930"/>
    <s v="Tweet"/>
    <n v="0"/>
    <n v="0"/>
    <m/>
    <m/>
    <m/>
    <m/>
    <m/>
    <m/>
    <m/>
    <m/>
    <n v="2"/>
    <s v="16"/>
    <s v="16"/>
    <n v="0"/>
    <n v="0"/>
    <n v="0"/>
    <n v="0"/>
    <n v="0"/>
    <n v="0"/>
    <n v="19"/>
    <n v="100"/>
    <n v="19"/>
  </r>
  <r>
    <s v="pennieopal"/>
    <s v="danbacher"/>
    <m/>
    <m/>
    <m/>
    <m/>
    <m/>
    <m/>
    <m/>
    <m/>
    <s v="No"/>
    <n v="86"/>
    <m/>
    <m/>
    <x v="1"/>
    <d v="2019-07-31T17:50:59.000"/>
    <s v="RT @DanBacher: Until NGOs are willing to discuss how a #BigOil lobbyist was able to chair a task force to create so-called #marineprotected…"/>
    <m/>
    <m/>
    <x v="28"/>
    <m/>
    <s v="http://pbs.twimg.com/profile_images/765069160481034240/vAKBWnCa_normal.jpg"/>
    <x v="55"/>
    <s v="https://twitter.com/#!/pennieopal/status/1156623304993587200"/>
    <m/>
    <m/>
    <s v="1156623304993587200"/>
    <m/>
    <b v="0"/>
    <n v="0"/>
    <s v=""/>
    <b v="0"/>
    <s v="en"/>
    <m/>
    <s v=""/>
    <b v="0"/>
    <n v="6"/>
    <s v="1156438856243146752"/>
    <s v="Twitter for Android"/>
    <b v="0"/>
    <s v="1156438856243146752"/>
    <s v="Tweet"/>
    <n v="0"/>
    <n v="0"/>
    <m/>
    <m/>
    <m/>
    <m/>
    <m/>
    <m/>
    <m/>
    <m/>
    <n v="1"/>
    <s v="5"/>
    <s v="5"/>
    <n v="1"/>
    <n v="4.166666666666667"/>
    <n v="0"/>
    <n v="0"/>
    <n v="0"/>
    <n v="0"/>
    <n v="23"/>
    <n v="95.83333333333333"/>
    <n v="24"/>
  </r>
  <r>
    <s v="merlyn43"/>
    <s v="danbacher"/>
    <m/>
    <m/>
    <m/>
    <m/>
    <m/>
    <m/>
    <m/>
    <m/>
    <s v="No"/>
    <n v="87"/>
    <m/>
    <m/>
    <x v="1"/>
    <d v="2019-07-31T17:57:25.000"/>
    <s v="RT @DanBacher: Until NGOs are willing to discuss how a #BigOil lobbyist was able to chair a task force to create so-called #marineprotected…"/>
    <m/>
    <m/>
    <x v="28"/>
    <m/>
    <s v="http://pbs.twimg.com/profile_images/905109789717303296/KB3aL5K4_normal.jpg"/>
    <x v="56"/>
    <s v="https://twitter.com/#!/merlyn43/status/1156624924083048448"/>
    <m/>
    <m/>
    <s v="1156624924083048448"/>
    <m/>
    <b v="0"/>
    <n v="0"/>
    <s v=""/>
    <b v="0"/>
    <s v="en"/>
    <m/>
    <s v=""/>
    <b v="0"/>
    <n v="6"/>
    <s v="1156438856243146752"/>
    <s v="Twitter for iPhone"/>
    <b v="0"/>
    <s v="1156438856243146752"/>
    <s v="Tweet"/>
    <n v="0"/>
    <n v="0"/>
    <m/>
    <m/>
    <m/>
    <m/>
    <m/>
    <m/>
    <m/>
    <m/>
    <n v="1"/>
    <s v="5"/>
    <s v="5"/>
    <n v="1"/>
    <n v="4.166666666666667"/>
    <n v="0"/>
    <n v="0"/>
    <n v="0"/>
    <n v="0"/>
    <n v="23"/>
    <n v="95.83333333333333"/>
    <n v="24"/>
  </r>
  <r>
    <s v="harley_woody"/>
    <s v="wtkr3"/>
    <m/>
    <m/>
    <m/>
    <m/>
    <m/>
    <m/>
    <m/>
    <m/>
    <s v="No"/>
    <n v="88"/>
    <m/>
    <m/>
    <x v="1"/>
    <d v="2019-07-31T21:11:42.000"/>
    <s v="Local leaders work to keep #offshoredrilling away from Virginia coast https://t.co/QXCcRywRQt via @WTKR3 https://t.co/UeZVUNPBVM"/>
    <s v="https://wtkr.com/2019/07/31/local-leaders-work-to-keep-offshore-drilling-away-from-virginia-coast/?utm_source=dlvr.it&amp;utm_medium=twitter"/>
    <s v="wtkr.com"/>
    <x v="2"/>
    <s v="https://pbs.twimg.com/media/EA1UtL_UYAE4EsU.jpg"/>
    <s v="https://pbs.twimg.com/media/EA1UtL_UYAE4EsU.jpg"/>
    <x v="57"/>
    <s v="https://twitter.com/#!/harley_woody/status/1156673816153612288"/>
    <m/>
    <m/>
    <s v="1156673816153612288"/>
    <m/>
    <b v="0"/>
    <n v="0"/>
    <s v=""/>
    <b v="0"/>
    <s v="en"/>
    <m/>
    <s v=""/>
    <b v="0"/>
    <n v="0"/>
    <s v=""/>
    <s v="dlvr.it"/>
    <b v="0"/>
    <s v="1156673816153612288"/>
    <s v="Tweet"/>
    <n v="0"/>
    <n v="0"/>
    <m/>
    <m/>
    <m/>
    <m/>
    <m/>
    <m/>
    <m/>
    <m/>
    <n v="1"/>
    <s v="15"/>
    <s v="15"/>
    <n v="1"/>
    <n v="8.333333333333334"/>
    <n v="0"/>
    <n v="0"/>
    <n v="0"/>
    <n v="0"/>
    <n v="11"/>
    <n v="91.66666666666667"/>
    <n v="12"/>
  </r>
  <r>
    <s v="idlenomoresfbay"/>
    <s v="danbacher"/>
    <m/>
    <m/>
    <m/>
    <m/>
    <m/>
    <m/>
    <m/>
    <m/>
    <s v="No"/>
    <n v="89"/>
    <m/>
    <m/>
    <x v="1"/>
    <d v="2019-07-31T21:37:27.000"/>
    <s v="RT @DanBacher: Until environmental NGOs are willing to discuss how a #BigOil lobbyist was able to chair the panel to create #marineprotecte…"/>
    <m/>
    <m/>
    <x v="28"/>
    <m/>
    <s v="http://pbs.twimg.com/profile_images/666115836524949504/5Ba6Umce_normal.jpg"/>
    <x v="58"/>
    <s v="https://twitter.com/#!/idlenomoresfbay/status/1156680295833190400"/>
    <m/>
    <m/>
    <s v="1156680295833190400"/>
    <m/>
    <b v="0"/>
    <n v="0"/>
    <s v=""/>
    <b v="0"/>
    <s v="en"/>
    <m/>
    <s v=""/>
    <b v="0"/>
    <n v="2"/>
    <s v="1156448218709807104"/>
    <s v="Twitter Web App"/>
    <b v="0"/>
    <s v="1156448218709807104"/>
    <s v="Tweet"/>
    <n v="0"/>
    <n v="0"/>
    <m/>
    <m/>
    <m/>
    <m/>
    <m/>
    <m/>
    <m/>
    <m/>
    <n v="1"/>
    <s v="5"/>
    <s v="5"/>
    <n v="1"/>
    <n v="4.545454545454546"/>
    <n v="0"/>
    <n v="0"/>
    <n v="0"/>
    <n v="0"/>
    <n v="21"/>
    <n v="95.45454545454545"/>
    <n v="22"/>
  </r>
  <r>
    <s v="y_laresv"/>
    <s v="makmakay"/>
    <m/>
    <m/>
    <m/>
    <m/>
    <m/>
    <m/>
    <m/>
    <m/>
    <s v="No"/>
    <n v="90"/>
    <m/>
    <m/>
    <x v="1"/>
    <d v="2019-08-01T03:27:58.000"/>
    <s v="RT @MakMakay: #Offshoredrilling threatens CA's very way of life. Californians continue to push hard against Trump’s offshore oil expansion…"/>
    <m/>
    <m/>
    <x v="2"/>
    <m/>
    <s v="http://pbs.twimg.com/profile_images/1257667420/Yolanda_Lares_V._normal.jpg"/>
    <x v="59"/>
    <s v="https://twitter.com/#!/y_laresv/status/1156768507540828161"/>
    <m/>
    <m/>
    <s v="1156768507540828161"/>
    <m/>
    <b v="0"/>
    <n v="0"/>
    <s v=""/>
    <b v="0"/>
    <s v="en"/>
    <m/>
    <s v=""/>
    <b v="0"/>
    <n v="8"/>
    <s v="1156660804822847489"/>
    <s v="Twitter Web App"/>
    <b v="0"/>
    <s v="1156660804822847489"/>
    <s v="Tweet"/>
    <n v="0"/>
    <n v="0"/>
    <m/>
    <m/>
    <m/>
    <m/>
    <m/>
    <m/>
    <m/>
    <m/>
    <n v="1"/>
    <s v="3"/>
    <s v="3"/>
    <n v="1"/>
    <n v="5"/>
    <n v="1"/>
    <n v="5"/>
    <n v="0"/>
    <n v="0"/>
    <n v="18"/>
    <n v="90"/>
    <n v="20"/>
  </r>
  <r>
    <s v="technavio"/>
    <s v="novglobal"/>
    <m/>
    <m/>
    <m/>
    <m/>
    <m/>
    <m/>
    <m/>
    <m/>
    <s v="No"/>
    <n v="91"/>
    <m/>
    <m/>
    <x v="1"/>
    <d v="2019-07-18T15:50:06.000"/>
    <s v="#managedpressuredrilling market is fragmented, and the degree of fragmentation will remain same by 2023. _x000a__x000a_Read our report@ https://t.co/XbNN9vrP3N to understand the market. _x000a__x000a_@NOVGlobal _x000a__x000a_#onshoredrilling #offshoredrilling #oilandgas #oilrigs #crudeoil #oilwells https://t.co/VsFEsztkiU"/>
    <s v="https://www.technavio.com/report/global-managed-pressure-drilling-market-industry-analysis?utm_source=social&amp;utm_medium=twitter&amp;utm_campaign=julyrfs&amp;utm_content=IRTNTR31690"/>
    <s v="technavio.com"/>
    <x v="30"/>
    <s v="https://pbs.twimg.com/media/D_xObnuXkAApvwr.jpg"/>
    <s v="https://pbs.twimg.com/media/D_xObnuXkAApvwr.jpg"/>
    <x v="60"/>
    <s v="https://twitter.com/#!/technavio/status/1151881842867527680"/>
    <m/>
    <m/>
    <s v="1151881842867527680"/>
    <m/>
    <b v="0"/>
    <n v="1"/>
    <s v=""/>
    <b v="0"/>
    <s v="en"/>
    <m/>
    <s v=""/>
    <b v="0"/>
    <n v="1"/>
    <s v=""/>
    <s v="Hootsuite Inc."/>
    <b v="0"/>
    <s v="1151881842867527680"/>
    <s v="Retweet"/>
    <n v="0"/>
    <n v="0"/>
    <m/>
    <m/>
    <m/>
    <m/>
    <m/>
    <m/>
    <m/>
    <m/>
    <n v="1"/>
    <s v="11"/>
    <s v="11"/>
    <n v="0"/>
    <n v="0"/>
    <n v="1"/>
    <n v="3.5714285714285716"/>
    <n v="0"/>
    <n v="0"/>
    <n v="27"/>
    <n v="96.42857142857143"/>
    <n v="28"/>
  </r>
  <r>
    <s v="technavio"/>
    <s v="bhgeco"/>
    <m/>
    <m/>
    <m/>
    <m/>
    <m/>
    <m/>
    <m/>
    <m/>
    <s v="No"/>
    <n v="92"/>
    <m/>
    <m/>
    <x v="1"/>
    <d v="2019-07-17T15:00:42.000"/>
    <s v="The sales of #pumpjack  is on rise due to the innovations in pump jack units and declining cost of raw materials. Looking at trends, we forecast that market will accelerate at a CAGR of 5%. Read our report@ https://t.co/RdqutYkkSR_x000a__x000a_@BHGECO _x000a__x000a_#offshoredrilling #oilreservoir https://t.co/ZafL52rb2h"/>
    <s v="http://bit.do/eZXRM"/>
    <s v="bit.do"/>
    <x v="31"/>
    <s v="https://pbs.twimg.com/media/D_r5iN7WkAEDS05.jpg"/>
    <s v="https://pbs.twimg.com/media/D_r5iN7WkAEDS05.jpg"/>
    <x v="61"/>
    <s v="https://twitter.com/#!/technavio/status/1151507023319752704"/>
    <m/>
    <m/>
    <s v="1151507023319752704"/>
    <m/>
    <b v="0"/>
    <n v="0"/>
    <s v=""/>
    <b v="0"/>
    <s v="en"/>
    <m/>
    <s v=""/>
    <b v="0"/>
    <n v="1"/>
    <s v=""/>
    <s v="Hootsuite Inc."/>
    <b v="0"/>
    <s v="1151507023319752704"/>
    <s v="Retweet"/>
    <n v="0"/>
    <n v="0"/>
    <m/>
    <m/>
    <m/>
    <m/>
    <m/>
    <m/>
    <m/>
    <m/>
    <n v="2"/>
    <s v="11"/>
    <s v="11"/>
    <n v="0"/>
    <n v="0"/>
    <n v="1"/>
    <n v="2.4390243902439024"/>
    <n v="0"/>
    <n v="0"/>
    <n v="40"/>
    <n v="97.5609756097561"/>
    <n v="41"/>
  </r>
  <r>
    <s v="technavio"/>
    <s v="bhgeco"/>
    <m/>
    <m/>
    <m/>
    <m/>
    <m/>
    <m/>
    <m/>
    <m/>
    <s v="No"/>
    <n v="93"/>
    <m/>
    <m/>
    <x v="1"/>
    <d v="2019-08-01T14:10:06.000"/>
    <s v="The sales of #pumpjack  is rising due to the innovations in pump jack units. _x000a_Looking at trends, we forecast that market will grow at a CAGR of 5%. _x000a__x000a_Read our report@ https://t.co/RdqutYkkSR _x000a__x000a_@BHGECO _x000a__x000a_#onshoredrilling #offshoredrilling #oilextraction https://t.co/WQjAQwrqIO"/>
    <s v="http://bit.do/eZXRM"/>
    <s v="bit.do"/>
    <x v="32"/>
    <s v="https://pbs.twimg.com/media/EA49zIAXUAA4Aff.jpg"/>
    <s v="https://pbs.twimg.com/media/EA49zIAXUAA4Aff.jpg"/>
    <x v="62"/>
    <s v="https://twitter.com/#!/technavio/status/1156930105404526593"/>
    <m/>
    <m/>
    <s v="1156930105404526593"/>
    <m/>
    <b v="0"/>
    <n v="0"/>
    <s v=""/>
    <b v="0"/>
    <s v="en"/>
    <m/>
    <s v=""/>
    <b v="0"/>
    <n v="0"/>
    <s v=""/>
    <s v="Hootsuite Inc."/>
    <b v="0"/>
    <s v="1156930105404526593"/>
    <s v="Tweet"/>
    <n v="0"/>
    <n v="0"/>
    <m/>
    <m/>
    <m/>
    <m/>
    <m/>
    <m/>
    <m/>
    <m/>
    <n v="2"/>
    <s v="11"/>
    <s v="11"/>
    <n v="0"/>
    <n v="0"/>
    <n v="0"/>
    <n v="0"/>
    <n v="0"/>
    <n v="0"/>
    <n v="35"/>
    <n v="100"/>
    <n v="35"/>
  </r>
  <r>
    <s v="technavio"/>
    <s v="technavio"/>
    <m/>
    <m/>
    <m/>
    <m/>
    <m/>
    <m/>
    <m/>
    <m/>
    <s v="No"/>
    <n v="94"/>
    <m/>
    <m/>
    <x v="0"/>
    <d v="2019-07-23T19:51:17.000"/>
    <s v="RT @Technavio: #managedpressuredrilling market is fragmented, and the degree of fragmentation will remain same by 2023. _x000a__x000a_Read our report@…"/>
    <m/>
    <m/>
    <x v="33"/>
    <m/>
    <s v="http://pbs.twimg.com/profile_images/909815567007305728/jKde7vgo_normal.jpg"/>
    <x v="63"/>
    <s v="https://twitter.com/#!/technavio/status/1153754474575347712"/>
    <m/>
    <m/>
    <s v="1153754474575347712"/>
    <m/>
    <b v="0"/>
    <n v="0"/>
    <s v=""/>
    <b v="0"/>
    <s v="en"/>
    <m/>
    <s v=""/>
    <b v="0"/>
    <n v="1"/>
    <s v="1151881842867527680"/>
    <s v="Twitter for Android"/>
    <b v="0"/>
    <s v="1151881842867527680"/>
    <s v="Tweet"/>
    <n v="0"/>
    <n v="0"/>
    <m/>
    <m/>
    <m/>
    <m/>
    <m/>
    <m/>
    <m/>
    <m/>
    <n v="2"/>
    <s v="11"/>
    <s v="11"/>
    <n v="0"/>
    <n v="0"/>
    <n v="1"/>
    <n v="5.2631578947368425"/>
    <n v="0"/>
    <n v="0"/>
    <n v="18"/>
    <n v="94.73684210526316"/>
    <n v="19"/>
  </r>
  <r>
    <s v="technavio"/>
    <s v="technavio"/>
    <m/>
    <m/>
    <m/>
    <m/>
    <m/>
    <m/>
    <m/>
    <m/>
    <s v="No"/>
    <n v="95"/>
    <m/>
    <m/>
    <x v="0"/>
    <d v="2019-07-23T19:51:36.000"/>
    <s v="RT @Technavio: The sales of #pumpjack  is on rise due to the innovations in pump jack units and declining cost of raw materials. Looking at…"/>
    <m/>
    <m/>
    <x v="34"/>
    <m/>
    <s v="http://pbs.twimg.com/profile_images/909815567007305728/jKde7vgo_normal.jpg"/>
    <x v="64"/>
    <s v="https://twitter.com/#!/technavio/status/1153754556481753088"/>
    <m/>
    <m/>
    <s v="1153754556481753088"/>
    <m/>
    <b v="0"/>
    <n v="0"/>
    <s v=""/>
    <b v="0"/>
    <s v="en"/>
    <m/>
    <s v=""/>
    <b v="0"/>
    <n v="1"/>
    <s v="1151507023319752704"/>
    <s v="Twitter for Android"/>
    <b v="0"/>
    <s v="1151507023319752704"/>
    <s v="Tweet"/>
    <n v="0"/>
    <n v="0"/>
    <m/>
    <m/>
    <m/>
    <m/>
    <m/>
    <m/>
    <m/>
    <m/>
    <n v="2"/>
    <s v="11"/>
    <s v="11"/>
    <n v="0"/>
    <n v="0"/>
    <n v="1"/>
    <n v="4"/>
    <n v="0"/>
    <n v="0"/>
    <n v="24"/>
    <n v="96"/>
    <n v="25"/>
  </r>
  <r>
    <s v="pointsofjustice"/>
    <s v="danbacher"/>
    <m/>
    <m/>
    <m/>
    <m/>
    <m/>
    <m/>
    <m/>
    <m/>
    <s v="No"/>
    <n v="96"/>
    <m/>
    <m/>
    <x v="1"/>
    <d v="2019-08-01T23:45:11.000"/>
    <s v="RT @DanBacher: Until NGOs are willing to discuss how a #BigOil lobbyist was able to chair a task force to create so-called #marineprotected…"/>
    <m/>
    <m/>
    <x v="28"/>
    <m/>
    <s v="http://pbs.twimg.com/profile_images/670850249716465664/lnev8QyA_normal.jpg"/>
    <x v="65"/>
    <s v="https://twitter.com/#!/pointsofjustice/status/1157074831243747333"/>
    <m/>
    <m/>
    <s v="1157074831243747333"/>
    <m/>
    <b v="0"/>
    <n v="0"/>
    <s v=""/>
    <b v="0"/>
    <s v="en"/>
    <m/>
    <s v=""/>
    <b v="0"/>
    <n v="6"/>
    <s v="1156438856243146752"/>
    <s v="Twitter for iPad"/>
    <b v="0"/>
    <s v="1156438856243146752"/>
    <s v="Tweet"/>
    <n v="0"/>
    <n v="0"/>
    <m/>
    <m/>
    <m/>
    <m/>
    <m/>
    <m/>
    <m/>
    <m/>
    <n v="1"/>
    <s v="5"/>
    <s v="5"/>
    <n v="1"/>
    <n v="4.166666666666667"/>
    <n v="0"/>
    <n v="0"/>
    <n v="0"/>
    <n v="0"/>
    <n v="23"/>
    <n v="95.83333333333333"/>
    <n v="24"/>
  </r>
  <r>
    <s v="stapf"/>
    <s v="stapf"/>
    <m/>
    <m/>
    <m/>
    <m/>
    <m/>
    <m/>
    <m/>
    <m/>
    <s v="No"/>
    <n v="97"/>
    <m/>
    <m/>
    <x v="0"/>
    <d v="2019-08-02T01:00:11.000"/>
    <s v="&quot;Why I'm Fighting Like Hell to Preserve the Ocean&quot;: At the beach, there’s no parking spot for Democrats or Republicans. https://t.co/DFCDQOaAjn  #offshoredrilling #beach #summervacation #energy #coastal"/>
    <s v="https://www.inverse.com/article/58188-joe-cunningham-hr-1941"/>
    <s v="inverse.com"/>
    <x v="35"/>
    <m/>
    <s v="http://pbs.twimg.com/profile_images/806247021149650944/GDcqub_Z_normal.jpg"/>
    <x v="66"/>
    <s v="https://twitter.com/#!/stapf/status/1157093702713692163"/>
    <m/>
    <m/>
    <s v="1157093702713692163"/>
    <m/>
    <b v="0"/>
    <n v="1"/>
    <s v=""/>
    <b v="0"/>
    <s v="en"/>
    <m/>
    <s v=""/>
    <b v="0"/>
    <n v="0"/>
    <s v=""/>
    <s v="Hootsuite Inc."/>
    <b v="0"/>
    <s v="1157093702713692163"/>
    <s v="Tweet"/>
    <n v="0"/>
    <n v="0"/>
    <m/>
    <m/>
    <m/>
    <m/>
    <m/>
    <m/>
    <m/>
    <m/>
    <n v="1"/>
    <s v="2"/>
    <s v="2"/>
    <n v="1"/>
    <n v="3.8461538461538463"/>
    <n v="1"/>
    <n v="3.8461538461538463"/>
    <n v="0"/>
    <n v="0"/>
    <n v="24"/>
    <n v="92.3076923076923"/>
    <n v="26"/>
  </r>
  <r>
    <s v="claudia65186209"/>
    <s v="mckaystewart"/>
    <m/>
    <m/>
    <m/>
    <m/>
    <m/>
    <m/>
    <m/>
    <m/>
    <s v="No"/>
    <n v="98"/>
    <m/>
    <m/>
    <x v="1"/>
    <d v="2019-08-02T01:06:31.000"/>
    <s v="RT @mckaystewart: Say #yestofossilfuels and #offshoredrilling like we do here in California!! https://t.co/EGuYQakXJD"/>
    <s v="https://vimeo.com/347943301"/>
    <s v="vimeo.com"/>
    <x v="17"/>
    <m/>
    <s v="http://pbs.twimg.com/profile_images/1157085696579870720/t2eQZfGg_normal.jpg"/>
    <x v="67"/>
    <s v="https://twitter.com/#!/claudia65186209/status/1157095297853509632"/>
    <m/>
    <m/>
    <s v="1157095297853509632"/>
    <m/>
    <b v="0"/>
    <n v="0"/>
    <s v=""/>
    <b v="0"/>
    <s v="en"/>
    <m/>
    <s v=""/>
    <b v="0"/>
    <n v="10"/>
    <s v="1152731747173335040"/>
    <s v="Twitter Web App"/>
    <b v="0"/>
    <s v="1152731747173335040"/>
    <s v="Tweet"/>
    <n v="0"/>
    <n v="0"/>
    <m/>
    <m/>
    <m/>
    <m/>
    <m/>
    <m/>
    <m/>
    <m/>
    <n v="1"/>
    <s v="1"/>
    <s v="1"/>
    <n v="1"/>
    <n v="8.333333333333334"/>
    <n v="0"/>
    <n v="0"/>
    <n v="0"/>
    <n v="0"/>
    <n v="11"/>
    <n v="91.66666666666667"/>
    <n v="12"/>
  </r>
  <r>
    <s v="lobosolitario1"/>
    <s v="makmakay"/>
    <m/>
    <m/>
    <m/>
    <m/>
    <m/>
    <m/>
    <m/>
    <m/>
    <s v="No"/>
    <n v="99"/>
    <m/>
    <m/>
    <x v="1"/>
    <d v="2019-08-02T01:53:00.000"/>
    <s v="RT @MakMakay: #Offshoredrilling threatens CA's very way of life. Californians continue to push hard against Trump’s offshore oil expansion…"/>
    <m/>
    <m/>
    <x v="2"/>
    <m/>
    <s v="http://pbs.twimg.com/profile_images/938497980029485056/pGzhlhtk_normal.jpg"/>
    <x v="68"/>
    <s v="https://twitter.com/#!/lobosolitario1/status/1157106997285621766"/>
    <m/>
    <m/>
    <s v="1157106997285621766"/>
    <m/>
    <b v="0"/>
    <n v="0"/>
    <s v=""/>
    <b v="0"/>
    <s v="en"/>
    <m/>
    <s v=""/>
    <b v="0"/>
    <n v="8"/>
    <s v="1156660804822847489"/>
    <s v="Twitter Web App"/>
    <b v="0"/>
    <s v="1156660804822847489"/>
    <s v="Tweet"/>
    <n v="0"/>
    <n v="0"/>
    <m/>
    <m/>
    <m/>
    <m/>
    <m/>
    <m/>
    <m/>
    <m/>
    <n v="1"/>
    <s v="3"/>
    <s v="3"/>
    <n v="1"/>
    <n v="5"/>
    <n v="1"/>
    <n v="5"/>
    <n v="0"/>
    <n v="0"/>
    <n v="18"/>
    <n v="90"/>
    <n v="20"/>
  </r>
  <r>
    <s v="lyricsgirl54"/>
    <s v="makmakay"/>
    <m/>
    <m/>
    <m/>
    <m/>
    <m/>
    <m/>
    <m/>
    <m/>
    <s v="No"/>
    <n v="100"/>
    <m/>
    <m/>
    <x v="1"/>
    <d v="2019-08-02T01:54:48.000"/>
    <s v="RT @MakMakay: #Offshoredrilling threatens CA's very way of life. Californians continue to push hard against Trump’s offshore oil expansion…"/>
    <m/>
    <m/>
    <x v="2"/>
    <m/>
    <s v="http://pbs.twimg.com/profile_images/1147255529070186501/zGRBsa6E_normal.png"/>
    <x v="69"/>
    <s v="https://twitter.com/#!/lyricsgirl54/status/1157107447321939968"/>
    <m/>
    <m/>
    <s v="1157107447321939968"/>
    <m/>
    <b v="0"/>
    <n v="0"/>
    <s v=""/>
    <b v="0"/>
    <s v="en"/>
    <m/>
    <s v=""/>
    <b v="0"/>
    <n v="8"/>
    <s v="1156660804822847489"/>
    <s v="Twitter Web App"/>
    <b v="0"/>
    <s v="1156660804822847489"/>
    <s v="Tweet"/>
    <n v="0"/>
    <n v="0"/>
    <m/>
    <m/>
    <m/>
    <m/>
    <m/>
    <m/>
    <m/>
    <m/>
    <n v="1"/>
    <s v="3"/>
    <s v="3"/>
    <n v="1"/>
    <n v="5"/>
    <n v="1"/>
    <n v="5"/>
    <n v="0"/>
    <n v="0"/>
    <n v="18"/>
    <n v="90"/>
    <n v="20"/>
  </r>
  <r>
    <s v="chandriee9"/>
    <s v="ca_waterkeepers"/>
    <m/>
    <m/>
    <m/>
    <m/>
    <m/>
    <m/>
    <m/>
    <m/>
    <s v="No"/>
    <n v="101"/>
    <m/>
    <m/>
    <x v="1"/>
    <d v="2019-08-02T16:51:16.000"/>
    <s v="RT @CA_Waterkeepers: The Trump administration wants to dramatically expand #offshoredrilling in all of our oceans. Call your representative…"/>
    <m/>
    <m/>
    <x v="2"/>
    <m/>
    <s v="http://pbs.twimg.com/profile_images/705610426772381697/jFbt0AnJ_normal.jpg"/>
    <x v="70"/>
    <s v="https://twitter.com/#!/chandriee9/status/1157333053217394690"/>
    <m/>
    <m/>
    <s v="1157333053217394690"/>
    <m/>
    <b v="0"/>
    <n v="0"/>
    <s v=""/>
    <b v="0"/>
    <s v="en"/>
    <m/>
    <s v=""/>
    <b v="0"/>
    <n v="43"/>
    <s v="971503238003306496"/>
    <s v="Twitter for iPhone"/>
    <b v="0"/>
    <s v="971503238003306496"/>
    <s v="Tweet"/>
    <n v="0"/>
    <n v="0"/>
    <m/>
    <m/>
    <m/>
    <m/>
    <m/>
    <m/>
    <m/>
    <m/>
    <n v="1"/>
    <s v="3"/>
    <s v="3"/>
    <n v="1"/>
    <n v="5.555555555555555"/>
    <n v="0"/>
    <n v="0"/>
    <n v="0"/>
    <n v="0"/>
    <n v="17"/>
    <n v="94.44444444444444"/>
    <n v="18"/>
  </r>
  <r>
    <s v="joejoemolloy"/>
    <s v="makmakay"/>
    <m/>
    <m/>
    <m/>
    <m/>
    <m/>
    <m/>
    <m/>
    <m/>
    <s v="No"/>
    <n v="102"/>
    <m/>
    <m/>
    <x v="1"/>
    <d v="2019-08-02T20:43:29.000"/>
    <s v="RT @MakMakay: #Offshoredrilling threatens CA's very way of life. Californians continue to push hard against Trump’s offshore oil expansion…"/>
    <m/>
    <m/>
    <x v="2"/>
    <m/>
    <s v="http://pbs.twimg.com/profile_images/1115283409226600449/dRc0zKiW_normal.jpg"/>
    <x v="71"/>
    <s v="https://twitter.com/#!/joejoemolloy/status/1157391491255455745"/>
    <m/>
    <m/>
    <s v="1157391491255455745"/>
    <m/>
    <b v="0"/>
    <n v="0"/>
    <s v=""/>
    <b v="0"/>
    <s v="en"/>
    <m/>
    <s v=""/>
    <b v="0"/>
    <n v="8"/>
    <s v="1156660804822847489"/>
    <s v="Twitter Web App"/>
    <b v="0"/>
    <s v="1156660804822847489"/>
    <s v="Tweet"/>
    <n v="0"/>
    <n v="0"/>
    <m/>
    <m/>
    <m/>
    <m/>
    <m/>
    <m/>
    <m/>
    <m/>
    <n v="1"/>
    <s v="3"/>
    <s v="3"/>
    <n v="1"/>
    <n v="5"/>
    <n v="1"/>
    <n v="5"/>
    <n v="0"/>
    <n v="0"/>
    <n v="18"/>
    <n v="90"/>
    <n v="20"/>
  </r>
  <r>
    <s v="artytrace"/>
    <s v="makmakay"/>
    <m/>
    <m/>
    <m/>
    <m/>
    <m/>
    <m/>
    <m/>
    <m/>
    <s v="No"/>
    <n v="103"/>
    <m/>
    <m/>
    <x v="1"/>
    <d v="2019-08-02T20:45:55.000"/>
    <s v="RT @MakMakay: #Offshoredrilling threatens CA's very way of life. Californians continue to push hard against Trump’s offshore oil expansion…"/>
    <m/>
    <m/>
    <x v="2"/>
    <m/>
    <s v="http://pbs.twimg.com/profile_images/1060686505822351365/En3y4tsY_normal.jpg"/>
    <x v="72"/>
    <s v="https://twitter.com/#!/artytrace/status/1157392105649692672"/>
    <m/>
    <m/>
    <s v="1157392105649692672"/>
    <m/>
    <b v="0"/>
    <n v="0"/>
    <s v=""/>
    <b v="0"/>
    <s v="en"/>
    <m/>
    <s v=""/>
    <b v="0"/>
    <n v="8"/>
    <s v="1156660804822847489"/>
    <s v="Twitter for Android"/>
    <b v="0"/>
    <s v="1156660804822847489"/>
    <s v="Tweet"/>
    <n v="0"/>
    <n v="0"/>
    <m/>
    <m/>
    <m/>
    <m/>
    <m/>
    <m/>
    <m/>
    <m/>
    <n v="1"/>
    <s v="3"/>
    <s v="3"/>
    <n v="1"/>
    <n v="5"/>
    <n v="1"/>
    <n v="5"/>
    <n v="0"/>
    <n v="0"/>
    <n v="18"/>
    <n v="90"/>
    <n v="20"/>
  </r>
  <r>
    <s v="ca_waterkeepers"/>
    <s v="ca_waterkeepers"/>
    <m/>
    <m/>
    <m/>
    <m/>
    <m/>
    <m/>
    <m/>
    <m/>
    <s v="No"/>
    <n v="104"/>
    <m/>
    <m/>
    <x v="0"/>
    <d v="2018-03-07T21:49:56.000"/>
    <s v="The Trump administration wants to dramatically expand #offshoredrilling in all of our oceans. Call your representative TODAY and tell them “Do not let Trump expand offshore drilling.” Find your Representative: https://t.co/XXyyt2uPsK. #ProtectOurCoasts #protectthepacific https://t.co/ZMKDQdYayF"/>
    <s v="https://ziplook.house.gov/htbin/findrep_house?ZIP="/>
    <s v="house.gov"/>
    <x v="36"/>
    <s v="https://pbs.twimg.com/media/DXt42cnU0AAKcEw.jpg"/>
    <s v="https://pbs.twimg.com/media/DXt42cnU0AAKcEw.jpg"/>
    <x v="73"/>
    <s v="https://twitter.com/#!/ca_waterkeepers/status/971503238003306496"/>
    <m/>
    <m/>
    <s v="971503238003306496"/>
    <m/>
    <b v="0"/>
    <n v="48"/>
    <s v=""/>
    <b v="0"/>
    <s v="en"/>
    <m/>
    <s v=""/>
    <b v="0"/>
    <n v="43"/>
    <s v=""/>
    <s v="Twitter Web Client"/>
    <b v="0"/>
    <s v="971503238003306496"/>
    <s v="Retweet"/>
    <n v="0"/>
    <n v="0"/>
    <m/>
    <m/>
    <m/>
    <m/>
    <m/>
    <m/>
    <m/>
    <m/>
    <n v="2"/>
    <s v="3"/>
    <s v="3"/>
    <n v="2"/>
    <n v="6.25"/>
    <n v="0"/>
    <n v="0"/>
    <n v="0"/>
    <n v="0"/>
    <n v="30"/>
    <n v="93.75"/>
    <n v="32"/>
  </r>
  <r>
    <s v="ca_waterkeepers"/>
    <s v="ca_waterkeepers"/>
    <m/>
    <m/>
    <m/>
    <m/>
    <m/>
    <m/>
    <m/>
    <m/>
    <s v="No"/>
    <n v="105"/>
    <m/>
    <m/>
    <x v="0"/>
    <d v="2019-07-19T22:53:09.000"/>
    <s v="#Offshoredrilling threatens CA's very way of life. Californians continue to push hard against Trump’s offshore oil expansion plan: https://t.co/RbYRA87iLX. https://t.co/Ae26zKm5iD"/>
    <s v="https://cacoastkeeper.org/trumps-greedy-grab-for-the-california-coast/"/>
    <s v="cacoastkeeper.org"/>
    <x v="2"/>
    <s v="https://pbs.twimg.com/media/D_342NHVAAAquSQ.jpg"/>
    <s v="https://pbs.twimg.com/media/D_342NHVAAAquSQ.jpg"/>
    <x v="74"/>
    <s v="https://twitter.com/#!/ca_waterkeepers/status/1152350692926840832"/>
    <m/>
    <m/>
    <s v="1152350692926840832"/>
    <m/>
    <b v="0"/>
    <n v="29"/>
    <s v=""/>
    <b v="0"/>
    <s v="en"/>
    <m/>
    <s v=""/>
    <b v="0"/>
    <n v="29"/>
    <s v=""/>
    <s v="Twitter Web App"/>
    <b v="0"/>
    <s v="1152350692926840832"/>
    <s v="Retweet"/>
    <n v="0"/>
    <n v="0"/>
    <m/>
    <m/>
    <m/>
    <m/>
    <m/>
    <m/>
    <m/>
    <m/>
    <n v="2"/>
    <s v="3"/>
    <s v="3"/>
    <n v="1"/>
    <n v="5.2631578947368425"/>
    <n v="1"/>
    <n v="5.2631578947368425"/>
    <n v="0"/>
    <n v="0"/>
    <n v="17"/>
    <n v="89.47368421052632"/>
    <n v="19"/>
  </r>
  <r>
    <s v="ca_waterkeepers"/>
    <s v="makmakay"/>
    <m/>
    <m/>
    <m/>
    <m/>
    <m/>
    <m/>
    <m/>
    <m/>
    <s v="No"/>
    <n v="106"/>
    <m/>
    <m/>
    <x v="1"/>
    <d v="2019-07-31T22:26:57.000"/>
    <s v="RT @MakMakay: #Offshoredrilling threatens CA's very way of life. Californians continue to push hard against Trump’s offshore oil expansion…"/>
    <m/>
    <m/>
    <x v="2"/>
    <m/>
    <s v="http://pbs.twimg.com/profile_images/811353360062365696/sXanaj3u_normal.jpg"/>
    <x v="75"/>
    <s v="https://twitter.com/#!/ca_waterkeepers/status/1156692754178535424"/>
    <m/>
    <m/>
    <s v="1156692754178535424"/>
    <m/>
    <b v="0"/>
    <n v="0"/>
    <s v=""/>
    <b v="0"/>
    <s v="en"/>
    <m/>
    <s v=""/>
    <b v="0"/>
    <n v="0"/>
    <s v="1156660804822847489"/>
    <s v="Twitter for iPhone"/>
    <b v="0"/>
    <s v="1156660804822847489"/>
    <s v="Tweet"/>
    <n v="0"/>
    <n v="0"/>
    <m/>
    <m/>
    <m/>
    <m/>
    <m/>
    <m/>
    <m/>
    <m/>
    <n v="1"/>
    <s v="3"/>
    <s v="3"/>
    <n v="1"/>
    <n v="5"/>
    <n v="1"/>
    <n v="5"/>
    <n v="0"/>
    <n v="0"/>
    <n v="18"/>
    <n v="90"/>
    <n v="20"/>
  </r>
  <r>
    <s v="onemelek1"/>
    <s v="ca_waterkeepers"/>
    <m/>
    <m/>
    <m/>
    <m/>
    <m/>
    <m/>
    <m/>
    <m/>
    <s v="No"/>
    <n v="107"/>
    <m/>
    <m/>
    <x v="1"/>
    <d v="2019-08-02T21:09:05.000"/>
    <s v="RT @CA_Waterkeepers: #Offshoredrilling threatens CA's very way of life. Californians continue to push hard against Trump’s offshore oil exp…"/>
    <m/>
    <m/>
    <x v="2"/>
    <m/>
    <s v="http://pbs.twimg.com/profile_images/1155672864546271233/0ehH_CBr_normal.jpg"/>
    <x v="76"/>
    <s v="https://twitter.com/#!/onemelek1/status/1157397932095807489"/>
    <m/>
    <m/>
    <s v="1157397932095807489"/>
    <m/>
    <b v="0"/>
    <n v="0"/>
    <s v=""/>
    <b v="0"/>
    <s v="en"/>
    <m/>
    <s v=""/>
    <b v="0"/>
    <n v="29"/>
    <s v="1152350692926840832"/>
    <s v="Twitter for iPhone"/>
    <b v="0"/>
    <s v="1152350692926840832"/>
    <s v="Tweet"/>
    <n v="0"/>
    <n v="0"/>
    <m/>
    <m/>
    <m/>
    <m/>
    <m/>
    <m/>
    <m/>
    <m/>
    <n v="1"/>
    <s v="3"/>
    <s v="3"/>
    <n v="1"/>
    <n v="5"/>
    <n v="1"/>
    <n v="5"/>
    <n v="0"/>
    <n v="0"/>
    <n v="18"/>
    <n v="90"/>
    <n v="20"/>
  </r>
  <r>
    <s v="bastagal"/>
    <s v="makmakay"/>
    <m/>
    <m/>
    <m/>
    <m/>
    <m/>
    <m/>
    <m/>
    <m/>
    <s v="No"/>
    <n v="108"/>
    <m/>
    <m/>
    <x v="1"/>
    <d v="2019-08-02T22:40:12.000"/>
    <s v="RT @MakMakay: #Offshoredrilling threatens CA's very way of life. Californians continue to push hard against Trump’s offshore oil expansion…"/>
    <m/>
    <m/>
    <x v="2"/>
    <m/>
    <s v="http://pbs.twimg.com/profile_images/1045861621351026688/5DY0ePIp_normal.jpg"/>
    <x v="77"/>
    <s v="https://twitter.com/#!/bastagal/status/1157420865052729344"/>
    <m/>
    <m/>
    <s v="1157420865052729344"/>
    <m/>
    <b v="0"/>
    <n v="0"/>
    <s v=""/>
    <b v="0"/>
    <s v="en"/>
    <m/>
    <s v=""/>
    <b v="0"/>
    <n v="8"/>
    <s v="1156660804822847489"/>
    <s v="Twitter Web App"/>
    <b v="0"/>
    <s v="1156660804822847489"/>
    <s v="Tweet"/>
    <n v="0"/>
    <n v="0"/>
    <m/>
    <m/>
    <m/>
    <m/>
    <m/>
    <m/>
    <m/>
    <m/>
    <n v="1"/>
    <s v="3"/>
    <s v="3"/>
    <n v="1"/>
    <n v="5"/>
    <n v="1"/>
    <n v="5"/>
    <n v="0"/>
    <n v="0"/>
    <n v="18"/>
    <n v="90"/>
    <n v="20"/>
  </r>
  <r>
    <s v="andreevarnum2"/>
    <s v="mckaystewart"/>
    <m/>
    <m/>
    <m/>
    <m/>
    <m/>
    <m/>
    <m/>
    <m/>
    <s v="No"/>
    <n v="109"/>
    <m/>
    <m/>
    <x v="1"/>
    <d v="2019-08-03T01:09:10.000"/>
    <s v="RT @mckaystewart: Say #yestofossilfuels and #offshoredrilling like we do here in California!! https://t.co/EGuYQakXJD"/>
    <s v="https://vimeo.com/347943301"/>
    <s v="vimeo.com"/>
    <x v="17"/>
    <m/>
    <s v="http://abs.twimg.com/sticky/default_profile_images/default_profile_normal.png"/>
    <x v="78"/>
    <s v="https://twitter.com/#!/andreevarnum2/status/1157458352974123008"/>
    <m/>
    <m/>
    <s v="1157458352974123008"/>
    <m/>
    <b v="0"/>
    <n v="0"/>
    <s v=""/>
    <b v="0"/>
    <s v="en"/>
    <m/>
    <s v=""/>
    <b v="0"/>
    <n v="10"/>
    <s v="1152731747173335040"/>
    <s v="Twitter Web App"/>
    <b v="0"/>
    <s v="1152731747173335040"/>
    <s v="Tweet"/>
    <n v="0"/>
    <n v="0"/>
    <m/>
    <m/>
    <m/>
    <m/>
    <m/>
    <m/>
    <m/>
    <m/>
    <n v="1"/>
    <s v="1"/>
    <s v="1"/>
    <n v="1"/>
    <n v="8.333333333333334"/>
    <n v="0"/>
    <n v="0"/>
    <n v="0"/>
    <n v="0"/>
    <n v="11"/>
    <n v="91.66666666666667"/>
    <n v="12"/>
  </r>
  <r>
    <s v="janetgoncalves8"/>
    <s v="mckaystewart"/>
    <m/>
    <m/>
    <m/>
    <m/>
    <m/>
    <m/>
    <m/>
    <m/>
    <s v="No"/>
    <n v="110"/>
    <m/>
    <m/>
    <x v="1"/>
    <d v="2019-08-03T04:47:34.000"/>
    <s v="RT @mckaystewart: Say #yestofossilfuels and #offshoredrilling like we do here in California!! https://t.co/EGuYQakXJD"/>
    <s v="https://vimeo.com/347943301"/>
    <s v="vimeo.com"/>
    <x v="17"/>
    <m/>
    <s v="http://pbs.twimg.com/profile_images/1157508554548555776/J7h4hLSc_normal.jpg"/>
    <x v="79"/>
    <s v="https://twitter.com/#!/janetgoncalves8/status/1157513314034802689"/>
    <m/>
    <m/>
    <s v="1157513314034802689"/>
    <m/>
    <b v="0"/>
    <n v="0"/>
    <s v=""/>
    <b v="0"/>
    <s v="en"/>
    <m/>
    <s v=""/>
    <b v="0"/>
    <n v="10"/>
    <s v="1152731747173335040"/>
    <s v="Twitter Web App"/>
    <b v="0"/>
    <s v="1152731747173335040"/>
    <s v="Tweet"/>
    <n v="0"/>
    <n v="0"/>
    <m/>
    <m/>
    <m/>
    <m/>
    <m/>
    <m/>
    <m/>
    <m/>
    <n v="1"/>
    <s v="1"/>
    <s v="1"/>
    <n v="1"/>
    <n v="8.333333333333334"/>
    <n v="0"/>
    <n v="0"/>
    <n v="0"/>
    <n v="0"/>
    <n v="11"/>
    <n v="91.66666666666667"/>
    <n v="12"/>
  </r>
  <r>
    <s v="globalnka"/>
    <s v="globalnka"/>
    <m/>
    <m/>
    <m/>
    <m/>
    <m/>
    <m/>
    <m/>
    <m/>
    <s v="No"/>
    <n v="111"/>
    <m/>
    <m/>
    <x v="0"/>
    <d v="2019-07-24T02:27:15.000"/>
    <s v="Visit our Website to Know More:  https://t.co/HGngTkUJcK _x000a__x000a_#barge #freezone #vessel #offshore #ship #oilandgas… https://t.co/1QELeOSXpj"/>
    <s v="https://www.nkaglobal.com/ https://twitter.com/i/web/status/1153854123953000449"/>
    <s v="nkaglobal.com twitter.com"/>
    <x v="37"/>
    <m/>
    <s v="http://pbs.twimg.com/profile_images/1083969027465232384/CoG482At_normal.jpg"/>
    <x v="80"/>
    <s v="https://twitter.com/#!/globalnka/status/1153854123953000449"/>
    <m/>
    <m/>
    <s v="1153854123953000449"/>
    <m/>
    <b v="0"/>
    <n v="0"/>
    <s v=""/>
    <b v="0"/>
    <s v="en"/>
    <m/>
    <s v=""/>
    <b v="0"/>
    <n v="0"/>
    <s v=""/>
    <s v="Instagram"/>
    <b v="1"/>
    <s v="1153854123953000449"/>
    <s v="Tweet"/>
    <n v="0"/>
    <n v="0"/>
    <m/>
    <m/>
    <m/>
    <m/>
    <m/>
    <m/>
    <m/>
    <m/>
    <n v="14"/>
    <s v="2"/>
    <s v="2"/>
    <n v="0"/>
    <n v="0"/>
    <n v="0"/>
    <n v="0"/>
    <n v="0"/>
    <n v="0"/>
    <n v="12"/>
    <n v="100"/>
    <n v="12"/>
  </r>
  <r>
    <s v="globalnka"/>
    <s v="globalnka"/>
    <m/>
    <m/>
    <m/>
    <m/>
    <m/>
    <m/>
    <m/>
    <m/>
    <s v="No"/>
    <n v="112"/>
    <m/>
    <m/>
    <x v="0"/>
    <d v="2019-07-24T02:28:19.000"/>
    <s v="Visit our Website to Know More:  https://t.co/HGngTkUJcK _x000a__x000a_#barge #freezone #vessel #offshore #ship #oilandgas… https://t.co/aaPqMGoDhd"/>
    <s v="https://www.nkaglobal.com/ https://twitter.com/i/web/status/1153854393424457730"/>
    <s v="nkaglobal.com twitter.com"/>
    <x v="37"/>
    <m/>
    <s v="http://pbs.twimg.com/profile_images/1083969027465232384/CoG482At_normal.jpg"/>
    <x v="81"/>
    <s v="https://twitter.com/#!/globalnka/status/1153854393424457730"/>
    <m/>
    <m/>
    <s v="1153854393424457730"/>
    <m/>
    <b v="0"/>
    <n v="0"/>
    <s v=""/>
    <b v="0"/>
    <s v="en"/>
    <m/>
    <s v=""/>
    <b v="0"/>
    <n v="0"/>
    <s v=""/>
    <s v="Instagram"/>
    <b v="1"/>
    <s v="1153854393424457730"/>
    <s v="Tweet"/>
    <n v="0"/>
    <n v="0"/>
    <m/>
    <m/>
    <m/>
    <m/>
    <m/>
    <m/>
    <m/>
    <m/>
    <n v="14"/>
    <s v="2"/>
    <s v="2"/>
    <n v="0"/>
    <n v="0"/>
    <n v="0"/>
    <n v="0"/>
    <n v="0"/>
    <n v="0"/>
    <n v="12"/>
    <n v="100"/>
    <n v="12"/>
  </r>
  <r>
    <s v="globalnka"/>
    <s v="globalnka"/>
    <m/>
    <m/>
    <m/>
    <m/>
    <m/>
    <m/>
    <m/>
    <m/>
    <s v="No"/>
    <n v="113"/>
    <m/>
    <m/>
    <x v="0"/>
    <d v="2019-07-24T02:28:29.000"/>
    <s v="Visit our Website to Know More:  https://t.co/HGngTkUJcK _x000a__x000a_#barge #freezone #vessel #offshore #ship #oilandgas… https://t.co/lQb9oKLe5G"/>
    <s v="https://www.nkaglobal.com/ https://twitter.com/i/web/status/1153854434788675584"/>
    <s v="nkaglobal.com twitter.com"/>
    <x v="37"/>
    <m/>
    <s v="http://pbs.twimg.com/profile_images/1083969027465232384/CoG482At_normal.jpg"/>
    <x v="82"/>
    <s v="https://twitter.com/#!/globalnka/status/1153854434788675584"/>
    <m/>
    <m/>
    <s v="1153854434788675584"/>
    <m/>
    <b v="0"/>
    <n v="0"/>
    <s v=""/>
    <b v="0"/>
    <s v="en"/>
    <m/>
    <s v=""/>
    <b v="0"/>
    <n v="0"/>
    <s v=""/>
    <s v="Instagram"/>
    <b v="1"/>
    <s v="1153854434788675584"/>
    <s v="Tweet"/>
    <n v="0"/>
    <n v="0"/>
    <m/>
    <m/>
    <m/>
    <m/>
    <m/>
    <m/>
    <m/>
    <m/>
    <n v="14"/>
    <s v="2"/>
    <s v="2"/>
    <n v="0"/>
    <n v="0"/>
    <n v="0"/>
    <n v="0"/>
    <n v="0"/>
    <n v="0"/>
    <n v="12"/>
    <n v="100"/>
    <n v="12"/>
  </r>
  <r>
    <s v="globalnka"/>
    <s v="globalnka"/>
    <m/>
    <m/>
    <m/>
    <m/>
    <m/>
    <m/>
    <m/>
    <m/>
    <s v="No"/>
    <n v="114"/>
    <m/>
    <m/>
    <x v="0"/>
    <d v="2019-07-24T02:28:49.000"/>
    <s v="Visit our Website to Know More:  https://t.co/HGngTkUJcK _x000a__x000a_#barge #freezone #vessel #offshore #ship #oilandgas… https://t.co/w72w12tvn2"/>
    <s v="https://www.nkaglobal.com/ https://twitter.com/i/web/status/1153854519693991938"/>
    <s v="nkaglobal.com twitter.com"/>
    <x v="37"/>
    <m/>
    <s v="http://pbs.twimg.com/profile_images/1083969027465232384/CoG482At_normal.jpg"/>
    <x v="83"/>
    <s v="https://twitter.com/#!/globalnka/status/1153854519693991938"/>
    <m/>
    <m/>
    <s v="1153854519693991938"/>
    <m/>
    <b v="0"/>
    <n v="0"/>
    <s v=""/>
    <b v="0"/>
    <s v="en"/>
    <m/>
    <s v=""/>
    <b v="0"/>
    <n v="0"/>
    <s v=""/>
    <s v="Instagram"/>
    <b v="1"/>
    <s v="1153854519693991938"/>
    <s v="Tweet"/>
    <n v="0"/>
    <n v="0"/>
    <m/>
    <m/>
    <m/>
    <m/>
    <m/>
    <m/>
    <m/>
    <m/>
    <n v="14"/>
    <s v="2"/>
    <s v="2"/>
    <n v="0"/>
    <n v="0"/>
    <n v="0"/>
    <n v="0"/>
    <n v="0"/>
    <n v="0"/>
    <n v="12"/>
    <n v="100"/>
    <n v="12"/>
  </r>
  <r>
    <s v="globalnka"/>
    <s v="globalnka"/>
    <m/>
    <m/>
    <m/>
    <m/>
    <m/>
    <m/>
    <m/>
    <m/>
    <s v="No"/>
    <n v="115"/>
    <m/>
    <m/>
    <x v="0"/>
    <d v="2019-07-24T02:29:18.000"/>
    <s v="Visit our Website to Know More:  https://t.co/HGngTkUJcK _x000a__x000a_#barge #freezone #vessel #offshore #ship #oilandgas… https://t.co/RKeUvHsS3f"/>
    <s v="https://www.nkaglobal.com/ https://twitter.com/i/web/status/1153854642415132672"/>
    <s v="nkaglobal.com twitter.com"/>
    <x v="37"/>
    <m/>
    <s v="http://pbs.twimg.com/profile_images/1083969027465232384/CoG482At_normal.jpg"/>
    <x v="84"/>
    <s v="https://twitter.com/#!/globalnka/status/1153854642415132672"/>
    <m/>
    <m/>
    <s v="1153854642415132672"/>
    <m/>
    <b v="0"/>
    <n v="0"/>
    <s v=""/>
    <b v="0"/>
    <s v="en"/>
    <m/>
    <s v=""/>
    <b v="0"/>
    <n v="0"/>
    <s v=""/>
    <s v="Instagram"/>
    <b v="1"/>
    <s v="1153854642415132672"/>
    <s v="Tweet"/>
    <n v="0"/>
    <n v="0"/>
    <m/>
    <m/>
    <m/>
    <m/>
    <m/>
    <m/>
    <m/>
    <m/>
    <n v="14"/>
    <s v="2"/>
    <s v="2"/>
    <n v="0"/>
    <n v="0"/>
    <n v="0"/>
    <n v="0"/>
    <n v="0"/>
    <n v="0"/>
    <n v="12"/>
    <n v="100"/>
    <n v="12"/>
  </r>
  <r>
    <s v="globalnka"/>
    <s v="globalnka"/>
    <m/>
    <m/>
    <m/>
    <m/>
    <m/>
    <m/>
    <m/>
    <m/>
    <s v="No"/>
    <n v="116"/>
    <m/>
    <m/>
    <x v="0"/>
    <d v="2019-07-24T02:29:28.000"/>
    <s v="Visit our Website to Know More:  https://t.co/HGngTkUJcK _x000a__x000a_#barge #freezone #vessel #offshore #ship #oilandgas… https://t.co/XOLKETfWhX"/>
    <s v="https://www.nkaglobal.com/ https://twitter.com/i/web/status/1153854680704962561"/>
    <s v="nkaglobal.com twitter.com"/>
    <x v="37"/>
    <m/>
    <s v="http://pbs.twimg.com/profile_images/1083969027465232384/CoG482At_normal.jpg"/>
    <x v="85"/>
    <s v="https://twitter.com/#!/globalnka/status/1153854680704962561"/>
    <m/>
    <m/>
    <s v="1153854680704962561"/>
    <m/>
    <b v="0"/>
    <n v="0"/>
    <s v=""/>
    <b v="0"/>
    <s v="en"/>
    <m/>
    <s v=""/>
    <b v="0"/>
    <n v="0"/>
    <s v=""/>
    <s v="Instagram"/>
    <b v="1"/>
    <s v="1153854680704962561"/>
    <s v="Tweet"/>
    <n v="0"/>
    <n v="0"/>
    <m/>
    <m/>
    <m/>
    <m/>
    <m/>
    <m/>
    <m/>
    <m/>
    <n v="14"/>
    <s v="2"/>
    <s v="2"/>
    <n v="0"/>
    <n v="0"/>
    <n v="0"/>
    <n v="0"/>
    <n v="0"/>
    <n v="0"/>
    <n v="12"/>
    <n v="100"/>
    <n v="12"/>
  </r>
  <r>
    <s v="globalnka"/>
    <s v="globalnka"/>
    <m/>
    <m/>
    <m/>
    <m/>
    <m/>
    <m/>
    <m/>
    <m/>
    <s v="No"/>
    <n v="117"/>
    <m/>
    <m/>
    <x v="0"/>
    <d v="2019-07-24T02:31:03.000"/>
    <s v="Visit our Website to Know More:  https://t.co/HGngTkUJcK _x000a__x000a_#barge #freezone #vessel #offshore #ship #oilandgas… https://t.co/DZtkJh7rRu"/>
    <s v="https://www.nkaglobal.com/ https://twitter.com/i/web/status/1153855079973380098"/>
    <s v="nkaglobal.com twitter.com"/>
    <x v="37"/>
    <m/>
    <s v="http://pbs.twimg.com/profile_images/1083969027465232384/CoG482At_normal.jpg"/>
    <x v="86"/>
    <s v="https://twitter.com/#!/globalnka/status/1153855079973380098"/>
    <m/>
    <m/>
    <s v="1153855079973380098"/>
    <m/>
    <b v="0"/>
    <n v="0"/>
    <s v=""/>
    <b v="0"/>
    <s v="en"/>
    <m/>
    <s v=""/>
    <b v="0"/>
    <n v="0"/>
    <s v=""/>
    <s v="Instagram"/>
    <b v="1"/>
    <s v="1153855079973380098"/>
    <s v="Tweet"/>
    <n v="0"/>
    <n v="0"/>
    <m/>
    <m/>
    <m/>
    <m/>
    <m/>
    <m/>
    <m/>
    <m/>
    <n v="14"/>
    <s v="2"/>
    <s v="2"/>
    <n v="0"/>
    <n v="0"/>
    <n v="0"/>
    <n v="0"/>
    <n v="0"/>
    <n v="0"/>
    <n v="12"/>
    <n v="100"/>
    <n v="12"/>
  </r>
  <r>
    <s v="globalnka"/>
    <s v="globalnka"/>
    <m/>
    <m/>
    <m/>
    <m/>
    <m/>
    <m/>
    <m/>
    <m/>
    <s v="No"/>
    <n v="118"/>
    <m/>
    <m/>
    <x v="0"/>
    <d v="2019-07-24T02:31:56.000"/>
    <s v="Visit our Website to Know More:  https://t.co/HGngTkD7Oa _x000a__x000a_#barge #freezone #vessel #offshore #ship #oilandgas… https://t.co/r4oIPBt90u"/>
    <s v="https://www.nkaglobal.com/ https://twitter.com/i/web/status/1153855302703276032"/>
    <s v="nkaglobal.com twitter.com"/>
    <x v="37"/>
    <m/>
    <s v="http://pbs.twimg.com/profile_images/1083969027465232384/CoG482At_normal.jpg"/>
    <x v="87"/>
    <s v="https://twitter.com/#!/globalnka/status/1153855302703276032"/>
    <m/>
    <m/>
    <s v="1153855302703276032"/>
    <m/>
    <b v="0"/>
    <n v="0"/>
    <s v=""/>
    <b v="0"/>
    <s v="en"/>
    <m/>
    <s v=""/>
    <b v="0"/>
    <n v="0"/>
    <s v=""/>
    <s v="Instagram"/>
    <b v="1"/>
    <s v="1153855302703276032"/>
    <s v="Tweet"/>
    <n v="0"/>
    <n v="0"/>
    <m/>
    <m/>
    <m/>
    <m/>
    <m/>
    <m/>
    <m/>
    <m/>
    <n v="14"/>
    <s v="2"/>
    <s v="2"/>
    <n v="0"/>
    <n v="0"/>
    <n v="0"/>
    <n v="0"/>
    <n v="0"/>
    <n v="0"/>
    <n v="12"/>
    <n v="100"/>
    <n v="12"/>
  </r>
  <r>
    <s v="globalnka"/>
    <s v="globalnka"/>
    <m/>
    <m/>
    <m/>
    <m/>
    <m/>
    <m/>
    <m/>
    <m/>
    <s v="No"/>
    <n v="119"/>
    <m/>
    <m/>
    <x v="0"/>
    <d v="2019-07-24T02:32:15.000"/>
    <s v="Visit our Website to Know More:  https://t.co/HGngTkUJcK _x000a__x000a_#barge #freezone #vessel #offshore #ship #oilandgas… https://t.co/m8eKn8k4KS"/>
    <s v="https://www.nkaglobal.com/ https://twitter.com/i/web/status/1153855382776950784"/>
    <s v="nkaglobal.com twitter.com"/>
    <x v="37"/>
    <m/>
    <s v="http://pbs.twimg.com/profile_images/1083969027465232384/CoG482At_normal.jpg"/>
    <x v="88"/>
    <s v="https://twitter.com/#!/globalnka/status/1153855382776950784"/>
    <m/>
    <m/>
    <s v="1153855382776950784"/>
    <m/>
    <b v="0"/>
    <n v="0"/>
    <s v=""/>
    <b v="0"/>
    <s v="en"/>
    <m/>
    <s v=""/>
    <b v="0"/>
    <n v="0"/>
    <s v=""/>
    <s v="Instagram"/>
    <b v="1"/>
    <s v="1153855382776950784"/>
    <s v="Tweet"/>
    <n v="0"/>
    <n v="0"/>
    <m/>
    <m/>
    <m/>
    <m/>
    <m/>
    <m/>
    <m/>
    <m/>
    <n v="14"/>
    <s v="2"/>
    <s v="2"/>
    <n v="0"/>
    <n v="0"/>
    <n v="0"/>
    <n v="0"/>
    <n v="0"/>
    <n v="0"/>
    <n v="12"/>
    <n v="100"/>
    <n v="12"/>
  </r>
  <r>
    <s v="globalnka"/>
    <s v="globalnka"/>
    <m/>
    <m/>
    <m/>
    <m/>
    <m/>
    <m/>
    <m/>
    <m/>
    <s v="No"/>
    <n v="120"/>
    <m/>
    <m/>
    <x v="0"/>
    <d v="2019-07-24T02:33:06.000"/>
    <s v="Visit our Website to Know More:  https://t.co/HGngTkUJcK _x000a__x000a_#barge #freezone #vessel #offshore #ship #oilandgas… https://t.co/QBrygJaV3F"/>
    <s v="https://www.nkaglobal.com/ https://twitter.com/i/web/status/1153855594815774722"/>
    <s v="nkaglobal.com twitter.com"/>
    <x v="37"/>
    <m/>
    <s v="http://pbs.twimg.com/profile_images/1083969027465232384/CoG482At_normal.jpg"/>
    <x v="89"/>
    <s v="https://twitter.com/#!/globalnka/status/1153855594815774722"/>
    <m/>
    <m/>
    <s v="1153855594815774722"/>
    <m/>
    <b v="0"/>
    <n v="0"/>
    <s v=""/>
    <b v="0"/>
    <s v="en"/>
    <m/>
    <s v=""/>
    <b v="0"/>
    <n v="0"/>
    <s v=""/>
    <s v="Instagram"/>
    <b v="1"/>
    <s v="1153855594815774722"/>
    <s v="Tweet"/>
    <n v="0"/>
    <n v="0"/>
    <m/>
    <m/>
    <m/>
    <m/>
    <m/>
    <m/>
    <m/>
    <m/>
    <n v="14"/>
    <s v="2"/>
    <s v="2"/>
    <n v="0"/>
    <n v="0"/>
    <n v="0"/>
    <n v="0"/>
    <n v="0"/>
    <n v="0"/>
    <n v="12"/>
    <n v="100"/>
    <n v="12"/>
  </r>
  <r>
    <s v="globalnka"/>
    <s v="globalnka"/>
    <m/>
    <m/>
    <m/>
    <m/>
    <m/>
    <m/>
    <m/>
    <m/>
    <s v="No"/>
    <n v="121"/>
    <m/>
    <m/>
    <x v="0"/>
    <d v="2019-07-24T02:33:15.000"/>
    <s v="Visit our Website to Know More:  https://t.co/HGngTkUJcK _x000a__x000a_#barge #freezone #vessel #offshore #ship #oilandgas… https://t.co/PmX4ttwkTn"/>
    <s v="https://www.nkaglobal.com/ https://twitter.com/i/web/status/1153855635798286336"/>
    <s v="nkaglobal.com twitter.com"/>
    <x v="37"/>
    <m/>
    <s v="http://pbs.twimg.com/profile_images/1083969027465232384/CoG482At_normal.jpg"/>
    <x v="90"/>
    <s v="https://twitter.com/#!/globalnka/status/1153855635798286336"/>
    <m/>
    <m/>
    <s v="1153855635798286336"/>
    <m/>
    <b v="0"/>
    <n v="0"/>
    <s v=""/>
    <b v="0"/>
    <s v="en"/>
    <m/>
    <s v=""/>
    <b v="0"/>
    <n v="0"/>
    <s v=""/>
    <s v="Instagram"/>
    <b v="1"/>
    <s v="1153855635798286336"/>
    <s v="Tweet"/>
    <n v="0"/>
    <n v="0"/>
    <m/>
    <m/>
    <m/>
    <m/>
    <m/>
    <m/>
    <m/>
    <m/>
    <n v="14"/>
    <s v="2"/>
    <s v="2"/>
    <n v="0"/>
    <n v="0"/>
    <n v="0"/>
    <n v="0"/>
    <n v="0"/>
    <n v="0"/>
    <n v="12"/>
    <n v="100"/>
    <n v="12"/>
  </r>
  <r>
    <s v="globalnka"/>
    <s v="globalnka"/>
    <m/>
    <m/>
    <m/>
    <m/>
    <m/>
    <m/>
    <m/>
    <m/>
    <s v="No"/>
    <n v="122"/>
    <m/>
    <m/>
    <x v="0"/>
    <d v="2019-07-24T02:33:48.000"/>
    <s v="Visit our Website to Know More:  https://t.co/HGngTkUJcK _x000a__x000a_#barge #freezone #vessel #offshore #ship #oilandgas… https://t.co/ol4KETmdoQ"/>
    <s v="https://www.nkaglobal.com/ https://twitter.com/i/web/status/1153855774810136576"/>
    <s v="nkaglobal.com twitter.com"/>
    <x v="37"/>
    <m/>
    <s v="http://pbs.twimg.com/profile_images/1083969027465232384/CoG482At_normal.jpg"/>
    <x v="91"/>
    <s v="https://twitter.com/#!/globalnka/status/1153855774810136576"/>
    <m/>
    <m/>
    <s v="1153855774810136576"/>
    <m/>
    <b v="0"/>
    <n v="0"/>
    <s v=""/>
    <b v="0"/>
    <s v="en"/>
    <m/>
    <s v=""/>
    <b v="0"/>
    <n v="0"/>
    <s v=""/>
    <s v="Instagram"/>
    <b v="1"/>
    <s v="1153855774810136576"/>
    <s v="Tweet"/>
    <n v="0"/>
    <n v="0"/>
    <m/>
    <m/>
    <m/>
    <m/>
    <m/>
    <m/>
    <m/>
    <m/>
    <n v="14"/>
    <s v="2"/>
    <s v="2"/>
    <n v="0"/>
    <n v="0"/>
    <n v="0"/>
    <n v="0"/>
    <n v="0"/>
    <n v="0"/>
    <n v="12"/>
    <n v="100"/>
    <n v="12"/>
  </r>
  <r>
    <s v="globalnka"/>
    <s v="globalnka"/>
    <m/>
    <m/>
    <m/>
    <m/>
    <m/>
    <m/>
    <m/>
    <m/>
    <s v="No"/>
    <n v="123"/>
    <m/>
    <m/>
    <x v="0"/>
    <d v="2019-07-24T02:38:50.000"/>
    <s v="Visit our Website to Know More:  https://t.co/HGngTkD7Oa _x000a__x000a_#barge #freezone #vessel #offshore #ship #oilandgas… https://t.co/CQDFFgBgSY"/>
    <s v="https://www.nkaglobal.com/ https://twitter.com/i/web/status/1153857037417111552"/>
    <s v="nkaglobal.com twitter.com"/>
    <x v="37"/>
    <m/>
    <s v="http://pbs.twimg.com/profile_images/1083969027465232384/CoG482At_normal.jpg"/>
    <x v="92"/>
    <s v="https://twitter.com/#!/globalnka/status/1153857037417111552"/>
    <m/>
    <m/>
    <s v="1153857037417111552"/>
    <m/>
    <b v="0"/>
    <n v="0"/>
    <s v=""/>
    <b v="0"/>
    <s v="en"/>
    <m/>
    <s v=""/>
    <b v="0"/>
    <n v="0"/>
    <s v=""/>
    <s v="Instagram"/>
    <b v="1"/>
    <s v="1153857037417111552"/>
    <s v="Tweet"/>
    <n v="0"/>
    <n v="0"/>
    <m/>
    <m/>
    <m/>
    <m/>
    <m/>
    <m/>
    <m/>
    <m/>
    <n v="14"/>
    <s v="2"/>
    <s v="2"/>
    <n v="0"/>
    <n v="0"/>
    <n v="0"/>
    <n v="0"/>
    <n v="0"/>
    <n v="0"/>
    <n v="12"/>
    <n v="100"/>
    <n v="12"/>
  </r>
  <r>
    <s v="globalnka"/>
    <s v="globalnka"/>
    <m/>
    <m/>
    <m/>
    <m/>
    <m/>
    <m/>
    <m/>
    <m/>
    <s v="No"/>
    <n v="124"/>
    <m/>
    <m/>
    <x v="0"/>
    <d v="2019-08-03T05:25:33.000"/>
    <s v="Visit our Website to Know More:  https://t.co/HGngTkUJcK _x000a_#barge #propellers #vessel #offshore #ship #oilandgas #cable #powercable #salavge #mydubai #abudhabi #offshoredrilling #nka_global #mussafah #adnac #propeller #scrap_propeller #ship_propeller #oilfield #jebelali https://t.co/nuQf91XvCc"/>
    <s v="https://www.nkaglobal.com/"/>
    <s v="nkaglobal.com"/>
    <x v="38"/>
    <s v="https://pbs.twimg.com/media/EBBY6JcXoAMA5Iz.jpg"/>
    <s v="https://pbs.twimg.com/media/EBBY6JcXoAMA5Iz.jpg"/>
    <x v="93"/>
    <s v="https://twitter.com/#!/globalnka/status/1157522874405662729"/>
    <m/>
    <m/>
    <s v="1157522874405662729"/>
    <m/>
    <b v="0"/>
    <n v="2"/>
    <s v=""/>
    <b v="0"/>
    <s v="en"/>
    <m/>
    <s v=""/>
    <b v="0"/>
    <n v="0"/>
    <s v=""/>
    <s v="Twitter for Android"/>
    <b v="0"/>
    <s v="1157522874405662729"/>
    <s v="Tweet"/>
    <n v="0"/>
    <n v="0"/>
    <m/>
    <m/>
    <m/>
    <m/>
    <m/>
    <m/>
    <m/>
    <m/>
    <n v="14"/>
    <s v="2"/>
    <s v="2"/>
    <n v="0"/>
    <n v="0"/>
    <n v="0"/>
    <n v="0"/>
    <n v="0"/>
    <n v="0"/>
    <n v="26"/>
    <n v="100"/>
    <n v="26"/>
  </r>
  <r>
    <s v="cherishrobson5"/>
    <s v="mckaystewart"/>
    <m/>
    <m/>
    <m/>
    <m/>
    <m/>
    <m/>
    <m/>
    <m/>
    <s v="No"/>
    <n v="125"/>
    <m/>
    <m/>
    <x v="1"/>
    <d v="2019-08-03T05:58:40.000"/>
    <s v="RT @mckaystewart: Say #yestofossilfuels and #offshoredrilling like we do here in California!! https://t.co/EGuYQakXJD"/>
    <s v="https://vimeo.com/347943301"/>
    <s v="vimeo.com"/>
    <x v="17"/>
    <m/>
    <s v="http://pbs.twimg.com/profile_images/1157521021697581056/WvPhXUwL_normal.jpg"/>
    <x v="94"/>
    <s v="https://twitter.com/#!/cherishrobson5/status/1157531207342493696"/>
    <m/>
    <m/>
    <s v="1157531207342493696"/>
    <m/>
    <b v="0"/>
    <n v="0"/>
    <s v=""/>
    <b v="0"/>
    <s v="en"/>
    <m/>
    <s v=""/>
    <b v="0"/>
    <n v="10"/>
    <s v="1152731747173335040"/>
    <s v="Twitter Web App"/>
    <b v="0"/>
    <s v="1152731747173335040"/>
    <s v="Tweet"/>
    <n v="0"/>
    <n v="0"/>
    <m/>
    <m/>
    <m/>
    <m/>
    <m/>
    <m/>
    <m/>
    <m/>
    <n v="1"/>
    <s v="1"/>
    <s v="1"/>
    <n v="1"/>
    <n v="8.333333333333334"/>
    <n v="0"/>
    <n v="0"/>
    <n v="0"/>
    <n v="0"/>
    <n v="11"/>
    <n v="91.66666666666667"/>
    <n v="12"/>
  </r>
  <r>
    <s v="danbacher"/>
    <s v="gavinnewsom"/>
    <m/>
    <m/>
    <m/>
    <m/>
    <m/>
    <m/>
    <m/>
    <m/>
    <s v="No"/>
    <n v="126"/>
    <m/>
    <m/>
    <x v="2"/>
    <d v="2019-07-10T22:41:05.000"/>
    <s v="@GavinNewsom won't talk about the biggest oil drilling problem that #CA faces - the expansion of onshore and #offshoredrilling under two Democratic governors. Brown's regulators approved 21,000 NEW oil &amp;amp; gas drilling permits. The expansion continues under Newsom. #OurLastChance https://t.co/ZM6Y7KPpFf"/>
    <s v="https://twitter.com/SierraClubCA/status/1149082212198785024"/>
    <s v="twitter.com"/>
    <x v="39"/>
    <m/>
    <s v="http://pbs.twimg.com/profile_images/565710210614824960/_tjijrkv_normal.jpeg"/>
    <x v="95"/>
    <s v="https://twitter.com/#!/danbacher/status/1149086164839628800"/>
    <m/>
    <m/>
    <s v="1149086164839628800"/>
    <m/>
    <b v="0"/>
    <n v="2"/>
    <s v="11347122"/>
    <b v="1"/>
    <s v="en"/>
    <m/>
    <s v="1149082212198785024"/>
    <b v="0"/>
    <n v="1"/>
    <s v=""/>
    <s v="Twitter Web Client"/>
    <b v="0"/>
    <s v="1149086164839628800"/>
    <s v="Retweet"/>
    <n v="0"/>
    <n v="0"/>
    <m/>
    <m/>
    <m/>
    <m/>
    <m/>
    <m/>
    <m/>
    <m/>
    <n v="1"/>
    <s v="5"/>
    <s v="5"/>
    <n v="0"/>
    <n v="0"/>
    <n v="1"/>
    <n v="2.5641025641025643"/>
    <n v="0"/>
    <n v="0"/>
    <n v="38"/>
    <n v="97.43589743589743"/>
    <n v="39"/>
  </r>
  <r>
    <s v="danbacher"/>
    <s v="gavinnewsom"/>
    <m/>
    <m/>
    <m/>
    <m/>
    <m/>
    <m/>
    <m/>
    <m/>
    <s v="No"/>
    <n v="127"/>
    <m/>
    <m/>
    <x v="1"/>
    <d v="2019-07-26T07:13:46.000"/>
    <s v="RT @DanBacher: @GavinNewsom won't talk about the biggest oil drilling problem that #CA faces - the expansion of onshore and #offshoredrilli…"/>
    <m/>
    <m/>
    <x v="40"/>
    <m/>
    <s v="http://pbs.twimg.com/profile_images/565710210614824960/_tjijrkv_normal.jpeg"/>
    <x v="96"/>
    <s v="https://twitter.com/#!/danbacher/status/1154651002416402432"/>
    <m/>
    <m/>
    <s v="1154651002416402432"/>
    <m/>
    <b v="0"/>
    <n v="0"/>
    <s v=""/>
    <b v="1"/>
    <s v="en"/>
    <m/>
    <s v="1149082212198785024"/>
    <b v="0"/>
    <n v="1"/>
    <s v="1149086164839628800"/>
    <s v="Twitter Web App"/>
    <b v="0"/>
    <s v="1149086164839628800"/>
    <s v="Tweet"/>
    <n v="0"/>
    <n v="0"/>
    <m/>
    <m/>
    <m/>
    <m/>
    <m/>
    <m/>
    <m/>
    <m/>
    <n v="1"/>
    <s v="5"/>
    <s v="5"/>
    <n v="0"/>
    <n v="0"/>
    <n v="1"/>
    <n v="5"/>
    <n v="0"/>
    <n v="0"/>
    <n v="19"/>
    <n v="95"/>
    <n v="20"/>
  </r>
  <r>
    <s v="danbacher"/>
    <s v="danbacher"/>
    <m/>
    <m/>
    <m/>
    <m/>
    <m/>
    <m/>
    <m/>
    <m/>
    <s v="No"/>
    <n v="128"/>
    <m/>
    <m/>
    <x v="0"/>
    <d v="2019-07-14T05:59:24.000"/>
    <s v="The deepest &amp;amp; most scandalous story about the expansion of #CA oil drilling is how a big increase in… https://t.co/rsIKz8MsGC"/>
    <s v="https://twitter.com/i/web/status/1150283634336681985"/>
    <s v="twitter.com"/>
    <x v="40"/>
    <m/>
    <s v="http://pbs.twimg.com/profile_images/565710210614824960/_tjijrkv_normal.jpeg"/>
    <x v="97"/>
    <s v="https://twitter.com/#!/danbacher/status/1150283634336681985"/>
    <m/>
    <m/>
    <s v="1150283634336681985"/>
    <m/>
    <b v="0"/>
    <n v="3"/>
    <s v=""/>
    <b v="0"/>
    <s v="en"/>
    <m/>
    <s v=""/>
    <b v="0"/>
    <n v="1"/>
    <s v=""/>
    <s v="Twitter Web Client"/>
    <b v="1"/>
    <s v="1150283634336681985"/>
    <s v="Retweet"/>
    <n v="0"/>
    <n v="0"/>
    <m/>
    <m/>
    <m/>
    <m/>
    <m/>
    <m/>
    <m/>
    <m/>
    <n v="8"/>
    <s v="5"/>
    <s v="5"/>
    <n v="0"/>
    <n v="0"/>
    <n v="1"/>
    <n v="5.2631578947368425"/>
    <n v="0"/>
    <n v="0"/>
    <n v="18"/>
    <n v="94.73684210526316"/>
    <n v="19"/>
  </r>
  <r>
    <s v="danbacher"/>
    <s v="danbacher"/>
    <m/>
    <m/>
    <m/>
    <m/>
    <m/>
    <m/>
    <m/>
    <m/>
    <s v="No"/>
    <n v="129"/>
    <m/>
    <m/>
    <x v="0"/>
    <d v="2019-06-29T21:01:03.000"/>
    <s v="Saturday, June 8, was #WorldOceansDay. Why did #offshoredrilling expand under Governor #JerryBrown? Read: Californi… https://t.co/96bz5pxjmA"/>
    <s v="https://twitter.com/i/web/status/1145074726647156737"/>
    <s v="twitter.com"/>
    <x v="41"/>
    <m/>
    <s v="http://pbs.twimg.com/profile_images/565710210614824960/_tjijrkv_normal.jpeg"/>
    <x v="98"/>
    <s v="https://twitter.com/#!/danbacher/status/1145074726647156737"/>
    <m/>
    <m/>
    <s v="1145074726647156737"/>
    <m/>
    <b v="0"/>
    <n v="1"/>
    <s v=""/>
    <b v="0"/>
    <s v="en"/>
    <m/>
    <s v=""/>
    <b v="0"/>
    <n v="2"/>
    <s v=""/>
    <s v="Twitter Web Client"/>
    <b v="1"/>
    <s v="1145074726647156737"/>
    <s v="Retweet"/>
    <n v="0"/>
    <n v="0"/>
    <m/>
    <m/>
    <m/>
    <m/>
    <m/>
    <m/>
    <m/>
    <m/>
    <n v="8"/>
    <s v="5"/>
    <s v="5"/>
    <n v="0"/>
    <n v="0"/>
    <n v="0"/>
    <n v="0"/>
    <n v="0"/>
    <n v="0"/>
    <n v="14"/>
    <n v="100"/>
    <n v="14"/>
  </r>
  <r>
    <s v="danbacher"/>
    <s v="danbacher"/>
    <m/>
    <m/>
    <m/>
    <m/>
    <m/>
    <m/>
    <m/>
    <m/>
    <s v="No"/>
    <n v="130"/>
    <m/>
    <m/>
    <x v="0"/>
    <d v="2019-07-26T00:19:36.000"/>
    <s v="RT @DanBacher: The deepest &amp;amp; most scandalous story about the expansion of #CA oil drilling is how a big increase in #offshoredrilling began…"/>
    <m/>
    <m/>
    <x v="42"/>
    <m/>
    <s v="http://pbs.twimg.com/profile_images/565710210614824960/_tjijrkv_normal.jpeg"/>
    <x v="99"/>
    <s v="https://twitter.com/#!/danbacher/status/1154546777355214848"/>
    <m/>
    <m/>
    <s v="1154546777355214848"/>
    <m/>
    <b v="0"/>
    <n v="0"/>
    <s v=""/>
    <b v="0"/>
    <s v="en"/>
    <m/>
    <s v=""/>
    <b v="0"/>
    <n v="0"/>
    <s v="1150283634336681985"/>
    <s v="Twitter Web App"/>
    <b v="0"/>
    <s v="1150283634336681985"/>
    <s v="Tweet"/>
    <n v="0"/>
    <n v="0"/>
    <m/>
    <m/>
    <m/>
    <m/>
    <m/>
    <m/>
    <m/>
    <m/>
    <n v="8"/>
    <s v="5"/>
    <s v="5"/>
    <n v="0"/>
    <n v="0"/>
    <n v="1"/>
    <n v="4.3478260869565215"/>
    <n v="0"/>
    <n v="0"/>
    <n v="22"/>
    <n v="95.65217391304348"/>
    <n v="23"/>
  </r>
  <r>
    <s v="danbacher"/>
    <s v="danbacher"/>
    <m/>
    <m/>
    <m/>
    <m/>
    <m/>
    <m/>
    <m/>
    <m/>
    <s v="No"/>
    <n v="131"/>
    <m/>
    <m/>
    <x v="0"/>
    <d v="2019-07-26T07:18:08.000"/>
    <s v="RT @DanBacher: Saturday, June 8, was #WorldOceansDay. Why did #offshoredrilling expand under Governor #JerryBrown? Read: California’s Bigge…"/>
    <m/>
    <m/>
    <x v="41"/>
    <m/>
    <s v="http://pbs.twimg.com/profile_images/565710210614824960/_tjijrkv_normal.jpeg"/>
    <x v="100"/>
    <s v="https://twitter.com/#!/danbacher/status/1154652104914419714"/>
    <m/>
    <m/>
    <s v="1154652104914419714"/>
    <m/>
    <b v="0"/>
    <n v="0"/>
    <s v=""/>
    <b v="0"/>
    <s v="en"/>
    <m/>
    <s v=""/>
    <b v="0"/>
    <n v="0"/>
    <s v="1145074726647156737"/>
    <s v="Twitter Web App"/>
    <b v="0"/>
    <s v="1145074726647156737"/>
    <s v="Tweet"/>
    <n v="0"/>
    <n v="0"/>
    <m/>
    <m/>
    <m/>
    <m/>
    <m/>
    <m/>
    <m/>
    <m/>
    <n v="8"/>
    <s v="5"/>
    <s v="5"/>
    <n v="0"/>
    <n v="0"/>
    <n v="0"/>
    <n v="0"/>
    <n v="0"/>
    <n v="0"/>
    <n v="18"/>
    <n v="100"/>
    <n v="18"/>
  </r>
  <r>
    <s v="danbacher"/>
    <s v="danbacher"/>
    <m/>
    <m/>
    <m/>
    <m/>
    <m/>
    <m/>
    <m/>
    <m/>
    <s v="No"/>
    <n v="132"/>
    <m/>
    <m/>
    <x v="0"/>
    <d v="2019-07-31T05:38:03.000"/>
    <s v="Until NGOs are willing to discuss how a #BigOil lobbyist was able to chair a task force to create so-called… https://t.co/kSSj75rq9g"/>
    <s v="https://twitter.com/i/web/status/1156438856243146752"/>
    <s v="twitter.com"/>
    <x v="28"/>
    <m/>
    <s v="http://pbs.twimg.com/profile_images/565710210614824960/_tjijrkv_normal.jpeg"/>
    <x v="101"/>
    <s v="https://twitter.com/#!/danbacher/status/1156438856243146752"/>
    <m/>
    <m/>
    <s v="1156438856243146752"/>
    <m/>
    <b v="0"/>
    <n v="0"/>
    <s v=""/>
    <b v="0"/>
    <s v="en"/>
    <m/>
    <s v=""/>
    <b v="0"/>
    <n v="0"/>
    <s v=""/>
    <s v="Twitter Web App"/>
    <b v="1"/>
    <s v="1156438856243146752"/>
    <s v="Tweet"/>
    <n v="0"/>
    <n v="0"/>
    <m/>
    <m/>
    <m/>
    <m/>
    <m/>
    <m/>
    <m/>
    <m/>
    <n v="8"/>
    <s v="5"/>
    <s v="5"/>
    <n v="1"/>
    <n v="4.761904761904762"/>
    <n v="0"/>
    <n v="0"/>
    <n v="0"/>
    <n v="0"/>
    <n v="20"/>
    <n v="95.23809523809524"/>
    <n v="21"/>
  </r>
  <r>
    <s v="danbacher"/>
    <s v="danbacher"/>
    <m/>
    <m/>
    <m/>
    <m/>
    <m/>
    <m/>
    <m/>
    <m/>
    <s v="No"/>
    <n v="133"/>
    <m/>
    <m/>
    <x v="0"/>
    <d v="2019-07-31T06:15:15.000"/>
    <s v="Until environmental NGOs are willing to discuss how a #BigOil lobbyist was able to chair the panel to create… https://t.co/NYImrgq72m"/>
    <s v="https://twitter.com/i/web/status/1156448218709807104"/>
    <s v="twitter.com"/>
    <x v="28"/>
    <m/>
    <s v="http://pbs.twimg.com/profile_images/565710210614824960/_tjijrkv_normal.jpeg"/>
    <x v="102"/>
    <s v="https://twitter.com/#!/danbacher/status/1156448218709807104"/>
    <m/>
    <m/>
    <s v="1156448218709807104"/>
    <m/>
    <b v="0"/>
    <n v="0"/>
    <s v=""/>
    <b v="0"/>
    <s v="en"/>
    <m/>
    <s v=""/>
    <b v="0"/>
    <n v="0"/>
    <s v=""/>
    <s v="Twitter Web App"/>
    <b v="1"/>
    <s v="1156448218709807104"/>
    <s v="Tweet"/>
    <n v="0"/>
    <n v="0"/>
    <m/>
    <m/>
    <m/>
    <m/>
    <m/>
    <m/>
    <m/>
    <m/>
    <n v="8"/>
    <s v="5"/>
    <s v="5"/>
    <n v="1"/>
    <n v="5.2631578947368425"/>
    <n v="0"/>
    <n v="0"/>
    <n v="0"/>
    <n v="0"/>
    <n v="18"/>
    <n v="94.73684210526316"/>
    <n v="19"/>
  </r>
  <r>
    <s v="danbacher"/>
    <s v="danbacher"/>
    <m/>
    <m/>
    <m/>
    <m/>
    <m/>
    <m/>
    <m/>
    <m/>
    <s v="No"/>
    <n v="134"/>
    <m/>
    <m/>
    <x v="0"/>
    <d v="2019-08-01T22:11:49.000"/>
    <s v="RT @DanBacher: Until environmental NGOs are willing to discuss how a #BigOil lobbyist was able to chair the panel to create #marineprotecte…"/>
    <m/>
    <m/>
    <x v="28"/>
    <m/>
    <s v="http://pbs.twimg.com/profile_images/565710210614824960/_tjijrkv_normal.jpeg"/>
    <x v="103"/>
    <s v="https://twitter.com/#!/danbacher/status/1157051333322539008"/>
    <m/>
    <m/>
    <s v="1157051333322539008"/>
    <m/>
    <b v="0"/>
    <n v="0"/>
    <s v=""/>
    <b v="0"/>
    <s v="en"/>
    <m/>
    <s v=""/>
    <b v="0"/>
    <n v="2"/>
    <s v="1156448218709807104"/>
    <s v="Twitter Web App"/>
    <b v="0"/>
    <s v="1156448218709807104"/>
    <s v="Tweet"/>
    <n v="0"/>
    <n v="0"/>
    <m/>
    <m/>
    <m/>
    <m/>
    <m/>
    <m/>
    <m/>
    <m/>
    <n v="8"/>
    <s v="5"/>
    <s v="5"/>
    <n v="1"/>
    <n v="4.545454545454546"/>
    <n v="0"/>
    <n v="0"/>
    <n v="0"/>
    <n v="0"/>
    <n v="21"/>
    <n v="95.45454545454545"/>
    <n v="22"/>
  </r>
  <r>
    <s v="danbacher"/>
    <s v="danbacher"/>
    <m/>
    <m/>
    <m/>
    <m/>
    <m/>
    <m/>
    <m/>
    <m/>
    <s v="No"/>
    <n v="135"/>
    <m/>
    <m/>
    <x v="0"/>
    <d v="2019-08-03T07:08:37.000"/>
    <s v="RT @DanBacher: Until NGOs are willing to discuss how a #BigOil lobbyist was able to chair a task force to create so-called #marineprotected…"/>
    <m/>
    <m/>
    <x v="28"/>
    <m/>
    <s v="http://pbs.twimg.com/profile_images/565710210614824960/_tjijrkv_normal.jpeg"/>
    <x v="104"/>
    <s v="https://twitter.com/#!/danbacher/status/1157548811566239744"/>
    <m/>
    <m/>
    <s v="1157548811566239744"/>
    <m/>
    <b v="0"/>
    <n v="0"/>
    <s v=""/>
    <b v="0"/>
    <s v="en"/>
    <m/>
    <s v=""/>
    <b v="0"/>
    <n v="6"/>
    <s v="1156438856243146752"/>
    <s v="Twitter Web App"/>
    <b v="0"/>
    <s v="1156438856243146752"/>
    <s v="Tweet"/>
    <n v="0"/>
    <n v="0"/>
    <m/>
    <m/>
    <m/>
    <m/>
    <m/>
    <m/>
    <m/>
    <m/>
    <n v="8"/>
    <s v="5"/>
    <s v="5"/>
    <n v="1"/>
    <n v="4.166666666666667"/>
    <n v="0"/>
    <n v="0"/>
    <n v="0"/>
    <n v="0"/>
    <n v="23"/>
    <n v="95.83333333333333"/>
    <n v="24"/>
  </r>
  <r>
    <s v="candybarrows6"/>
    <s v="mckaystewart"/>
    <m/>
    <m/>
    <m/>
    <m/>
    <m/>
    <m/>
    <m/>
    <m/>
    <s v="No"/>
    <n v="136"/>
    <m/>
    <m/>
    <x v="1"/>
    <d v="2019-08-03T09:40:45.000"/>
    <s v="RT @mckaystewart: Say #yestofossilfuels and #offshoredrilling like we do here in California!! https://t.co/EGuYQakXJD"/>
    <s v="https://vimeo.com/347943301"/>
    <s v="vimeo.com"/>
    <x v="17"/>
    <m/>
    <s v="http://pbs.twimg.com/profile_images/1157580243256918018/oZqYA98Y_normal.jpg"/>
    <x v="105"/>
    <s v="https://twitter.com/#!/candybarrows6/status/1157587097915723776"/>
    <m/>
    <m/>
    <s v="1157587097915723776"/>
    <m/>
    <b v="0"/>
    <n v="0"/>
    <s v=""/>
    <b v="0"/>
    <s v="en"/>
    <m/>
    <s v=""/>
    <b v="0"/>
    <n v="10"/>
    <s v="1152731747173335040"/>
    <s v="Twitter Web App"/>
    <b v="0"/>
    <s v="1152731747173335040"/>
    <s v="Tweet"/>
    <n v="0"/>
    <n v="0"/>
    <m/>
    <m/>
    <m/>
    <m/>
    <m/>
    <m/>
    <m/>
    <m/>
    <n v="1"/>
    <s v="1"/>
    <s v="1"/>
    <n v="1"/>
    <n v="8.333333333333334"/>
    <n v="0"/>
    <n v="0"/>
    <n v="0"/>
    <n v="0"/>
    <n v="11"/>
    <n v="91.66666666666667"/>
    <n v="12"/>
  </r>
  <r>
    <s v="makmakay"/>
    <s v="makmakay"/>
    <m/>
    <m/>
    <m/>
    <m/>
    <m/>
    <m/>
    <m/>
    <m/>
    <s v="No"/>
    <n v="137"/>
    <m/>
    <m/>
    <x v="0"/>
    <d v="2019-07-31T20:20:00.000"/>
    <s v="#Offshoredrilling threatens CA's very way of life. Californians continue to push hard against Trump’s offshore oil… https://t.co/SuiirhvtRX"/>
    <s v="https://twitter.com/i/web/status/1156660804822847489"/>
    <s v="twitter.com"/>
    <x v="2"/>
    <m/>
    <s v="http://pbs.twimg.com/profile_images/776076702619410432/4u8B1Hc9_normal.jpg"/>
    <x v="106"/>
    <s v="https://twitter.com/#!/makmakay/status/1156660804822847489"/>
    <m/>
    <m/>
    <s v="1156660804822847489"/>
    <m/>
    <b v="0"/>
    <n v="0"/>
    <s v=""/>
    <b v="0"/>
    <s v="en"/>
    <m/>
    <s v=""/>
    <b v="0"/>
    <n v="0"/>
    <s v=""/>
    <s v="TweetDeck"/>
    <b v="1"/>
    <s v="1156660804822847489"/>
    <s v="Tweet"/>
    <n v="0"/>
    <n v="0"/>
    <m/>
    <m/>
    <m/>
    <m/>
    <m/>
    <m/>
    <m/>
    <m/>
    <n v="1"/>
    <s v="3"/>
    <s v="3"/>
    <n v="1"/>
    <n v="5.882352941176471"/>
    <n v="1"/>
    <n v="5.882352941176471"/>
    <n v="0"/>
    <n v="0"/>
    <n v="15"/>
    <n v="88.23529411764706"/>
    <n v="17"/>
  </r>
  <r>
    <s v="gm_gayla"/>
    <s v="makmakay"/>
    <m/>
    <m/>
    <m/>
    <m/>
    <m/>
    <m/>
    <m/>
    <m/>
    <s v="No"/>
    <n v="138"/>
    <m/>
    <m/>
    <x v="1"/>
    <d v="2019-08-03T20:20:11.000"/>
    <s v="RT @MakMakay: #Offshoredrilling threatens CA's very way of life. Californians continue to push hard against Trump’s offshore oil expansion…"/>
    <m/>
    <m/>
    <x v="2"/>
    <m/>
    <s v="http://pbs.twimg.com/profile_images/1147093874722185216/lqbk7Zq3_normal.jpg"/>
    <x v="107"/>
    <s v="https://twitter.com/#!/gm_gayla/status/1157748017161809925"/>
    <m/>
    <m/>
    <s v="1157748017161809925"/>
    <m/>
    <b v="0"/>
    <n v="0"/>
    <s v=""/>
    <b v="0"/>
    <s v="en"/>
    <m/>
    <s v=""/>
    <b v="0"/>
    <n v="9"/>
    <s v="1156660804822847489"/>
    <s v="Twitter for Android"/>
    <b v="0"/>
    <s v="1156660804822847489"/>
    <s v="Tweet"/>
    <n v="0"/>
    <n v="0"/>
    <m/>
    <m/>
    <m/>
    <m/>
    <m/>
    <m/>
    <m/>
    <m/>
    <n v="1"/>
    <s v="3"/>
    <s v="3"/>
    <n v="1"/>
    <n v="5"/>
    <n v="1"/>
    <n v="5"/>
    <n v="0"/>
    <n v="0"/>
    <n v="18"/>
    <n v="90"/>
    <n v="20"/>
  </r>
  <r>
    <s v="carisabergman5"/>
    <s v="mckaystewart"/>
    <m/>
    <m/>
    <m/>
    <m/>
    <m/>
    <m/>
    <m/>
    <m/>
    <s v="No"/>
    <n v="139"/>
    <m/>
    <m/>
    <x v="1"/>
    <d v="2019-08-03T21:30:27.000"/>
    <s v="RT @mckaystewart: Say #yestofossilfuels and #offshoredrilling like we do here in California!! https://t.co/EGuYQakXJD"/>
    <s v="https://vimeo.com/347943301"/>
    <s v="vimeo.com"/>
    <x v="17"/>
    <m/>
    <s v="http://abs.twimg.com/sticky/default_profile_images/default_profile_normal.png"/>
    <x v="108"/>
    <s v="https://twitter.com/#!/carisabergman5/status/1157765699265167361"/>
    <m/>
    <m/>
    <s v="1157765699265167361"/>
    <m/>
    <b v="0"/>
    <n v="0"/>
    <s v=""/>
    <b v="0"/>
    <s v="en"/>
    <m/>
    <s v=""/>
    <b v="0"/>
    <n v="19"/>
    <s v="1152731747173335040"/>
    <s v="Twitter Web App"/>
    <b v="0"/>
    <s v="1152731747173335040"/>
    <s v="Tweet"/>
    <n v="0"/>
    <n v="0"/>
    <m/>
    <m/>
    <m/>
    <m/>
    <m/>
    <m/>
    <m/>
    <m/>
    <n v="1"/>
    <s v="1"/>
    <s v="1"/>
    <n v="1"/>
    <n v="8.333333333333334"/>
    <n v="0"/>
    <n v="0"/>
    <n v="0"/>
    <n v="0"/>
    <n v="11"/>
    <n v="91.66666666666667"/>
    <n v="12"/>
  </r>
  <r>
    <s v="freizky"/>
    <s v="freizky"/>
    <m/>
    <m/>
    <m/>
    <m/>
    <m/>
    <m/>
    <m/>
    <m/>
    <s v="No"/>
    <n v="140"/>
    <m/>
    <m/>
    <x v="0"/>
    <d v="2019-08-04T00:13:37.000"/>
    <s v="Keep savety mamas.! #offshoredrilling  ⛑ https://t.co/nJ8gmeiZFz"/>
    <m/>
    <m/>
    <x v="2"/>
    <s v="https://pbs.twimg.com/media/EBFbG-XU0AAFuJC.jpg"/>
    <s v="https://pbs.twimg.com/media/EBFbG-XU0AAFuJC.jpg"/>
    <x v="109"/>
    <s v="https://twitter.com/#!/freizky/status/1157806763032211456"/>
    <m/>
    <m/>
    <s v="1157806763032211456"/>
    <m/>
    <b v="0"/>
    <n v="0"/>
    <s v=""/>
    <b v="0"/>
    <s v="en"/>
    <m/>
    <s v=""/>
    <b v="0"/>
    <n v="0"/>
    <s v=""/>
    <s v="Twitter for iPhone"/>
    <b v="0"/>
    <s v="1157806763032211456"/>
    <s v="Tweet"/>
    <n v="0"/>
    <n v="0"/>
    <m/>
    <m/>
    <m/>
    <m/>
    <m/>
    <m/>
    <m/>
    <m/>
    <n v="1"/>
    <s v="2"/>
    <s v="2"/>
    <n v="0"/>
    <n v="0"/>
    <n v="0"/>
    <n v="0"/>
    <n v="0"/>
    <n v="0"/>
    <n v="4"/>
    <n v="100"/>
    <n v="4"/>
  </r>
  <r>
    <s v="lindseyscafuri7"/>
    <s v="mckaystewart"/>
    <m/>
    <m/>
    <m/>
    <m/>
    <m/>
    <m/>
    <m/>
    <m/>
    <s v="No"/>
    <n v="141"/>
    <m/>
    <m/>
    <x v="1"/>
    <d v="2019-08-04T00:44:00.000"/>
    <s v="RT @mckaystewart: Say #yestofossilfuels and #offshoredrilling like we do here in California!! https://t.co/EGuYQakXJD"/>
    <s v="https://vimeo.com/347943301"/>
    <s v="vimeo.com"/>
    <x v="17"/>
    <m/>
    <s v="http://pbs.twimg.com/profile_images/1157805573578080256/viIqPUjw_normal.jpg"/>
    <x v="110"/>
    <s v="https://twitter.com/#!/lindseyscafuri7/status/1157814406400659457"/>
    <m/>
    <m/>
    <s v="1157814406400659457"/>
    <m/>
    <b v="0"/>
    <n v="0"/>
    <s v=""/>
    <b v="0"/>
    <s v="en"/>
    <m/>
    <s v=""/>
    <b v="0"/>
    <n v="19"/>
    <s v="1152731747173335040"/>
    <s v="Twitter Web App"/>
    <b v="0"/>
    <s v="1152731747173335040"/>
    <s v="Tweet"/>
    <n v="0"/>
    <n v="0"/>
    <m/>
    <m/>
    <m/>
    <m/>
    <m/>
    <m/>
    <m/>
    <m/>
    <n v="1"/>
    <s v="1"/>
    <s v="1"/>
    <n v="1"/>
    <n v="8.333333333333334"/>
    <n v="0"/>
    <n v="0"/>
    <n v="0"/>
    <n v="0"/>
    <n v="11"/>
    <n v="91.66666666666667"/>
    <n v="12"/>
  </r>
  <r>
    <s v="corinna20158107"/>
    <s v="mckaystewart"/>
    <m/>
    <m/>
    <m/>
    <m/>
    <m/>
    <m/>
    <m/>
    <m/>
    <s v="No"/>
    <n v="142"/>
    <m/>
    <m/>
    <x v="1"/>
    <d v="2019-08-04T01:56:18.000"/>
    <s v="RT @mckaystewart: Say #yestofossilfuels and #offshoredrilling like we do here in California!! https://t.co/EGuYQakXJD"/>
    <s v="https://vimeo.com/347943301"/>
    <s v="vimeo.com"/>
    <x v="17"/>
    <m/>
    <s v="http://pbs.twimg.com/profile_images/1157826944664084480/iVcDPvcr_normal.jpg"/>
    <x v="111"/>
    <s v="https://twitter.com/#!/corinna20158107/status/1157832601127682048"/>
    <m/>
    <m/>
    <s v="1157832601127682048"/>
    <m/>
    <b v="0"/>
    <n v="0"/>
    <s v=""/>
    <b v="0"/>
    <s v="en"/>
    <m/>
    <s v=""/>
    <b v="0"/>
    <n v="19"/>
    <s v="1152731747173335040"/>
    <s v="Twitter Web App"/>
    <b v="0"/>
    <s v="1152731747173335040"/>
    <s v="Tweet"/>
    <n v="0"/>
    <n v="0"/>
    <m/>
    <m/>
    <m/>
    <m/>
    <m/>
    <m/>
    <m/>
    <m/>
    <n v="1"/>
    <s v="1"/>
    <s v="1"/>
    <n v="1"/>
    <n v="8.333333333333334"/>
    <n v="0"/>
    <n v="0"/>
    <n v="0"/>
    <n v="0"/>
    <n v="11"/>
    <n v="91.66666666666667"/>
    <n v="12"/>
  </r>
  <r>
    <s v="lorenevilciau10"/>
    <s v="mckaystewart"/>
    <m/>
    <m/>
    <m/>
    <m/>
    <m/>
    <m/>
    <m/>
    <m/>
    <s v="No"/>
    <n v="143"/>
    <m/>
    <m/>
    <x v="1"/>
    <d v="2019-08-04T02:26:55.000"/>
    <s v="RT @mckaystewart: Say #yestofossilfuels and #offshoredrilling like we do here in California!! https://t.co/EGuYQakXJD"/>
    <s v="https://vimeo.com/347943301"/>
    <s v="vimeo.com"/>
    <x v="17"/>
    <m/>
    <s v="http://pbs.twimg.com/profile_images/1157834024464867335/5Gs0tufT_normal.jpg"/>
    <x v="112"/>
    <s v="https://twitter.com/#!/lorenevilciau10/status/1157840306462765061"/>
    <m/>
    <m/>
    <s v="1157840306462765061"/>
    <m/>
    <b v="0"/>
    <n v="0"/>
    <s v=""/>
    <b v="0"/>
    <s v="en"/>
    <m/>
    <s v=""/>
    <b v="0"/>
    <n v="19"/>
    <s v="1152731747173335040"/>
    <s v="Twitter Web App"/>
    <b v="0"/>
    <s v="1152731747173335040"/>
    <s v="Tweet"/>
    <n v="0"/>
    <n v="0"/>
    <m/>
    <m/>
    <m/>
    <m/>
    <m/>
    <m/>
    <m/>
    <m/>
    <n v="1"/>
    <s v="1"/>
    <s v="1"/>
    <n v="1"/>
    <n v="8.333333333333334"/>
    <n v="0"/>
    <n v="0"/>
    <n v="0"/>
    <n v="0"/>
    <n v="11"/>
    <n v="91.66666666666667"/>
    <n v="12"/>
  </r>
  <r>
    <s v="karenbu17762415"/>
    <s v="mckaystewart"/>
    <m/>
    <m/>
    <m/>
    <m/>
    <m/>
    <m/>
    <m/>
    <m/>
    <s v="No"/>
    <n v="144"/>
    <m/>
    <m/>
    <x v="1"/>
    <d v="2019-08-04T03:39:59.000"/>
    <s v="RT @mckaystewart: Say #yestofossilfuels and #offshoredrilling like we do here in California!! https://t.co/EGuYQakXJD"/>
    <s v="https://vimeo.com/347943301"/>
    <s v="vimeo.com"/>
    <x v="17"/>
    <m/>
    <s v="http://abs.twimg.com/sticky/default_profile_images/default_profile_normal.png"/>
    <x v="113"/>
    <s v="https://twitter.com/#!/karenbu17762415/status/1157858693381152768"/>
    <m/>
    <m/>
    <s v="1157858693381152768"/>
    <m/>
    <b v="0"/>
    <n v="0"/>
    <s v=""/>
    <b v="0"/>
    <s v="en"/>
    <m/>
    <s v=""/>
    <b v="0"/>
    <n v="19"/>
    <s v="1152731747173335040"/>
    <s v="Twitter Web App"/>
    <b v="0"/>
    <s v="1152731747173335040"/>
    <s v="Tweet"/>
    <n v="0"/>
    <n v="0"/>
    <m/>
    <m/>
    <m/>
    <m/>
    <m/>
    <m/>
    <m/>
    <m/>
    <n v="1"/>
    <s v="1"/>
    <s v="1"/>
    <n v="1"/>
    <n v="8.333333333333334"/>
    <n v="0"/>
    <n v="0"/>
    <n v="0"/>
    <n v="0"/>
    <n v="11"/>
    <n v="91.66666666666667"/>
    <n v="12"/>
  </r>
  <r>
    <s v="violavorberg7"/>
    <s v="mckaystewart"/>
    <m/>
    <m/>
    <m/>
    <m/>
    <m/>
    <m/>
    <m/>
    <m/>
    <s v="No"/>
    <n v="145"/>
    <m/>
    <m/>
    <x v="1"/>
    <d v="2019-08-04T04:34:11.000"/>
    <s v="RT @mckaystewart: Say #yestofossilfuels and #offshoredrilling like we do here in California!! https://t.co/EGuYQakXJD"/>
    <s v="https://vimeo.com/347943301"/>
    <s v="vimeo.com"/>
    <x v="17"/>
    <m/>
    <s v="http://pbs.twimg.com/profile_images/1157866787184058368/6SC2HbvI_normal.jpg"/>
    <x v="114"/>
    <s v="https://twitter.com/#!/violavorberg7/status/1157872335459778560"/>
    <m/>
    <m/>
    <s v="1157872335459778560"/>
    <m/>
    <b v="0"/>
    <n v="0"/>
    <s v=""/>
    <b v="0"/>
    <s v="en"/>
    <m/>
    <s v=""/>
    <b v="0"/>
    <n v="19"/>
    <s v="1152731747173335040"/>
    <s v="Twitter Web App"/>
    <b v="0"/>
    <s v="1152731747173335040"/>
    <s v="Tweet"/>
    <n v="0"/>
    <n v="0"/>
    <m/>
    <m/>
    <m/>
    <m/>
    <m/>
    <m/>
    <m/>
    <m/>
    <n v="1"/>
    <s v="1"/>
    <s v="1"/>
    <n v="1"/>
    <n v="8.333333333333334"/>
    <n v="0"/>
    <n v="0"/>
    <n v="0"/>
    <n v="0"/>
    <n v="11"/>
    <n v="91.66666666666667"/>
    <n v="12"/>
  </r>
  <r>
    <s v="janycebeachler3"/>
    <s v="mckaystewart"/>
    <m/>
    <m/>
    <m/>
    <m/>
    <m/>
    <m/>
    <m/>
    <m/>
    <s v="No"/>
    <n v="146"/>
    <m/>
    <m/>
    <x v="1"/>
    <d v="2019-08-04T04:42:45.000"/>
    <s v="RT @mckaystewart: Say #yestofossilfuels and #offshoredrilling like we do here in California!! https://t.co/EGuYQakXJD"/>
    <s v="https://vimeo.com/347943301"/>
    <s v="vimeo.com"/>
    <x v="17"/>
    <m/>
    <s v="http://abs.twimg.com/sticky/default_profile_images/default_profile_normal.png"/>
    <x v="115"/>
    <s v="https://twitter.com/#!/janycebeachler3/status/1157874492330237952"/>
    <m/>
    <m/>
    <s v="1157874492330237952"/>
    <m/>
    <b v="0"/>
    <n v="0"/>
    <s v=""/>
    <b v="0"/>
    <s v="en"/>
    <m/>
    <s v=""/>
    <b v="0"/>
    <n v="19"/>
    <s v="1152731747173335040"/>
    <s v="Twitter Web App"/>
    <b v="0"/>
    <s v="1152731747173335040"/>
    <s v="Tweet"/>
    <n v="0"/>
    <n v="0"/>
    <m/>
    <m/>
    <m/>
    <m/>
    <m/>
    <m/>
    <m/>
    <m/>
    <n v="1"/>
    <s v="1"/>
    <s v="1"/>
    <n v="1"/>
    <n v="8.333333333333334"/>
    <n v="0"/>
    <n v="0"/>
    <n v="0"/>
    <n v="0"/>
    <n v="11"/>
    <n v="91.66666666666667"/>
    <n v="12"/>
  </r>
  <r>
    <s v="evangelineparu5"/>
    <s v="mckaystewart"/>
    <m/>
    <m/>
    <m/>
    <m/>
    <m/>
    <m/>
    <m/>
    <m/>
    <s v="No"/>
    <n v="147"/>
    <m/>
    <m/>
    <x v="1"/>
    <d v="2019-08-04T06:48:15.000"/>
    <s v="RT @mckaystewart: Say #yestofossilfuels and #offshoredrilling like we do here in California!! https://t.co/EGuYQakXJD"/>
    <s v="https://vimeo.com/347943301"/>
    <s v="vimeo.com"/>
    <x v="17"/>
    <m/>
    <s v="http://abs.twimg.com/sticky/default_profile_images/default_profile_normal.png"/>
    <x v="116"/>
    <s v="https://twitter.com/#!/evangelineparu5/status/1157906072843145221"/>
    <m/>
    <m/>
    <s v="1157906072843145221"/>
    <m/>
    <b v="0"/>
    <n v="0"/>
    <s v=""/>
    <b v="0"/>
    <s v="en"/>
    <m/>
    <s v=""/>
    <b v="0"/>
    <n v="19"/>
    <s v="1152731747173335040"/>
    <s v="Twitter Web App"/>
    <b v="0"/>
    <s v="1152731747173335040"/>
    <s v="Tweet"/>
    <n v="0"/>
    <n v="0"/>
    <m/>
    <m/>
    <m/>
    <m/>
    <m/>
    <m/>
    <m/>
    <m/>
    <n v="1"/>
    <s v="1"/>
    <s v="1"/>
    <n v="1"/>
    <n v="8.333333333333334"/>
    <n v="0"/>
    <n v="0"/>
    <n v="0"/>
    <n v="0"/>
    <n v="11"/>
    <n v="91.66666666666667"/>
    <n v="12"/>
  </r>
  <r>
    <s v="merryahmed9"/>
    <s v="mckaystewart"/>
    <m/>
    <m/>
    <m/>
    <m/>
    <m/>
    <m/>
    <m/>
    <m/>
    <s v="No"/>
    <n v="148"/>
    <m/>
    <m/>
    <x v="1"/>
    <d v="2019-08-04T06:56:46.000"/>
    <s v="RT @mckaystewart: Say #yestofossilfuels and #offshoredrilling like we do here in California!! https://t.co/EGuYQakXJD"/>
    <s v="https://vimeo.com/347943301"/>
    <s v="vimeo.com"/>
    <x v="17"/>
    <m/>
    <s v="http://pbs.twimg.com/profile_images/1157901701686411265/wrzIzDk8_normal.jpg"/>
    <x v="117"/>
    <s v="https://twitter.com/#!/merryahmed9/status/1157908216912711680"/>
    <m/>
    <m/>
    <s v="1157908216912711680"/>
    <m/>
    <b v="0"/>
    <n v="0"/>
    <s v=""/>
    <b v="0"/>
    <s v="en"/>
    <m/>
    <s v=""/>
    <b v="0"/>
    <n v="19"/>
    <s v="1152731747173335040"/>
    <s v="Twitter Web App"/>
    <b v="0"/>
    <s v="1152731747173335040"/>
    <s v="Tweet"/>
    <n v="0"/>
    <n v="0"/>
    <m/>
    <m/>
    <m/>
    <m/>
    <m/>
    <m/>
    <m/>
    <m/>
    <n v="1"/>
    <s v="1"/>
    <s v="1"/>
    <n v="1"/>
    <n v="8.333333333333334"/>
    <n v="0"/>
    <n v="0"/>
    <n v="0"/>
    <n v="0"/>
    <n v="11"/>
    <n v="91.66666666666667"/>
    <n v="12"/>
  </r>
  <r>
    <s v="makedaa12001217"/>
    <s v="mckaystewart"/>
    <m/>
    <m/>
    <m/>
    <m/>
    <m/>
    <m/>
    <m/>
    <m/>
    <s v="No"/>
    <n v="149"/>
    <m/>
    <m/>
    <x v="1"/>
    <d v="2019-08-04T07:41:48.000"/>
    <s v="RT @mckaystewart: Say #yestofossilfuels and #offshoredrilling like we do here in California!! https://t.co/EGuYQakXJD"/>
    <s v="https://vimeo.com/347943301"/>
    <s v="vimeo.com"/>
    <x v="17"/>
    <m/>
    <s v="http://pbs.twimg.com/profile_images/1157911139352641536/9JsRSfFA_normal.jpg"/>
    <x v="118"/>
    <s v="https://twitter.com/#!/makedaa12001217/status/1157919548948897792"/>
    <m/>
    <m/>
    <s v="1157919548948897792"/>
    <m/>
    <b v="0"/>
    <n v="0"/>
    <s v=""/>
    <b v="0"/>
    <s v="en"/>
    <m/>
    <s v=""/>
    <b v="0"/>
    <n v="19"/>
    <s v="1152731747173335040"/>
    <s v="Twitter Web App"/>
    <b v="0"/>
    <s v="1152731747173335040"/>
    <s v="Tweet"/>
    <n v="0"/>
    <n v="0"/>
    <m/>
    <m/>
    <m/>
    <m/>
    <m/>
    <m/>
    <m/>
    <m/>
    <n v="1"/>
    <s v="1"/>
    <s v="1"/>
    <n v="1"/>
    <n v="8.333333333333334"/>
    <n v="0"/>
    <n v="0"/>
    <n v="0"/>
    <n v="0"/>
    <n v="11"/>
    <n v="91.66666666666667"/>
    <n v="12"/>
  </r>
  <r>
    <s v="mckaystewart"/>
    <s v="mckaystewart"/>
    <m/>
    <m/>
    <m/>
    <m/>
    <m/>
    <m/>
    <m/>
    <m/>
    <s v="No"/>
    <n v="150"/>
    <m/>
    <m/>
    <x v="0"/>
    <d v="2019-07-21T00:07:19.000"/>
    <s v="Say #yestofossilfuels and #offshoredrilling like we do here in California!! https://t.co/EGuYQakXJD"/>
    <s v="https://vimeo.com/347943301"/>
    <s v="vimeo.com"/>
    <x v="17"/>
    <m/>
    <s v="http://pbs.twimg.com/profile_images/861699973334745088/BVYcW-Lx_normal.jpg"/>
    <x v="119"/>
    <s v="https://twitter.com/#!/mckaystewart/status/1152731747173335040"/>
    <m/>
    <m/>
    <s v="1152731747173335040"/>
    <m/>
    <b v="0"/>
    <n v="0"/>
    <s v=""/>
    <b v="0"/>
    <s v="en"/>
    <m/>
    <s v=""/>
    <b v="0"/>
    <n v="19"/>
    <s v=""/>
    <s v="Twitter for Android"/>
    <b v="0"/>
    <s v="1152731747173335040"/>
    <s v="Retweet"/>
    <n v="0"/>
    <n v="0"/>
    <m/>
    <m/>
    <m/>
    <m/>
    <m/>
    <m/>
    <m/>
    <m/>
    <n v="1"/>
    <s v="1"/>
    <s v="1"/>
    <n v="1"/>
    <n v="10"/>
    <n v="0"/>
    <n v="0"/>
    <n v="0"/>
    <n v="0"/>
    <n v="9"/>
    <n v="90"/>
    <n v="10"/>
  </r>
  <r>
    <s v="raeannleibovit6"/>
    <s v="mckaystewart"/>
    <m/>
    <m/>
    <m/>
    <m/>
    <m/>
    <m/>
    <m/>
    <m/>
    <s v="No"/>
    <n v="151"/>
    <m/>
    <m/>
    <x v="1"/>
    <d v="2019-08-04T08:43:41.000"/>
    <s v="RT @mckaystewart: Say #yestofossilfuels and #offshoredrilling like we do here in California!! https://t.co/EGuYQakXJD"/>
    <s v="https://vimeo.com/347943301"/>
    <s v="vimeo.com"/>
    <x v="17"/>
    <m/>
    <s v="http://pbs.twimg.com/profile_images/1157931162888785921/prFh3ybZ_normal.jpg"/>
    <x v="120"/>
    <s v="https://twitter.com/#!/raeannleibovit6/status/1157935123700039680"/>
    <m/>
    <m/>
    <s v="1157935123700039680"/>
    <m/>
    <b v="0"/>
    <n v="0"/>
    <s v=""/>
    <b v="0"/>
    <s v="en"/>
    <m/>
    <s v=""/>
    <b v="0"/>
    <n v="19"/>
    <s v="1152731747173335040"/>
    <s v="Twitter Web App"/>
    <b v="0"/>
    <s v="1152731747173335040"/>
    <s v="Tweet"/>
    <n v="0"/>
    <n v="0"/>
    <m/>
    <m/>
    <m/>
    <m/>
    <m/>
    <m/>
    <m/>
    <m/>
    <n v="1"/>
    <s v="1"/>
    <s v="1"/>
    <n v="1"/>
    <n v="8.333333333333334"/>
    <n v="0"/>
    <n v="0"/>
    <n v="0"/>
    <n v="0"/>
    <n v="11"/>
    <n v="91.66666666666667"/>
    <n v="12"/>
  </r>
  <r>
    <s v="hexagonppm"/>
    <s v="hexagonppm"/>
    <m/>
    <m/>
    <m/>
    <m/>
    <m/>
    <m/>
    <m/>
    <m/>
    <s v="No"/>
    <n v="152"/>
    <m/>
    <m/>
    <x v="0"/>
    <d v="2019-08-04T23:00:37.000"/>
    <s v="&quot;You don’t get an ROI from digital transformation – you invest in the value of your organization...&quot; That's Michael Fry on why digitising is more of an long-term investment than a quick-win return._x000a__x000a_ Full version here https://t.co/vnV86cx0jN  _x000a__x000a_https://t.co/e7Vg1EoJCS"/>
    <s v="https://connect.hexagonppm.com/ending-the-errors-of-macondo-podcast-APAC https://www.linkedin.com/posts/michaeltfry_subsea-deepwatersubsea-offshoredrilling-activity-6553980166438215681-X3HQ"/>
    <s v="hexagonppm.com linkedin.com"/>
    <x v="1"/>
    <m/>
    <s v="http://pbs.twimg.com/profile_images/875843498926153728/HL9XPjPK_normal.jpg"/>
    <x v="121"/>
    <s v="https://twitter.com/#!/hexagonppm/status/1158150778504265729"/>
    <m/>
    <m/>
    <s v="1158150778504265729"/>
    <m/>
    <b v="0"/>
    <n v="3"/>
    <s v=""/>
    <b v="0"/>
    <s v="en"/>
    <m/>
    <s v=""/>
    <b v="0"/>
    <n v="2"/>
    <s v=""/>
    <s v="Hootsuite Inc."/>
    <b v="0"/>
    <s v="1158150778504265729"/>
    <s v="Tweet"/>
    <n v="0"/>
    <n v="0"/>
    <m/>
    <m/>
    <m/>
    <m/>
    <m/>
    <m/>
    <m/>
    <m/>
    <n v="1"/>
    <s v="2"/>
    <s v="2"/>
    <n v="1"/>
    <n v="2.6315789473684212"/>
    <n v="0"/>
    <n v="0"/>
    <n v="0"/>
    <n v="0"/>
    <n v="37"/>
    <n v="97.36842105263158"/>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11">
    <i>
      <x v="1"/>
    </i>
    <i r="1">
      <x v="3"/>
    </i>
    <i r="2">
      <x v="67"/>
    </i>
    <i r="3">
      <x v="22"/>
    </i>
    <i>
      <x v="2"/>
    </i>
    <i r="1">
      <x v="6"/>
    </i>
    <i r="2">
      <x v="181"/>
    </i>
    <i r="3">
      <x v="22"/>
    </i>
    <i r="1">
      <x v="7"/>
    </i>
    <i r="2">
      <x v="192"/>
    </i>
    <i r="3">
      <x v="23"/>
    </i>
    <i r="2">
      <x v="196"/>
    </i>
    <i r="3">
      <x v="6"/>
    </i>
    <i r="2">
      <x v="199"/>
    </i>
    <i r="3">
      <x v="11"/>
    </i>
    <i r="3">
      <x v="16"/>
    </i>
    <i r="2">
      <x v="200"/>
    </i>
    <i r="3">
      <x v="16"/>
    </i>
    <i r="2">
      <x v="201"/>
    </i>
    <i r="3">
      <x v="13"/>
    </i>
    <i r="3">
      <x v="23"/>
    </i>
    <i r="2">
      <x v="203"/>
    </i>
    <i r="3">
      <x v="1"/>
    </i>
    <i r="2">
      <x v="204"/>
    </i>
    <i r="3">
      <x v="15"/>
    </i>
    <i r="3">
      <x v="16"/>
    </i>
    <i r="3">
      <x v="17"/>
    </i>
    <i r="3">
      <x v="18"/>
    </i>
    <i r="3">
      <x v="20"/>
    </i>
    <i r="3">
      <x v="21"/>
    </i>
    <i r="3">
      <x v="22"/>
    </i>
    <i r="3">
      <x v="23"/>
    </i>
    <i r="2">
      <x v="205"/>
    </i>
    <i r="3">
      <x v="7"/>
    </i>
    <i r="3">
      <x v="20"/>
    </i>
    <i r="2">
      <x v="206"/>
    </i>
    <i r="3">
      <x v="2"/>
    </i>
    <i r="3">
      <x v="3"/>
    </i>
    <i r="3">
      <x v="13"/>
    </i>
    <i r="3">
      <x v="14"/>
    </i>
    <i r="2">
      <x v="207"/>
    </i>
    <i r="3">
      <x v="13"/>
    </i>
    <i r="3">
      <x v="15"/>
    </i>
    <i r="3">
      <x v="18"/>
    </i>
    <i r="3">
      <x v="21"/>
    </i>
    <i r="2">
      <x v="208"/>
    </i>
    <i r="3">
      <x v="1"/>
    </i>
    <i r="3">
      <x v="8"/>
    </i>
    <i r="3">
      <x v="13"/>
    </i>
    <i r="3">
      <x v="18"/>
    </i>
    <i r="3">
      <x v="20"/>
    </i>
    <i r="2">
      <x v="209"/>
    </i>
    <i r="3">
      <x v="1"/>
    </i>
    <i r="3">
      <x v="11"/>
    </i>
    <i r="2">
      <x v="210"/>
    </i>
    <i r="3">
      <x v="2"/>
    </i>
    <i r="3">
      <x v="17"/>
    </i>
    <i r="2">
      <x v="211"/>
    </i>
    <i r="3">
      <x v="2"/>
    </i>
    <i r="3">
      <x v="9"/>
    </i>
    <i r="3">
      <x v="17"/>
    </i>
    <i r="3">
      <x v="19"/>
    </i>
    <i r="3">
      <x v="22"/>
    </i>
    <i r="2">
      <x v="212"/>
    </i>
    <i r="3">
      <x v="9"/>
    </i>
    <i r="3">
      <x v="10"/>
    </i>
    <i r="3">
      <x v="13"/>
    </i>
    <i r="3">
      <x v="14"/>
    </i>
    <i r="3">
      <x v="15"/>
    </i>
    <i r="3">
      <x v="16"/>
    </i>
    <i r="3">
      <x v="18"/>
    </i>
    <i r="3">
      <x v="23"/>
    </i>
    <i r="2">
      <x v="213"/>
    </i>
    <i r="3">
      <x v="6"/>
    </i>
    <i r="3">
      <x v="7"/>
    </i>
    <i r="3">
      <x v="14"/>
    </i>
    <i r="3">
      <x v="18"/>
    </i>
    <i r="3">
      <x v="21"/>
    </i>
    <i r="3">
      <x v="22"/>
    </i>
    <i r="3">
      <x v="23"/>
    </i>
    <i r="1">
      <x v="8"/>
    </i>
    <i r="2">
      <x v="214"/>
    </i>
    <i r="3">
      <x v="4"/>
    </i>
    <i r="3">
      <x v="15"/>
    </i>
    <i r="3">
      <x v="23"/>
    </i>
    <i r="3">
      <x v="24"/>
    </i>
    <i r="2">
      <x v="215"/>
    </i>
    <i r="3">
      <x v="2"/>
    </i>
    <i r="3">
      <x v="17"/>
    </i>
    <i r="3">
      <x v="21"/>
    </i>
    <i r="3">
      <x v="22"/>
    </i>
    <i r="3">
      <x v="23"/>
    </i>
    <i r="2">
      <x v="216"/>
    </i>
    <i r="3">
      <x v="2"/>
    </i>
    <i r="3">
      <x v="5"/>
    </i>
    <i r="3">
      <x v="6"/>
    </i>
    <i r="3">
      <x v="8"/>
    </i>
    <i r="3">
      <x v="10"/>
    </i>
    <i r="3">
      <x v="21"/>
    </i>
    <i r="3">
      <x v="22"/>
    </i>
    <i r="2">
      <x v="217"/>
    </i>
    <i r="3">
      <x v="1"/>
    </i>
    <i r="3">
      <x v="2"/>
    </i>
    <i r="3">
      <x v="3"/>
    </i>
    <i r="3">
      <x v="4"/>
    </i>
    <i r="3">
      <x v="5"/>
    </i>
    <i r="3">
      <x v="7"/>
    </i>
    <i r="3">
      <x v="8"/>
    </i>
    <i r="3">
      <x v="9"/>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3">
        <i x="0" s="1"/>
        <i x="37" s="1"/>
        <i x="38" s="1"/>
        <i x="7" s="1"/>
        <i x="28" s="1"/>
        <i x="40" s="1"/>
        <i x="42" s="1"/>
        <i x="39" s="1"/>
        <i x="29" s="1"/>
        <i x="6" s="1"/>
        <i x="24" s="1"/>
        <i x="23" s="1"/>
        <i x="8" s="1"/>
        <i x="4" s="1"/>
        <i x="16" s="1"/>
        <i x="14" s="1"/>
        <i x="9" s="1"/>
        <i x="22" s="1"/>
        <i x="33" s="1"/>
        <i x="30" s="1"/>
        <i x="25" s="1"/>
        <i x="12" s="1"/>
        <i x="13" s="1"/>
        <i x="2" s="1"/>
        <i x="35" s="1"/>
        <i x="3" s="1"/>
        <i x="36" s="1"/>
        <i x="5" s="1"/>
        <i x="34" s="1"/>
        <i x="31" s="1"/>
        <i x="32" s="1"/>
        <i x="18" s="1"/>
        <i x="11" s="1"/>
        <i x="10" s="1"/>
        <i x="15" s="1"/>
        <i x="26" s="1"/>
        <i x="27" s="1"/>
        <i x="19" s="1"/>
        <i x="20" s="1"/>
        <i x="21" s="1"/>
        <i x="41" s="1"/>
        <i x="1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52" totalsRowShown="0" headerRowDxfId="496" dataDxfId="495">
  <autoFilter ref="A2:BL152"/>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0" totalsRowShown="0" headerRowDxfId="226" dataDxfId="225">
  <autoFilter ref="A66:V70"/>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3:V83" totalsRowShown="0" headerRowDxfId="223" dataDxfId="222">
  <autoFilter ref="A73:V83"/>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6:V96" totalsRowShown="0" headerRowDxfId="176" dataDxfId="175">
  <autoFilter ref="A86:V96"/>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487" totalsRowShown="0" headerRowDxfId="141" dataDxfId="140">
  <autoFilter ref="A1:G487"/>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1" totalsRowShown="0" headerRowDxfId="443" dataDxfId="442">
  <autoFilter ref="A2:BS111"/>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69" totalsRowShown="0" headerRowDxfId="132" dataDxfId="131">
  <autoFilter ref="A1:L46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1" totalsRowShown="0" headerRowDxfId="88" dataDxfId="87">
  <autoFilter ref="A2:C21"/>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24" totalsRowShown="0" headerRowDxfId="64" dataDxfId="63">
  <autoFilter ref="A2:BL12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00">
  <autoFilter ref="A2:AO21"/>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0" totalsRowShown="0" headerRowDxfId="397" dataDxfId="396">
  <autoFilter ref="A1:C110"/>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53320359564722176" TargetMode="External" /><Relationship Id="rId2" Type="http://schemas.openxmlformats.org/officeDocument/2006/relationships/hyperlink" Target="https://twitter.com/i/web/status/1153334942761463811" TargetMode="External" /><Relationship Id="rId3" Type="http://schemas.openxmlformats.org/officeDocument/2006/relationships/hyperlink" Target="https://twitter.com/i/web/status/1153403089396928514" TargetMode="External" /><Relationship Id="rId4" Type="http://schemas.openxmlformats.org/officeDocument/2006/relationships/hyperlink" Target="https://www.linkedin.com/slink?code=ezySExY" TargetMode="External" /><Relationship Id="rId5" Type="http://schemas.openxmlformats.org/officeDocument/2006/relationships/hyperlink" Target="https://twitter.com/i/web/status/1153833880371118085" TargetMode="External" /><Relationship Id="rId6" Type="http://schemas.openxmlformats.org/officeDocument/2006/relationships/hyperlink" Target="https://industryeurope.com/saipem-wins-143m-contracts-in-romania-uae/" TargetMode="External" /><Relationship Id="rId7" Type="http://schemas.openxmlformats.org/officeDocument/2006/relationships/hyperlink" Target="https://armadillomerino.com/?utm_content=95121861&amp;utm_medium=social&amp;utm_source=twitter&amp;hss_channel=tw-251526049" TargetMode="External" /><Relationship Id="rId8" Type="http://schemas.openxmlformats.org/officeDocument/2006/relationships/hyperlink" Target="https://twitter.com/i/web/status/1154363422345224197" TargetMode="External" /><Relationship Id="rId9" Type="http://schemas.openxmlformats.org/officeDocument/2006/relationships/hyperlink" Target="https://twitter.com/i/web/status/1154398943276519424" TargetMode="External" /><Relationship Id="rId10" Type="http://schemas.openxmlformats.org/officeDocument/2006/relationships/hyperlink" Target="https://twitter.com/i/web/status/1153411685354483712" TargetMode="External" /><Relationship Id="rId11" Type="http://schemas.openxmlformats.org/officeDocument/2006/relationships/hyperlink" Target="https://twitter.com/i/web/status/1153411685354483712" TargetMode="External" /><Relationship Id="rId12" Type="http://schemas.openxmlformats.org/officeDocument/2006/relationships/hyperlink" Target="https://twitter.com/i/web/status/1153411685354483712" TargetMode="External" /><Relationship Id="rId13" Type="http://schemas.openxmlformats.org/officeDocument/2006/relationships/hyperlink" Target="https://twitter.com/i/web/status/1153411685354483712" TargetMode="External" /><Relationship Id="rId14" Type="http://schemas.openxmlformats.org/officeDocument/2006/relationships/hyperlink" Target="https://twitter.com/i/web/status/1153411685354483712" TargetMode="External" /><Relationship Id="rId15" Type="http://schemas.openxmlformats.org/officeDocument/2006/relationships/hyperlink" Target="https://twitter.com/i/web/status/1153411685354483712" TargetMode="External" /><Relationship Id="rId16" Type="http://schemas.openxmlformats.org/officeDocument/2006/relationships/hyperlink" Target="https://twitter.com/i/web/status/1154447768259387393" TargetMode="External" /><Relationship Id="rId17" Type="http://schemas.openxmlformats.org/officeDocument/2006/relationships/hyperlink" Target="https://usa.oceana.org/press-releases/house-votes-protect-coasts-new-offshore-drilling-activities" TargetMode="External" /><Relationship Id="rId18" Type="http://schemas.openxmlformats.org/officeDocument/2006/relationships/hyperlink" Target="https://waterkeeper.org/call-for-our-coasts-and-climate/" TargetMode="External" /><Relationship Id="rId19" Type="http://schemas.openxmlformats.org/officeDocument/2006/relationships/hyperlink" Target="https://waterkeeper.org/call-for-our-coasts-and-climate/" TargetMode="External" /><Relationship Id="rId20" Type="http://schemas.openxmlformats.org/officeDocument/2006/relationships/hyperlink" Target="https://dy.si/XCCzZ" TargetMode="External" /><Relationship Id="rId21" Type="http://schemas.openxmlformats.org/officeDocument/2006/relationships/hyperlink" Target="https://twitter.com/i/web/status/1154917768740798472" TargetMode="External" /><Relationship Id="rId22" Type="http://schemas.openxmlformats.org/officeDocument/2006/relationships/hyperlink" Target="https://vimeo.com/347943301" TargetMode="External" /><Relationship Id="rId23" Type="http://schemas.openxmlformats.org/officeDocument/2006/relationships/hyperlink" Target="https://vimeo.com/347943301" TargetMode="External" /><Relationship Id="rId24" Type="http://schemas.openxmlformats.org/officeDocument/2006/relationships/hyperlink" Target="https://vimeo.com/347943301" TargetMode="External" /><Relationship Id="rId25" Type="http://schemas.openxmlformats.org/officeDocument/2006/relationships/hyperlink" Target="https://twitter.com/i/web/status/1155644973028560896" TargetMode="External" /><Relationship Id="rId26" Type="http://schemas.openxmlformats.org/officeDocument/2006/relationships/hyperlink" Target="https://twitter.com/i/web/status/1155644973028560896" TargetMode="External" /><Relationship Id="rId27" Type="http://schemas.openxmlformats.org/officeDocument/2006/relationships/hyperlink" Target="https://www.subc-engineering.com/news/#news7" TargetMode="External" /><Relationship Id="rId28" Type="http://schemas.openxmlformats.org/officeDocument/2006/relationships/hyperlink" Target="https://twitter.com/i/web/status/1155953687635714049" TargetMode="External" /><Relationship Id="rId29" Type="http://schemas.openxmlformats.org/officeDocument/2006/relationships/hyperlink" Target="https://twitter.com/i/web/status/1156116780093304832" TargetMode="External" /><Relationship Id="rId30" Type="http://schemas.openxmlformats.org/officeDocument/2006/relationships/hyperlink" Target="http://www.ncpolicywatch.com/2019/07/29/just-when-you-thought-it-was-safe-to-go-back-in-the-water/" TargetMode="External" /><Relationship Id="rId31" Type="http://schemas.openxmlformats.org/officeDocument/2006/relationships/hyperlink" Target="http://www.ncpolicywatch.com/2019/07/29/just-when-you-thought-it-was-safe-to-go-back-in-the-water/" TargetMode="External" /><Relationship Id="rId32" Type="http://schemas.openxmlformats.org/officeDocument/2006/relationships/hyperlink" Target="http://www.ncpolicywatch.com/2019/07/29/just-when-you-thought-it-was-safe-to-go-back-in-the-water/" TargetMode="External" /><Relationship Id="rId33" Type="http://schemas.openxmlformats.org/officeDocument/2006/relationships/hyperlink" Target="http://www.ncpolicywatch.com/2019/07/29/just-when-you-thought-it-was-safe-to-go-back-in-the-water/" TargetMode="External" /><Relationship Id="rId34" Type="http://schemas.openxmlformats.org/officeDocument/2006/relationships/hyperlink" Target="http://www.ncpolicywatch.com/2019/07/19/offshore-drilling-firm-asks-trump-administration-to-overrule-nc-deq-approve-seismic-testing/" TargetMode="External" /><Relationship Id="rId35" Type="http://schemas.openxmlformats.org/officeDocument/2006/relationships/hyperlink" Target="http://www.ncpolicywatch.com/2019/07/29/just-when-you-thought-it-was-safe-to-go-back-in-the-water/" TargetMode="External" /><Relationship Id="rId36" Type="http://schemas.openxmlformats.org/officeDocument/2006/relationships/hyperlink" Target="http://www.ncpolicywatch.com/2019/07/29/just-when-you-thought-it-was-safe-to-go-back-in-the-water/" TargetMode="External" /><Relationship Id="rId37" Type="http://schemas.openxmlformats.org/officeDocument/2006/relationships/hyperlink" Target="http://www.ncpolicywatch.com/2019/07/29/just-when-you-thought-it-was-safe-to-go-back-in-the-water/" TargetMode="External" /><Relationship Id="rId38" Type="http://schemas.openxmlformats.org/officeDocument/2006/relationships/hyperlink" Target="https://twitter.com/IndoPac_Info/status/1156225113936633863" TargetMode="External" /><Relationship Id="rId39" Type="http://schemas.openxmlformats.org/officeDocument/2006/relationships/hyperlink" Target="https://twitter.com/IndoPac_Info/status/1156225113936633863" TargetMode="External" /><Relationship Id="rId40" Type="http://schemas.openxmlformats.org/officeDocument/2006/relationships/hyperlink" Target="https://twitter.com/IndoPac_Info/status/1156225113936633863" TargetMode="External" /><Relationship Id="rId41" Type="http://schemas.openxmlformats.org/officeDocument/2006/relationships/hyperlink" Target="https://waterkeeper.org/call-for-our-coasts-and-climate/" TargetMode="External" /><Relationship Id="rId42" Type="http://schemas.openxmlformats.org/officeDocument/2006/relationships/hyperlink" Target="https://twitter.com/i/web/status/1155908397776166912" TargetMode="External" /><Relationship Id="rId43" Type="http://schemas.openxmlformats.org/officeDocument/2006/relationships/hyperlink" Target="http://ow.ly/QLBA30pg3T6" TargetMode="External" /><Relationship Id="rId44" Type="http://schemas.openxmlformats.org/officeDocument/2006/relationships/hyperlink" Target="https://twitter.com/i/web/status/1156619300893052930" TargetMode="External" /><Relationship Id="rId45" Type="http://schemas.openxmlformats.org/officeDocument/2006/relationships/hyperlink" Target="https://wtkr.com/2019/07/31/local-leaders-work-to-keep-offshore-drilling-away-from-virginia-coast/?utm_source=dlvr.it&amp;utm_medium=twitter" TargetMode="External" /><Relationship Id="rId46" Type="http://schemas.openxmlformats.org/officeDocument/2006/relationships/hyperlink" Target="https://www.technavio.com/report/global-managed-pressure-drilling-market-industry-analysis?utm_source=social&amp;utm_medium=twitter&amp;utm_campaign=julyrfs&amp;utm_content=IRTNTR31690" TargetMode="External" /><Relationship Id="rId47" Type="http://schemas.openxmlformats.org/officeDocument/2006/relationships/hyperlink" Target="http://bit.do/eZXRM" TargetMode="External" /><Relationship Id="rId48" Type="http://schemas.openxmlformats.org/officeDocument/2006/relationships/hyperlink" Target="http://bit.do/eZXRM" TargetMode="External" /><Relationship Id="rId49" Type="http://schemas.openxmlformats.org/officeDocument/2006/relationships/hyperlink" Target="https://www.inverse.com/article/58188-joe-cunningham-hr-1941" TargetMode="External" /><Relationship Id="rId50" Type="http://schemas.openxmlformats.org/officeDocument/2006/relationships/hyperlink" Target="https://vimeo.com/347943301" TargetMode="External" /><Relationship Id="rId51" Type="http://schemas.openxmlformats.org/officeDocument/2006/relationships/hyperlink" Target="https://ziplook.house.gov/htbin/findrep_house?ZIP=" TargetMode="External" /><Relationship Id="rId52" Type="http://schemas.openxmlformats.org/officeDocument/2006/relationships/hyperlink" Target="https://cacoastkeeper.org/trumps-greedy-grab-for-the-california-coast/" TargetMode="External" /><Relationship Id="rId53" Type="http://schemas.openxmlformats.org/officeDocument/2006/relationships/hyperlink" Target="https://vimeo.com/347943301" TargetMode="External" /><Relationship Id="rId54" Type="http://schemas.openxmlformats.org/officeDocument/2006/relationships/hyperlink" Target="https://vimeo.com/347943301" TargetMode="External" /><Relationship Id="rId55" Type="http://schemas.openxmlformats.org/officeDocument/2006/relationships/hyperlink" Target="https://www.nkaglobal.com/" TargetMode="External" /><Relationship Id="rId56" Type="http://schemas.openxmlformats.org/officeDocument/2006/relationships/hyperlink" Target="https://vimeo.com/347943301" TargetMode="External" /><Relationship Id="rId57" Type="http://schemas.openxmlformats.org/officeDocument/2006/relationships/hyperlink" Target="https://twitter.com/SierraClubCA/status/1149082212198785024" TargetMode="External" /><Relationship Id="rId58" Type="http://schemas.openxmlformats.org/officeDocument/2006/relationships/hyperlink" Target="https://twitter.com/i/web/status/1150283634336681985" TargetMode="External" /><Relationship Id="rId59" Type="http://schemas.openxmlformats.org/officeDocument/2006/relationships/hyperlink" Target="https://twitter.com/i/web/status/1145074726647156737" TargetMode="External" /><Relationship Id="rId60" Type="http://schemas.openxmlformats.org/officeDocument/2006/relationships/hyperlink" Target="https://twitter.com/i/web/status/1156438856243146752" TargetMode="External" /><Relationship Id="rId61" Type="http://schemas.openxmlformats.org/officeDocument/2006/relationships/hyperlink" Target="https://twitter.com/i/web/status/1156448218709807104" TargetMode="External" /><Relationship Id="rId62" Type="http://schemas.openxmlformats.org/officeDocument/2006/relationships/hyperlink" Target="https://vimeo.com/347943301" TargetMode="External" /><Relationship Id="rId63" Type="http://schemas.openxmlformats.org/officeDocument/2006/relationships/hyperlink" Target="https://twitter.com/i/web/status/1156660804822847489" TargetMode="External" /><Relationship Id="rId64" Type="http://schemas.openxmlformats.org/officeDocument/2006/relationships/hyperlink" Target="https://vimeo.com/347943301" TargetMode="External" /><Relationship Id="rId65" Type="http://schemas.openxmlformats.org/officeDocument/2006/relationships/hyperlink" Target="https://vimeo.com/347943301" TargetMode="External" /><Relationship Id="rId66" Type="http://schemas.openxmlformats.org/officeDocument/2006/relationships/hyperlink" Target="https://vimeo.com/347943301" TargetMode="External" /><Relationship Id="rId67" Type="http://schemas.openxmlformats.org/officeDocument/2006/relationships/hyperlink" Target="https://vimeo.com/347943301" TargetMode="External" /><Relationship Id="rId68" Type="http://schemas.openxmlformats.org/officeDocument/2006/relationships/hyperlink" Target="https://vimeo.com/347943301" TargetMode="External" /><Relationship Id="rId69" Type="http://schemas.openxmlformats.org/officeDocument/2006/relationships/hyperlink" Target="https://vimeo.com/347943301" TargetMode="External" /><Relationship Id="rId70" Type="http://schemas.openxmlformats.org/officeDocument/2006/relationships/hyperlink" Target="https://vimeo.com/347943301" TargetMode="External" /><Relationship Id="rId71" Type="http://schemas.openxmlformats.org/officeDocument/2006/relationships/hyperlink" Target="https://vimeo.com/347943301" TargetMode="External" /><Relationship Id="rId72" Type="http://schemas.openxmlformats.org/officeDocument/2006/relationships/hyperlink" Target="https://vimeo.com/347943301" TargetMode="External" /><Relationship Id="rId73" Type="http://schemas.openxmlformats.org/officeDocument/2006/relationships/hyperlink" Target="https://vimeo.com/347943301" TargetMode="External" /><Relationship Id="rId74" Type="http://schemas.openxmlformats.org/officeDocument/2006/relationships/hyperlink" Target="https://vimeo.com/347943301" TargetMode="External" /><Relationship Id="rId75" Type="http://schemas.openxmlformats.org/officeDocument/2006/relationships/hyperlink" Target="https://vimeo.com/347943301" TargetMode="External" /><Relationship Id="rId76" Type="http://schemas.openxmlformats.org/officeDocument/2006/relationships/hyperlink" Target="https://pbs.twimg.com/media/EAPZGtbWwAMwlZN.png" TargetMode="External" /><Relationship Id="rId77" Type="http://schemas.openxmlformats.org/officeDocument/2006/relationships/hyperlink" Target="https://pbs.twimg.com/media/EAPkpbtWkAANBUF.jpg" TargetMode="External" /><Relationship Id="rId78" Type="http://schemas.openxmlformats.org/officeDocument/2006/relationships/hyperlink" Target="https://pbs.twimg.com/media/EAbPkO2U8AADuF7.png" TargetMode="External" /><Relationship Id="rId79" Type="http://schemas.openxmlformats.org/officeDocument/2006/relationships/hyperlink" Target="https://pbs.twimg.com/media/D_q_uS5XUAMhss5.jpg" TargetMode="External" /><Relationship Id="rId80" Type="http://schemas.openxmlformats.org/officeDocument/2006/relationships/hyperlink" Target="https://pbs.twimg.com/media/EAzseksXoAAJwvF.jpg" TargetMode="External" /><Relationship Id="rId81" Type="http://schemas.openxmlformats.org/officeDocument/2006/relationships/hyperlink" Target="https://pbs.twimg.com/media/EA1UtL_UYAE4EsU.jpg" TargetMode="External" /><Relationship Id="rId82" Type="http://schemas.openxmlformats.org/officeDocument/2006/relationships/hyperlink" Target="https://pbs.twimg.com/media/D_xObnuXkAApvwr.jpg" TargetMode="External" /><Relationship Id="rId83" Type="http://schemas.openxmlformats.org/officeDocument/2006/relationships/hyperlink" Target="https://pbs.twimg.com/media/D_r5iN7WkAEDS05.jpg" TargetMode="External" /><Relationship Id="rId84" Type="http://schemas.openxmlformats.org/officeDocument/2006/relationships/hyperlink" Target="https://pbs.twimg.com/media/EA49zIAXUAA4Aff.jpg" TargetMode="External" /><Relationship Id="rId85" Type="http://schemas.openxmlformats.org/officeDocument/2006/relationships/hyperlink" Target="https://pbs.twimg.com/media/DXt42cnU0AAKcEw.jpg" TargetMode="External" /><Relationship Id="rId86" Type="http://schemas.openxmlformats.org/officeDocument/2006/relationships/hyperlink" Target="https://pbs.twimg.com/media/D_342NHVAAAquSQ.jpg" TargetMode="External" /><Relationship Id="rId87" Type="http://schemas.openxmlformats.org/officeDocument/2006/relationships/hyperlink" Target="https://pbs.twimg.com/media/EBBY6JcXoAMA5Iz.jpg" TargetMode="External" /><Relationship Id="rId88" Type="http://schemas.openxmlformats.org/officeDocument/2006/relationships/hyperlink" Target="https://pbs.twimg.com/media/EBFbG-XU0AAFuJC.jpg" TargetMode="External" /><Relationship Id="rId89" Type="http://schemas.openxmlformats.org/officeDocument/2006/relationships/hyperlink" Target="http://pbs.twimg.com/profile_images/707411067341635584/jd3hZ4LY_normal.jpg" TargetMode="External" /><Relationship Id="rId90" Type="http://schemas.openxmlformats.org/officeDocument/2006/relationships/hyperlink" Target="http://pbs.twimg.com/profile_images/592504457788657665/ba8j4HE8_normal.jpg" TargetMode="External" /><Relationship Id="rId91" Type="http://schemas.openxmlformats.org/officeDocument/2006/relationships/hyperlink" Target="http://pbs.twimg.com/profile_images/3502404159/a9cb26ae3f4718d17e6a849734a5857d_normal.jpeg" TargetMode="External" /><Relationship Id="rId92" Type="http://schemas.openxmlformats.org/officeDocument/2006/relationships/hyperlink" Target="http://pbs.twimg.com/profile_images/3502404159/a9cb26ae3f4718d17e6a849734a5857d_normal.jpeg" TargetMode="External" /><Relationship Id="rId93" Type="http://schemas.openxmlformats.org/officeDocument/2006/relationships/hyperlink" Target="http://pbs.twimg.com/profile_images/378800000129600312/bf10b10b902195324593d6040e16712d_normal.jpeg" TargetMode="External" /><Relationship Id="rId94" Type="http://schemas.openxmlformats.org/officeDocument/2006/relationships/hyperlink" Target="http://pbs.twimg.com/profile_images/420277924852289536/JGa7O8HA_normal.png" TargetMode="External" /><Relationship Id="rId95" Type="http://schemas.openxmlformats.org/officeDocument/2006/relationships/hyperlink" Target="http://pbs.twimg.com/profile_images/1131630122744909825/qaTul0sm_normal.jpg" TargetMode="External" /><Relationship Id="rId96" Type="http://schemas.openxmlformats.org/officeDocument/2006/relationships/hyperlink" Target="http://pbs.twimg.com/profile_images/1050378915880062977/_B6M6Fwt_normal.jpg" TargetMode="External" /><Relationship Id="rId97" Type="http://schemas.openxmlformats.org/officeDocument/2006/relationships/hyperlink" Target="http://pbs.twimg.com/profile_images/1050378915880062977/_B6M6Fwt_normal.jpg" TargetMode="External" /><Relationship Id="rId98" Type="http://schemas.openxmlformats.org/officeDocument/2006/relationships/hyperlink" Target="http://pbs.twimg.com/profile_images/1003662005373427712/yDU36WO9_normal.jpg" TargetMode="External" /><Relationship Id="rId99" Type="http://schemas.openxmlformats.org/officeDocument/2006/relationships/hyperlink" Target="http://pbs.twimg.com/profile_images/1003662005373427712/yDU36WO9_normal.jpg" TargetMode="External" /><Relationship Id="rId100" Type="http://schemas.openxmlformats.org/officeDocument/2006/relationships/hyperlink" Target="http://pbs.twimg.com/profile_images/1003662005373427712/yDU36WO9_normal.jpg" TargetMode="External" /><Relationship Id="rId101" Type="http://schemas.openxmlformats.org/officeDocument/2006/relationships/hyperlink" Target="http://pbs.twimg.com/profile_images/1003662005373427712/yDU36WO9_normal.jpg" TargetMode="External" /><Relationship Id="rId102" Type="http://schemas.openxmlformats.org/officeDocument/2006/relationships/hyperlink" Target="http://pbs.twimg.com/profile_images/1003662005373427712/yDU36WO9_normal.jpg" TargetMode="External" /><Relationship Id="rId103" Type="http://schemas.openxmlformats.org/officeDocument/2006/relationships/hyperlink" Target="http://pbs.twimg.com/profile_images/1003662005373427712/yDU36WO9_normal.jpg" TargetMode="External" /><Relationship Id="rId104" Type="http://schemas.openxmlformats.org/officeDocument/2006/relationships/hyperlink" Target="http://pbs.twimg.com/profile_images/1003662005373427712/yDU36WO9_normal.jpg" TargetMode="External" /><Relationship Id="rId105" Type="http://schemas.openxmlformats.org/officeDocument/2006/relationships/hyperlink" Target="http://pbs.twimg.com/profile_images/640080595771650048/LwcAZQ97_normal.jpg" TargetMode="External" /><Relationship Id="rId106" Type="http://schemas.openxmlformats.org/officeDocument/2006/relationships/hyperlink" Target="http://pbs.twimg.com/profile_images/776588211158147072/TOX6zLBZ_normal.jpg" TargetMode="External" /><Relationship Id="rId107" Type="http://schemas.openxmlformats.org/officeDocument/2006/relationships/hyperlink" Target="https://pbs.twimg.com/media/EAPZGtbWwAMwlZN.png" TargetMode="External" /><Relationship Id="rId108" Type="http://schemas.openxmlformats.org/officeDocument/2006/relationships/hyperlink" Target="https://pbs.twimg.com/media/EAPkpbtWkAANBUF.jpg" TargetMode="External" /><Relationship Id="rId109" Type="http://schemas.openxmlformats.org/officeDocument/2006/relationships/hyperlink" Target="http://pbs.twimg.com/profile_images/1129041151313547266/FiUp0kUh_normal.jpg" TargetMode="External" /><Relationship Id="rId110" Type="http://schemas.openxmlformats.org/officeDocument/2006/relationships/hyperlink" Target="http://pbs.twimg.com/profile_images/1017122729357553666/KqO-IE6p_normal.jpg" TargetMode="External" /><Relationship Id="rId111" Type="http://schemas.openxmlformats.org/officeDocument/2006/relationships/hyperlink" Target="http://pbs.twimg.com/profile_images/1017122729357553666/KqO-IE6p_normal.jpg" TargetMode="External" /><Relationship Id="rId112" Type="http://schemas.openxmlformats.org/officeDocument/2006/relationships/hyperlink" Target="http://pbs.twimg.com/profile_images/858099323254558720/dSqPtzP9_normal.jpg" TargetMode="External" /><Relationship Id="rId113" Type="http://schemas.openxmlformats.org/officeDocument/2006/relationships/hyperlink" Target="http://pbs.twimg.com/profile_images/992396702572310528/Yuxg5hh4_normal.jpg" TargetMode="External" /><Relationship Id="rId114" Type="http://schemas.openxmlformats.org/officeDocument/2006/relationships/hyperlink" Target="http://pbs.twimg.com/profile_images/992396702572310528/Yuxg5hh4_normal.jpg" TargetMode="External" /><Relationship Id="rId115" Type="http://schemas.openxmlformats.org/officeDocument/2006/relationships/hyperlink" Target="http://pbs.twimg.com/profile_images/992396702572310528/Yuxg5hh4_normal.jpg" TargetMode="External" /><Relationship Id="rId116" Type="http://schemas.openxmlformats.org/officeDocument/2006/relationships/hyperlink" Target="http://pbs.twimg.com/profile_images/992396702572310528/Yuxg5hh4_normal.jpg" TargetMode="External" /><Relationship Id="rId117" Type="http://schemas.openxmlformats.org/officeDocument/2006/relationships/hyperlink" Target="http://pbs.twimg.com/profile_images/992396702572310528/Yuxg5hh4_normal.jpg" TargetMode="External" /><Relationship Id="rId118" Type="http://schemas.openxmlformats.org/officeDocument/2006/relationships/hyperlink" Target="http://pbs.twimg.com/profile_images/992396702572310528/Yuxg5hh4_normal.jpg" TargetMode="External" /><Relationship Id="rId119" Type="http://schemas.openxmlformats.org/officeDocument/2006/relationships/hyperlink" Target="http://pbs.twimg.com/profile_images/1158341393158463493/lIf_tX3B_normal.jpg" TargetMode="External" /><Relationship Id="rId120" Type="http://schemas.openxmlformats.org/officeDocument/2006/relationships/hyperlink" Target="http://pbs.twimg.com/profile_images/1158341393158463493/lIf_tX3B_normal.jpg" TargetMode="External" /><Relationship Id="rId121" Type="http://schemas.openxmlformats.org/officeDocument/2006/relationships/hyperlink" Target="http://pbs.twimg.com/profile_images/1158341393158463493/lIf_tX3B_normal.jpg" TargetMode="External" /><Relationship Id="rId122" Type="http://schemas.openxmlformats.org/officeDocument/2006/relationships/hyperlink" Target="http://pbs.twimg.com/profile_images/1158341393158463493/lIf_tX3B_normal.jpg" TargetMode="External" /><Relationship Id="rId123" Type="http://schemas.openxmlformats.org/officeDocument/2006/relationships/hyperlink" Target="http://pbs.twimg.com/profile_images/1158341393158463493/lIf_tX3B_normal.jpg" TargetMode="External" /><Relationship Id="rId124" Type="http://schemas.openxmlformats.org/officeDocument/2006/relationships/hyperlink" Target="http://pbs.twimg.com/profile_images/1158341393158463493/lIf_tX3B_normal.jpg" TargetMode="External" /><Relationship Id="rId125" Type="http://schemas.openxmlformats.org/officeDocument/2006/relationships/hyperlink" Target="http://pbs.twimg.com/profile_images/1158341393158463493/lIf_tX3B_normal.jpg" TargetMode="External" /><Relationship Id="rId126" Type="http://schemas.openxmlformats.org/officeDocument/2006/relationships/hyperlink" Target="http://pbs.twimg.com/profile_images/1153835082055995392/8Kc_0am__normal.jpg" TargetMode="External" /><Relationship Id="rId127" Type="http://schemas.openxmlformats.org/officeDocument/2006/relationships/hyperlink" Target="http://pbs.twimg.com/profile_images/839949773654257664/M9TLJaVJ_normal.jpg" TargetMode="External" /><Relationship Id="rId128" Type="http://schemas.openxmlformats.org/officeDocument/2006/relationships/hyperlink" Target="http://pbs.twimg.com/profile_images/839949773654257664/M9TLJaVJ_normal.jpg" TargetMode="External" /><Relationship Id="rId129" Type="http://schemas.openxmlformats.org/officeDocument/2006/relationships/hyperlink" Target="http://pbs.twimg.com/profile_images/630099609914732545/Pa8mZHSW_normal.png" TargetMode="External" /><Relationship Id="rId130" Type="http://schemas.openxmlformats.org/officeDocument/2006/relationships/hyperlink" Target="http://pbs.twimg.com/profile_images/1193700827/Minglewood_normal.jpg" TargetMode="External" /><Relationship Id="rId131" Type="http://schemas.openxmlformats.org/officeDocument/2006/relationships/hyperlink" Target="https://pbs.twimg.com/media/EAbPkO2U8AADuF7.png" TargetMode="External" /><Relationship Id="rId132" Type="http://schemas.openxmlformats.org/officeDocument/2006/relationships/hyperlink" Target="http://pbs.twimg.com/profile_images/1085015008323559425/Ji4qxrm6_normal.jpg" TargetMode="External" /><Relationship Id="rId133" Type="http://schemas.openxmlformats.org/officeDocument/2006/relationships/hyperlink" Target="http://pbs.twimg.com/profile_images/794305724197146624/ZPiGiNY0_normal.jpg" TargetMode="External" /><Relationship Id="rId134" Type="http://schemas.openxmlformats.org/officeDocument/2006/relationships/hyperlink" Target="http://abs.twimg.com/sticky/default_profile_images/default_profile_normal.png" TargetMode="External" /><Relationship Id="rId135" Type="http://schemas.openxmlformats.org/officeDocument/2006/relationships/hyperlink" Target="http://abs.twimg.com/sticky/default_profile_images/default_profile_normal.png" TargetMode="External" /><Relationship Id="rId136" Type="http://schemas.openxmlformats.org/officeDocument/2006/relationships/hyperlink" Target="http://abs.twimg.com/sticky/default_profile_images/default_profile_normal.png" TargetMode="External" /><Relationship Id="rId137" Type="http://schemas.openxmlformats.org/officeDocument/2006/relationships/hyperlink" Target="http://pbs.twimg.com/profile_images/1078619105253416960/CMVje2rV_normal.jpg" TargetMode="External" /><Relationship Id="rId138" Type="http://schemas.openxmlformats.org/officeDocument/2006/relationships/hyperlink" Target="http://pbs.twimg.com/profile_images/814279031566700545/5fu0zn8Z_normal.jpg" TargetMode="External" /><Relationship Id="rId139" Type="http://schemas.openxmlformats.org/officeDocument/2006/relationships/hyperlink" Target="http://pbs.twimg.com/profile_images/1078619105253416960/CMVje2rV_normal.jpg" TargetMode="External" /><Relationship Id="rId140" Type="http://schemas.openxmlformats.org/officeDocument/2006/relationships/hyperlink" Target="http://pbs.twimg.com/profile_images/814279031566700545/5fu0zn8Z_normal.jpg" TargetMode="External" /><Relationship Id="rId141" Type="http://schemas.openxmlformats.org/officeDocument/2006/relationships/hyperlink" Target="http://pbs.twimg.com/profile_images/814279031566700545/5fu0zn8Z_normal.jpg" TargetMode="External" /><Relationship Id="rId142" Type="http://schemas.openxmlformats.org/officeDocument/2006/relationships/hyperlink" Target="http://pbs.twimg.com/profile_images/937715922802003968/I5ozOpH9_normal.jpg" TargetMode="External" /><Relationship Id="rId143" Type="http://schemas.openxmlformats.org/officeDocument/2006/relationships/hyperlink" Target="http://pbs.twimg.com/profile_images/664411766303137792/Iq0AEQey_normal.jpg" TargetMode="External" /><Relationship Id="rId144" Type="http://schemas.openxmlformats.org/officeDocument/2006/relationships/hyperlink" Target="http://pbs.twimg.com/profile_images/596669737582653440/ffpBaIoo_normal.jpg" TargetMode="External" /><Relationship Id="rId145" Type="http://schemas.openxmlformats.org/officeDocument/2006/relationships/hyperlink" Target="http://pbs.twimg.com/profile_images/504735320609263616/f0na-FhE_normal.jpeg" TargetMode="External" /><Relationship Id="rId146" Type="http://schemas.openxmlformats.org/officeDocument/2006/relationships/hyperlink" Target="http://pbs.twimg.com/profile_images/663002244988731396/WibhK3QN_normal.jpg" TargetMode="External" /><Relationship Id="rId147" Type="http://schemas.openxmlformats.org/officeDocument/2006/relationships/hyperlink" Target="https://pbs.twimg.com/media/D_q_uS5XUAMhss5.jpg" TargetMode="External" /><Relationship Id="rId148" Type="http://schemas.openxmlformats.org/officeDocument/2006/relationships/hyperlink" Target="http://pbs.twimg.com/profile_images/2274372965/t2f45l95cyics01g76ic_normal.jpeg" TargetMode="External" /><Relationship Id="rId149" Type="http://schemas.openxmlformats.org/officeDocument/2006/relationships/hyperlink" Target="http://pbs.twimg.com/profile_images/1086953372756914177/g2db6bik_normal.jpg" TargetMode="External" /><Relationship Id="rId150" Type="http://schemas.openxmlformats.org/officeDocument/2006/relationships/hyperlink" Target="http://pbs.twimg.com/profile_images/1086953372756914177/g2db6bik_normal.jpg" TargetMode="External" /><Relationship Id="rId151" Type="http://schemas.openxmlformats.org/officeDocument/2006/relationships/hyperlink" Target="http://pbs.twimg.com/profile_images/824652556186030080/fcq7UMmK_normal.jpg" TargetMode="External" /><Relationship Id="rId152" Type="http://schemas.openxmlformats.org/officeDocument/2006/relationships/hyperlink" Target="http://pbs.twimg.com/profile_images/824652556186030080/fcq7UMmK_normal.jpg" TargetMode="External" /><Relationship Id="rId153" Type="http://schemas.openxmlformats.org/officeDocument/2006/relationships/hyperlink" Target="http://pbs.twimg.com/profile_images/835555298018529281/vQ6DAfyp_normal.jpg" TargetMode="External" /><Relationship Id="rId154" Type="http://schemas.openxmlformats.org/officeDocument/2006/relationships/hyperlink" Target="http://pbs.twimg.com/profile_images/1087740625867423745/_nrFCUh4_normal.jpg" TargetMode="External" /><Relationship Id="rId155" Type="http://schemas.openxmlformats.org/officeDocument/2006/relationships/hyperlink" Target="http://pbs.twimg.com/profile_images/1060918098503421952/hp12uhs2_normal.jpg" TargetMode="External" /><Relationship Id="rId156" Type="http://schemas.openxmlformats.org/officeDocument/2006/relationships/hyperlink" Target="http://pbs.twimg.com/profile_images/1060918098503421952/hp12uhs2_normal.jpg" TargetMode="External" /><Relationship Id="rId157" Type="http://schemas.openxmlformats.org/officeDocument/2006/relationships/hyperlink" Target="http://pbs.twimg.com/profile_images/3610373060/70f7c3166b8a323771ca3cae6f33d00b_normal.png" TargetMode="External" /><Relationship Id="rId158" Type="http://schemas.openxmlformats.org/officeDocument/2006/relationships/hyperlink" Target="http://pbs.twimg.com/profile_images/3610373060/70f7c3166b8a323771ca3cae6f33d00b_normal.png" TargetMode="External" /><Relationship Id="rId159" Type="http://schemas.openxmlformats.org/officeDocument/2006/relationships/hyperlink" Target="http://pbs.twimg.com/profile_images/3610373060/70f7c3166b8a323771ca3cae6f33d00b_normal.png" TargetMode="External" /><Relationship Id="rId160" Type="http://schemas.openxmlformats.org/officeDocument/2006/relationships/hyperlink" Target="http://pbs.twimg.com/profile_images/1076161492997664768/nfa1AnOF_normal.jpg" TargetMode="External" /><Relationship Id="rId161" Type="http://schemas.openxmlformats.org/officeDocument/2006/relationships/hyperlink" Target="http://pbs.twimg.com/profile_images/504735320609263616/f0na-FhE_normal.jpeg" TargetMode="External" /><Relationship Id="rId162" Type="http://schemas.openxmlformats.org/officeDocument/2006/relationships/hyperlink" Target="http://pbs.twimg.com/profile_images/839757469496729600/oTM_j9XZ_normal.jpg" TargetMode="External" /><Relationship Id="rId163" Type="http://schemas.openxmlformats.org/officeDocument/2006/relationships/hyperlink" Target="http://pbs.twimg.com/profile_images/839757469496729600/oTM_j9XZ_normal.jpg" TargetMode="External" /><Relationship Id="rId164" Type="http://schemas.openxmlformats.org/officeDocument/2006/relationships/hyperlink" Target="http://pbs.twimg.com/profile_images/817767683131396100/7xyIiegx_normal.jpg" TargetMode="External" /><Relationship Id="rId165" Type="http://schemas.openxmlformats.org/officeDocument/2006/relationships/hyperlink" Target="http://pbs.twimg.com/profile_images/817767683131396100/7xyIiegx_normal.jpg" TargetMode="External" /><Relationship Id="rId166" Type="http://schemas.openxmlformats.org/officeDocument/2006/relationships/hyperlink" Target="http://pbs.twimg.com/profile_images/817767683131396100/7xyIiegx_normal.jpg" TargetMode="External" /><Relationship Id="rId167" Type="http://schemas.openxmlformats.org/officeDocument/2006/relationships/hyperlink" Target="http://pbs.twimg.com/profile_images/890354480855699457/2UsqY7fj_normal.jpg" TargetMode="External" /><Relationship Id="rId168" Type="http://schemas.openxmlformats.org/officeDocument/2006/relationships/hyperlink" Target="http://pbs.twimg.com/profile_images/1138787236521041920/vDJYky-W_normal.png" TargetMode="External" /><Relationship Id="rId169" Type="http://schemas.openxmlformats.org/officeDocument/2006/relationships/hyperlink" Target="http://pbs.twimg.com/profile_images/887471203815792640/SVB8fhXE_normal.jpg" TargetMode="External" /><Relationship Id="rId170" Type="http://schemas.openxmlformats.org/officeDocument/2006/relationships/hyperlink" Target="https://pbs.twimg.com/media/EAzseksXoAAJwvF.jpg" TargetMode="External" /><Relationship Id="rId171" Type="http://schemas.openxmlformats.org/officeDocument/2006/relationships/hyperlink" Target="http://pbs.twimg.com/profile_images/1016713726211133440/6i66CetN_normal.jpg" TargetMode="External" /><Relationship Id="rId172" Type="http://schemas.openxmlformats.org/officeDocument/2006/relationships/hyperlink" Target="http://pbs.twimg.com/profile_images/765069160481034240/vAKBWnCa_normal.jpg" TargetMode="External" /><Relationship Id="rId173" Type="http://schemas.openxmlformats.org/officeDocument/2006/relationships/hyperlink" Target="http://pbs.twimg.com/profile_images/905109789717303296/KB3aL5K4_normal.jpg" TargetMode="External" /><Relationship Id="rId174" Type="http://schemas.openxmlformats.org/officeDocument/2006/relationships/hyperlink" Target="https://pbs.twimg.com/media/EA1UtL_UYAE4EsU.jpg" TargetMode="External" /><Relationship Id="rId175" Type="http://schemas.openxmlformats.org/officeDocument/2006/relationships/hyperlink" Target="http://pbs.twimg.com/profile_images/666115836524949504/5Ba6Umce_normal.jpg" TargetMode="External" /><Relationship Id="rId176" Type="http://schemas.openxmlformats.org/officeDocument/2006/relationships/hyperlink" Target="http://pbs.twimg.com/profile_images/1257667420/Yolanda_Lares_V._normal.jpg" TargetMode="External" /><Relationship Id="rId177" Type="http://schemas.openxmlformats.org/officeDocument/2006/relationships/hyperlink" Target="https://pbs.twimg.com/media/D_xObnuXkAApvwr.jpg" TargetMode="External" /><Relationship Id="rId178" Type="http://schemas.openxmlformats.org/officeDocument/2006/relationships/hyperlink" Target="https://pbs.twimg.com/media/D_r5iN7WkAEDS05.jpg" TargetMode="External" /><Relationship Id="rId179" Type="http://schemas.openxmlformats.org/officeDocument/2006/relationships/hyperlink" Target="https://pbs.twimg.com/media/EA49zIAXUAA4Aff.jpg" TargetMode="External" /><Relationship Id="rId180" Type="http://schemas.openxmlformats.org/officeDocument/2006/relationships/hyperlink" Target="http://pbs.twimg.com/profile_images/909815567007305728/jKde7vgo_normal.jpg" TargetMode="External" /><Relationship Id="rId181" Type="http://schemas.openxmlformats.org/officeDocument/2006/relationships/hyperlink" Target="http://pbs.twimg.com/profile_images/909815567007305728/jKde7vgo_normal.jpg" TargetMode="External" /><Relationship Id="rId182" Type="http://schemas.openxmlformats.org/officeDocument/2006/relationships/hyperlink" Target="http://pbs.twimg.com/profile_images/670850249716465664/lnev8QyA_normal.jpg" TargetMode="External" /><Relationship Id="rId183" Type="http://schemas.openxmlformats.org/officeDocument/2006/relationships/hyperlink" Target="http://pbs.twimg.com/profile_images/806247021149650944/GDcqub_Z_normal.jpg" TargetMode="External" /><Relationship Id="rId184" Type="http://schemas.openxmlformats.org/officeDocument/2006/relationships/hyperlink" Target="http://pbs.twimg.com/profile_images/1157085696579870720/t2eQZfGg_normal.jpg" TargetMode="External" /><Relationship Id="rId185" Type="http://schemas.openxmlformats.org/officeDocument/2006/relationships/hyperlink" Target="http://pbs.twimg.com/profile_images/938497980029485056/pGzhlhtk_normal.jpg" TargetMode="External" /><Relationship Id="rId186" Type="http://schemas.openxmlformats.org/officeDocument/2006/relationships/hyperlink" Target="http://pbs.twimg.com/profile_images/1147255529070186501/zGRBsa6E_normal.png" TargetMode="External" /><Relationship Id="rId187" Type="http://schemas.openxmlformats.org/officeDocument/2006/relationships/hyperlink" Target="http://pbs.twimg.com/profile_images/705610426772381697/jFbt0AnJ_normal.jpg" TargetMode="External" /><Relationship Id="rId188" Type="http://schemas.openxmlformats.org/officeDocument/2006/relationships/hyperlink" Target="http://pbs.twimg.com/profile_images/1115283409226600449/dRc0zKiW_normal.jpg" TargetMode="External" /><Relationship Id="rId189" Type="http://schemas.openxmlformats.org/officeDocument/2006/relationships/hyperlink" Target="http://pbs.twimg.com/profile_images/1060686505822351365/En3y4tsY_normal.jpg" TargetMode="External" /><Relationship Id="rId190" Type="http://schemas.openxmlformats.org/officeDocument/2006/relationships/hyperlink" Target="https://pbs.twimg.com/media/DXt42cnU0AAKcEw.jpg" TargetMode="External" /><Relationship Id="rId191" Type="http://schemas.openxmlformats.org/officeDocument/2006/relationships/hyperlink" Target="https://pbs.twimg.com/media/D_342NHVAAAquSQ.jpg" TargetMode="External" /><Relationship Id="rId192" Type="http://schemas.openxmlformats.org/officeDocument/2006/relationships/hyperlink" Target="http://pbs.twimg.com/profile_images/811353360062365696/sXanaj3u_normal.jpg" TargetMode="External" /><Relationship Id="rId193" Type="http://schemas.openxmlformats.org/officeDocument/2006/relationships/hyperlink" Target="http://pbs.twimg.com/profile_images/1155672864546271233/0ehH_CBr_normal.jpg" TargetMode="External" /><Relationship Id="rId194" Type="http://schemas.openxmlformats.org/officeDocument/2006/relationships/hyperlink" Target="http://pbs.twimg.com/profile_images/1045861621351026688/5DY0ePIp_normal.jpg" TargetMode="External" /><Relationship Id="rId195" Type="http://schemas.openxmlformats.org/officeDocument/2006/relationships/hyperlink" Target="http://abs.twimg.com/sticky/default_profile_images/default_profile_normal.png" TargetMode="External" /><Relationship Id="rId196" Type="http://schemas.openxmlformats.org/officeDocument/2006/relationships/hyperlink" Target="http://pbs.twimg.com/profile_images/1157508554548555776/J7h4hLSc_normal.jpg" TargetMode="External" /><Relationship Id="rId197" Type="http://schemas.openxmlformats.org/officeDocument/2006/relationships/hyperlink" Target="http://pbs.twimg.com/profile_images/1083969027465232384/CoG482At_normal.jpg" TargetMode="External" /><Relationship Id="rId198" Type="http://schemas.openxmlformats.org/officeDocument/2006/relationships/hyperlink" Target="http://pbs.twimg.com/profile_images/1083969027465232384/CoG482At_normal.jpg" TargetMode="External" /><Relationship Id="rId199" Type="http://schemas.openxmlformats.org/officeDocument/2006/relationships/hyperlink" Target="http://pbs.twimg.com/profile_images/1083969027465232384/CoG482At_normal.jpg" TargetMode="External" /><Relationship Id="rId200" Type="http://schemas.openxmlformats.org/officeDocument/2006/relationships/hyperlink" Target="http://pbs.twimg.com/profile_images/1083969027465232384/CoG482At_normal.jpg" TargetMode="External" /><Relationship Id="rId201" Type="http://schemas.openxmlformats.org/officeDocument/2006/relationships/hyperlink" Target="http://pbs.twimg.com/profile_images/1083969027465232384/CoG482At_normal.jpg" TargetMode="External" /><Relationship Id="rId202" Type="http://schemas.openxmlformats.org/officeDocument/2006/relationships/hyperlink" Target="http://pbs.twimg.com/profile_images/1083969027465232384/CoG482At_normal.jpg" TargetMode="External" /><Relationship Id="rId203" Type="http://schemas.openxmlformats.org/officeDocument/2006/relationships/hyperlink" Target="http://pbs.twimg.com/profile_images/1083969027465232384/CoG482At_normal.jpg" TargetMode="External" /><Relationship Id="rId204" Type="http://schemas.openxmlformats.org/officeDocument/2006/relationships/hyperlink" Target="http://pbs.twimg.com/profile_images/1083969027465232384/CoG482At_normal.jpg" TargetMode="External" /><Relationship Id="rId205" Type="http://schemas.openxmlformats.org/officeDocument/2006/relationships/hyperlink" Target="http://pbs.twimg.com/profile_images/1083969027465232384/CoG482At_normal.jpg" TargetMode="External" /><Relationship Id="rId206" Type="http://schemas.openxmlformats.org/officeDocument/2006/relationships/hyperlink" Target="http://pbs.twimg.com/profile_images/1083969027465232384/CoG482At_normal.jpg" TargetMode="External" /><Relationship Id="rId207" Type="http://schemas.openxmlformats.org/officeDocument/2006/relationships/hyperlink" Target="http://pbs.twimg.com/profile_images/1083969027465232384/CoG482At_normal.jpg" TargetMode="External" /><Relationship Id="rId208" Type="http://schemas.openxmlformats.org/officeDocument/2006/relationships/hyperlink" Target="http://pbs.twimg.com/profile_images/1083969027465232384/CoG482At_normal.jpg" TargetMode="External" /><Relationship Id="rId209" Type="http://schemas.openxmlformats.org/officeDocument/2006/relationships/hyperlink" Target="http://pbs.twimg.com/profile_images/1083969027465232384/CoG482At_normal.jpg" TargetMode="External" /><Relationship Id="rId210" Type="http://schemas.openxmlformats.org/officeDocument/2006/relationships/hyperlink" Target="https://pbs.twimg.com/media/EBBY6JcXoAMA5Iz.jpg" TargetMode="External" /><Relationship Id="rId211" Type="http://schemas.openxmlformats.org/officeDocument/2006/relationships/hyperlink" Target="http://pbs.twimg.com/profile_images/1157521021697581056/WvPhXUwL_normal.jpg" TargetMode="External" /><Relationship Id="rId212" Type="http://schemas.openxmlformats.org/officeDocument/2006/relationships/hyperlink" Target="http://pbs.twimg.com/profile_images/565710210614824960/_tjijrkv_normal.jpeg" TargetMode="External" /><Relationship Id="rId213" Type="http://schemas.openxmlformats.org/officeDocument/2006/relationships/hyperlink" Target="http://pbs.twimg.com/profile_images/565710210614824960/_tjijrkv_normal.jpeg" TargetMode="External" /><Relationship Id="rId214" Type="http://schemas.openxmlformats.org/officeDocument/2006/relationships/hyperlink" Target="http://pbs.twimg.com/profile_images/565710210614824960/_tjijrkv_normal.jpeg" TargetMode="External" /><Relationship Id="rId215" Type="http://schemas.openxmlformats.org/officeDocument/2006/relationships/hyperlink" Target="http://pbs.twimg.com/profile_images/565710210614824960/_tjijrkv_normal.jpeg" TargetMode="External" /><Relationship Id="rId216" Type="http://schemas.openxmlformats.org/officeDocument/2006/relationships/hyperlink" Target="http://pbs.twimg.com/profile_images/565710210614824960/_tjijrkv_normal.jpeg" TargetMode="External" /><Relationship Id="rId217" Type="http://schemas.openxmlformats.org/officeDocument/2006/relationships/hyperlink" Target="http://pbs.twimg.com/profile_images/565710210614824960/_tjijrkv_normal.jpeg" TargetMode="External" /><Relationship Id="rId218" Type="http://schemas.openxmlformats.org/officeDocument/2006/relationships/hyperlink" Target="http://pbs.twimg.com/profile_images/565710210614824960/_tjijrkv_normal.jpeg" TargetMode="External" /><Relationship Id="rId219" Type="http://schemas.openxmlformats.org/officeDocument/2006/relationships/hyperlink" Target="http://pbs.twimg.com/profile_images/565710210614824960/_tjijrkv_normal.jpeg" TargetMode="External" /><Relationship Id="rId220" Type="http://schemas.openxmlformats.org/officeDocument/2006/relationships/hyperlink" Target="http://pbs.twimg.com/profile_images/565710210614824960/_tjijrkv_normal.jpeg" TargetMode="External" /><Relationship Id="rId221" Type="http://schemas.openxmlformats.org/officeDocument/2006/relationships/hyperlink" Target="http://pbs.twimg.com/profile_images/565710210614824960/_tjijrkv_normal.jpeg" TargetMode="External" /><Relationship Id="rId222" Type="http://schemas.openxmlformats.org/officeDocument/2006/relationships/hyperlink" Target="http://pbs.twimg.com/profile_images/1157580243256918018/oZqYA98Y_normal.jpg" TargetMode="External" /><Relationship Id="rId223" Type="http://schemas.openxmlformats.org/officeDocument/2006/relationships/hyperlink" Target="http://pbs.twimg.com/profile_images/776076702619410432/4u8B1Hc9_normal.jpg" TargetMode="External" /><Relationship Id="rId224" Type="http://schemas.openxmlformats.org/officeDocument/2006/relationships/hyperlink" Target="http://pbs.twimg.com/profile_images/1147093874722185216/lqbk7Zq3_normal.jpg" TargetMode="External" /><Relationship Id="rId225" Type="http://schemas.openxmlformats.org/officeDocument/2006/relationships/hyperlink" Target="http://abs.twimg.com/sticky/default_profile_images/default_profile_normal.png" TargetMode="External" /><Relationship Id="rId226" Type="http://schemas.openxmlformats.org/officeDocument/2006/relationships/hyperlink" Target="https://pbs.twimg.com/media/EBFbG-XU0AAFuJC.jpg" TargetMode="External" /><Relationship Id="rId227" Type="http://schemas.openxmlformats.org/officeDocument/2006/relationships/hyperlink" Target="http://pbs.twimg.com/profile_images/1157805573578080256/viIqPUjw_normal.jpg" TargetMode="External" /><Relationship Id="rId228" Type="http://schemas.openxmlformats.org/officeDocument/2006/relationships/hyperlink" Target="http://pbs.twimg.com/profile_images/1157826944664084480/iVcDPvcr_normal.jpg" TargetMode="External" /><Relationship Id="rId229" Type="http://schemas.openxmlformats.org/officeDocument/2006/relationships/hyperlink" Target="http://pbs.twimg.com/profile_images/1157834024464867335/5Gs0tufT_normal.jpg" TargetMode="External" /><Relationship Id="rId230" Type="http://schemas.openxmlformats.org/officeDocument/2006/relationships/hyperlink" Target="http://abs.twimg.com/sticky/default_profile_images/default_profile_normal.png" TargetMode="External" /><Relationship Id="rId231" Type="http://schemas.openxmlformats.org/officeDocument/2006/relationships/hyperlink" Target="http://pbs.twimg.com/profile_images/1157866787184058368/6SC2HbvI_normal.jpg" TargetMode="External" /><Relationship Id="rId232" Type="http://schemas.openxmlformats.org/officeDocument/2006/relationships/hyperlink" Target="http://abs.twimg.com/sticky/default_profile_images/default_profile_normal.png" TargetMode="External" /><Relationship Id="rId233" Type="http://schemas.openxmlformats.org/officeDocument/2006/relationships/hyperlink" Target="http://abs.twimg.com/sticky/default_profile_images/default_profile_normal.png" TargetMode="External" /><Relationship Id="rId234" Type="http://schemas.openxmlformats.org/officeDocument/2006/relationships/hyperlink" Target="http://pbs.twimg.com/profile_images/1157901701686411265/wrzIzDk8_normal.jpg" TargetMode="External" /><Relationship Id="rId235" Type="http://schemas.openxmlformats.org/officeDocument/2006/relationships/hyperlink" Target="http://pbs.twimg.com/profile_images/1157911139352641536/9JsRSfFA_normal.jpg" TargetMode="External" /><Relationship Id="rId236" Type="http://schemas.openxmlformats.org/officeDocument/2006/relationships/hyperlink" Target="http://pbs.twimg.com/profile_images/861699973334745088/BVYcW-Lx_normal.jpg" TargetMode="External" /><Relationship Id="rId237" Type="http://schemas.openxmlformats.org/officeDocument/2006/relationships/hyperlink" Target="http://pbs.twimg.com/profile_images/1157931162888785921/prFh3ybZ_normal.jpg" TargetMode="External" /><Relationship Id="rId238" Type="http://schemas.openxmlformats.org/officeDocument/2006/relationships/hyperlink" Target="http://pbs.twimg.com/profile_images/875843498926153728/HL9XPjPK_normal.jpg" TargetMode="External" /><Relationship Id="rId239" Type="http://schemas.openxmlformats.org/officeDocument/2006/relationships/hyperlink" Target="https://twitter.com/#!/meldawson6/status/1153320359564722176" TargetMode="External" /><Relationship Id="rId240" Type="http://schemas.openxmlformats.org/officeDocument/2006/relationships/hyperlink" Target="https://twitter.com/#!/tomshrader/status/1153320395241660416" TargetMode="External" /><Relationship Id="rId241" Type="http://schemas.openxmlformats.org/officeDocument/2006/relationships/hyperlink" Target="https://twitter.com/#!/hannonhydllc/status/1153334786267734019" TargetMode="External" /><Relationship Id="rId242" Type="http://schemas.openxmlformats.org/officeDocument/2006/relationships/hyperlink" Target="https://twitter.com/#!/hannonhydllc/status/1153334942761463811" TargetMode="External" /><Relationship Id="rId243" Type="http://schemas.openxmlformats.org/officeDocument/2006/relationships/hyperlink" Target="https://twitter.com/#!/dragondadx2/status/1153338011503013889" TargetMode="External" /><Relationship Id="rId244" Type="http://schemas.openxmlformats.org/officeDocument/2006/relationships/hyperlink" Target="https://twitter.com/#!/sbchannelkeeper/status/1153355300134481920" TargetMode="External" /><Relationship Id="rId245" Type="http://schemas.openxmlformats.org/officeDocument/2006/relationships/hyperlink" Target="https://twitter.com/#!/dontdrillsc/status/1153403089396928514" TargetMode="External" /><Relationship Id="rId246" Type="http://schemas.openxmlformats.org/officeDocument/2006/relationships/hyperlink" Target="https://twitter.com/#!/goodlorde/status/1153407766423359490" TargetMode="External" /><Relationship Id="rId247" Type="http://schemas.openxmlformats.org/officeDocument/2006/relationships/hyperlink" Target="https://twitter.com/#!/goodlorde/status/1153407766423359490" TargetMode="External" /><Relationship Id="rId248" Type="http://schemas.openxmlformats.org/officeDocument/2006/relationships/hyperlink" Target="https://twitter.com/#!/gorman_mary/status/1153426979246546944" TargetMode="External" /><Relationship Id="rId249" Type="http://schemas.openxmlformats.org/officeDocument/2006/relationships/hyperlink" Target="https://twitter.com/#!/gorman_mary/status/1153426979246546944" TargetMode="External" /><Relationship Id="rId250" Type="http://schemas.openxmlformats.org/officeDocument/2006/relationships/hyperlink" Target="https://twitter.com/#!/gorman_mary/status/1153426979246546944" TargetMode="External" /><Relationship Id="rId251" Type="http://schemas.openxmlformats.org/officeDocument/2006/relationships/hyperlink" Target="https://twitter.com/#!/gorman_mary/status/1153426979246546944" TargetMode="External" /><Relationship Id="rId252" Type="http://schemas.openxmlformats.org/officeDocument/2006/relationships/hyperlink" Target="https://twitter.com/#!/gorman_mary/status/1153426979246546944" TargetMode="External" /><Relationship Id="rId253" Type="http://schemas.openxmlformats.org/officeDocument/2006/relationships/hyperlink" Target="https://twitter.com/#!/gorman_mary/status/1153426979246546944" TargetMode="External" /><Relationship Id="rId254" Type="http://schemas.openxmlformats.org/officeDocument/2006/relationships/hyperlink" Target="https://twitter.com/#!/gorman_mary/status/1153426979246546944" TargetMode="External" /><Relationship Id="rId255" Type="http://schemas.openxmlformats.org/officeDocument/2006/relationships/hyperlink" Target="https://twitter.com/#!/theshippingguru/status/1153548970842578946" TargetMode="External" /><Relationship Id="rId256" Type="http://schemas.openxmlformats.org/officeDocument/2006/relationships/hyperlink" Target="https://twitter.com/#!/tbkies/status/1153833880371118085" TargetMode="External" /><Relationship Id="rId257" Type="http://schemas.openxmlformats.org/officeDocument/2006/relationships/hyperlink" Target="https://twitter.com/#!/industryeurope/status/1154005637032042496" TargetMode="External" /><Relationship Id="rId258" Type="http://schemas.openxmlformats.org/officeDocument/2006/relationships/hyperlink" Target="https://twitter.com/#!/armadillomerino/status/1154017331548446722" TargetMode="External" /><Relationship Id="rId259" Type="http://schemas.openxmlformats.org/officeDocument/2006/relationships/hyperlink" Target="https://twitter.com/#!/steveglouis/status/1154363422345224197" TargetMode="External" /><Relationship Id="rId260" Type="http://schemas.openxmlformats.org/officeDocument/2006/relationships/hyperlink" Target="https://twitter.com/#!/uswatermaker/status/1153307710034546688" TargetMode="External" /><Relationship Id="rId261" Type="http://schemas.openxmlformats.org/officeDocument/2006/relationships/hyperlink" Target="https://twitter.com/#!/uswatermaker/status/1154398943276519424" TargetMode="External" /><Relationship Id="rId262" Type="http://schemas.openxmlformats.org/officeDocument/2006/relationships/hyperlink" Target="https://twitter.com/#!/waterdesal/status/1154400957415002112" TargetMode="External" /><Relationship Id="rId263" Type="http://schemas.openxmlformats.org/officeDocument/2006/relationships/hyperlink" Target="https://twitter.com/#!/greenmission/status/1153430342390427649" TargetMode="External" /><Relationship Id="rId264" Type="http://schemas.openxmlformats.org/officeDocument/2006/relationships/hyperlink" Target="https://twitter.com/#!/greenmission/status/1153430342390427649" TargetMode="External" /><Relationship Id="rId265" Type="http://schemas.openxmlformats.org/officeDocument/2006/relationships/hyperlink" Target="https://twitter.com/#!/greenmission/status/1153430342390427649" TargetMode="External" /><Relationship Id="rId266" Type="http://schemas.openxmlformats.org/officeDocument/2006/relationships/hyperlink" Target="https://twitter.com/#!/greenmission/status/1153430342390427649" TargetMode="External" /><Relationship Id="rId267" Type="http://schemas.openxmlformats.org/officeDocument/2006/relationships/hyperlink" Target="https://twitter.com/#!/greenmission/status/1153430342390427649" TargetMode="External" /><Relationship Id="rId268" Type="http://schemas.openxmlformats.org/officeDocument/2006/relationships/hyperlink" Target="https://twitter.com/#!/greenmission/status/1153430342390427649" TargetMode="External" /><Relationship Id="rId269" Type="http://schemas.openxmlformats.org/officeDocument/2006/relationships/hyperlink" Target="https://twitter.com/#!/bigjmcc/status/1153411685354483712" TargetMode="External" /><Relationship Id="rId270" Type="http://schemas.openxmlformats.org/officeDocument/2006/relationships/hyperlink" Target="https://twitter.com/#!/bigjmcc/status/1153411685354483712" TargetMode="External" /><Relationship Id="rId271" Type="http://schemas.openxmlformats.org/officeDocument/2006/relationships/hyperlink" Target="https://twitter.com/#!/bigjmcc/status/1153411685354483712" TargetMode="External" /><Relationship Id="rId272" Type="http://schemas.openxmlformats.org/officeDocument/2006/relationships/hyperlink" Target="https://twitter.com/#!/bigjmcc/status/1153411685354483712" TargetMode="External" /><Relationship Id="rId273" Type="http://schemas.openxmlformats.org/officeDocument/2006/relationships/hyperlink" Target="https://twitter.com/#!/bigjmcc/status/1153411685354483712" TargetMode="External" /><Relationship Id="rId274" Type="http://schemas.openxmlformats.org/officeDocument/2006/relationships/hyperlink" Target="https://twitter.com/#!/bigjmcc/status/1153411685354483712" TargetMode="External" /><Relationship Id="rId275" Type="http://schemas.openxmlformats.org/officeDocument/2006/relationships/hyperlink" Target="https://twitter.com/#!/bigjmcc/status/1154447768259387393" TargetMode="External" /><Relationship Id="rId276" Type="http://schemas.openxmlformats.org/officeDocument/2006/relationships/hyperlink" Target="https://twitter.com/#!/reptmmpp/status/1154485038639124480" TargetMode="External" /><Relationship Id="rId277" Type="http://schemas.openxmlformats.org/officeDocument/2006/relationships/hyperlink" Target="https://twitter.com/#!/dragondeepwater/status/1153383837877121024" TargetMode="External" /><Relationship Id="rId278" Type="http://schemas.openxmlformats.org/officeDocument/2006/relationships/hyperlink" Target="https://twitter.com/#!/dragondeepwater/status/1154729451474829312" TargetMode="External" /><Relationship Id="rId279" Type="http://schemas.openxmlformats.org/officeDocument/2006/relationships/hyperlink" Target="https://twitter.com/#!/forgerat/status/1154804479528767488" TargetMode="External" /><Relationship Id="rId280" Type="http://schemas.openxmlformats.org/officeDocument/2006/relationships/hyperlink" Target="https://twitter.com/#!/souljoo0oourney/status/1154810834578739200" TargetMode="External" /><Relationship Id="rId281" Type="http://schemas.openxmlformats.org/officeDocument/2006/relationships/hyperlink" Target="https://twitter.com/#!/solekm/status/1154838579714985984" TargetMode="External" /><Relationship Id="rId282" Type="http://schemas.openxmlformats.org/officeDocument/2006/relationships/hyperlink" Target="https://twitter.com/#!/lanieygr/status/1154911171838976000" TargetMode="External" /><Relationship Id="rId283" Type="http://schemas.openxmlformats.org/officeDocument/2006/relationships/hyperlink" Target="https://twitter.com/#!/rawitt2/status/1154917768740798472" TargetMode="External" /><Relationship Id="rId284" Type="http://schemas.openxmlformats.org/officeDocument/2006/relationships/hyperlink" Target="https://twitter.com/#!/josette75253683/status/1155067186680979457" TargetMode="External" /><Relationship Id="rId285" Type="http://schemas.openxmlformats.org/officeDocument/2006/relationships/hyperlink" Target="https://twitter.com/#!/helenacuirot6/status/1155293170072248320" TargetMode="External" /><Relationship Id="rId286" Type="http://schemas.openxmlformats.org/officeDocument/2006/relationships/hyperlink" Target="https://twitter.com/#!/cleliamidgett2/status/1155521773246402560" TargetMode="External" /><Relationship Id="rId287" Type="http://schemas.openxmlformats.org/officeDocument/2006/relationships/hyperlink" Target="https://twitter.com/#!/orneryoh/status/1155644973028560896" TargetMode="External" /><Relationship Id="rId288" Type="http://schemas.openxmlformats.org/officeDocument/2006/relationships/hyperlink" Target="https://twitter.com/#!/linlinkj/status/1155652948304642048" TargetMode="External" /><Relationship Id="rId289" Type="http://schemas.openxmlformats.org/officeDocument/2006/relationships/hyperlink" Target="https://twitter.com/#!/orneryoh/status/1155644973028560896" TargetMode="External" /><Relationship Id="rId290" Type="http://schemas.openxmlformats.org/officeDocument/2006/relationships/hyperlink" Target="https://twitter.com/#!/linlinkj/status/1155652948304642048" TargetMode="External" /><Relationship Id="rId291" Type="http://schemas.openxmlformats.org/officeDocument/2006/relationships/hyperlink" Target="https://twitter.com/#!/linlinkj/status/1155652948304642048" TargetMode="External" /><Relationship Id="rId292" Type="http://schemas.openxmlformats.org/officeDocument/2006/relationships/hyperlink" Target="https://twitter.com/#!/enerprogroupltd/status/1155760799354429440" TargetMode="External" /><Relationship Id="rId293" Type="http://schemas.openxmlformats.org/officeDocument/2006/relationships/hyperlink" Target="https://twitter.com/#!/subcengineering/status/1155761756272308224" TargetMode="External" /><Relationship Id="rId294" Type="http://schemas.openxmlformats.org/officeDocument/2006/relationships/hyperlink" Target="https://twitter.com/#!/allyg09/status/1155876043804332032" TargetMode="External" /><Relationship Id="rId295" Type="http://schemas.openxmlformats.org/officeDocument/2006/relationships/hyperlink" Target="https://twitter.com/#!/waterkeeperscp/status/1155953687635714049" TargetMode="External" /><Relationship Id="rId296" Type="http://schemas.openxmlformats.org/officeDocument/2006/relationships/hyperlink" Target="https://twitter.com/#!/scottewen13/status/1156116780093304832" TargetMode="External" /><Relationship Id="rId297" Type="http://schemas.openxmlformats.org/officeDocument/2006/relationships/hyperlink" Target="https://twitter.com/#!/oeg_offshore/status/1151443728395116545" TargetMode="External" /><Relationship Id="rId298" Type="http://schemas.openxmlformats.org/officeDocument/2006/relationships/hyperlink" Target="https://twitter.com/#!/offshorewords/status/1156128820883271681" TargetMode="External" /><Relationship Id="rId299" Type="http://schemas.openxmlformats.org/officeDocument/2006/relationships/hyperlink" Target="https://twitter.com/#!/jb_in_motion/status/1156191144285474816" TargetMode="External" /><Relationship Id="rId300" Type="http://schemas.openxmlformats.org/officeDocument/2006/relationships/hyperlink" Target="https://twitter.com/#!/jb_in_motion/status/1156191144285474816" TargetMode="External" /><Relationship Id="rId301" Type="http://schemas.openxmlformats.org/officeDocument/2006/relationships/hyperlink" Target="https://twitter.com/#!/miti_vigliero/status/1156196417133785088" TargetMode="External" /><Relationship Id="rId302" Type="http://schemas.openxmlformats.org/officeDocument/2006/relationships/hyperlink" Target="https://twitter.com/#!/miti_vigliero/status/1156196417133785088" TargetMode="External" /><Relationship Id="rId303" Type="http://schemas.openxmlformats.org/officeDocument/2006/relationships/hyperlink" Target="https://twitter.com/#!/ncpolicywatch/status/1152186393587830791" TargetMode="External" /><Relationship Id="rId304" Type="http://schemas.openxmlformats.org/officeDocument/2006/relationships/hyperlink" Target="https://twitter.com/#!/coletoon/status/1156184890238558208" TargetMode="External" /><Relationship Id="rId305" Type="http://schemas.openxmlformats.org/officeDocument/2006/relationships/hyperlink" Target="https://twitter.com/#!/harrybrautt/status/1156209107713609730" TargetMode="External" /><Relationship Id="rId306" Type="http://schemas.openxmlformats.org/officeDocument/2006/relationships/hyperlink" Target="https://twitter.com/#!/harrybrautt/status/1156209107713609730" TargetMode="External" /><Relationship Id="rId307" Type="http://schemas.openxmlformats.org/officeDocument/2006/relationships/hyperlink" Target="https://twitter.com/#!/mark3ds/status/1156231506530095106" TargetMode="External" /><Relationship Id="rId308" Type="http://schemas.openxmlformats.org/officeDocument/2006/relationships/hyperlink" Target="https://twitter.com/#!/mark3ds/status/1156231506530095106" TargetMode="External" /><Relationship Id="rId309" Type="http://schemas.openxmlformats.org/officeDocument/2006/relationships/hyperlink" Target="https://twitter.com/#!/mark3ds/status/1156231506530095106" TargetMode="External" /><Relationship Id="rId310" Type="http://schemas.openxmlformats.org/officeDocument/2006/relationships/hyperlink" Target="https://twitter.com/#!/waterkeeper/status/1154799675574280193" TargetMode="External" /><Relationship Id="rId311" Type="http://schemas.openxmlformats.org/officeDocument/2006/relationships/hyperlink" Target="https://twitter.com/#!/waterkeeperscp/status/1155908397776166912" TargetMode="External" /><Relationship Id="rId312" Type="http://schemas.openxmlformats.org/officeDocument/2006/relationships/hyperlink" Target="https://twitter.com/#!/creativegmspage/status/1156262054019252224" TargetMode="External" /><Relationship Id="rId313" Type="http://schemas.openxmlformats.org/officeDocument/2006/relationships/hyperlink" Target="https://twitter.com/#!/creativegmspage/status/1156262054019252224" TargetMode="External" /><Relationship Id="rId314" Type="http://schemas.openxmlformats.org/officeDocument/2006/relationships/hyperlink" Target="https://twitter.com/#!/kenirienks/status/1156335398270001152" TargetMode="External" /><Relationship Id="rId315" Type="http://schemas.openxmlformats.org/officeDocument/2006/relationships/hyperlink" Target="https://twitter.com/#!/kenirienks/status/1156335398270001152" TargetMode="External" /><Relationship Id="rId316" Type="http://schemas.openxmlformats.org/officeDocument/2006/relationships/hyperlink" Target="https://twitter.com/#!/kenirienks/status/1156335398270001152" TargetMode="External" /><Relationship Id="rId317" Type="http://schemas.openxmlformats.org/officeDocument/2006/relationships/hyperlink" Target="https://twitter.com/#!/rtbayarea/status/1156552935934791681" TargetMode="External" /><Relationship Id="rId318" Type="http://schemas.openxmlformats.org/officeDocument/2006/relationships/hyperlink" Target="https://twitter.com/#!/noobot9/status/1156559444097900545" TargetMode="External" /><Relationship Id="rId319" Type="http://schemas.openxmlformats.org/officeDocument/2006/relationships/hyperlink" Target="https://twitter.com/#!/presenteorg/status/1156612585732497409" TargetMode="External" /><Relationship Id="rId320" Type="http://schemas.openxmlformats.org/officeDocument/2006/relationships/hyperlink" Target="https://twitter.com/#!/sentinelcolo/status/1156559216062193664" TargetMode="External" /><Relationship Id="rId321" Type="http://schemas.openxmlformats.org/officeDocument/2006/relationships/hyperlink" Target="https://twitter.com/#!/sentinelcolo/status/1156619300893052930" TargetMode="External" /><Relationship Id="rId322" Type="http://schemas.openxmlformats.org/officeDocument/2006/relationships/hyperlink" Target="https://twitter.com/#!/pennieopal/status/1156623304993587200" TargetMode="External" /><Relationship Id="rId323" Type="http://schemas.openxmlformats.org/officeDocument/2006/relationships/hyperlink" Target="https://twitter.com/#!/merlyn43/status/1156624924083048448" TargetMode="External" /><Relationship Id="rId324" Type="http://schemas.openxmlformats.org/officeDocument/2006/relationships/hyperlink" Target="https://twitter.com/#!/harley_woody/status/1156673816153612288" TargetMode="External" /><Relationship Id="rId325" Type="http://schemas.openxmlformats.org/officeDocument/2006/relationships/hyperlink" Target="https://twitter.com/#!/idlenomoresfbay/status/1156680295833190400" TargetMode="External" /><Relationship Id="rId326" Type="http://schemas.openxmlformats.org/officeDocument/2006/relationships/hyperlink" Target="https://twitter.com/#!/y_laresv/status/1156768507540828161" TargetMode="External" /><Relationship Id="rId327" Type="http://schemas.openxmlformats.org/officeDocument/2006/relationships/hyperlink" Target="https://twitter.com/#!/technavio/status/1151881842867527680" TargetMode="External" /><Relationship Id="rId328" Type="http://schemas.openxmlformats.org/officeDocument/2006/relationships/hyperlink" Target="https://twitter.com/#!/technavio/status/1151507023319752704" TargetMode="External" /><Relationship Id="rId329" Type="http://schemas.openxmlformats.org/officeDocument/2006/relationships/hyperlink" Target="https://twitter.com/#!/technavio/status/1156930105404526593" TargetMode="External" /><Relationship Id="rId330" Type="http://schemas.openxmlformats.org/officeDocument/2006/relationships/hyperlink" Target="https://twitter.com/#!/technavio/status/1153754474575347712" TargetMode="External" /><Relationship Id="rId331" Type="http://schemas.openxmlformats.org/officeDocument/2006/relationships/hyperlink" Target="https://twitter.com/#!/technavio/status/1153754556481753088" TargetMode="External" /><Relationship Id="rId332" Type="http://schemas.openxmlformats.org/officeDocument/2006/relationships/hyperlink" Target="https://twitter.com/#!/pointsofjustice/status/1157074831243747333" TargetMode="External" /><Relationship Id="rId333" Type="http://schemas.openxmlformats.org/officeDocument/2006/relationships/hyperlink" Target="https://twitter.com/#!/stapf/status/1157093702713692163" TargetMode="External" /><Relationship Id="rId334" Type="http://schemas.openxmlformats.org/officeDocument/2006/relationships/hyperlink" Target="https://twitter.com/#!/claudia65186209/status/1157095297853509632" TargetMode="External" /><Relationship Id="rId335" Type="http://schemas.openxmlformats.org/officeDocument/2006/relationships/hyperlink" Target="https://twitter.com/#!/lobosolitario1/status/1157106997285621766" TargetMode="External" /><Relationship Id="rId336" Type="http://schemas.openxmlformats.org/officeDocument/2006/relationships/hyperlink" Target="https://twitter.com/#!/lyricsgirl54/status/1157107447321939968" TargetMode="External" /><Relationship Id="rId337" Type="http://schemas.openxmlformats.org/officeDocument/2006/relationships/hyperlink" Target="https://twitter.com/#!/chandriee9/status/1157333053217394690" TargetMode="External" /><Relationship Id="rId338" Type="http://schemas.openxmlformats.org/officeDocument/2006/relationships/hyperlink" Target="https://twitter.com/#!/joejoemolloy/status/1157391491255455745" TargetMode="External" /><Relationship Id="rId339" Type="http://schemas.openxmlformats.org/officeDocument/2006/relationships/hyperlink" Target="https://twitter.com/#!/artytrace/status/1157392105649692672" TargetMode="External" /><Relationship Id="rId340" Type="http://schemas.openxmlformats.org/officeDocument/2006/relationships/hyperlink" Target="https://twitter.com/#!/ca_waterkeepers/status/971503238003306496" TargetMode="External" /><Relationship Id="rId341" Type="http://schemas.openxmlformats.org/officeDocument/2006/relationships/hyperlink" Target="https://twitter.com/#!/ca_waterkeepers/status/1152350692926840832" TargetMode="External" /><Relationship Id="rId342" Type="http://schemas.openxmlformats.org/officeDocument/2006/relationships/hyperlink" Target="https://twitter.com/#!/ca_waterkeepers/status/1156692754178535424" TargetMode="External" /><Relationship Id="rId343" Type="http://schemas.openxmlformats.org/officeDocument/2006/relationships/hyperlink" Target="https://twitter.com/#!/onemelek1/status/1157397932095807489" TargetMode="External" /><Relationship Id="rId344" Type="http://schemas.openxmlformats.org/officeDocument/2006/relationships/hyperlink" Target="https://twitter.com/#!/bastagal/status/1157420865052729344" TargetMode="External" /><Relationship Id="rId345" Type="http://schemas.openxmlformats.org/officeDocument/2006/relationships/hyperlink" Target="https://twitter.com/#!/andreevarnum2/status/1157458352974123008" TargetMode="External" /><Relationship Id="rId346" Type="http://schemas.openxmlformats.org/officeDocument/2006/relationships/hyperlink" Target="https://twitter.com/#!/janetgoncalves8/status/1157513314034802689" TargetMode="External" /><Relationship Id="rId347" Type="http://schemas.openxmlformats.org/officeDocument/2006/relationships/hyperlink" Target="https://twitter.com/#!/globalnka/status/1153854123953000449" TargetMode="External" /><Relationship Id="rId348" Type="http://schemas.openxmlformats.org/officeDocument/2006/relationships/hyperlink" Target="https://twitter.com/#!/globalnka/status/1153854393424457730" TargetMode="External" /><Relationship Id="rId349" Type="http://schemas.openxmlformats.org/officeDocument/2006/relationships/hyperlink" Target="https://twitter.com/#!/globalnka/status/1153854434788675584" TargetMode="External" /><Relationship Id="rId350" Type="http://schemas.openxmlformats.org/officeDocument/2006/relationships/hyperlink" Target="https://twitter.com/#!/globalnka/status/1153854519693991938" TargetMode="External" /><Relationship Id="rId351" Type="http://schemas.openxmlformats.org/officeDocument/2006/relationships/hyperlink" Target="https://twitter.com/#!/globalnka/status/1153854642415132672" TargetMode="External" /><Relationship Id="rId352" Type="http://schemas.openxmlformats.org/officeDocument/2006/relationships/hyperlink" Target="https://twitter.com/#!/globalnka/status/1153854680704962561" TargetMode="External" /><Relationship Id="rId353" Type="http://schemas.openxmlformats.org/officeDocument/2006/relationships/hyperlink" Target="https://twitter.com/#!/globalnka/status/1153855079973380098" TargetMode="External" /><Relationship Id="rId354" Type="http://schemas.openxmlformats.org/officeDocument/2006/relationships/hyperlink" Target="https://twitter.com/#!/globalnka/status/1153855302703276032" TargetMode="External" /><Relationship Id="rId355" Type="http://schemas.openxmlformats.org/officeDocument/2006/relationships/hyperlink" Target="https://twitter.com/#!/globalnka/status/1153855382776950784" TargetMode="External" /><Relationship Id="rId356" Type="http://schemas.openxmlformats.org/officeDocument/2006/relationships/hyperlink" Target="https://twitter.com/#!/globalnka/status/1153855594815774722" TargetMode="External" /><Relationship Id="rId357" Type="http://schemas.openxmlformats.org/officeDocument/2006/relationships/hyperlink" Target="https://twitter.com/#!/globalnka/status/1153855635798286336" TargetMode="External" /><Relationship Id="rId358" Type="http://schemas.openxmlformats.org/officeDocument/2006/relationships/hyperlink" Target="https://twitter.com/#!/globalnka/status/1153855774810136576" TargetMode="External" /><Relationship Id="rId359" Type="http://schemas.openxmlformats.org/officeDocument/2006/relationships/hyperlink" Target="https://twitter.com/#!/globalnka/status/1153857037417111552" TargetMode="External" /><Relationship Id="rId360" Type="http://schemas.openxmlformats.org/officeDocument/2006/relationships/hyperlink" Target="https://twitter.com/#!/globalnka/status/1157522874405662729" TargetMode="External" /><Relationship Id="rId361" Type="http://schemas.openxmlformats.org/officeDocument/2006/relationships/hyperlink" Target="https://twitter.com/#!/cherishrobson5/status/1157531207342493696" TargetMode="External" /><Relationship Id="rId362" Type="http://schemas.openxmlformats.org/officeDocument/2006/relationships/hyperlink" Target="https://twitter.com/#!/danbacher/status/1149086164839628800" TargetMode="External" /><Relationship Id="rId363" Type="http://schemas.openxmlformats.org/officeDocument/2006/relationships/hyperlink" Target="https://twitter.com/#!/danbacher/status/1154651002416402432" TargetMode="External" /><Relationship Id="rId364" Type="http://schemas.openxmlformats.org/officeDocument/2006/relationships/hyperlink" Target="https://twitter.com/#!/danbacher/status/1150283634336681985" TargetMode="External" /><Relationship Id="rId365" Type="http://schemas.openxmlformats.org/officeDocument/2006/relationships/hyperlink" Target="https://twitter.com/#!/danbacher/status/1145074726647156737" TargetMode="External" /><Relationship Id="rId366" Type="http://schemas.openxmlformats.org/officeDocument/2006/relationships/hyperlink" Target="https://twitter.com/#!/danbacher/status/1154546777355214848" TargetMode="External" /><Relationship Id="rId367" Type="http://schemas.openxmlformats.org/officeDocument/2006/relationships/hyperlink" Target="https://twitter.com/#!/danbacher/status/1154652104914419714" TargetMode="External" /><Relationship Id="rId368" Type="http://schemas.openxmlformats.org/officeDocument/2006/relationships/hyperlink" Target="https://twitter.com/#!/danbacher/status/1156438856243146752" TargetMode="External" /><Relationship Id="rId369" Type="http://schemas.openxmlformats.org/officeDocument/2006/relationships/hyperlink" Target="https://twitter.com/#!/danbacher/status/1156448218709807104" TargetMode="External" /><Relationship Id="rId370" Type="http://schemas.openxmlformats.org/officeDocument/2006/relationships/hyperlink" Target="https://twitter.com/#!/danbacher/status/1157051333322539008" TargetMode="External" /><Relationship Id="rId371" Type="http://schemas.openxmlformats.org/officeDocument/2006/relationships/hyperlink" Target="https://twitter.com/#!/danbacher/status/1157548811566239744" TargetMode="External" /><Relationship Id="rId372" Type="http://schemas.openxmlformats.org/officeDocument/2006/relationships/hyperlink" Target="https://twitter.com/#!/candybarrows6/status/1157587097915723776" TargetMode="External" /><Relationship Id="rId373" Type="http://schemas.openxmlformats.org/officeDocument/2006/relationships/hyperlink" Target="https://twitter.com/#!/makmakay/status/1156660804822847489" TargetMode="External" /><Relationship Id="rId374" Type="http://schemas.openxmlformats.org/officeDocument/2006/relationships/hyperlink" Target="https://twitter.com/#!/gm_gayla/status/1157748017161809925" TargetMode="External" /><Relationship Id="rId375" Type="http://schemas.openxmlformats.org/officeDocument/2006/relationships/hyperlink" Target="https://twitter.com/#!/carisabergman5/status/1157765699265167361" TargetMode="External" /><Relationship Id="rId376" Type="http://schemas.openxmlformats.org/officeDocument/2006/relationships/hyperlink" Target="https://twitter.com/#!/freizky/status/1157806763032211456" TargetMode="External" /><Relationship Id="rId377" Type="http://schemas.openxmlformats.org/officeDocument/2006/relationships/hyperlink" Target="https://twitter.com/#!/lindseyscafuri7/status/1157814406400659457" TargetMode="External" /><Relationship Id="rId378" Type="http://schemas.openxmlformats.org/officeDocument/2006/relationships/hyperlink" Target="https://twitter.com/#!/corinna20158107/status/1157832601127682048" TargetMode="External" /><Relationship Id="rId379" Type="http://schemas.openxmlformats.org/officeDocument/2006/relationships/hyperlink" Target="https://twitter.com/#!/lorenevilciau10/status/1157840306462765061" TargetMode="External" /><Relationship Id="rId380" Type="http://schemas.openxmlformats.org/officeDocument/2006/relationships/hyperlink" Target="https://twitter.com/#!/karenbu17762415/status/1157858693381152768" TargetMode="External" /><Relationship Id="rId381" Type="http://schemas.openxmlformats.org/officeDocument/2006/relationships/hyperlink" Target="https://twitter.com/#!/violavorberg7/status/1157872335459778560" TargetMode="External" /><Relationship Id="rId382" Type="http://schemas.openxmlformats.org/officeDocument/2006/relationships/hyperlink" Target="https://twitter.com/#!/janycebeachler3/status/1157874492330237952" TargetMode="External" /><Relationship Id="rId383" Type="http://schemas.openxmlformats.org/officeDocument/2006/relationships/hyperlink" Target="https://twitter.com/#!/evangelineparu5/status/1157906072843145221" TargetMode="External" /><Relationship Id="rId384" Type="http://schemas.openxmlformats.org/officeDocument/2006/relationships/hyperlink" Target="https://twitter.com/#!/merryahmed9/status/1157908216912711680" TargetMode="External" /><Relationship Id="rId385" Type="http://schemas.openxmlformats.org/officeDocument/2006/relationships/hyperlink" Target="https://twitter.com/#!/makedaa12001217/status/1157919548948897792" TargetMode="External" /><Relationship Id="rId386" Type="http://schemas.openxmlformats.org/officeDocument/2006/relationships/hyperlink" Target="https://twitter.com/#!/mckaystewart/status/1152731747173335040" TargetMode="External" /><Relationship Id="rId387" Type="http://schemas.openxmlformats.org/officeDocument/2006/relationships/hyperlink" Target="https://twitter.com/#!/raeannleibovit6/status/1157935123700039680" TargetMode="External" /><Relationship Id="rId388" Type="http://schemas.openxmlformats.org/officeDocument/2006/relationships/hyperlink" Target="https://twitter.com/#!/hexagonppm/status/1158150778504265729" TargetMode="External" /><Relationship Id="rId389" Type="http://schemas.openxmlformats.org/officeDocument/2006/relationships/hyperlink" Target="https://api.twitter.com/1.1/geo/id/5d058f2e9fe1516c.json" TargetMode="External" /><Relationship Id="rId390" Type="http://schemas.openxmlformats.org/officeDocument/2006/relationships/hyperlink" Target="https://api.twitter.com/1.1/geo/id/5d058f2e9fe1516c.json" TargetMode="External" /><Relationship Id="rId391" Type="http://schemas.openxmlformats.org/officeDocument/2006/relationships/hyperlink" Target="https://api.twitter.com/1.1/geo/id/5d058f2e9fe1516c.json" TargetMode="External" /><Relationship Id="rId392" Type="http://schemas.openxmlformats.org/officeDocument/2006/relationships/hyperlink" Target="https://api.twitter.com/1.1/geo/id/5d058f2e9fe1516c.json" TargetMode="External" /><Relationship Id="rId393" Type="http://schemas.openxmlformats.org/officeDocument/2006/relationships/hyperlink" Target="https://api.twitter.com/1.1/geo/id/5d058f2e9fe1516c.json" TargetMode="External" /><Relationship Id="rId394" Type="http://schemas.openxmlformats.org/officeDocument/2006/relationships/hyperlink" Target="https://api.twitter.com/1.1/geo/id/5d058f2e9fe1516c.json" TargetMode="External" /><Relationship Id="rId395" Type="http://schemas.openxmlformats.org/officeDocument/2006/relationships/hyperlink" Target="https://api.twitter.com/1.1/geo/id/5d058f2e9fe1516c.json" TargetMode="External" /><Relationship Id="rId396" Type="http://schemas.openxmlformats.org/officeDocument/2006/relationships/comments" Target="../comments1.xml" /><Relationship Id="rId397" Type="http://schemas.openxmlformats.org/officeDocument/2006/relationships/vmlDrawing" Target="../drawings/vmlDrawing1.vml" /><Relationship Id="rId398" Type="http://schemas.openxmlformats.org/officeDocument/2006/relationships/table" Target="../tables/table1.xml" /><Relationship Id="rId39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53320359564722176" TargetMode="External" /><Relationship Id="rId2" Type="http://schemas.openxmlformats.org/officeDocument/2006/relationships/hyperlink" Target="https://twitter.com/i/web/status/1153334942761463811" TargetMode="External" /><Relationship Id="rId3" Type="http://schemas.openxmlformats.org/officeDocument/2006/relationships/hyperlink" Target="https://twitter.com/i/web/status/1153403089396928514" TargetMode="External" /><Relationship Id="rId4" Type="http://schemas.openxmlformats.org/officeDocument/2006/relationships/hyperlink" Target="https://www.linkedin.com/slink?code=ezySExY" TargetMode="External" /><Relationship Id="rId5" Type="http://schemas.openxmlformats.org/officeDocument/2006/relationships/hyperlink" Target="https://twitter.com/i/web/status/1153833880371118085" TargetMode="External" /><Relationship Id="rId6" Type="http://schemas.openxmlformats.org/officeDocument/2006/relationships/hyperlink" Target="https://industryeurope.com/saipem-wins-143m-contracts-in-romania-uae/" TargetMode="External" /><Relationship Id="rId7" Type="http://schemas.openxmlformats.org/officeDocument/2006/relationships/hyperlink" Target="https://armadillomerino.com/?utm_content=95121861&amp;utm_medium=social&amp;utm_source=twitter&amp;hss_channel=tw-251526049" TargetMode="External" /><Relationship Id="rId8" Type="http://schemas.openxmlformats.org/officeDocument/2006/relationships/hyperlink" Target="https://twitter.com/i/web/status/1154363422345224197" TargetMode="External" /><Relationship Id="rId9" Type="http://schemas.openxmlformats.org/officeDocument/2006/relationships/hyperlink" Target="https://twitter.com/i/web/status/1154398943276519424" TargetMode="External" /><Relationship Id="rId10" Type="http://schemas.openxmlformats.org/officeDocument/2006/relationships/hyperlink" Target="https://twitter.com/i/web/status/1153411685354483712" TargetMode="External" /><Relationship Id="rId11" Type="http://schemas.openxmlformats.org/officeDocument/2006/relationships/hyperlink" Target="https://twitter.com/i/web/status/1154447768259387393" TargetMode="External" /><Relationship Id="rId12" Type="http://schemas.openxmlformats.org/officeDocument/2006/relationships/hyperlink" Target="https://usa.oceana.org/press-releases/house-votes-protect-coasts-new-offshore-drilling-activities" TargetMode="External" /><Relationship Id="rId13" Type="http://schemas.openxmlformats.org/officeDocument/2006/relationships/hyperlink" Target="https://waterkeeper.org/call-for-our-coasts-and-climate/" TargetMode="External" /><Relationship Id="rId14" Type="http://schemas.openxmlformats.org/officeDocument/2006/relationships/hyperlink" Target="https://waterkeeper.org/call-for-our-coasts-and-climate/" TargetMode="External" /><Relationship Id="rId15" Type="http://schemas.openxmlformats.org/officeDocument/2006/relationships/hyperlink" Target="https://dy.si/XCCzZ" TargetMode="External" /><Relationship Id="rId16" Type="http://schemas.openxmlformats.org/officeDocument/2006/relationships/hyperlink" Target="https://twitter.com/i/web/status/1154917768740798472" TargetMode="External" /><Relationship Id="rId17" Type="http://schemas.openxmlformats.org/officeDocument/2006/relationships/hyperlink" Target="https://vimeo.com/347943301" TargetMode="External" /><Relationship Id="rId18" Type="http://schemas.openxmlformats.org/officeDocument/2006/relationships/hyperlink" Target="https://vimeo.com/347943301" TargetMode="External" /><Relationship Id="rId19" Type="http://schemas.openxmlformats.org/officeDocument/2006/relationships/hyperlink" Target="https://vimeo.com/347943301" TargetMode="External" /><Relationship Id="rId20" Type="http://schemas.openxmlformats.org/officeDocument/2006/relationships/hyperlink" Target="https://twitter.com/i/web/status/1155644973028560896" TargetMode="External" /><Relationship Id="rId21" Type="http://schemas.openxmlformats.org/officeDocument/2006/relationships/hyperlink" Target="https://www.subc-engineering.com/news/#news7" TargetMode="External" /><Relationship Id="rId22" Type="http://schemas.openxmlformats.org/officeDocument/2006/relationships/hyperlink" Target="https://twitter.com/i/web/status/1155953687635714049" TargetMode="External" /><Relationship Id="rId23" Type="http://schemas.openxmlformats.org/officeDocument/2006/relationships/hyperlink" Target="https://twitter.com/i/web/status/1156116780093304832" TargetMode="External" /><Relationship Id="rId24" Type="http://schemas.openxmlformats.org/officeDocument/2006/relationships/hyperlink" Target="http://www.ncpolicywatch.com/2019/07/29/just-when-you-thought-it-was-safe-to-go-back-in-the-water/" TargetMode="External" /><Relationship Id="rId25" Type="http://schemas.openxmlformats.org/officeDocument/2006/relationships/hyperlink" Target="http://www.ncpolicywatch.com/2019/07/29/just-when-you-thought-it-was-safe-to-go-back-in-the-water/" TargetMode="External" /><Relationship Id="rId26" Type="http://schemas.openxmlformats.org/officeDocument/2006/relationships/hyperlink" Target="http://www.ncpolicywatch.com/2019/07/19/offshore-drilling-firm-asks-trump-administration-to-overrule-nc-deq-approve-seismic-testing/" TargetMode="External" /><Relationship Id="rId27" Type="http://schemas.openxmlformats.org/officeDocument/2006/relationships/hyperlink" Target="http://www.ncpolicywatch.com/2019/07/29/just-when-you-thought-it-was-safe-to-go-back-in-the-water/" TargetMode="External" /><Relationship Id="rId28" Type="http://schemas.openxmlformats.org/officeDocument/2006/relationships/hyperlink" Target="http://www.ncpolicywatch.com/2019/07/29/just-when-you-thought-it-was-safe-to-go-back-in-the-water/" TargetMode="External" /><Relationship Id="rId29" Type="http://schemas.openxmlformats.org/officeDocument/2006/relationships/hyperlink" Target="https://twitter.com/IndoPac_Info/status/1156225113936633863" TargetMode="External" /><Relationship Id="rId30" Type="http://schemas.openxmlformats.org/officeDocument/2006/relationships/hyperlink" Target="https://waterkeeper.org/call-for-our-coasts-and-climate/" TargetMode="External" /><Relationship Id="rId31" Type="http://schemas.openxmlformats.org/officeDocument/2006/relationships/hyperlink" Target="https://twitter.com/i/web/status/1155908397776166912" TargetMode="External" /><Relationship Id="rId32" Type="http://schemas.openxmlformats.org/officeDocument/2006/relationships/hyperlink" Target="http://ow.ly/QLBA30pg3T6" TargetMode="External" /><Relationship Id="rId33" Type="http://schemas.openxmlformats.org/officeDocument/2006/relationships/hyperlink" Target="https://twitter.com/i/web/status/1156619300893052930" TargetMode="External" /><Relationship Id="rId34" Type="http://schemas.openxmlformats.org/officeDocument/2006/relationships/hyperlink" Target="https://wtkr.com/2019/07/31/local-leaders-work-to-keep-offshore-drilling-away-from-virginia-coast/?utm_source=dlvr.it&amp;utm_medium=twitter" TargetMode="External" /><Relationship Id="rId35" Type="http://schemas.openxmlformats.org/officeDocument/2006/relationships/hyperlink" Target="https://www.technavio.com/report/global-managed-pressure-drilling-market-industry-analysis?utm_source=social&amp;utm_medium=twitter&amp;utm_campaign=julyrfs&amp;utm_content=IRTNTR31690" TargetMode="External" /><Relationship Id="rId36" Type="http://schemas.openxmlformats.org/officeDocument/2006/relationships/hyperlink" Target="http://bit.do/eZXRM" TargetMode="External" /><Relationship Id="rId37" Type="http://schemas.openxmlformats.org/officeDocument/2006/relationships/hyperlink" Target="http://bit.do/eZXRM" TargetMode="External" /><Relationship Id="rId38" Type="http://schemas.openxmlformats.org/officeDocument/2006/relationships/hyperlink" Target="https://www.inverse.com/article/58188-joe-cunningham-hr-1941" TargetMode="External" /><Relationship Id="rId39" Type="http://schemas.openxmlformats.org/officeDocument/2006/relationships/hyperlink" Target="https://vimeo.com/347943301" TargetMode="External" /><Relationship Id="rId40" Type="http://schemas.openxmlformats.org/officeDocument/2006/relationships/hyperlink" Target="https://ziplook.house.gov/htbin/findrep_house?ZIP=" TargetMode="External" /><Relationship Id="rId41" Type="http://schemas.openxmlformats.org/officeDocument/2006/relationships/hyperlink" Target="https://cacoastkeeper.org/trumps-greedy-grab-for-the-california-coast/" TargetMode="External" /><Relationship Id="rId42" Type="http://schemas.openxmlformats.org/officeDocument/2006/relationships/hyperlink" Target="https://vimeo.com/347943301" TargetMode="External" /><Relationship Id="rId43" Type="http://schemas.openxmlformats.org/officeDocument/2006/relationships/hyperlink" Target="https://vimeo.com/347943301" TargetMode="External" /><Relationship Id="rId44" Type="http://schemas.openxmlformats.org/officeDocument/2006/relationships/hyperlink" Target="https://www.nkaglobal.com/" TargetMode="External" /><Relationship Id="rId45" Type="http://schemas.openxmlformats.org/officeDocument/2006/relationships/hyperlink" Target="https://vimeo.com/347943301" TargetMode="External" /><Relationship Id="rId46" Type="http://schemas.openxmlformats.org/officeDocument/2006/relationships/hyperlink" Target="https://twitter.com/SierraClubCA/status/1149082212198785024" TargetMode="External" /><Relationship Id="rId47" Type="http://schemas.openxmlformats.org/officeDocument/2006/relationships/hyperlink" Target="https://twitter.com/i/web/status/1150283634336681985" TargetMode="External" /><Relationship Id="rId48" Type="http://schemas.openxmlformats.org/officeDocument/2006/relationships/hyperlink" Target="https://twitter.com/i/web/status/1145074726647156737" TargetMode="External" /><Relationship Id="rId49" Type="http://schemas.openxmlformats.org/officeDocument/2006/relationships/hyperlink" Target="https://twitter.com/i/web/status/1156438856243146752" TargetMode="External" /><Relationship Id="rId50" Type="http://schemas.openxmlformats.org/officeDocument/2006/relationships/hyperlink" Target="https://twitter.com/i/web/status/1156448218709807104" TargetMode="External" /><Relationship Id="rId51" Type="http://schemas.openxmlformats.org/officeDocument/2006/relationships/hyperlink" Target="https://vimeo.com/347943301" TargetMode="External" /><Relationship Id="rId52" Type="http://schemas.openxmlformats.org/officeDocument/2006/relationships/hyperlink" Target="https://twitter.com/i/web/status/1156660804822847489" TargetMode="External" /><Relationship Id="rId53" Type="http://schemas.openxmlformats.org/officeDocument/2006/relationships/hyperlink" Target="https://vimeo.com/347943301" TargetMode="External" /><Relationship Id="rId54" Type="http://schemas.openxmlformats.org/officeDocument/2006/relationships/hyperlink" Target="https://vimeo.com/347943301" TargetMode="External" /><Relationship Id="rId55" Type="http://schemas.openxmlformats.org/officeDocument/2006/relationships/hyperlink" Target="https://vimeo.com/347943301" TargetMode="External" /><Relationship Id="rId56" Type="http://schemas.openxmlformats.org/officeDocument/2006/relationships/hyperlink" Target="https://vimeo.com/347943301" TargetMode="External" /><Relationship Id="rId57" Type="http://schemas.openxmlformats.org/officeDocument/2006/relationships/hyperlink" Target="https://vimeo.com/347943301" TargetMode="External" /><Relationship Id="rId58" Type="http://schemas.openxmlformats.org/officeDocument/2006/relationships/hyperlink" Target="https://vimeo.com/347943301" TargetMode="External" /><Relationship Id="rId59" Type="http://schemas.openxmlformats.org/officeDocument/2006/relationships/hyperlink" Target="https://vimeo.com/347943301" TargetMode="External" /><Relationship Id="rId60" Type="http://schemas.openxmlformats.org/officeDocument/2006/relationships/hyperlink" Target="https://vimeo.com/347943301" TargetMode="External" /><Relationship Id="rId61" Type="http://schemas.openxmlformats.org/officeDocument/2006/relationships/hyperlink" Target="https://vimeo.com/347943301" TargetMode="External" /><Relationship Id="rId62" Type="http://schemas.openxmlformats.org/officeDocument/2006/relationships/hyperlink" Target="https://vimeo.com/347943301" TargetMode="External" /><Relationship Id="rId63" Type="http://schemas.openxmlformats.org/officeDocument/2006/relationships/hyperlink" Target="https://vimeo.com/347943301" TargetMode="External" /><Relationship Id="rId64" Type="http://schemas.openxmlformats.org/officeDocument/2006/relationships/hyperlink" Target="https://vimeo.com/347943301" TargetMode="External" /><Relationship Id="rId65" Type="http://schemas.openxmlformats.org/officeDocument/2006/relationships/hyperlink" Target="https://pbs.twimg.com/media/EAPZGtbWwAMwlZN.png" TargetMode="External" /><Relationship Id="rId66" Type="http://schemas.openxmlformats.org/officeDocument/2006/relationships/hyperlink" Target="https://pbs.twimg.com/media/EAPkpbtWkAANBUF.jpg" TargetMode="External" /><Relationship Id="rId67" Type="http://schemas.openxmlformats.org/officeDocument/2006/relationships/hyperlink" Target="https://pbs.twimg.com/media/EAbPkO2U8AADuF7.png" TargetMode="External" /><Relationship Id="rId68" Type="http://schemas.openxmlformats.org/officeDocument/2006/relationships/hyperlink" Target="https://pbs.twimg.com/media/D_q_uS5XUAMhss5.jpg" TargetMode="External" /><Relationship Id="rId69" Type="http://schemas.openxmlformats.org/officeDocument/2006/relationships/hyperlink" Target="https://pbs.twimg.com/media/EAzseksXoAAJwvF.jpg" TargetMode="External" /><Relationship Id="rId70" Type="http://schemas.openxmlformats.org/officeDocument/2006/relationships/hyperlink" Target="https://pbs.twimg.com/media/EA1UtL_UYAE4EsU.jpg" TargetMode="External" /><Relationship Id="rId71" Type="http://schemas.openxmlformats.org/officeDocument/2006/relationships/hyperlink" Target="https://pbs.twimg.com/media/D_xObnuXkAApvwr.jpg" TargetMode="External" /><Relationship Id="rId72" Type="http://schemas.openxmlformats.org/officeDocument/2006/relationships/hyperlink" Target="https://pbs.twimg.com/media/D_r5iN7WkAEDS05.jpg" TargetMode="External" /><Relationship Id="rId73" Type="http://schemas.openxmlformats.org/officeDocument/2006/relationships/hyperlink" Target="https://pbs.twimg.com/media/EA49zIAXUAA4Aff.jpg" TargetMode="External" /><Relationship Id="rId74" Type="http://schemas.openxmlformats.org/officeDocument/2006/relationships/hyperlink" Target="https://pbs.twimg.com/media/DXt42cnU0AAKcEw.jpg" TargetMode="External" /><Relationship Id="rId75" Type="http://schemas.openxmlformats.org/officeDocument/2006/relationships/hyperlink" Target="https://pbs.twimg.com/media/D_342NHVAAAquSQ.jpg" TargetMode="External" /><Relationship Id="rId76" Type="http://schemas.openxmlformats.org/officeDocument/2006/relationships/hyperlink" Target="https://pbs.twimg.com/media/EBBY6JcXoAMA5Iz.jpg" TargetMode="External" /><Relationship Id="rId77" Type="http://schemas.openxmlformats.org/officeDocument/2006/relationships/hyperlink" Target="https://pbs.twimg.com/media/EBFbG-XU0AAFuJC.jpg" TargetMode="External" /><Relationship Id="rId78" Type="http://schemas.openxmlformats.org/officeDocument/2006/relationships/hyperlink" Target="http://pbs.twimg.com/profile_images/707411067341635584/jd3hZ4LY_normal.jpg" TargetMode="External" /><Relationship Id="rId79" Type="http://schemas.openxmlformats.org/officeDocument/2006/relationships/hyperlink" Target="http://pbs.twimg.com/profile_images/592504457788657665/ba8j4HE8_normal.jpg" TargetMode="External" /><Relationship Id="rId80" Type="http://schemas.openxmlformats.org/officeDocument/2006/relationships/hyperlink" Target="http://pbs.twimg.com/profile_images/3502404159/a9cb26ae3f4718d17e6a849734a5857d_normal.jpeg" TargetMode="External" /><Relationship Id="rId81" Type="http://schemas.openxmlformats.org/officeDocument/2006/relationships/hyperlink" Target="http://pbs.twimg.com/profile_images/3502404159/a9cb26ae3f4718d17e6a849734a5857d_normal.jpeg" TargetMode="External" /><Relationship Id="rId82" Type="http://schemas.openxmlformats.org/officeDocument/2006/relationships/hyperlink" Target="http://pbs.twimg.com/profile_images/378800000129600312/bf10b10b902195324593d6040e16712d_normal.jpeg" TargetMode="External" /><Relationship Id="rId83" Type="http://schemas.openxmlformats.org/officeDocument/2006/relationships/hyperlink" Target="http://pbs.twimg.com/profile_images/420277924852289536/JGa7O8HA_normal.png" TargetMode="External" /><Relationship Id="rId84" Type="http://schemas.openxmlformats.org/officeDocument/2006/relationships/hyperlink" Target="http://pbs.twimg.com/profile_images/1131630122744909825/qaTul0sm_normal.jpg" TargetMode="External" /><Relationship Id="rId85" Type="http://schemas.openxmlformats.org/officeDocument/2006/relationships/hyperlink" Target="http://pbs.twimg.com/profile_images/1050378915880062977/_B6M6Fwt_normal.jpg" TargetMode="External" /><Relationship Id="rId86" Type="http://schemas.openxmlformats.org/officeDocument/2006/relationships/hyperlink" Target="http://pbs.twimg.com/profile_images/1003662005373427712/yDU36WO9_normal.jpg" TargetMode="External" /><Relationship Id="rId87" Type="http://schemas.openxmlformats.org/officeDocument/2006/relationships/hyperlink" Target="http://pbs.twimg.com/profile_images/640080595771650048/LwcAZQ97_normal.jpg" TargetMode="External" /><Relationship Id="rId88" Type="http://schemas.openxmlformats.org/officeDocument/2006/relationships/hyperlink" Target="http://pbs.twimg.com/profile_images/776588211158147072/TOX6zLBZ_normal.jpg" TargetMode="External" /><Relationship Id="rId89" Type="http://schemas.openxmlformats.org/officeDocument/2006/relationships/hyperlink" Target="https://pbs.twimg.com/media/EAPZGtbWwAMwlZN.png" TargetMode="External" /><Relationship Id="rId90" Type="http://schemas.openxmlformats.org/officeDocument/2006/relationships/hyperlink" Target="https://pbs.twimg.com/media/EAPkpbtWkAANBUF.jpg" TargetMode="External" /><Relationship Id="rId91" Type="http://schemas.openxmlformats.org/officeDocument/2006/relationships/hyperlink" Target="http://pbs.twimg.com/profile_images/1129041151313547266/FiUp0kUh_normal.jpg" TargetMode="External" /><Relationship Id="rId92" Type="http://schemas.openxmlformats.org/officeDocument/2006/relationships/hyperlink" Target="http://pbs.twimg.com/profile_images/1017122729357553666/KqO-IE6p_normal.jpg" TargetMode="External" /><Relationship Id="rId93" Type="http://schemas.openxmlformats.org/officeDocument/2006/relationships/hyperlink" Target="http://pbs.twimg.com/profile_images/1017122729357553666/KqO-IE6p_normal.jpg" TargetMode="External" /><Relationship Id="rId94" Type="http://schemas.openxmlformats.org/officeDocument/2006/relationships/hyperlink" Target="http://pbs.twimg.com/profile_images/858099323254558720/dSqPtzP9_normal.jpg" TargetMode="External" /><Relationship Id="rId95" Type="http://schemas.openxmlformats.org/officeDocument/2006/relationships/hyperlink" Target="http://pbs.twimg.com/profile_images/992396702572310528/Yuxg5hh4_normal.jpg" TargetMode="External" /><Relationship Id="rId96" Type="http://schemas.openxmlformats.org/officeDocument/2006/relationships/hyperlink" Target="http://pbs.twimg.com/profile_images/1158341393158463493/lIf_tX3B_normal.jpg" TargetMode="External" /><Relationship Id="rId97" Type="http://schemas.openxmlformats.org/officeDocument/2006/relationships/hyperlink" Target="http://pbs.twimg.com/profile_images/1158341393158463493/lIf_tX3B_normal.jpg" TargetMode="External" /><Relationship Id="rId98" Type="http://schemas.openxmlformats.org/officeDocument/2006/relationships/hyperlink" Target="http://pbs.twimg.com/profile_images/1153835082055995392/8Kc_0am__normal.jpg" TargetMode="External" /><Relationship Id="rId99" Type="http://schemas.openxmlformats.org/officeDocument/2006/relationships/hyperlink" Target="http://pbs.twimg.com/profile_images/839949773654257664/M9TLJaVJ_normal.jpg" TargetMode="External" /><Relationship Id="rId100" Type="http://schemas.openxmlformats.org/officeDocument/2006/relationships/hyperlink" Target="http://pbs.twimg.com/profile_images/839949773654257664/M9TLJaVJ_normal.jpg" TargetMode="External" /><Relationship Id="rId101" Type="http://schemas.openxmlformats.org/officeDocument/2006/relationships/hyperlink" Target="http://pbs.twimg.com/profile_images/630099609914732545/Pa8mZHSW_normal.png" TargetMode="External" /><Relationship Id="rId102" Type="http://schemas.openxmlformats.org/officeDocument/2006/relationships/hyperlink" Target="http://pbs.twimg.com/profile_images/1193700827/Minglewood_normal.jpg" TargetMode="External" /><Relationship Id="rId103" Type="http://schemas.openxmlformats.org/officeDocument/2006/relationships/hyperlink" Target="https://pbs.twimg.com/media/EAbPkO2U8AADuF7.png" TargetMode="External" /><Relationship Id="rId104" Type="http://schemas.openxmlformats.org/officeDocument/2006/relationships/hyperlink" Target="http://pbs.twimg.com/profile_images/1085015008323559425/Ji4qxrm6_normal.jpg" TargetMode="External" /><Relationship Id="rId105" Type="http://schemas.openxmlformats.org/officeDocument/2006/relationships/hyperlink" Target="http://pbs.twimg.com/profile_images/794305724197146624/ZPiGiNY0_normal.jpg" TargetMode="External" /><Relationship Id="rId106" Type="http://schemas.openxmlformats.org/officeDocument/2006/relationships/hyperlink" Target="http://abs.twimg.com/sticky/default_profile_images/default_profile_normal.png" TargetMode="External" /><Relationship Id="rId107" Type="http://schemas.openxmlformats.org/officeDocument/2006/relationships/hyperlink" Target="http://abs.twimg.com/sticky/default_profile_images/default_profile_normal.png" TargetMode="External" /><Relationship Id="rId108" Type="http://schemas.openxmlformats.org/officeDocument/2006/relationships/hyperlink" Target="http://abs.twimg.com/sticky/default_profile_images/default_profile_normal.png" TargetMode="External" /><Relationship Id="rId109" Type="http://schemas.openxmlformats.org/officeDocument/2006/relationships/hyperlink" Target="http://pbs.twimg.com/profile_images/1078619105253416960/CMVje2rV_normal.jpg" TargetMode="External" /><Relationship Id="rId110" Type="http://schemas.openxmlformats.org/officeDocument/2006/relationships/hyperlink" Target="http://pbs.twimg.com/profile_images/814279031566700545/5fu0zn8Z_normal.jpg" TargetMode="External" /><Relationship Id="rId111" Type="http://schemas.openxmlformats.org/officeDocument/2006/relationships/hyperlink" Target="http://pbs.twimg.com/profile_images/937715922802003968/I5ozOpH9_normal.jpg" TargetMode="External" /><Relationship Id="rId112" Type="http://schemas.openxmlformats.org/officeDocument/2006/relationships/hyperlink" Target="http://pbs.twimg.com/profile_images/664411766303137792/Iq0AEQey_normal.jpg" TargetMode="External" /><Relationship Id="rId113" Type="http://schemas.openxmlformats.org/officeDocument/2006/relationships/hyperlink" Target="http://pbs.twimg.com/profile_images/596669737582653440/ffpBaIoo_normal.jpg" TargetMode="External" /><Relationship Id="rId114" Type="http://schemas.openxmlformats.org/officeDocument/2006/relationships/hyperlink" Target="http://pbs.twimg.com/profile_images/504735320609263616/f0na-FhE_normal.jpeg" TargetMode="External" /><Relationship Id="rId115" Type="http://schemas.openxmlformats.org/officeDocument/2006/relationships/hyperlink" Target="http://pbs.twimg.com/profile_images/663002244988731396/WibhK3QN_normal.jpg" TargetMode="External" /><Relationship Id="rId116" Type="http://schemas.openxmlformats.org/officeDocument/2006/relationships/hyperlink" Target="https://pbs.twimg.com/media/D_q_uS5XUAMhss5.jpg" TargetMode="External" /><Relationship Id="rId117" Type="http://schemas.openxmlformats.org/officeDocument/2006/relationships/hyperlink" Target="http://pbs.twimg.com/profile_images/2274372965/t2f45l95cyics01g76ic_normal.jpeg" TargetMode="External" /><Relationship Id="rId118" Type="http://schemas.openxmlformats.org/officeDocument/2006/relationships/hyperlink" Target="http://pbs.twimg.com/profile_images/1086953372756914177/g2db6bik_normal.jpg" TargetMode="External" /><Relationship Id="rId119" Type="http://schemas.openxmlformats.org/officeDocument/2006/relationships/hyperlink" Target="http://pbs.twimg.com/profile_images/824652556186030080/fcq7UMmK_normal.jpg" TargetMode="External" /><Relationship Id="rId120" Type="http://schemas.openxmlformats.org/officeDocument/2006/relationships/hyperlink" Target="http://pbs.twimg.com/profile_images/835555298018529281/vQ6DAfyp_normal.jpg" TargetMode="External" /><Relationship Id="rId121" Type="http://schemas.openxmlformats.org/officeDocument/2006/relationships/hyperlink" Target="http://pbs.twimg.com/profile_images/1087740625867423745/_nrFCUh4_normal.jpg" TargetMode="External" /><Relationship Id="rId122" Type="http://schemas.openxmlformats.org/officeDocument/2006/relationships/hyperlink" Target="http://pbs.twimg.com/profile_images/1060918098503421952/hp12uhs2_normal.jpg" TargetMode="External" /><Relationship Id="rId123" Type="http://schemas.openxmlformats.org/officeDocument/2006/relationships/hyperlink" Target="http://pbs.twimg.com/profile_images/3610373060/70f7c3166b8a323771ca3cae6f33d00b_normal.png" TargetMode="External" /><Relationship Id="rId124" Type="http://schemas.openxmlformats.org/officeDocument/2006/relationships/hyperlink" Target="http://pbs.twimg.com/profile_images/1076161492997664768/nfa1AnOF_normal.jpg" TargetMode="External" /><Relationship Id="rId125" Type="http://schemas.openxmlformats.org/officeDocument/2006/relationships/hyperlink" Target="http://pbs.twimg.com/profile_images/504735320609263616/f0na-FhE_normal.jpeg" TargetMode="External" /><Relationship Id="rId126" Type="http://schemas.openxmlformats.org/officeDocument/2006/relationships/hyperlink" Target="http://pbs.twimg.com/profile_images/839757469496729600/oTM_j9XZ_normal.jpg" TargetMode="External" /><Relationship Id="rId127" Type="http://schemas.openxmlformats.org/officeDocument/2006/relationships/hyperlink" Target="http://pbs.twimg.com/profile_images/817767683131396100/7xyIiegx_normal.jpg" TargetMode="External" /><Relationship Id="rId128" Type="http://schemas.openxmlformats.org/officeDocument/2006/relationships/hyperlink" Target="http://pbs.twimg.com/profile_images/890354480855699457/2UsqY7fj_normal.jpg" TargetMode="External" /><Relationship Id="rId129" Type="http://schemas.openxmlformats.org/officeDocument/2006/relationships/hyperlink" Target="http://pbs.twimg.com/profile_images/1138787236521041920/vDJYky-W_normal.png" TargetMode="External" /><Relationship Id="rId130" Type="http://schemas.openxmlformats.org/officeDocument/2006/relationships/hyperlink" Target="http://pbs.twimg.com/profile_images/887471203815792640/SVB8fhXE_normal.jpg" TargetMode="External" /><Relationship Id="rId131" Type="http://schemas.openxmlformats.org/officeDocument/2006/relationships/hyperlink" Target="https://pbs.twimg.com/media/EAzseksXoAAJwvF.jpg" TargetMode="External" /><Relationship Id="rId132" Type="http://schemas.openxmlformats.org/officeDocument/2006/relationships/hyperlink" Target="http://pbs.twimg.com/profile_images/1016713726211133440/6i66CetN_normal.jpg" TargetMode="External" /><Relationship Id="rId133" Type="http://schemas.openxmlformats.org/officeDocument/2006/relationships/hyperlink" Target="http://pbs.twimg.com/profile_images/765069160481034240/vAKBWnCa_normal.jpg" TargetMode="External" /><Relationship Id="rId134" Type="http://schemas.openxmlformats.org/officeDocument/2006/relationships/hyperlink" Target="http://pbs.twimg.com/profile_images/905109789717303296/KB3aL5K4_normal.jpg" TargetMode="External" /><Relationship Id="rId135" Type="http://schemas.openxmlformats.org/officeDocument/2006/relationships/hyperlink" Target="https://pbs.twimg.com/media/EA1UtL_UYAE4EsU.jpg" TargetMode="External" /><Relationship Id="rId136" Type="http://schemas.openxmlformats.org/officeDocument/2006/relationships/hyperlink" Target="http://pbs.twimg.com/profile_images/666115836524949504/5Ba6Umce_normal.jpg" TargetMode="External" /><Relationship Id="rId137" Type="http://schemas.openxmlformats.org/officeDocument/2006/relationships/hyperlink" Target="http://pbs.twimg.com/profile_images/1257667420/Yolanda_Lares_V._normal.jpg" TargetMode="External" /><Relationship Id="rId138" Type="http://schemas.openxmlformats.org/officeDocument/2006/relationships/hyperlink" Target="https://pbs.twimg.com/media/D_xObnuXkAApvwr.jpg" TargetMode="External" /><Relationship Id="rId139" Type="http://schemas.openxmlformats.org/officeDocument/2006/relationships/hyperlink" Target="https://pbs.twimg.com/media/D_r5iN7WkAEDS05.jpg" TargetMode="External" /><Relationship Id="rId140" Type="http://schemas.openxmlformats.org/officeDocument/2006/relationships/hyperlink" Target="https://pbs.twimg.com/media/EA49zIAXUAA4Aff.jpg" TargetMode="External" /><Relationship Id="rId141" Type="http://schemas.openxmlformats.org/officeDocument/2006/relationships/hyperlink" Target="http://pbs.twimg.com/profile_images/909815567007305728/jKde7vgo_normal.jpg" TargetMode="External" /><Relationship Id="rId142" Type="http://schemas.openxmlformats.org/officeDocument/2006/relationships/hyperlink" Target="http://pbs.twimg.com/profile_images/909815567007305728/jKde7vgo_normal.jpg" TargetMode="External" /><Relationship Id="rId143" Type="http://schemas.openxmlformats.org/officeDocument/2006/relationships/hyperlink" Target="http://pbs.twimg.com/profile_images/670850249716465664/lnev8QyA_normal.jpg" TargetMode="External" /><Relationship Id="rId144" Type="http://schemas.openxmlformats.org/officeDocument/2006/relationships/hyperlink" Target="http://pbs.twimg.com/profile_images/806247021149650944/GDcqub_Z_normal.jpg" TargetMode="External" /><Relationship Id="rId145" Type="http://schemas.openxmlformats.org/officeDocument/2006/relationships/hyperlink" Target="http://pbs.twimg.com/profile_images/1157085696579870720/t2eQZfGg_normal.jpg" TargetMode="External" /><Relationship Id="rId146" Type="http://schemas.openxmlformats.org/officeDocument/2006/relationships/hyperlink" Target="http://pbs.twimg.com/profile_images/938497980029485056/pGzhlhtk_normal.jpg" TargetMode="External" /><Relationship Id="rId147" Type="http://schemas.openxmlformats.org/officeDocument/2006/relationships/hyperlink" Target="http://pbs.twimg.com/profile_images/1147255529070186501/zGRBsa6E_normal.png" TargetMode="External" /><Relationship Id="rId148" Type="http://schemas.openxmlformats.org/officeDocument/2006/relationships/hyperlink" Target="http://pbs.twimg.com/profile_images/705610426772381697/jFbt0AnJ_normal.jpg" TargetMode="External" /><Relationship Id="rId149" Type="http://schemas.openxmlformats.org/officeDocument/2006/relationships/hyperlink" Target="http://pbs.twimg.com/profile_images/1115283409226600449/dRc0zKiW_normal.jpg" TargetMode="External" /><Relationship Id="rId150" Type="http://schemas.openxmlformats.org/officeDocument/2006/relationships/hyperlink" Target="http://pbs.twimg.com/profile_images/1060686505822351365/En3y4tsY_normal.jpg" TargetMode="External" /><Relationship Id="rId151" Type="http://schemas.openxmlformats.org/officeDocument/2006/relationships/hyperlink" Target="https://pbs.twimg.com/media/DXt42cnU0AAKcEw.jpg" TargetMode="External" /><Relationship Id="rId152" Type="http://schemas.openxmlformats.org/officeDocument/2006/relationships/hyperlink" Target="https://pbs.twimg.com/media/D_342NHVAAAquSQ.jpg" TargetMode="External" /><Relationship Id="rId153" Type="http://schemas.openxmlformats.org/officeDocument/2006/relationships/hyperlink" Target="http://pbs.twimg.com/profile_images/811353360062365696/sXanaj3u_normal.jpg" TargetMode="External" /><Relationship Id="rId154" Type="http://schemas.openxmlformats.org/officeDocument/2006/relationships/hyperlink" Target="http://pbs.twimg.com/profile_images/1155672864546271233/0ehH_CBr_normal.jpg" TargetMode="External" /><Relationship Id="rId155" Type="http://schemas.openxmlformats.org/officeDocument/2006/relationships/hyperlink" Target="http://pbs.twimg.com/profile_images/1045861621351026688/5DY0ePIp_normal.jpg" TargetMode="External" /><Relationship Id="rId156" Type="http://schemas.openxmlformats.org/officeDocument/2006/relationships/hyperlink" Target="http://abs.twimg.com/sticky/default_profile_images/default_profile_normal.png" TargetMode="External" /><Relationship Id="rId157" Type="http://schemas.openxmlformats.org/officeDocument/2006/relationships/hyperlink" Target="http://pbs.twimg.com/profile_images/1157508554548555776/J7h4hLSc_normal.jpg" TargetMode="External" /><Relationship Id="rId158" Type="http://schemas.openxmlformats.org/officeDocument/2006/relationships/hyperlink" Target="http://pbs.twimg.com/profile_images/1083969027465232384/CoG482At_normal.jpg" TargetMode="External" /><Relationship Id="rId159" Type="http://schemas.openxmlformats.org/officeDocument/2006/relationships/hyperlink" Target="http://pbs.twimg.com/profile_images/1083969027465232384/CoG482At_normal.jpg" TargetMode="External" /><Relationship Id="rId160" Type="http://schemas.openxmlformats.org/officeDocument/2006/relationships/hyperlink" Target="http://pbs.twimg.com/profile_images/1083969027465232384/CoG482At_normal.jpg" TargetMode="External" /><Relationship Id="rId161" Type="http://schemas.openxmlformats.org/officeDocument/2006/relationships/hyperlink" Target="http://pbs.twimg.com/profile_images/1083969027465232384/CoG482At_normal.jpg" TargetMode="External" /><Relationship Id="rId162" Type="http://schemas.openxmlformats.org/officeDocument/2006/relationships/hyperlink" Target="http://pbs.twimg.com/profile_images/1083969027465232384/CoG482At_normal.jpg" TargetMode="External" /><Relationship Id="rId163" Type="http://schemas.openxmlformats.org/officeDocument/2006/relationships/hyperlink" Target="http://pbs.twimg.com/profile_images/1083969027465232384/CoG482At_normal.jpg" TargetMode="External" /><Relationship Id="rId164" Type="http://schemas.openxmlformats.org/officeDocument/2006/relationships/hyperlink" Target="http://pbs.twimg.com/profile_images/1083969027465232384/CoG482At_normal.jpg" TargetMode="External" /><Relationship Id="rId165" Type="http://schemas.openxmlformats.org/officeDocument/2006/relationships/hyperlink" Target="http://pbs.twimg.com/profile_images/1083969027465232384/CoG482At_normal.jpg" TargetMode="External" /><Relationship Id="rId166" Type="http://schemas.openxmlformats.org/officeDocument/2006/relationships/hyperlink" Target="http://pbs.twimg.com/profile_images/1083969027465232384/CoG482At_normal.jpg" TargetMode="External" /><Relationship Id="rId167" Type="http://schemas.openxmlformats.org/officeDocument/2006/relationships/hyperlink" Target="http://pbs.twimg.com/profile_images/1083969027465232384/CoG482At_normal.jpg" TargetMode="External" /><Relationship Id="rId168" Type="http://schemas.openxmlformats.org/officeDocument/2006/relationships/hyperlink" Target="http://pbs.twimg.com/profile_images/1083969027465232384/CoG482At_normal.jpg" TargetMode="External" /><Relationship Id="rId169" Type="http://schemas.openxmlformats.org/officeDocument/2006/relationships/hyperlink" Target="http://pbs.twimg.com/profile_images/1083969027465232384/CoG482At_normal.jpg" TargetMode="External" /><Relationship Id="rId170" Type="http://schemas.openxmlformats.org/officeDocument/2006/relationships/hyperlink" Target="http://pbs.twimg.com/profile_images/1083969027465232384/CoG482At_normal.jpg" TargetMode="External" /><Relationship Id="rId171" Type="http://schemas.openxmlformats.org/officeDocument/2006/relationships/hyperlink" Target="https://pbs.twimg.com/media/EBBY6JcXoAMA5Iz.jpg" TargetMode="External" /><Relationship Id="rId172" Type="http://schemas.openxmlformats.org/officeDocument/2006/relationships/hyperlink" Target="http://pbs.twimg.com/profile_images/1157521021697581056/WvPhXUwL_normal.jpg" TargetMode="External" /><Relationship Id="rId173" Type="http://schemas.openxmlformats.org/officeDocument/2006/relationships/hyperlink" Target="http://pbs.twimg.com/profile_images/565710210614824960/_tjijrkv_normal.jpeg" TargetMode="External" /><Relationship Id="rId174" Type="http://schemas.openxmlformats.org/officeDocument/2006/relationships/hyperlink" Target="http://pbs.twimg.com/profile_images/565710210614824960/_tjijrkv_normal.jpeg" TargetMode="External" /><Relationship Id="rId175" Type="http://schemas.openxmlformats.org/officeDocument/2006/relationships/hyperlink" Target="http://pbs.twimg.com/profile_images/565710210614824960/_tjijrkv_normal.jpeg" TargetMode="External" /><Relationship Id="rId176" Type="http://schemas.openxmlformats.org/officeDocument/2006/relationships/hyperlink" Target="http://pbs.twimg.com/profile_images/565710210614824960/_tjijrkv_normal.jpeg" TargetMode="External" /><Relationship Id="rId177" Type="http://schemas.openxmlformats.org/officeDocument/2006/relationships/hyperlink" Target="http://pbs.twimg.com/profile_images/565710210614824960/_tjijrkv_normal.jpeg" TargetMode="External" /><Relationship Id="rId178" Type="http://schemas.openxmlformats.org/officeDocument/2006/relationships/hyperlink" Target="http://pbs.twimg.com/profile_images/565710210614824960/_tjijrkv_normal.jpeg" TargetMode="External" /><Relationship Id="rId179" Type="http://schemas.openxmlformats.org/officeDocument/2006/relationships/hyperlink" Target="http://pbs.twimg.com/profile_images/565710210614824960/_tjijrkv_normal.jpeg" TargetMode="External" /><Relationship Id="rId180" Type="http://schemas.openxmlformats.org/officeDocument/2006/relationships/hyperlink" Target="http://pbs.twimg.com/profile_images/565710210614824960/_tjijrkv_normal.jpeg" TargetMode="External" /><Relationship Id="rId181" Type="http://schemas.openxmlformats.org/officeDocument/2006/relationships/hyperlink" Target="http://pbs.twimg.com/profile_images/565710210614824960/_tjijrkv_normal.jpeg" TargetMode="External" /><Relationship Id="rId182" Type="http://schemas.openxmlformats.org/officeDocument/2006/relationships/hyperlink" Target="http://pbs.twimg.com/profile_images/565710210614824960/_tjijrkv_normal.jpeg" TargetMode="External" /><Relationship Id="rId183" Type="http://schemas.openxmlformats.org/officeDocument/2006/relationships/hyperlink" Target="http://pbs.twimg.com/profile_images/1157580243256918018/oZqYA98Y_normal.jpg" TargetMode="External" /><Relationship Id="rId184" Type="http://schemas.openxmlformats.org/officeDocument/2006/relationships/hyperlink" Target="http://pbs.twimg.com/profile_images/776076702619410432/4u8B1Hc9_normal.jpg" TargetMode="External" /><Relationship Id="rId185" Type="http://schemas.openxmlformats.org/officeDocument/2006/relationships/hyperlink" Target="http://pbs.twimg.com/profile_images/1147093874722185216/lqbk7Zq3_normal.jpg" TargetMode="External" /><Relationship Id="rId186" Type="http://schemas.openxmlformats.org/officeDocument/2006/relationships/hyperlink" Target="http://abs.twimg.com/sticky/default_profile_images/default_profile_normal.png" TargetMode="External" /><Relationship Id="rId187" Type="http://schemas.openxmlformats.org/officeDocument/2006/relationships/hyperlink" Target="https://pbs.twimg.com/media/EBFbG-XU0AAFuJC.jpg" TargetMode="External" /><Relationship Id="rId188" Type="http://schemas.openxmlformats.org/officeDocument/2006/relationships/hyperlink" Target="http://pbs.twimg.com/profile_images/1157805573578080256/viIqPUjw_normal.jpg" TargetMode="External" /><Relationship Id="rId189" Type="http://schemas.openxmlformats.org/officeDocument/2006/relationships/hyperlink" Target="http://pbs.twimg.com/profile_images/1157826944664084480/iVcDPvcr_normal.jpg" TargetMode="External" /><Relationship Id="rId190" Type="http://schemas.openxmlformats.org/officeDocument/2006/relationships/hyperlink" Target="http://pbs.twimg.com/profile_images/1157834024464867335/5Gs0tufT_normal.jpg" TargetMode="External" /><Relationship Id="rId191" Type="http://schemas.openxmlformats.org/officeDocument/2006/relationships/hyperlink" Target="http://abs.twimg.com/sticky/default_profile_images/default_profile_normal.png" TargetMode="External" /><Relationship Id="rId192" Type="http://schemas.openxmlformats.org/officeDocument/2006/relationships/hyperlink" Target="http://pbs.twimg.com/profile_images/1157866787184058368/6SC2HbvI_normal.jpg" TargetMode="External" /><Relationship Id="rId193" Type="http://schemas.openxmlformats.org/officeDocument/2006/relationships/hyperlink" Target="http://abs.twimg.com/sticky/default_profile_images/default_profile_normal.png" TargetMode="External" /><Relationship Id="rId194" Type="http://schemas.openxmlformats.org/officeDocument/2006/relationships/hyperlink" Target="http://abs.twimg.com/sticky/default_profile_images/default_profile_normal.png" TargetMode="External" /><Relationship Id="rId195" Type="http://schemas.openxmlformats.org/officeDocument/2006/relationships/hyperlink" Target="http://pbs.twimg.com/profile_images/1157901701686411265/wrzIzDk8_normal.jpg" TargetMode="External" /><Relationship Id="rId196" Type="http://schemas.openxmlformats.org/officeDocument/2006/relationships/hyperlink" Target="http://pbs.twimg.com/profile_images/1157911139352641536/9JsRSfFA_normal.jpg" TargetMode="External" /><Relationship Id="rId197" Type="http://schemas.openxmlformats.org/officeDocument/2006/relationships/hyperlink" Target="http://pbs.twimg.com/profile_images/861699973334745088/BVYcW-Lx_normal.jpg" TargetMode="External" /><Relationship Id="rId198" Type="http://schemas.openxmlformats.org/officeDocument/2006/relationships/hyperlink" Target="http://pbs.twimg.com/profile_images/1157931162888785921/prFh3ybZ_normal.jpg" TargetMode="External" /><Relationship Id="rId199" Type="http://schemas.openxmlformats.org/officeDocument/2006/relationships/hyperlink" Target="http://pbs.twimg.com/profile_images/875843498926153728/HL9XPjPK_normal.jpg" TargetMode="External" /><Relationship Id="rId200" Type="http://schemas.openxmlformats.org/officeDocument/2006/relationships/hyperlink" Target="https://twitter.com/#!/meldawson6/status/1153320359564722176" TargetMode="External" /><Relationship Id="rId201" Type="http://schemas.openxmlformats.org/officeDocument/2006/relationships/hyperlink" Target="https://twitter.com/#!/tomshrader/status/1153320395241660416" TargetMode="External" /><Relationship Id="rId202" Type="http://schemas.openxmlformats.org/officeDocument/2006/relationships/hyperlink" Target="https://twitter.com/#!/hannonhydllc/status/1153334786267734019" TargetMode="External" /><Relationship Id="rId203" Type="http://schemas.openxmlformats.org/officeDocument/2006/relationships/hyperlink" Target="https://twitter.com/#!/hannonhydllc/status/1153334942761463811" TargetMode="External" /><Relationship Id="rId204" Type="http://schemas.openxmlformats.org/officeDocument/2006/relationships/hyperlink" Target="https://twitter.com/#!/dragondadx2/status/1153338011503013889" TargetMode="External" /><Relationship Id="rId205" Type="http://schemas.openxmlformats.org/officeDocument/2006/relationships/hyperlink" Target="https://twitter.com/#!/sbchannelkeeper/status/1153355300134481920" TargetMode="External" /><Relationship Id="rId206" Type="http://schemas.openxmlformats.org/officeDocument/2006/relationships/hyperlink" Target="https://twitter.com/#!/dontdrillsc/status/1153403089396928514" TargetMode="External" /><Relationship Id="rId207" Type="http://schemas.openxmlformats.org/officeDocument/2006/relationships/hyperlink" Target="https://twitter.com/#!/goodlorde/status/1153407766423359490" TargetMode="External" /><Relationship Id="rId208" Type="http://schemas.openxmlformats.org/officeDocument/2006/relationships/hyperlink" Target="https://twitter.com/#!/gorman_mary/status/1153426979246546944" TargetMode="External" /><Relationship Id="rId209" Type="http://schemas.openxmlformats.org/officeDocument/2006/relationships/hyperlink" Target="https://twitter.com/#!/theshippingguru/status/1153548970842578946" TargetMode="External" /><Relationship Id="rId210" Type="http://schemas.openxmlformats.org/officeDocument/2006/relationships/hyperlink" Target="https://twitter.com/#!/tbkies/status/1153833880371118085" TargetMode="External" /><Relationship Id="rId211" Type="http://schemas.openxmlformats.org/officeDocument/2006/relationships/hyperlink" Target="https://twitter.com/#!/industryeurope/status/1154005637032042496" TargetMode="External" /><Relationship Id="rId212" Type="http://schemas.openxmlformats.org/officeDocument/2006/relationships/hyperlink" Target="https://twitter.com/#!/armadillomerino/status/1154017331548446722" TargetMode="External" /><Relationship Id="rId213" Type="http://schemas.openxmlformats.org/officeDocument/2006/relationships/hyperlink" Target="https://twitter.com/#!/steveglouis/status/1154363422345224197" TargetMode="External" /><Relationship Id="rId214" Type="http://schemas.openxmlformats.org/officeDocument/2006/relationships/hyperlink" Target="https://twitter.com/#!/uswatermaker/status/1153307710034546688" TargetMode="External" /><Relationship Id="rId215" Type="http://schemas.openxmlformats.org/officeDocument/2006/relationships/hyperlink" Target="https://twitter.com/#!/uswatermaker/status/1154398943276519424" TargetMode="External" /><Relationship Id="rId216" Type="http://schemas.openxmlformats.org/officeDocument/2006/relationships/hyperlink" Target="https://twitter.com/#!/waterdesal/status/1154400957415002112" TargetMode="External" /><Relationship Id="rId217" Type="http://schemas.openxmlformats.org/officeDocument/2006/relationships/hyperlink" Target="https://twitter.com/#!/greenmission/status/1153430342390427649" TargetMode="External" /><Relationship Id="rId218" Type="http://schemas.openxmlformats.org/officeDocument/2006/relationships/hyperlink" Target="https://twitter.com/#!/bigjmcc/status/1153411685354483712" TargetMode="External" /><Relationship Id="rId219" Type="http://schemas.openxmlformats.org/officeDocument/2006/relationships/hyperlink" Target="https://twitter.com/#!/bigjmcc/status/1154447768259387393" TargetMode="External" /><Relationship Id="rId220" Type="http://schemas.openxmlformats.org/officeDocument/2006/relationships/hyperlink" Target="https://twitter.com/#!/reptmmpp/status/1154485038639124480" TargetMode="External" /><Relationship Id="rId221" Type="http://schemas.openxmlformats.org/officeDocument/2006/relationships/hyperlink" Target="https://twitter.com/#!/dragondeepwater/status/1153383837877121024" TargetMode="External" /><Relationship Id="rId222" Type="http://schemas.openxmlformats.org/officeDocument/2006/relationships/hyperlink" Target="https://twitter.com/#!/dragondeepwater/status/1154729451474829312" TargetMode="External" /><Relationship Id="rId223" Type="http://schemas.openxmlformats.org/officeDocument/2006/relationships/hyperlink" Target="https://twitter.com/#!/forgerat/status/1154804479528767488" TargetMode="External" /><Relationship Id="rId224" Type="http://schemas.openxmlformats.org/officeDocument/2006/relationships/hyperlink" Target="https://twitter.com/#!/souljoo0oourney/status/1154810834578739200" TargetMode="External" /><Relationship Id="rId225" Type="http://schemas.openxmlformats.org/officeDocument/2006/relationships/hyperlink" Target="https://twitter.com/#!/solekm/status/1154838579714985984" TargetMode="External" /><Relationship Id="rId226" Type="http://schemas.openxmlformats.org/officeDocument/2006/relationships/hyperlink" Target="https://twitter.com/#!/lanieygr/status/1154911171838976000" TargetMode="External" /><Relationship Id="rId227" Type="http://schemas.openxmlformats.org/officeDocument/2006/relationships/hyperlink" Target="https://twitter.com/#!/rawitt2/status/1154917768740798472" TargetMode="External" /><Relationship Id="rId228" Type="http://schemas.openxmlformats.org/officeDocument/2006/relationships/hyperlink" Target="https://twitter.com/#!/josette75253683/status/1155067186680979457" TargetMode="External" /><Relationship Id="rId229" Type="http://schemas.openxmlformats.org/officeDocument/2006/relationships/hyperlink" Target="https://twitter.com/#!/helenacuirot6/status/1155293170072248320" TargetMode="External" /><Relationship Id="rId230" Type="http://schemas.openxmlformats.org/officeDocument/2006/relationships/hyperlink" Target="https://twitter.com/#!/cleliamidgett2/status/1155521773246402560" TargetMode="External" /><Relationship Id="rId231" Type="http://schemas.openxmlformats.org/officeDocument/2006/relationships/hyperlink" Target="https://twitter.com/#!/orneryoh/status/1155644973028560896" TargetMode="External" /><Relationship Id="rId232" Type="http://schemas.openxmlformats.org/officeDocument/2006/relationships/hyperlink" Target="https://twitter.com/#!/linlinkj/status/1155652948304642048" TargetMode="External" /><Relationship Id="rId233" Type="http://schemas.openxmlformats.org/officeDocument/2006/relationships/hyperlink" Target="https://twitter.com/#!/enerprogroupltd/status/1155760799354429440" TargetMode="External" /><Relationship Id="rId234" Type="http://schemas.openxmlformats.org/officeDocument/2006/relationships/hyperlink" Target="https://twitter.com/#!/subcengineering/status/1155761756272308224" TargetMode="External" /><Relationship Id="rId235" Type="http://schemas.openxmlformats.org/officeDocument/2006/relationships/hyperlink" Target="https://twitter.com/#!/allyg09/status/1155876043804332032" TargetMode="External" /><Relationship Id="rId236" Type="http://schemas.openxmlformats.org/officeDocument/2006/relationships/hyperlink" Target="https://twitter.com/#!/waterkeeperscp/status/1155953687635714049" TargetMode="External" /><Relationship Id="rId237" Type="http://schemas.openxmlformats.org/officeDocument/2006/relationships/hyperlink" Target="https://twitter.com/#!/scottewen13/status/1156116780093304832" TargetMode="External" /><Relationship Id="rId238" Type="http://schemas.openxmlformats.org/officeDocument/2006/relationships/hyperlink" Target="https://twitter.com/#!/oeg_offshore/status/1151443728395116545" TargetMode="External" /><Relationship Id="rId239" Type="http://schemas.openxmlformats.org/officeDocument/2006/relationships/hyperlink" Target="https://twitter.com/#!/offshorewords/status/1156128820883271681" TargetMode="External" /><Relationship Id="rId240" Type="http://schemas.openxmlformats.org/officeDocument/2006/relationships/hyperlink" Target="https://twitter.com/#!/jb_in_motion/status/1156191144285474816" TargetMode="External" /><Relationship Id="rId241" Type="http://schemas.openxmlformats.org/officeDocument/2006/relationships/hyperlink" Target="https://twitter.com/#!/miti_vigliero/status/1156196417133785088" TargetMode="External" /><Relationship Id="rId242" Type="http://schemas.openxmlformats.org/officeDocument/2006/relationships/hyperlink" Target="https://twitter.com/#!/ncpolicywatch/status/1152186393587830791" TargetMode="External" /><Relationship Id="rId243" Type="http://schemas.openxmlformats.org/officeDocument/2006/relationships/hyperlink" Target="https://twitter.com/#!/coletoon/status/1156184890238558208" TargetMode="External" /><Relationship Id="rId244" Type="http://schemas.openxmlformats.org/officeDocument/2006/relationships/hyperlink" Target="https://twitter.com/#!/harrybrautt/status/1156209107713609730" TargetMode="External" /><Relationship Id="rId245" Type="http://schemas.openxmlformats.org/officeDocument/2006/relationships/hyperlink" Target="https://twitter.com/#!/mark3ds/status/1156231506530095106" TargetMode="External" /><Relationship Id="rId246" Type="http://schemas.openxmlformats.org/officeDocument/2006/relationships/hyperlink" Target="https://twitter.com/#!/waterkeeper/status/1154799675574280193" TargetMode="External" /><Relationship Id="rId247" Type="http://schemas.openxmlformats.org/officeDocument/2006/relationships/hyperlink" Target="https://twitter.com/#!/waterkeeperscp/status/1155908397776166912" TargetMode="External" /><Relationship Id="rId248" Type="http://schemas.openxmlformats.org/officeDocument/2006/relationships/hyperlink" Target="https://twitter.com/#!/creativegmspage/status/1156262054019252224" TargetMode="External" /><Relationship Id="rId249" Type="http://schemas.openxmlformats.org/officeDocument/2006/relationships/hyperlink" Target="https://twitter.com/#!/kenirienks/status/1156335398270001152" TargetMode="External" /><Relationship Id="rId250" Type="http://schemas.openxmlformats.org/officeDocument/2006/relationships/hyperlink" Target="https://twitter.com/#!/rtbayarea/status/1156552935934791681" TargetMode="External" /><Relationship Id="rId251" Type="http://schemas.openxmlformats.org/officeDocument/2006/relationships/hyperlink" Target="https://twitter.com/#!/noobot9/status/1156559444097900545" TargetMode="External" /><Relationship Id="rId252" Type="http://schemas.openxmlformats.org/officeDocument/2006/relationships/hyperlink" Target="https://twitter.com/#!/presenteorg/status/1156612585732497409" TargetMode="External" /><Relationship Id="rId253" Type="http://schemas.openxmlformats.org/officeDocument/2006/relationships/hyperlink" Target="https://twitter.com/#!/sentinelcolo/status/1156559216062193664" TargetMode="External" /><Relationship Id="rId254" Type="http://schemas.openxmlformats.org/officeDocument/2006/relationships/hyperlink" Target="https://twitter.com/#!/sentinelcolo/status/1156619300893052930" TargetMode="External" /><Relationship Id="rId255" Type="http://schemas.openxmlformats.org/officeDocument/2006/relationships/hyperlink" Target="https://twitter.com/#!/pennieopal/status/1156623304993587200" TargetMode="External" /><Relationship Id="rId256" Type="http://schemas.openxmlformats.org/officeDocument/2006/relationships/hyperlink" Target="https://twitter.com/#!/merlyn43/status/1156624924083048448" TargetMode="External" /><Relationship Id="rId257" Type="http://schemas.openxmlformats.org/officeDocument/2006/relationships/hyperlink" Target="https://twitter.com/#!/harley_woody/status/1156673816153612288" TargetMode="External" /><Relationship Id="rId258" Type="http://schemas.openxmlformats.org/officeDocument/2006/relationships/hyperlink" Target="https://twitter.com/#!/idlenomoresfbay/status/1156680295833190400" TargetMode="External" /><Relationship Id="rId259" Type="http://schemas.openxmlformats.org/officeDocument/2006/relationships/hyperlink" Target="https://twitter.com/#!/y_laresv/status/1156768507540828161" TargetMode="External" /><Relationship Id="rId260" Type="http://schemas.openxmlformats.org/officeDocument/2006/relationships/hyperlink" Target="https://twitter.com/#!/technavio/status/1151881842867527680" TargetMode="External" /><Relationship Id="rId261" Type="http://schemas.openxmlformats.org/officeDocument/2006/relationships/hyperlink" Target="https://twitter.com/#!/technavio/status/1151507023319752704" TargetMode="External" /><Relationship Id="rId262" Type="http://schemas.openxmlformats.org/officeDocument/2006/relationships/hyperlink" Target="https://twitter.com/#!/technavio/status/1156930105404526593" TargetMode="External" /><Relationship Id="rId263" Type="http://schemas.openxmlformats.org/officeDocument/2006/relationships/hyperlink" Target="https://twitter.com/#!/technavio/status/1153754474575347712" TargetMode="External" /><Relationship Id="rId264" Type="http://schemas.openxmlformats.org/officeDocument/2006/relationships/hyperlink" Target="https://twitter.com/#!/technavio/status/1153754556481753088" TargetMode="External" /><Relationship Id="rId265" Type="http://schemas.openxmlformats.org/officeDocument/2006/relationships/hyperlink" Target="https://twitter.com/#!/pointsofjustice/status/1157074831243747333" TargetMode="External" /><Relationship Id="rId266" Type="http://schemas.openxmlformats.org/officeDocument/2006/relationships/hyperlink" Target="https://twitter.com/#!/stapf/status/1157093702713692163" TargetMode="External" /><Relationship Id="rId267" Type="http://schemas.openxmlformats.org/officeDocument/2006/relationships/hyperlink" Target="https://twitter.com/#!/claudia65186209/status/1157095297853509632" TargetMode="External" /><Relationship Id="rId268" Type="http://schemas.openxmlformats.org/officeDocument/2006/relationships/hyperlink" Target="https://twitter.com/#!/lobosolitario1/status/1157106997285621766" TargetMode="External" /><Relationship Id="rId269" Type="http://schemas.openxmlformats.org/officeDocument/2006/relationships/hyperlink" Target="https://twitter.com/#!/lyricsgirl54/status/1157107447321939968" TargetMode="External" /><Relationship Id="rId270" Type="http://schemas.openxmlformats.org/officeDocument/2006/relationships/hyperlink" Target="https://twitter.com/#!/chandriee9/status/1157333053217394690" TargetMode="External" /><Relationship Id="rId271" Type="http://schemas.openxmlformats.org/officeDocument/2006/relationships/hyperlink" Target="https://twitter.com/#!/joejoemolloy/status/1157391491255455745" TargetMode="External" /><Relationship Id="rId272" Type="http://schemas.openxmlformats.org/officeDocument/2006/relationships/hyperlink" Target="https://twitter.com/#!/artytrace/status/1157392105649692672" TargetMode="External" /><Relationship Id="rId273" Type="http://schemas.openxmlformats.org/officeDocument/2006/relationships/hyperlink" Target="https://twitter.com/#!/ca_waterkeepers/status/971503238003306496" TargetMode="External" /><Relationship Id="rId274" Type="http://schemas.openxmlformats.org/officeDocument/2006/relationships/hyperlink" Target="https://twitter.com/#!/ca_waterkeepers/status/1152350692926840832" TargetMode="External" /><Relationship Id="rId275" Type="http://schemas.openxmlformats.org/officeDocument/2006/relationships/hyperlink" Target="https://twitter.com/#!/ca_waterkeepers/status/1156692754178535424" TargetMode="External" /><Relationship Id="rId276" Type="http://schemas.openxmlformats.org/officeDocument/2006/relationships/hyperlink" Target="https://twitter.com/#!/onemelek1/status/1157397932095807489" TargetMode="External" /><Relationship Id="rId277" Type="http://schemas.openxmlformats.org/officeDocument/2006/relationships/hyperlink" Target="https://twitter.com/#!/bastagal/status/1157420865052729344" TargetMode="External" /><Relationship Id="rId278" Type="http://schemas.openxmlformats.org/officeDocument/2006/relationships/hyperlink" Target="https://twitter.com/#!/andreevarnum2/status/1157458352974123008" TargetMode="External" /><Relationship Id="rId279" Type="http://schemas.openxmlformats.org/officeDocument/2006/relationships/hyperlink" Target="https://twitter.com/#!/janetgoncalves8/status/1157513314034802689" TargetMode="External" /><Relationship Id="rId280" Type="http://schemas.openxmlformats.org/officeDocument/2006/relationships/hyperlink" Target="https://twitter.com/#!/globalnka/status/1153854123953000449" TargetMode="External" /><Relationship Id="rId281" Type="http://schemas.openxmlformats.org/officeDocument/2006/relationships/hyperlink" Target="https://twitter.com/#!/globalnka/status/1153854393424457730" TargetMode="External" /><Relationship Id="rId282" Type="http://schemas.openxmlformats.org/officeDocument/2006/relationships/hyperlink" Target="https://twitter.com/#!/globalnka/status/1153854434788675584" TargetMode="External" /><Relationship Id="rId283" Type="http://schemas.openxmlformats.org/officeDocument/2006/relationships/hyperlink" Target="https://twitter.com/#!/globalnka/status/1153854519693991938" TargetMode="External" /><Relationship Id="rId284" Type="http://schemas.openxmlformats.org/officeDocument/2006/relationships/hyperlink" Target="https://twitter.com/#!/globalnka/status/1153854642415132672" TargetMode="External" /><Relationship Id="rId285" Type="http://schemas.openxmlformats.org/officeDocument/2006/relationships/hyperlink" Target="https://twitter.com/#!/globalnka/status/1153854680704962561" TargetMode="External" /><Relationship Id="rId286" Type="http://schemas.openxmlformats.org/officeDocument/2006/relationships/hyperlink" Target="https://twitter.com/#!/globalnka/status/1153855079973380098" TargetMode="External" /><Relationship Id="rId287" Type="http://schemas.openxmlformats.org/officeDocument/2006/relationships/hyperlink" Target="https://twitter.com/#!/globalnka/status/1153855302703276032" TargetMode="External" /><Relationship Id="rId288" Type="http://schemas.openxmlformats.org/officeDocument/2006/relationships/hyperlink" Target="https://twitter.com/#!/globalnka/status/1153855382776950784" TargetMode="External" /><Relationship Id="rId289" Type="http://schemas.openxmlformats.org/officeDocument/2006/relationships/hyperlink" Target="https://twitter.com/#!/globalnka/status/1153855594815774722" TargetMode="External" /><Relationship Id="rId290" Type="http://schemas.openxmlformats.org/officeDocument/2006/relationships/hyperlink" Target="https://twitter.com/#!/globalnka/status/1153855635798286336" TargetMode="External" /><Relationship Id="rId291" Type="http://schemas.openxmlformats.org/officeDocument/2006/relationships/hyperlink" Target="https://twitter.com/#!/globalnka/status/1153855774810136576" TargetMode="External" /><Relationship Id="rId292" Type="http://schemas.openxmlformats.org/officeDocument/2006/relationships/hyperlink" Target="https://twitter.com/#!/globalnka/status/1153857037417111552" TargetMode="External" /><Relationship Id="rId293" Type="http://schemas.openxmlformats.org/officeDocument/2006/relationships/hyperlink" Target="https://twitter.com/#!/globalnka/status/1157522874405662729" TargetMode="External" /><Relationship Id="rId294" Type="http://schemas.openxmlformats.org/officeDocument/2006/relationships/hyperlink" Target="https://twitter.com/#!/cherishrobson5/status/1157531207342493696" TargetMode="External" /><Relationship Id="rId295" Type="http://schemas.openxmlformats.org/officeDocument/2006/relationships/hyperlink" Target="https://twitter.com/#!/danbacher/status/1149086164839628800" TargetMode="External" /><Relationship Id="rId296" Type="http://schemas.openxmlformats.org/officeDocument/2006/relationships/hyperlink" Target="https://twitter.com/#!/danbacher/status/1154651002416402432" TargetMode="External" /><Relationship Id="rId297" Type="http://schemas.openxmlformats.org/officeDocument/2006/relationships/hyperlink" Target="https://twitter.com/#!/danbacher/status/1150283634336681985" TargetMode="External" /><Relationship Id="rId298" Type="http://schemas.openxmlformats.org/officeDocument/2006/relationships/hyperlink" Target="https://twitter.com/#!/danbacher/status/1145074726647156737" TargetMode="External" /><Relationship Id="rId299" Type="http://schemas.openxmlformats.org/officeDocument/2006/relationships/hyperlink" Target="https://twitter.com/#!/danbacher/status/1154546777355214848" TargetMode="External" /><Relationship Id="rId300" Type="http://schemas.openxmlformats.org/officeDocument/2006/relationships/hyperlink" Target="https://twitter.com/#!/danbacher/status/1154652104914419714" TargetMode="External" /><Relationship Id="rId301" Type="http://schemas.openxmlformats.org/officeDocument/2006/relationships/hyperlink" Target="https://twitter.com/#!/danbacher/status/1156438856243146752" TargetMode="External" /><Relationship Id="rId302" Type="http://schemas.openxmlformats.org/officeDocument/2006/relationships/hyperlink" Target="https://twitter.com/#!/danbacher/status/1156448218709807104" TargetMode="External" /><Relationship Id="rId303" Type="http://schemas.openxmlformats.org/officeDocument/2006/relationships/hyperlink" Target="https://twitter.com/#!/danbacher/status/1157051333322539008" TargetMode="External" /><Relationship Id="rId304" Type="http://schemas.openxmlformats.org/officeDocument/2006/relationships/hyperlink" Target="https://twitter.com/#!/danbacher/status/1157548811566239744" TargetMode="External" /><Relationship Id="rId305" Type="http://schemas.openxmlformats.org/officeDocument/2006/relationships/hyperlink" Target="https://twitter.com/#!/candybarrows6/status/1157587097915723776" TargetMode="External" /><Relationship Id="rId306" Type="http://schemas.openxmlformats.org/officeDocument/2006/relationships/hyperlink" Target="https://twitter.com/#!/makmakay/status/1156660804822847489" TargetMode="External" /><Relationship Id="rId307" Type="http://schemas.openxmlformats.org/officeDocument/2006/relationships/hyperlink" Target="https://twitter.com/#!/gm_gayla/status/1157748017161809925" TargetMode="External" /><Relationship Id="rId308" Type="http://schemas.openxmlformats.org/officeDocument/2006/relationships/hyperlink" Target="https://twitter.com/#!/carisabergman5/status/1157765699265167361" TargetMode="External" /><Relationship Id="rId309" Type="http://schemas.openxmlformats.org/officeDocument/2006/relationships/hyperlink" Target="https://twitter.com/#!/freizky/status/1157806763032211456" TargetMode="External" /><Relationship Id="rId310" Type="http://schemas.openxmlformats.org/officeDocument/2006/relationships/hyperlink" Target="https://twitter.com/#!/lindseyscafuri7/status/1157814406400659457" TargetMode="External" /><Relationship Id="rId311" Type="http://schemas.openxmlformats.org/officeDocument/2006/relationships/hyperlink" Target="https://twitter.com/#!/corinna20158107/status/1157832601127682048" TargetMode="External" /><Relationship Id="rId312" Type="http://schemas.openxmlformats.org/officeDocument/2006/relationships/hyperlink" Target="https://twitter.com/#!/lorenevilciau10/status/1157840306462765061" TargetMode="External" /><Relationship Id="rId313" Type="http://schemas.openxmlformats.org/officeDocument/2006/relationships/hyperlink" Target="https://twitter.com/#!/karenbu17762415/status/1157858693381152768" TargetMode="External" /><Relationship Id="rId314" Type="http://schemas.openxmlformats.org/officeDocument/2006/relationships/hyperlink" Target="https://twitter.com/#!/violavorberg7/status/1157872335459778560" TargetMode="External" /><Relationship Id="rId315" Type="http://schemas.openxmlformats.org/officeDocument/2006/relationships/hyperlink" Target="https://twitter.com/#!/janycebeachler3/status/1157874492330237952" TargetMode="External" /><Relationship Id="rId316" Type="http://schemas.openxmlformats.org/officeDocument/2006/relationships/hyperlink" Target="https://twitter.com/#!/evangelineparu5/status/1157906072843145221" TargetMode="External" /><Relationship Id="rId317" Type="http://schemas.openxmlformats.org/officeDocument/2006/relationships/hyperlink" Target="https://twitter.com/#!/merryahmed9/status/1157908216912711680" TargetMode="External" /><Relationship Id="rId318" Type="http://schemas.openxmlformats.org/officeDocument/2006/relationships/hyperlink" Target="https://twitter.com/#!/makedaa12001217/status/1157919548948897792" TargetMode="External" /><Relationship Id="rId319" Type="http://schemas.openxmlformats.org/officeDocument/2006/relationships/hyperlink" Target="https://twitter.com/#!/mckaystewart/status/1152731747173335040" TargetMode="External" /><Relationship Id="rId320" Type="http://schemas.openxmlformats.org/officeDocument/2006/relationships/hyperlink" Target="https://twitter.com/#!/raeannleibovit6/status/1157935123700039680" TargetMode="External" /><Relationship Id="rId321" Type="http://schemas.openxmlformats.org/officeDocument/2006/relationships/hyperlink" Target="https://twitter.com/#!/hexagonppm/status/1158150778504265729" TargetMode="External" /><Relationship Id="rId322" Type="http://schemas.openxmlformats.org/officeDocument/2006/relationships/hyperlink" Target="https://api.twitter.com/1.1/geo/id/5d058f2e9fe1516c.json" TargetMode="External" /><Relationship Id="rId323" Type="http://schemas.openxmlformats.org/officeDocument/2006/relationships/hyperlink" Target="https://api.twitter.com/1.1/geo/id/5d058f2e9fe1516c.json" TargetMode="External" /><Relationship Id="rId324" Type="http://schemas.openxmlformats.org/officeDocument/2006/relationships/comments" Target="../comments13.xml" /><Relationship Id="rId325" Type="http://schemas.openxmlformats.org/officeDocument/2006/relationships/vmlDrawing" Target="../drawings/vmlDrawing6.vml" /><Relationship Id="rId326" Type="http://schemas.openxmlformats.org/officeDocument/2006/relationships/table" Target="../tables/table23.xml" /><Relationship Id="rId32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JjgYSB9sIj" TargetMode="External" /><Relationship Id="rId2" Type="http://schemas.openxmlformats.org/officeDocument/2006/relationships/hyperlink" Target="https://t.co/gU6YwAIzRU" TargetMode="External" /><Relationship Id="rId3" Type="http://schemas.openxmlformats.org/officeDocument/2006/relationships/hyperlink" Target="http://www.hannonhydraulics.com/" TargetMode="External" /><Relationship Id="rId4" Type="http://schemas.openxmlformats.org/officeDocument/2006/relationships/hyperlink" Target="https://t.co/MGB1cjeDUL" TargetMode="External" /><Relationship Id="rId5" Type="http://schemas.openxmlformats.org/officeDocument/2006/relationships/hyperlink" Target="https://t.co/awV4qhfbe8" TargetMode="External" /><Relationship Id="rId6" Type="http://schemas.openxmlformats.org/officeDocument/2006/relationships/hyperlink" Target="https://t.co/GFqNSZ8jzJ" TargetMode="External" /><Relationship Id="rId7" Type="http://schemas.openxmlformats.org/officeDocument/2006/relationships/hyperlink" Target="http://t.co/K95zgsZUb9" TargetMode="External" /><Relationship Id="rId8" Type="http://schemas.openxmlformats.org/officeDocument/2006/relationships/hyperlink" Target="https://t.co/t0tDGm0woZ" TargetMode="External" /><Relationship Id="rId9" Type="http://schemas.openxmlformats.org/officeDocument/2006/relationships/hyperlink" Target="https://t.co/aZFI7ibXIq" TargetMode="External" /><Relationship Id="rId10" Type="http://schemas.openxmlformats.org/officeDocument/2006/relationships/hyperlink" Target="https://t.co/sYkM2aMJRm" TargetMode="External" /><Relationship Id="rId11" Type="http://schemas.openxmlformats.org/officeDocument/2006/relationships/hyperlink" Target="http://t.co/Y3fOdEldJM" TargetMode="External" /><Relationship Id="rId12" Type="http://schemas.openxmlformats.org/officeDocument/2006/relationships/hyperlink" Target="https://t.co/kVZLb7c4OE" TargetMode="External" /><Relationship Id="rId13" Type="http://schemas.openxmlformats.org/officeDocument/2006/relationships/hyperlink" Target="http://t.co/nVcbus9pII" TargetMode="External" /><Relationship Id="rId14" Type="http://schemas.openxmlformats.org/officeDocument/2006/relationships/hyperlink" Target="https://t.co/qMgE5FL3L1" TargetMode="External" /><Relationship Id="rId15" Type="http://schemas.openxmlformats.org/officeDocument/2006/relationships/hyperlink" Target="http://t.co/GrHrBtojAC" TargetMode="External" /><Relationship Id="rId16" Type="http://schemas.openxmlformats.org/officeDocument/2006/relationships/hyperlink" Target="https://t.co/D4yahXpbzU" TargetMode="External" /><Relationship Id="rId17" Type="http://schemas.openxmlformats.org/officeDocument/2006/relationships/hyperlink" Target="https://t.co/MvaSc86nVz" TargetMode="External" /><Relationship Id="rId18" Type="http://schemas.openxmlformats.org/officeDocument/2006/relationships/hyperlink" Target="https://t.co/nIkAMvSj2G" TargetMode="External" /><Relationship Id="rId19" Type="http://schemas.openxmlformats.org/officeDocument/2006/relationships/hyperlink" Target="https://t.co/uLnQRGH2Mt" TargetMode="External" /><Relationship Id="rId20" Type="http://schemas.openxmlformats.org/officeDocument/2006/relationships/hyperlink" Target="http://www.dragondeepwater.com/" TargetMode="External" /><Relationship Id="rId21" Type="http://schemas.openxmlformats.org/officeDocument/2006/relationships/hyperlink" Target="http://t.co/RQIi537L0B" TargetMode="External" /><Relationship Id="rId22" Type="http://schemas.openxmlformats.org/officeDocument/2006/relationships/hyperlink" Target="http://facebook.com/FacebokIsEviL" TargetMode="External" /><Relationship Id="rId23" Type="http://schemas.openxmlformats.org/officeDocument/2006/relationships/hyperlink" Target="http://t.co/q6aaVt2H55" TargetMode="External" /><Relationship Id="rId24" Type="http://schemas.openxmlformats.org/officeDocument/2006/relationships/hyperlink" Target="https://t.co/jTVKhFYuP8" TargetMode="External" /><Relationship Id="rId25" Type="http://schemas.openxmlformats.org/officeDocument/2006/relationships/hyperlink" Target="https://www.facebook.com/orinadam.southpacific.5" TargetMode="External" /><Relationship Id="rId26" Type="http://schemas.openxmlformats.org/officeDocument/2006/relationships/hyperlink" Target="https://t.co/sHIJdrhtn1" TargetMode="External" /><Relationship Id="rId27" Type="http://schemas.openxmlformats.org/officeDocument/2006/relationships/hyperlink" Target="https://t.co/uqtRXPrjFZ" TargetMode="External" /><Relationship Id="rId28" Type="http://schemas.openxmlformats.org/officeDocument/2006/relationships/hyperlink" Target="http://www.enerpro-group.com/" TargetMode="External" /><Relationship Id="rId29" Type="http://schemas.openxmlformats.org/officeDocument/2006/relationships/hyperlink" Target="http://www.subceng.com/" TargetMode="External" /><Relationship Id="rId30" Type="http://schemas.openxmlformats.org/officeDocument/2006/relationships/hyperlink" Target="https://t.co/XxmGu1vFG4" TargetMode="External" /><Relationship Id="rId31" Type="http://schemas.openxmlformats.org/officeDocument/2006/relationships/hyperlink" Target="http://about.me/scottewen" TargetMode="External" /><Relationship Id="rId32" Type="http://schemas.openxmlformats.org/officeDocument/2006/relationships/hyperlink" Target="https://t.co/i1DoUSZcxG" TargetMode="External" /><Relationship Id="rId33" Type="http://schemas.openxmlformats.org/officeDocument/2006/relationships/hyperlink" Target="https://t.co/mjqPvbDrnU" TargetMode="External" /><Relationship Id="rId34" Type="http://schemas.openxmlformats.org/officeDocument/2006/relationships/hyperlink" Target="https://t.co/Xrm7zxpOCT" TargetMode="External" /><Relationship Id="rId35" Type="http://schemas.openxmlformats.org/officeDocument/2006/relationships/hyperlink" Target="http://timestribuneblogs.com/john-cole/" TargetMode="External" /><Relationship Id="rId36" Type="http://schemas.openxmlformats.org/officeDocument/2006/relationships/hyperlink" Target="http://www.placidasignora.com/" TargetMode="External" /><Relationship Id="rId37" Type="http://schemas.openxmlformats.org/officeDocument/2006/relationships/hyperlink" Target="https://t.co/Ywabbv9GO5" TargetMode="External" /><Relationship Id="rId38" Type="http://schemas.openxmlformats.org/officeDocument/2006/relationships/hyperlink" Target="http://t.co/mO1N1UgcWd" TargetMode="External" /><Relationship Id="rId39" Type="http://schemas.openxmlformats.org/officeDocument/2006/relationships/hyperlink" Target="https://t.co/ZzRXvKEIYI" TargetMode="External" /><Relationship Id="rId40" Type="http://schemas.openxmlformats.org/officeDocument/2006/relationships/hyperlink" Target="https://t.co/kHc1uuyxqU" TargetMode="External" /><Relationship Id="rId41" Type="http://schemas.openxmlformats.org/officeDocument/2006/relationships/hyperlink" Target="https://t.co/QJJEKdxx0v" TargetMode="External" /><Relationship Id="rId42" Type="http://schemas.openxmlformats.org/officeDocument/2006/relationships/hyperlink" Target="https://t.co/ODh2E96uwT" TargetMode="External" /><Relationship Id="rId43" Type="http://schemas.openxmlformats.org/officeDocument/2006/relationships/hyperlink" Target="http://t.co/uNr3J6tLRC" TargetMode="External" /><Relationship Id="rId44" Type="http://schemas.openxmlformats.org/officeDocument/2006/relationships/hyperlink" Target="https://t.co/N0YhwNQmIr" TargetMode="External" /><Relationship Id="rId45" Type="http://schemas.openxmlformats.org/officeDocument/2006/relationships/hyperlink" Target="http://t.co/0cJ6LVwgAW" TargetMode="External" /><Relationship Id="rId46" Type="http://schemas.openxmlformats.org/officeDocument/2006/relationships/hyperlink" Target="https://t.co/aXvewRLLPV" TargetMode="External" /><Relationship Id="rId47" Type="http://schemas.openxmlformats.org/officeDocument/2006/relationships/hyperlink" Target="https://t.co/rGxyzgtaW5" TargetMode="External" /><Relationship Id="rId48" Type="http://schemas.openxmlformats.org/officeDocument/2006/relationships/hyperlink" Target="http://t.co/PLyyS73TP3" TargetMode="External" /><Relationship Id="rId49" Type="http://schemas.openxmlformats.org/officeDocument/2006/relationships/hyperlink" Target="https://t.co/oErM5dwRrV" TargetMode="External" /><Relationship Id="rId50" Type="http://schemas.openxmlformats.org/officeDocument/2006/relationships/hyperlink" Target="https://t.co/UeGQp12JeE" TargetMode="External" /><Relationship Id="rId51" Type="http://schemas.openxmlformats.org/officeDocument/2006/relationships/hyperlink" Target="https://t.co/7ici6f53gW" TargetMode="External" /><Relationship Id="rId52" Type="http://schemas.openxmlformats.org/officeDocument/2006/relationships/hyperlink" Target="https://t.co/YoF9haUvwl" TargetMode="External" /><Relationship Id="rId53" Type="http://schemas.openxmlformats.org/officeDocument/2006/relationships/hyperlink" Target="https://t.co/XrGnfAbf8d" TargetMode="External" /><Relationship Id="rId54" Type="http://schemas.openxmlformats.org/officeDocument/2006/relationships/hyperlink" Target="https://t.co/SrdRtiia3h" TargetMode="External" /><Relationship Id="rId55" Type="http://schemas.openxmlformats.org/officeDocument/2006/relationships/hyperlink" Target="https://pbs.twimg.com/profile_banners/2284877388/1457495159" TargetMode="External" /><Relationship Id="rId56" Type="http://schemas.openxmlformats.org/officeDocument/2006/relationships/hyperlink" Target="https://pbs.twimg.com/profile_banners/21170718/1524750383" TargetMode="External" /><Relationship Id="rId57" Type="http://schemas.openxmlformats.org/officeDocument/2006/relationships/hyperlink" Target="https://pbs.twimg.com/profile_banners/1017086170155474944/1561561988" TargetMode="External" /><Relationship Id="rId58" Type="http://schemas.openxmlformats.org/officeDocument/2006/relationships/hyperlink" Target="https://pbs.twimg.com/profile_banners/1340153670/1430499129" TargetMode="External" /><Relationship Id="rId59" Type="http://schemas.openxmlformats.org/officeDocument/2006/relationships/hyperlink" Target="https://pbs.twimg.com/profile_banners/88687444/1479308398" TargetMode="External" /><Relationship Id="rId60" Type="http://schemas.openxmlformats.org/officeDocument/2006/relationships/hyperlink" Target="https://pbs.twimg.com/profile_banners/1961156190/1483574611" TargetMode="External" /><Relationship Id="rId61" Type="http://schemas.openxmlformats.org/officeDocument/2006/relationships/hyperlink" Target="https://pbs.twimg.com/profile_banners/84704680/1485987929" TargetMode="External" /><Relationship Id="rId62" Type="http://schemas.openxmlformats.org/officeDocument/2006/relationships/hyperlink" Target="https://pbs.twimg.com/profile_banners/1131629804795703297/1561037979" TargetMode="External" /><Relationship Id="rId63" Type="http://schemas.openxmlformats.org/officeDocument/2006/relationships/hyperlink" Target="https://pbs.twimg.com/profile_banners/18713552/1502222318" TargetMode="External" /><Relationship Id="rId64" Type="http://schemas.openxmlformats.org/officeDocument/2006/relationships/hyperlink" Target="https://pbs.twimg.com/profile_banners/358380757/1560186230" TargetMode="External" /><Relationship Id="rId65" Type="http://schemas.openxmlformats.org/officeDocument/2006/relationships/hyperlink" Target="https://pbs.twimg.com/profile_banners/293756094/1528123982" TargetMode="External" /><Relationship Id="rId66" Type="http://schemas.openxmlformats.org/officeDocument/2006/relationships/hyperlink" Target="https://pbs.twimg.com/profile_banners/22849568/1557148283" TargetMode="External" /><Relationship Id="rId67" Type="http://schemas.openxmlformats.org/officeDocument/2006/relationships/hyperlink" Target="https://pbs.twimg.com/profile_banners/2729561810/1548735054" TargetMode="External" /><Relationship Id="rId68" Type="http://schemas.openxmlformats.org/officeDocument/2006/relationships/hyperlink" Target="https://pbs.twimg.com/profile_banners/140252240/1553727108" TargetMode="External" /><Relationship Id="rId69" Type="http://schemas.openxmlformats.org/officeDocument/2006/relationships/hyperlink" Target="https://pbs.twimg.com/profile_banners/383704363/1411559377" TargetMode="External" /><Relationship Id="rId70" Type="http://schemas.openxmlformats.org/officeDocument/2006/relationships/hyperlink" Target="https://pbs.twimg.com/profile_banners/541934733/1418735570" TargetMode="External" /><Relationship Id="rId71" Type="http://schemas.openxmlformats.org/officeDocument/2006/relationships/hyperlink" Target="https://pbs.twimg.com/profile_banners/144876537/1564855091" TargetMode="External" /><Relationship Id="rId72" Type="http://schemas.openxmlformats.org/officeDocument/2006/relationships/hyperlink" Target="https://pbs.twimg.com/profile_banners/136631117/1532070329" TargetMode="External" /><Relationship Id="rId73" Type="http://schemas.openxmlformats.org/officeDocument/2006/relationships/hyperlink" Target="https://pbs.twimg.com/profile_banners/16095781/1554502918" TargetMode="External" /><Relationship Id="rId74" Type="http://schemas.openxmlformats.org/officeDocument/2006/relationships/hyperlink" Target="https://pbs.twimg.com/profile_banners/1466639136/1507900786" TargetMode="External" /><Relationship Id="rId75" Type="http://schemas.openxmlformats.org/officeDocument/2006/relationships/hyperlink" Target="https://pbs.twimg.com/profile_banners/251526049/1532021077" TargetMode="External" /><Relationship Id="rId76" Type="http://schemas.openxmlformats.org/officeDocument/2006/relationships/hyperlink" Target="https://pbs.twimg.com/profile_banners/1639317284/1542040142" TargetMode="External" /><Relationship Id="rId77" Type="http://schemas.openxmlformats.org/officeDocument/2006/relationships/hyperlink" Target="https://pbs.twimg.com/profile_banners/22835219/1502285085" TargetMode="External" /><Relationship Id="rId78" Type="http://schemas.openxmlformats.org/officeDocument/2006/relationships/hyperlink" Target="https://pbs.twimg.com/profile_banners/1339851535/1445958995" TargetMode="External" /><Relationship Id="rId79" Type="http://schemas.openxmlformats.org/officeDocument/2006/relationships/hyperlink" Target="https://pbs.twimg.com/profile_banners/29221344/1535564006" TargetMode="External" /><Relationship Id="rId80" Type="http://schemas.openxmlformats.org/officeDocument/2006/relationships/hyperlink" Target="https://pbs.twimg.com/profile_banners/839941836525420544/1489094633" TargetMode="External" /><Relationship Id="rId81" Type="http://schemas.openxmlformats.org/officeDocument/2006/relationships/hyperlink" Target="https://pbs.twimg.com/profile_banners/54667032/1562610934" TargetMode="External" /><Relationship Id="rId82" Type="http://schemas.openxmlformats.org/officeDocument/2006/relationships/hyperlink" Target="https://pbs.twimg.com/profile_banners/228174127/1548781703" TargetMode="External" /><Relationship Id="rId83" Type="http://schemas.openxmlformats.org/officeDocument/2006/relationships/hyperlink" Target="https://pbs.twimg.com/profile_banners/3145805498/1547522711" TargetMode="External" /><Relationship Id="rId84" Type="http://schemas.openxmlformats.org/officeDocument/2006/relationships/hyperlink" Target="https://pbs.twimg.com/profile_banners/15999388/1488047120" TargetMode="External" /><Relationship Id="rId85" Type="http://schemas.openxmlformats.org/officeDocument/2006/relationships/hyperlink" Target="https://pbs.twimg.com/profile_banners/2437027447/1494280509" TargetMode="External" /><Relationship Id="rId86" Type="http://schemas.openxmlformats.org/officeDocument/2006/relationships/hyperlink" Target="https://pbs.twimg.com/profile_banners/3227786744/1458997906" TargetMode="External" /><Relationship Id="rId87" Type="http://schemas.openxmlformats.org/officeDocument/2006/relationships/hyperlink" Target="https://pbs.twimg.com/profile_banners/131546062/1548253495" TargetMode="External" /><Relationship Id="rId88" Type="http://schemas.openxmlformats.org/officeDocument/2006/relationships/hyperlink" Target="https://pbs.twimg.com/profile_banners/507531290/1485373371" TargetMode="External" /><Relationship Id="rId89" Type="http://schemas.openxmlformats.org/officeDocument/2006/relationships/hyperlink" Target="https://pbs.twimg.com/profile_banners/11856892/1510484695" TargetMode="External" /><Relationship Id="rId90" Type="http://schemas.openxmlformats.org/officeDocument/2006/relationships/hyperlink" Target="https://pbs.twimg.com/profile_banners/933362118119870464/1512404013" TargetMode="External" /><Relationship Id="rId91" Type="http://schemas.openxmlformats.org/officeDocument/2006/relationships/hyperlink" Target="https://pbs.twimg.com/profile_banners/44996308/1406472148" TargetMode="External" /><Relationship Id="rId92" Type="http://schemas.openxmlformats.org/officeDocument/2006/relationships/hyperlink" Target="https://pbs.twimg.com/profile_banners/1135359432/1527107078" TargetMode="External" /><Relationship Id="rId93" Type="http://schemas.openxmlformats.org/officeDocument/2006/relationships/hyperlink" Target="https://pbs.twimg.com/profile_banners/1971900284/1468463840" TargetMode="External" /><Relationship Id="rId94" Type="http://schemas.openxmlformats.org/officeDocument/2006/relationships/hyperlink" Target="https://pbs.twimg.com/profile_banners/385822405/1504021047" TargetMode="External" /><Relationship Id="rId95" Type="http://schemas.openxmlformats.org/officeDocument/2006/relationships/hyperlink" Target="https://pbs.twimg.com/profile_banners/598142015/1408543190" TargetMode="External" /><Relationship Id="rId96" Type="http://schemas.openxmlformats.org/officeDocument/2006/relationships/hyperlink" Target="https://pbs.twimg.com/profile_banners/274696399/1561862509" TargetMode="External" /><Relationship Id="rId97" Type="http://schemas.openxmlformats.org/officeDocument/2006/relationships/hyperlink" Target="https://pbs.twimg.com/profile_banners/15988419/1561993067" TargetMode="External" /><Relationship Id="rId98" Type="http://schemas.openxmlformats.org/officeDocument/2006/relationships/hyperlink" Target="https://pbs.twimg.com/profile_banners/117701249/1398342507" TargetMode="External" /><Relationship Id="rId99" Type="http://schemas.openxmlformats.org/officeDocument/2006/relationships/hyperlink" Target="https://pbs.twimg.com/profile_banners/3100186008/1527859752" TargetMode="External" /><Relationship Id="rId100" Type="http://schemas.openxmlformats.org/officeDocument/2006/relationships/hyperlink" Target="https://pbs.twimg.com/profile_banners/15113565/1564891813" TargetMode="External" /><Relationship Id="rId101" Type="http://schemas.openxmlformats.org/officeDocument/2006/relationships/hyperlink" Target="https://pbs.twimg.com/profile_banners/2785575176/1413620995" TargetMode="External" /><Relationship Id="rId102" Type="http://schemas.openxmlformats.org/officeDocument/2006/relationships/hyperlink" Target="https://pbs.twimg.com/profile_banners/800883578770857984/1521802107" TargetMode="External" /><Relationship Id="rId103" Type="http://schemas.openxmlformats.org/officeDocument/2006/relationships/hyperlink" Target="https://pbs.twimg.com/profile_banners/817534560346873856/1483879180" TargetMode="External" /><Relationship Id="rId104" Type="http://schemas.openxmlformats.org/officeDocument/2006/relationships/hyperlink" Target="https://pbs.twimg.com/profile_banners/566789704/1483805985" TargetMode="External" /><Relationship Id="rId105" Type="http://schemas.openxmlformats.org/officeDocument/2006/relationships/hyperlink" Target="https://pbs.twimg.com/profile_banners/9867582/1561052060" TargetMode="External" /><Relationship Id="rId106" Type="http://schemas.openxmlformats.org/officeDocument/2006/relationships/hyperlink" Target="https://pbs.twimg.com/profile_banners/75933151/1485746971" TargetMode="External" /><Relationship Id="rId107" Type="http://schemas.openxmlformats.org/officeDocument/2006/relationships/hyperlink" Target="https://pbs.twimg.com/profile_banners/862874165581418500/1496882640" TargetMode="External" /><Relationship Id="rId108" Type="http://schemas.openxmlformats.org/officeDocument/2006/relationships/hyperlink" Target="https://pbs.twimg.com/profile_banners/2839415492/1501515946" TargetMode="External" /><Relationship Id="rId109" Type="http://schemas.openxmlformats.org/officeDocument/2006/relationships/hyperlink" Target="https://pbs.twimg.com/profile_banners/1137965264224391168/1560150047" TargetMode="External" /><Relationship Id="rId110" Type="http://schemas.openxmlformats.org/officeDocument/2006/relationships/hyperlink" Target="https://pbs.twimg.com/profile_banners/45744578/1481680051" TargetMode="External" /><Relationship Id="rId111" Type="http://schemas.openxmlformats.org/officeDocument/2006/relationships/hyperlink" Target="https://pbs.twimg.com/profile_banners/35556206/1450237869" TargetMode="External" /><Relationship Id="rId112" Type="http://schemas.openxmlformats.org/officeDocument/2006/relationships/hyperlink" Target="https://pbs.twimg.com/profile_banners/260724365/1412452780" TargetMode="External" /><Relationship Id="rId113" Type="http://schemas.openxmlformats.org/officeDocument/2006/relationships/hyperlink" Target="https://pbs.twimg.com/profile_banners/1420660507/1474849581" TargetMode="External" /><Relationship Id="rId114" Type="http://schemas.openxmlformats.org/officeDocument/2006/relationships/hyperlink" Target="https://pbs.twimg.com/profile_banners/23517712/1560947400" TargetMode="External" /><Relationship Id="rId115" Type="http://schemas.openxmlformats.org/officeDocument/2006/relationships/hyperlink" Target="https://pbs.twimg.com/profile_banners/1368101095/1447649516" TargetMode="External" /><Relationship Id="rId116" Type="http://schemas.openxmlformats.org/officeDocument/2006/relationships/hyperlink" Target="https://pbs.twimg.com/profile_banners/115827236/1553272651" TargetMode="External" /><Relationship Id="rId117" Type="http://schemas.openxmlformats.org/officeDocument/2006/relationships/hyperlink" Target="https://pbs.twimg.com/profile_banners/776071070596169728/1562270129" TargetMode="External" /><Relationship Id="rId118" Type="http://schemas.openxmlformats.org/officeDocument/2006/relationships/hyperlink" Target="https://pbs.twimg.com/profile_banners/53375482/1483472625" TargetMode="External" /><Relationship Id="rId119" Type="http://schemas.openxmlformats.org/officeDocument/2006/relationships/hyperlink" Target="https://pbs.twimg.com/profile_banners/2588219916/1413829551" TargetMode="External" /><Relationship Id="rId120" Type="http://schemas.openxmlformats.org/officeDocument/2006/relationships/hyperlink" Target="https://pbs.twimg.com/profile_banners/19355454/1550585115" TargetMode="External" /><Relationship Id="rId121" Type="http://schemas.openxmlformats.org/officeDocument/2006/relationships/hyperlink" Target="https://pbs.twimg.com/profile_banners/328802536/1448778206" TargetMode="External" /><Relationship Id="rId122" Type="http://schemas.openxmlformats.org/officeDocument/2006/relationships/hyperlink" Target="https://pbs.twimg.com/profile_banners/15720918/1565102604" TargetMode="External" /><Relationship Id="rId123" Type="http://schemas.openxmlformats.org/officeDocument/2006/relationships/hyperlink" Target="https://pbs.twimg.com/profile_banners/45774895/1546969400" TargetMode="External" /><Relationship Id="rId124" Type="http://schemas.openxmlformats.org/officeDocument/2006/relationships/hyperlink" Target="https://pbs.twimg.com/profile_banners/39116264/1563403600" TargetMode="External" /><Relationship Id="rId125" Type="http://schemas.openxmlformats.org/officeDocument/2006/relationships/hyperlink" Target="https://pbs.twimg.com/profile_banners/2288769054/1389655162" TargetMode="External" /><Relationship Id="rId126" Type="http://schemas.openxmlformats.org/officeDocument/2006/relationships/hyperlink" Target="https://pbs.twimg.com/profile_banners/269860540/1554498693" TargetMode="External" /><Relationship Id="rId127" Type="http://schemas.openxmlformats.org/officeDocument/2006/relationships/hyperlink" Target="https://pbs.twimg.com/profile_banners/2965608929/1565066640" TargetMode="External" /><Relationship Id="rId128" Type="http://schemas.openxmlformats.org/officeDocument/2006/relationships/hyperlink" Target="https://pbs.twimg.com/profile_banners/1015270771646717953/1539265013" TargetMode="External" /><Relationship Id="rId129" Type="http://schemas.openxmlformats.org/officeDocument/2006/relationships/hyperlink" Target="https://pbs.twimg.com/profile_banners/1083967219434958848/1548409104" TargetMode="External" /><Relationship Id="rId130" Type="http://schemas.openxmlformats.org/officeDocument/2006/relationships/hyperlink" Target="https://pbs.twimg.com/profile_banners/11347122/1547321640" TargetMode="External" /><Relationship Id="rId131" Type="http://schemas.openxmlformats.org/officeDocument/2006/relationships/hyperlink" Target="https://pbs.twimg.com/profile_banners/2321580268/1562323465" TargetMode="External" /><Relationship Id="rId132" Type="http://schemas.openxmlformats.org/officeDocument/2006/relationships/hyperlink" Target="https://pbs.twimg.com/profile_banners/501378497/1536930825" TargetMode="External" /><Relationship Id="rId133" Type="http://schemas.openxmlformats.org/officeDocument/2006/relationships/hyperlink" Target="https://pbs.twimg.com/profile_banners/16488409/1548955371" TargetMode="External" /><Relationship Id="rId134" Type="http://schemas.openxmlformats.org/officeDocument/2006/relationships/hyperlink" Target="http://abs.twimg.com/images/themes/theme2/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6/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5/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4/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0/bg.gif"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6/bg.gif" TargetMode="External" /><Relationship Id="rId161" Type="http://schemas.openxmlformats.org/officeDocument/2006/relationships/hyperlink" Target="http://abs.twimg.com/images/themes/theme10/bg.gif"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0/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pbs.twimg.com/profile_background_images/378800000087274754/3c8150aeab128cab9dabb63ec313b833.jpe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6/bg.gif" TargetMode="External" /><Relationship Id="rId189" Type="http://schemas.openxmlformats.org/officeDocument/2006/relationships/hyperlink" Target="http://pbs.twimg.com/profile_background_images/494151768/IMG_3708.JP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4/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7/bg.gif" TargetMode="External" /><Relationship Id="rId201" Type="http://schemas.openxmlformats.org/officeDocument/2006/relationships/hyperlink" Target="http://abs.twimg.com/images/themes/theme3/bg.gif" TargetMode="External" /><Relationship Id="rId202" Type="http://schemas.openxmlformats.org/officeDocument/2006/relationships/hyperlink" Target="http://abs.twimg.com/images/themes/theme14/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4/bg.gif" TargetMode="External" /><Relationship Id="rId206" Type="http://schemas.openxmlformats.org/officeDocument/2006/relationships/hyperlink" Target="http://abs.twimg.com/images/themes/theme6/bg.gif" TargetMode="External" /><Relationship Id="rId207" Type="http://schemas.openxmlformats.org/officeDocument/2006/relationships/hyperlink" Target="http://abs.twimg.com/images/themes/theme9/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5/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2/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pbs.twimg.com/profile_images/707411067341635584/jd3hZ4LY_normal.jpg" TargetMode="External" /><Relationship Id="rId216" Type="http://schemas.openxmlformats.org/officeDocument/2006/relationships/hyperlink" Target="http://pbs.twimg.com/profile_images/592504457788657665/ba8j4HE8_normal.jpg" TargetMode="External" /><Relationship Id="rId217" Type="http://schemas.openxmlformats.org/officeDocument/2006/relationships/hyperlink" Target="http://pbs.twimg.com/profile_images/1017122729357553666/KqO-IE6p_normal.jpg" TargetMode="External" /><Relationship Id="rId218" Type="http://schemas.openxmlformats.org/officeDocument/2006/relationships/hyperlink" Target="http://pbs.twimg.com/profile_images/3502404159/a9cb26ae3f4718d17e6a849734a5857d_normal.jpeg" TargetMode="External" /><Relationship Id="rId219" Type="http://schemas.openxmlformats.org/officeDocument/2006/relationships/hyperlink" Target="http://pbs.twimg.com/profile_images/378800000129600312/bf10b10b902195324593d6040e16712d_normal.jpeg" TargetMode="External" /><Relationship Id="rId220" Type="http://schemas.openxmlformats.org/officeDocument/2006/relationships/hyperlink" Target="http://pbs.twimg.com/profile_images/420277924852289536/JGa7O8HA_normal.png" TargetMode="External" /><Relationship Id="rId221" Type="http://schemas.openxmlformats.org/officeDocument/2006/relationships/hyperlink" Target="http://pbs.twimg.com/profile_images/811353360062365696/sXanaj3u_normal.jpg" TargetMode="External" /><Relationship Id="rId222" Type="http://schemas.openxmlformats.org/officeDocument/2006/relationships/hyperlink" Target="http://pbs.twimg.com/profile_images/1131630122744909825/qaTul0sm_normal.jpg" TargetMode="External" /><Relationship Id="rId223" Type="http://schemas.openxmlformats.org/officeDocument/2006/relationships/hyperlink" Target="http://pbs.twimg.com/profile_images/1148275133636890625/GdtIHfqA_normal.jpg" TargetMode="External" /><Relationship Id="rId224" Type="http://schemas.openxmlformats.org/officeDocument/2006/relationships/hyperlink" Target="http://pbs.twimg.com/profile_images/1050378915880062977/_B6M6Fwt_normal.jpg" TargetMode="External" /><Relationship Id="rId225" Type="http://schemas.openxmlformats.org/officeDocument/2006/relationships/hyperlink" Target="http://pbs.twimg.com/profile_images/1003662005373427712/yDU36WO9_normal.jpg" TargetMode="External" /><Relationship Id="rId226" Type="http://schemas.openxmlformats.org/officeDocument/2006/relationships/hyperlink" Target="http://pbs.twimg.com/profile_images/992396702572310528/Yuxg5hh4_normal.jpg" TargetMode="External" /><Relationship Id="rId227" Type="http://schemas.openxmlformats.org/officeDocument/2006/relationships/hyperlink" Target="http://pbs.twimg.com/profile_images/1116785321566441474/cnGp_FKL_normal.jpg" TargetMode="External" /><Relationship Id="rId228" Type="http://schemas.openxmlformats.org/officeDocument/2006/relationships/hyperlink" Target="http://pbs.twimg.com/profile_images/1082735713815281671/WcYiyxhX_normal.jpg" TargetMode="External" /><Relationship Id="rId229" Type="http://schemas.openxmlformats.org/officeDocument/2006/relationships/hyperlink" Target="http://pbs.twimg.com/profile_images/1141028960295432193/G3CLSJyG_normal.png" TargetMode="External" /><Relationship Id="rId230" Type="http://schemas.openxmlformats.org/officeDocument/2006/relationships/hyperlink" Target="http://pbs.twimg.com/profile_images/1143504628702691328/8W6ELV_j_normal.jpg" TargetMode="External" /><Relationship Id="rId231" Type="http://schemas.openxmlformats.org/officeDocument/2006/relationships/hyperlink" Target="http://pbs.twimg.com/profile_images/2403364395/ukhbcj4krw1dbciyjz0m_normal.png" TargetMode="External" /><Relationship Id="rId232" Type="http://schemas.openxmlformats.org/officeDocument/2006/relationships/hyperlink" Target="http://pbs.twimg.com/profile_images/1158341393158463493/lIf_tX3B_normal.jpg" TargetMode="External" /><Relationship Id="rId233" Type="http://schemas.openxmlformats.org/officeDocument/2006/relationships/hyperlink" Target="http://pbs.twimg.com/profile_images/640080595771650048/LwcAZQ97_normal.jpg" TargetMode="External" /><Relationship Id="rId234" Type="http://schemas.openxmlformats.org/officeDocument/2006/relationships/hyperlink" Target="http://pbs.twimg.com/profile_images/776588211158147072/TOX6zLBZ_normal.jpg" TargetMode="External" /><Relationship Id="rId235" Type="http://schemas.openxmlformats.org/officeDocument/2006/relationships/hyperlink" Target="http://pbs.twimg.com/profile_images/918826229817597952/GvKBSwrA_normal.jpg" TargetMode="External" /><Relationship Id="rId236" Type="http://schemas.openxmlformats.org/officeDocument/2006/relationships/hyperlink" Target="http://pbs.twimg.com/profile_images/784656651936817152/rBxN_kvC_normal.jpg" TargetMode="External" /><Relationship Id="rId237" Type="http://schemas.openxmlformats.org/officeDocument/2006/relationships/hyperlink" Target="http://pbs.twimg.com/profile_images/1129041151313547266/FiUp0kUh_normal.jpg" TargetMode="External" /><Relationship Id="rId238" Type="http://schemas.openxmlformats.org/officeDocument/2006/relationships/hyperlink" Target="http://pbs.twimg.com/profile_images/858099323254558720/dSqPtzP9_normal.jpg" TargetMode="External" /><Relationship Id="rId239" Type="http://schemas.openxmlformats.org/officeDocument/2006/relationships/hyperlink" Target="http://pbs.twimg.com/profile_images/1039892777176363010/JxtxznHD_normal.jpg" TargetMode="External" /><Relationship Id="rId240" Type="http://schemas.openxmlformats.org/officeDocument/2006/relationships/hyperlink" Target="http://pbs.twimg.com/profile_images/1153835082055995392/8Kc_0am__normal.jpg" TargetMode="External" /><Relationship Id="rId241" Type="http://schemas.openxmlformats.org/officeDocument/2006/relationships/hyperlink" Target="http://pbs.twimg.com/profile_images/874321567215345664/fXyTR2GK_normal.jpg" TargetMode="External" /><Relationship Id="rId242" Type="http://schemas.openxmlformats.org/officeDocument/2006/relationships/hyperlink" Target="http://pbs.twimg.com/profile_images/839949773654257664/M9TLJaVJ_normal.jpg" TargetMode="External" /><Relationship Id="rId243" Type="http://schemas.openxmlformats.org/officeDocument/2006/relationships/hyperlink" Target="http://pbs.twimg.com/profile_images/630099609914732545/Pa8mZHSW_normal.png" TargetMode="External" /><Relationship Id="rId244" Type="http://schemas.openxmlformats.org/officeDocument/2006/relationships/hyperlink" Target="http://pbs.twimg.com/profile_images/1076161492997664768/nfa1AnOF_normal.jpg" TargetMode="External" /><Relationship Id="rId245" Type="http://schemas.openxmlformats.org/officeDocument/2006/relationships/hyperlink" Target="http://pbs.twimg.com/profile_images/1193700827/Minglewood_normal.jpg" TargetMode="External" /><Relationship Id="rId246" Type="http://schemas.openxmlformats.org/officeDocument/2006/relationships/hyperlink" Target="http://pbs.twimg.com/profile_images/564896809072328704/njgzrK3Q_normal.jpeg" TargetMode="External" /><Relationship Id="rId247" Type="http://schemas.openxmlformats.org/officeDocument/2006/relationships/hyperlink" Target="http://pbs.twimg.com/profile_images/1085015008323559425/Ji4qxrm6_normal.jpg" TargetMode="External" /><Relationship Id="rId248" Type="http://schemas.openxmlformats.org/officeDocument/2006/relationships/hyperlink" Target="http://pbs.twimg.com/profile_images/835555298018529281/vQ6DAfyp_normal.jpg" TargetMode="External" /><Relationship Id="rId249" Type="http://schemas.openxmlformats.org/officeDocument/2006/relationships/hyperlink" Target="http://pbs.twimg.com/profile_images/794305724197146624/ZPiGiNY0_normal.jpg" TargetMode="External" /><Relationship Id="rId250" Type="http://schemas.openxmlformats.org/officeDocument/2006/relationships/hyperlink" Target="http://abs.twimg.com/sticky/default_profile_images/default_profile_normal.png" TargetMode="External" /><Relationship Id="rId251" Type="http://schemas.openxmlformats.org/officeDocument/2006/relationships/hyperlink" Target="http://pbs.twimg.com/profile_images/861699973334745088/BVYcW-Lx_normal.jpg" TargetMode="External" /><Relationship Id="rId252" Type="http://schemas.openxmlformats.org/officeDocument/2006/relationships/hyperlink" Target="http://abs.twimg.com/sticky/default_profile_images/default_profile_normal.png" TargetMode="External" /><Relationship Id="rId253" Type="http://schemas.openxmlformats.org/officeDocument/2006/relationships/hyperlink" Target="http://abs.twimg.com/sticky/default_profile_images/default_profile_normal.png" TargetMode="External" /><Relationship Id="rId254" Type="http://schemas.openxmlformats.org/officeDocument/2006/relationships/hyperlink" Target="http://pbs.twimg.com/profile_images/1078619105253416960/CMVje2rV_normal.jpg" TargetMode="External" /><Relationship Id="rId255" Type="http://schemas.openxmlformats.org/officeDocument/2006/relationships/hyperlink" Target="http://pbs.twimg.com/profile_images/1082776530235916289/KVIfkvwW_normal.jpg" TargetMode="External" /><Relationship Id="rId256" Type="http://schemas.openxmlformats.org/officeDocument/2006/relationships/hyperlink" Target="http://pbs.twimg.com/profile_images/814279031566700545/5fu0zn8Z_normal.jpg" TargetMode="External" /><Relationship Id="rId257" Type="http://schemas.openxmlformats.org/officeDocument/2006/relationships/hyperlink" Target="http://pbs.twimg.com/profile_images/929666076279017472/HSm8OUL7_normal.jpg" TargetMode="External" /><Relationship Id="rId258" Type="http://schemas.openxmlformats.org/officeDocument/2006/relationships/hyperlink" Target="http://pbs.twimg.com/profile_images/937715922802003968/I5ozOpH9_normal.jpg" TargetMode="External" /><Relationship Id="rId259" Type="http://schemas.openxmlformats.org/officeDocument/2006/relationships/hyperlink" Target="http://pbs.twimg.com/profile_images/664411766303137792/Iq0AEQey_normal.jpg" TargetMode="External" /><Relationship Id="rId260" Type="http://schemas.openxmlformats.org/officeDocument/2006/relationships/hyperlink" Target="http://pbs.twimg.com/profile_images/596669737582653440/ffpBaIoo_normal.jpg" TargetMode="External" /><Relationship Id="rId261" Type="http://schemas.openxmlformats.org/officeDocument/2006/relationships/hyperlink" Target="http://pbs.twimg.com/profile_images/504735320609263616/f0na-FhE_normal.jpeg" TargetMode="External" /><Relationship Id="rId262" Type="http://schemas.openxmlformats.org/officeDocument/2006/relationships/hyperlink" Target="http://pbs.twimg.com/profile_images/378800000499875794/a498dbbdf74c88aea846d719e0d2c189_normal.jpeg" TargetMode="External" /><Relationship Id="rId263" Type="http://schemas.openxmlformats.org/officeDocument/2006/relationships/hyperlink" Target="http://pbs.twimg.com/profile_images/663002244988731396/WibhK3QN_normal.jpg" TargetMode="External" /><Relationship Id="rId264" Type="http://schemas.openxmlformats.org/officeDocument/2006/relationships/hyperlink" Target="http://pbs.twimg.com/profile_images/884762247242936321/xoZAe4sB_normal.jpg" TargetMode="External" /><Relationship Id="rId265" Type="http://schemas.openxmlformats.org/officeDocument/2006/relationships/hyperlink" Target="http://pbs.twimg.com/profile_images/2274372965/t2f45l95cyics01g76ic_normal.jpeg" TargetMode="External" /><Relationship Id="rId266" Type="http://schemas.openxmlformats.org/officeDocument/2006/relationships/hyperlink" Target="http://pbs.twimg.com/profile_images/1086953372756914177/g2db6bik_normal.jpg" TargetMode="External" /><Relationship Id="rId267" Type="http://schemas.openxmlformats.org/officeDocument/2006/relationships/hyperlink" Target="http://pbs.twimg.com/profile_images/1087740625867423745/_nrFCUh4_normal.jpg" TargetMode="External" /><Relationship Id="rId268" Type="http://schemas.openxmlformats.org/officeDocument/2006/relationships/hyperlink" Target="http://pbs.twimg.com/profile_images/824652556186030080/fcq7UMmK_normal.jpg" TargetMode="External" /><Relationship Id="rId269" Type="http://schemas.openxmlformats.org/officeDocument/2006/relationships/hyperlink" Target="http://pbs.twimg.com/profile_images/1060918098503421952/hp12uhs2_normal.jpg" TargetMode="External" /><Relationship Id="rId270" Type="http://schemas.openxmlformats.org/officeDocument/2006/relationships/hyperlink" Target="http://pbs.twimg.com/profile_images/3610373060/70f7c3166b8a323771ca3cae6f33d00b_normal.png" TargetMode="External" /><Relationship Id="rId271" Type="http://schemas.openxmlformats.org/officeDocument/2006/relationships/hyperlink" Target="http://pbs.twimg.com/profile_images/1020002746626379776/gyyjE-oT_normal.jpg" TargetMode="External" /><Relationship Id="rId272" Type="http://schemas.openxmlformats.org/officeDocument/2006/relationships/hyperlink" Target="http://pbs.twimg.com/profile_images/1112859163267219456/7jEbknMd_normal.jpg" TargetMode="External" /><Relationship Id="rId273" Type="http://schemas.openxmlformats.org/officeDocument/2006/relationships/hyperlink" Target="http://pbs.twimg.com/profile_images/977134198069673984/Dui55nrW_normal.jpg" TargetMode="External" /><Relationship Id="rId274" Type="http://schemas.openxmlformats.org/officeDocument/2006/relationships/hyperlink" Target="http://pbs.twimg.com/profile_images/839757469496729600/oTM_j9XZ_normal.jpg" TargetMode="External" /><Relationship Id="rId275" Type="http://schemas.openxmlformats.org/officeDocument/2006/relationships/hyperlink" Target="http://pbs.twimg.com/profile_images/817767683131396100/7xyIiegx_normal.jpg" TargetMode="External" /><Relationship Id="rId276" Type="http://schemas.openxmlformats.org/officeDocument/2006/relationships/hyperlink" Target="http://pbs.twimg.com/profile_images/1032290871872344064/ihuNU6Ny_normal.jpg" TargetMode="External" /><Relationship Id="rId277" Type="http://schemas.openxmlformats.org/officeDocument/2006/relationships/hyperlink" Target="http://pbs.twimg.com/profile_images/817502815119699968/U96crr3s_normal.jpg" TargetMode="External" /><Relationship Id="rId278" Type="http://schemas.openxmlformats.org/officeDocument/2006/relationships/hyperlink" Target="http://pbs.twimg.com/profile_images/872614861242589186/UeOSKuXH_normal.jpg" TargetMode="External" /><Relationship Id="rId279" Type="http://schemas.openxmlformats.org/officeDocument/2006/relationships/hyperlink" Target="http://pbs.twimg.com/profile_images/890354480855699457/2UsqY7fj_normal.jpg" TargetMode="External" /><Relationship Id="rId280" Type="http://schemas.openxmlformats.org/officeDocument/2006/relationships/hyperlink" Target="http://pbs.twimg.com/profile_images/565710210614824960/_tjijrkv_normal.jpeg" TargetMode="External" /><Relationship Id="rId281" Type="http://schemas.openxmlformats.org/officeDocument/2006/relationships/hyperlink" Target="http://pbs.twimg.com/profile_images/1138787236521041920/vDJYky-W_normal.png" TargetMode="External" /><Relationship Id="rId282" Type="http://schemas.openxmlformats.org/officeDocument/2006/relationships/hyperlink" Target="http://pbs.twimg.com/profile_images/1016713726211133440/6i66CetN_normal.jpg" TargetMode="External" /><Relationship Id="rId283" Type="http://schemas.openxmlformats.org/officeDocument/2006/relationships/hyperlink" Target="http://pbs.twimg.com/profile_images/887471203815792640/SVB8fhXE_normal.jpg" TargetMode="External" /><Relationship Id="rId284" Type="http://schemas.openxmlformats.org/officeDocument/2006/relationships/hyperlink" Target="http://pbs.twimg.com/profile_images/765069160481034240/vAKBWnCa_normal.jpg" TargetMode="External" /><Relationship Id="rId285" Type="http://schemas.openxmlformats.org/officeDocument/2006/relationships/hyperlink" Target="http://pbs.twimg.com/profile_images/905109789717303296/KB3aL5K4_normal.jpg" TargetMode="External" /><Relationship Id="rId286" Type="http://schemas.openxmlformats.org/officeDocument/2006/relationships/hyperlink" Target="http://pbs.twimg.com/profile_images/847938778140377089/gwPJD2OM_normal.jpg" TargetMode="External" /><Relationship Id="rId287" Type="http://schemas.openxmlformats.org/officeDocument/2006/relationships/hyperlink" Target="http://pbs.twimg.com/profile_images/816023966288609280/1elGv9hG_normal.jpg" TargetMode="External" /><Relationship Id="rId288" Type="http://schemas.openxmlformats.org/officeDocument/2006/relationships/hyperlink" Target="http://pbs.twimg.com/profile_images/666115836524949504/5Ba6Umce_normal.jpg" TargetMode="External" /><Relationship Id="rId289" Type="http://schemas.openxmlformats.org/officeDocument/2006/relationships/hyperlink" Target="http://pbs.twimg.com/profile_images/1257667420/Yolanda_Lares_V._normal.jpg" TargetMode="External" /><Relationship Id="rId290" Type="http://schemas.openxmlformats.org/officeDocument/2006/relationships/hyperlink" Target="http://pbs.twimg.com/profile_images/776076702619410432/4u8B1Hc9_normal.jpg" TargetMode="External" /><Relationship Id="rId291" Type="http://schemas.openxmlformats.org/officeDocument/2006/relationships/hyperlink" Target="http://pbs.twimg.com/profile_images/909815567007305728/jKde7vgo_normal.jpg" TargetMode="External" /><Relationship Id="rId292" Type="http://schemas.openxmlformats.org/officeDocument/2006/relationships/hyperlink" Target="http://pbs.twimg.com/profile_images/524265132776366080/VQUsfaOn_normal.png" TargetMode="External" /><Relationship Id="rId293" Type="http://schemas.openxmlformats.org/officeDocument/2006/relationships/hyperlink" Target="http://pbs.twimg.com/profile_images/882020699694649344/dj5NMo0T_normal.jpg" TargetMode="External" /><Relationship Id="rId294" Type="http://schemas.openxmlformats.org/officeDocument/2006/relationships/hyperlink" Target="http://pbs.twimg.com/profile_images/670850249716465664/lnev8QyA_normal.jpg" TargetMode="External" /><Relationship Id="rId295" Type="http://schemas.openxmlformats.org/officeDocument/2006/relationships/hyperlink" Target="http://pbs.twimg.com/profile_images/806247021149650944/GDcqub_Z_normal.jpg" TargetMode="External" /><Relationship Id="rId296" Type="http://schemas.openxmlformats.org/officeDocument/2006/relationships/hyperlink" Target="http://pbs.twimg.com/profile_images/1157085696579870720/t2eQZfGg_normal.jpg" TargetMode="External" /><Relationship Id="rId297" Type="http://schemas.openxmlformats.org/officeDocument/2006/relationships/hyperlink" Target="http://pbs.twimg.com/profile_images/938497980029485056/pGzhlhtk_normal.jpg" TargetMode="External" /><Relationship Id="rId298" Type="http://schemas.openxmlformats.org/officeDocument/2006/relationships/hyperlink" Target="http://pbs.twimg.com/profile_images/1147255529070186501/zGRBsa6E_normal.png" TargetMode="External" /><Relationship Id="rId299" Type="http://schemas.openxmlformats.org/officeDocument/2006/relationships/hyperlink" Target="http://pbs.twimg.com/profile_images/705610426772381697/jFbt0AnJ_normal.jpg" TargetMode="External" /><Relationship Id="rId300" Type="http://schemas.openxmlformats.org/officeDocument/2006/relationships/hyperlink" Target="http://pbs.twimg.com/profile_images/1115283409226600449/dRc0zKiW_normal.jpg" TargetMode="External" /><Relationship Id="rId301" Type="http://schemas.openxmlformats.org/officeDocument/2006/relationships/hyperlink" Target="http://pbs.twimg.com/profile_images/1060686505822351365/En3y4tsY_normal.jpg" TargetMode="External" /><Relationship Id="rId302" Type="http://schemas.openxmlformats.org/officeDocument/2006/relationships/hyperlink" Target="http://pbs.twimg.com/profile_images/1155672864546271233/0ehH_CBr_normal.jpg" TargetMode="External" /><Relationship Id="rId303" Type="http://schemas.openxmlformats.org/officeDocument/2006/relationships/hyperlink" Target="http://pbs.twimg.com/profile_images/1045861621351026688/5DY0ePIp_normal.jpg" TargetMode="External" /><Relationship Id="rId304" Type="http://schemas.openxmlformats.org/officeDocument/2006/relationships/hyperlink" Target="http://abs.twimg.com/sticky/default_profile_images/default_profile_normal.png" TargetMode="External" /><Relationship Id="rId305" Type="http://schemas.openxmlformats.org/officeDocument/2006/relationships/hyperlink" Target="http://pbs.twimg.com/profile_images/1157508554548555776/J7h4hLSc_normal.jpg" TargetMode="External" /><Relationship Id="rId306" Type="http://schemas.openxmlformats.org/officeDocument/2006/relationships/hyperlink" Target="http://pbs.twimg.com/profile_images/1083969027465232384/CoG482At_normal.jpg" TargetMode="External" /><Relationship Id="rId307" Type="http://schemas.openxmlformats.org/officeDocument/2006/relationships/hyperlink" Target="http://pbs.twimg.com/profile_images/1157521021697581056/WvPhXUwL_normal.jpg" TargetMode="External" /><Relationship Id="rId308" Type="http://schemas.openxmlformats.org/officeDocument/2006/relationships/hyperlink" Target="http://pbs.twimg.com/profile_images/1084175947413127168/WYByUf3s_normal.jpg" TargetMode="External" /><Relationship Id="rId309" Type="http://schemas.openxmlformats.org/officeDocument/2006/relationships/hyperlink" Target="http://pbs.twimg.com/profile_images/1157580243256918018/oZqYA98Y_normal.jpg" TargetMode="External" /><Relationship Id="rId310" Type="http://schemas.openxmlformats.org/officeDocument/2006/relationships/hyperlink" Target="http://pbs.twimg.com/profile_images/1147093874722185216/lqbk7Zq3_normal.jpg" TargetMode="External" /><Relationship Id="rId311" Type="http://schemas.openxmlformats.org/officeDocument/2006/relationships/hyperlink" Target="http://abs.twimg.com/sticky/default_profile_images/default_profile_normal.png" TargetMode="External" /><Relationship Id="rId312" Type="http://schemas.openxmlformats.org/officeDocument/2006/relationships/hyperlink" Target="http://pbs.twimg.com/profile_images/1157817937471791104/MhpeGVkf_normal.jpg" TargetMode="External" /><Relationship Id="rId313" Type="http://schemas.openxmlformats.org/officeDocument/2006/relationships/hyperlink" Target="http://pbs.twimg.com/profile_images/1157805573578080256/viIqPUjw_normal.jpg" TargetMode="External" /><Relationship Id="rId314" Type="http://schemas.openxmlformats.org/officeDocument/2006/relationships/hyperlink" Target="http://pbs.twimg.com/profile_images/1157826944664084480/iVcDPvcr_normal.jpg" TargetMode="External" /><Relationship Id="rId315" Type="http://schemas.openxmlformats.org/officeDocument/2006/relationships/hyperlink" Target="http://pbs.twimg.com/profile_images/1157834024464867335/5Gs0tufT_normal.jpg" TargetMode="External" /><Relationship Id="rId316" Type="http://schemas.openxmlformats.org/officeDocument/2006/relationships/hyperlink" Target="http://abs.twimg.com/sticky/default_profile_images/default_profile_normal.png" TargetMode="External" /><Relationship Id="rId317" Type="http://schemas.openxmlformats.org/officeDocument/2006/relationships/hyperlink" Target="http://pbs.twimg.com/profile_images/1157866787184058368/6SC2HbvI_normal.jpg" TargetMode="External" /><Relationship Id="rId318" Type="http://schemas.openxmlformats.org/officeDocument/2006/relationships/hyperlink" Target="http://abs.twimg.com/sticky/default_profile_images/default_profile_normal.png" TargetMode="External" /><Relationship Id="rId319" Type="http://schemas.openxmlformats.org/officeDocument/2006/relationships/hyperlink" Target="http://abs.twimg.com/sticky/default_profile_images/default_profile_normal.png" TargetMode="External" /><Relationship Id="rId320" Type="http://schemas.openxmlformats.org/officeDocument/2006/relationships/hyperlink" Target="http://pbs.twimg.com/profile_images/1157901701686411265/wrzIzDk8_normal.jpg" TargetMode="External" /><Relationship Id="rId321" Type="http://schemas.openxmlformats.org/officeDocument/2006/relationships/hyperlink" Target="http://pbs.twimg.com/profile_images/1157911139352641536/9JsRSfFA_normal.jpg" TargetMode="External" /><Relationship Id="rId322" Type="http://schemas.openxmlformats.org/officeDocument/2006/relationships/hyperlink" Target="http://pbs.twimg.com/profile_images/1157931162888785921/prFh3ybZ_normal.jpg" TargetMode="External" /><Relationship Id="rId323" Type="http://schemas.openxmlformats.org/officeDocument/2006/relationships/hyperlink" Target="http://pbs.twimg.com/profile_images/875843498926153728/HL9XPjPK_normal.jpg" TargetMode="External" /><Relationship Id="rId324" Type="http://schemas.openxmlformats.org/officeDocument/2006/relationships/hyperlink" Target="https://twitter.com/meldawson6" TargetMode="External" /><Relationship Id="rId325" Type="http://schemas.openxmlformats.org/officeDocument/2006/relationships/hyperlink" Target="https://twitter.com/tomshrader" TargetMode="External" /><Relationship Id="rId326" Type="http://schemas.openxmlformats.org/officeDocument/2006/relationships/hyperlink" Target="https://twitter.com/uswatermaker" TargetMode="External" /><Relationship Id="rId327" Type="http://schemas.openxmlformats.org/officeDocument/2006/relationships/hyperlink" Target="https://twitter.com/hannonhydllc" TargetMode="External" /><Relationship Id="rId328" Type="http://schemas.openxmlformats.org/officeDocument/2006/relationships/hyperlink" Target="https://twitter.com/dragondadx2" TargetMode="External" /><Relationship Id="rId329" Type="http://schemas.openxmlformats.org/officeDocument/2006/relationships/hyperlink" Target="https://twitter.com/sbchannelkeeper" TargetMode="External" /><Relationship Id="rId330" Type="http://schemas.openxmlformats.org/officeDocument/2006/relationships/hyperlink" Target="https://twitter.com/ca_waterkeepers" TargetMode="External" /><Relationship Id="rId331" Type="http://schemas.openxmlformats.org/officeDocument/2006/relationships/hyperlink" Target="https://twitter.com/dontdrillsc" TargetMode="External" /><Relationship Id="rId332" Type="http://schemas.openxmlformats.org/officeDocument/2006/relationships/hyperlink" Target="https://twitter.com/nrdc" TargetMode="External" /><Relationship Id="rId333" Type="http://schemas.openxmlformats.org/officeDocument/2006/relationships/hyperlink" Target="https://twitter.com/goodlorde" TargetMode="External" /><Relationship Id="rId334" Type="http://schemas.openxmlformats.org/officeDocument/2006/relationships/hyperlink" Target="https://twitter.com/gorman_mary" TargetMode="External" /><Relationship Id="rId335" Type="http://schemas.openxmlformats.org/officeDocument/2006/relationships/hyperlink" Target="https://twitter.com/greenmission" TargetMode="External" /><Relationship Id="rId336" Type="http://schemas.openxmlformats.org/officeDocument/2006/relationships/hyperlink" Target="https://twitter.com/seamusoregan" TargetMode="External" /><Relationship Id="rId337" Type="http://schemas.openxmlformats.org/officeDocument/2006/relationships/hyperlink" Target="https://twitter.com/bernjordanmp" TargetMode="External" /><Relationship Id="rId338" Type="http://schemas.openxmlformats.org/officeDocument/2006/relationships/hyperlink" Target="https://twitter.com/cathmckenna" TargetMode="External" /><Relationship Id="rId339" Type="http://schemas.openxmlformats.org/officeDocument/2006/relationships/hyperlink" Target="https://twitter.com/cnlopb" TargetMode="External" /><Relationship Id="rId340" Type="http://schemas.openxmlformats.org/officeDocument/2006/relationships/hyperlink" Target="https://twitter.com/cnsopb" TargetMode="External" /><Relationship Id="rId341" Type="http://schemas.openxmlformats.org/officeDocument/2006/relationships/hyperlink" Target="https://twitter.com/bigjmcc" TargetMode="External" /><Relationship Id="rId342" Type="http://schemas.openxmlformats.org/officeDocument/2006/relationships/hyperlink" Target="https://twitter.com/theshippingguru" TargetMode="External" /><Relationship Id="rId343" Type="http://schemas.openxmlformats.org/officeDocument/2006/relationships/hyperlink" Target="https://twitter.com/tbkies" TargetMode="External" /><Relationship Id="rId344" Type="http://schemas.openxmlformats.org/officeDocument/2006/relationships/hyperlink" Target="https://twitter.com/industryeurope" TargetMode="External" /><Relationship Id="rId345" Type="http://schemas.openxmlformats.org/officeDocument/2006/relationships/hyperlink" Target="https://twitter.com/armadillomerino" TargetMode="External" /><Relationship Id="rId346" Type="http://schemas.openxmlformats.org/officeDocument/2006/relationships/hyperlink" Target="https://twitter.com/steveglouis" TargetMode="External" /><Relationship Id="rId347" Type="http://schemas.openxmlformats.org/officeDocument/2006/relationships/hyperlink" Target="https://twitter.com/waterdesal" TargetMode="External" /><Relationship Id="rId348" Type="http://schemas.openxmlformats.org/officeDocument/2006/relationships/hyperlink" Target="https://twitter.com/nsliberal" TargetMode="External" /><Relationship Id="rId349" Type="http://schemas.openxmlformats.org/officeDocument/2006/relationships/hyperlink" Target="https://twitter.com/reptmmpp" TargetMode="External" /><Relationship Id="rId350" Type="http://schemas.openxmlformats.org/officeDocument/2006/relationships/hyperlink" Target="https://twitter.com/oceana" TargetMode="External" /><Relationship Id="rId351" Type="http://schemas.openxmlformats.org/officeDocument/2006/relationships/hyperlink" Target="https://twitter.com/dragondeepwater" TargetMode="External" /><Relationship Id="rId352" Type="http://schemas.openxmlformats.org/officeDocument/2006/relationships/hyperlink" Target="https://twitter.com/forgerat" TargetMode="External" /><Relationship Id="rId353" Type="http://schemas.openxmlformats.org/officeDocument/2006/relationships/hyperlink" Target="https://twitter.com/waterkeeper" TargetMode="External" /><Relationship Id="rId354" Type="http://schemas.openxmlformats.org/officeDocument/2006/relationships/hyperlink" Target="https://twitter.com/souljoo0oourney" TargetMode="External" /><Relationship Id="rId355" Type="http://schemas.openxmlformats.org/officeDocument/2006/relationships/hyperlink" Target="https://twitter.com/solekm" TargetMode="External" /><Relationship Id="rId356" Type="http://schemas.openxmlformats.org/officeDocument/2006/relationships/hyperlink" Target="https://twitter.com/lanieygr" TargetMode="External" /><Relationship Id="rId357" Type="http://schemas.openxmlformats.org/officeDocument/2006/relationships/hyperlink" Target="https://twitter.com/ncpolicywatch" TargetMode="External" /><Relationship Id="rId358" Type="http://schemas.openxmlformats.org/officeDocument/2006/relationships/hyperlink" Target="https://twitter.com/rawitt2" TargetMode="External" /><Relationship Id="rId359" Type="http://schemas.openxmlformats.org/officeDocument/2006/relationships/hyperlink" Target="https://twitter.com/josette75253683" TargetMode="External" /><Relationship Id="rId360" Type="http://schemas.openxmlformats.org/officeDocument/2006/relationships/hyperlink" Target="https://twitter.com/mckaystewart" TargetMode="External" /><Relationship Id="rId361" Type="http://schemas.openxmlformats.org/officeDocument/2006/relationships/hyperlink" Target="https://twitter.com/helenacuirot6" TargetMode="External" /><Relationship Id="rId362" Type="http://schemas.openxmlformats.org/officeDocument/2006/relationships/hyperlink" Target="https://twitter.com/cleliamidgett2" TargetMode="External" /><Relationship Id="rId363" Type="http://schemas.openxmlformats.org/officeDocument/2006/relationships/hyperlink" Target="https://twitter.com/orneryoh" TargetMode="External" /><Relationship Id="rId364" Type="http://schemas.openxmlformats.org/officeDocument/2006/relationships/hyperlink" Target="https://twitter.com/senrickscott" TargetMode="External" /><Relationship Id="rId365" Type="http://schemas.openxmlformats.org/officeDocument/2006/relationships/hyperlink" Target="https://twitter.com/linlinkj" TargetMode="External" /><Relationship Id="rId366" Type="http://schemas.openxmlformats.org/officeDocument/2006/relationships/hyperlink" Target="https://twitter.com/meetthepress" TargetMode="External" /><Relationship Id="rId367" Type="http://schemas.openxmlformats.org/officeDocument/2006/relationships/hyperlink" Target="https://twitter.com/enerprogroupltd" TargetMode="External" /><Relationship Id="rId368" Type="http://schemas.openxmlformats.org/officeDocument/2006/relationships/hyperlink" Target="https://twitter.com/subcengineering" TargetMode="External" /><Relationship Id="rId369" Type="http://schemas.openxmlformats.org/officeDocument/2006/relationships/hyperlink" Target="https://twitter.com/allyg09" TargetMode="External" /><Relationship Id="rId370" Type="http://schemas.openxmlformats.org/officeDocument/2006/relationships/hyperlink" Target="https://twitter.com/waterkeeperscp" TargetMode="External" /><Relationship Id="rId371" Type="http://schemas.openxmlformats.org/officeDocument/2006/relationships/hyperlink" Target="https://twitter.com/act4bays" TargetMode="External" /><Relationship Id="rId372" Type="http://schemas.openxmlformats.org/officeDocument/2006/relationships/hyperlink" Target="https://twitter.com/scottewen13" TargetMode="External" /><Relationship Id="rId373" Type="http://schemas.openxmlformats.org/officeDocument/2006/relationships/hyperlink" Target="https://twitter.com/oeg_offshore" TargetMode="External" /><Relationship Id="rId374" Type="http://schemas.openxmlformats.org/officeDocument/2006/relationships/hyperlink" Target="https://twitter.com/offshorewords" TargetMode="External" /><Relationship Id="rId375" Type="http://schemas.openxmlformats.org/officeDocument/2006/relationships/hyperlink" Target="https://twitter.com/jb_in_motion" TargetMode="External" /><Relationship Id="rId376" Type="http://schemas.openxmlformats.org/officeDocument/2006/relationships/hyperlink" Target="https://twitter.com/coletoon" TargetMode="External" /><Relationship Id="rId377" Type="http://schemas.openxmlformats.org/officeDocument/2006/relationships/hyperlink" Target="https://twitter.com/miti_vigliero" TargetMode="External" /><Relationship Id="rId378" Type="http://schemas.openxmlformats.org/officeDocument/2006/relationships/hyperlink" Target="https://twitter.com/harrybrautt" TargetMode="External" /><Relationship Id="rId379" Type="http://schemas.openxmlformats.org/officeDocument/2006/relationships/hyperlink" Target="https://twitter.com/mark3ds" TargetMode="External" /><Relationship Id="rId380" Type="http://schemas.openxmlformats.org/officeDocument/2006/relationships/hyperlink" Target="https://twitter.com/uscg" TargetMode="External" /><Relationship Id="rId381" Type="http://schemas.openxmlformats.org/officeDocument/2006/relationships/hyperlink" Target="https://twitter.com/jmohanmalik" TargetMode="External" /><Relationship Id="rId382" Type="http://schemas.openxmlformats.org/officeDocument/2006/relationships/hyperlink" Target="https://twitter.com/scs_disputes" TargetMode="External" /><Relationship Id="rId383" Type="http://schemas.openxmlformats.org/officeDocument/2006/relationships/hyperlink" Target="https://twitter.com/creativegmspage" TargetMode="External" /><Relationship Id="rId384" Type="http://schemas.openxmlformats.org/officeDocument/2006/relationships/hyperlink" Target="https://twitter.com/kenirienks" TargetMode="External" /><Relationship Id="rId385" Type="http://schemas.openxmlformats.org/officeDocument/2006/relationships/hyperlink" Target="https://twitter.com/surfrider" TargetMode="External" /><Relationship Id="rId386" Type="http://schemas.openxmlformats.org/officeDocument/2006/relationships/hyperlink" Target="https://twitter.com/cfsurfrider" TargetMode="External" /><Relationship Id="rId387" Type="http://schemas.openxmlformats.org/officeDocument/2006/relationships/hyperlink" Target="https://twitter.com/drkyle4congress" TargetMode="External" /><Relationship Id="rId388" Type="http://schemas.openxmlformats.org/officeDocument/2006/relationships/hyperlink" Target="https://twitter.com/rtbayarea" TargetMode="External" /><Relationship Id="rId389" Type="http://schemas.openxmlformats.org/officeDocument/2006/relationships/hyperlink" Target="https://twitter.com/danbacher" TargetMode="External" /><Relationship Id="rId390" Type="http://schemas.openxmlformats.org/officeDocument/2006/relationships/hyperlink" Target="https://twitter.com/noobot9" TargetMode="External" /><Relationship Id="rId391" Type="http://schemas.openxmlformats.org/officeDocument/2006/relationships/hyperlink" Target="https://twitter.com/sentinelcolo" TargetMode="External" /><Relationship Id="rId392" Type="http://schemas.openxmlformats.org/officeDocument/2006/relationships/hyperlink" Target="https://twitter.com/presenteorg" TargetMode="External" /><Relationship Id="rId393" Type="http://schemas.openxmlformats.org/officeDocument/2006/relationships/hyperlink" Target="https://twitter.com/pennieopal" TargetMode="External" /><Relationship Id="rId394" Type="http://schemas.openxmlformats.org/officeDocument/2006/relationships/hyperlink" Target="https://twitter.com/merlyn43" TargetMode="External" /><Relationship Id="rId395" Type="http://schemas.openxmlformats.org/officeDocument/2006/relationships/hyperlink" Target="https://twitter.com/harley_woody" TargetMode="External" /><Relationship Id="rId396" Type="http://schemas.openxmlformats.org/officeDocument/2006/relationships/hyperlink" Target="https://twitter.com/wtkr3" TargetMode="External" /><Relationship Id="rId397" Type="http://schemas.openxmlformats.org/officeDocument/2006/relationships/hyperlink" Target="https://twitter.com/idlenomoresfbay" TargetMode="External" /><Relationship Id="rId398" Type="http://schemas.openxmlformats.org/officeDocument/2006/relationships/hyperlink" Target="https://twitter.com/y_laresv" TargetMode="External" /><Relationship Id="rId399" Type="http://schemas.openxmlformats.org/officeDocument/2006/relationships/hyperlink" Target="https://twitter.com/makmakay" TargetMode="External" /><Relationship Id="rId400" Type="http://schemas.openxmlformats.org/officeDocument/2006/relationships/hyperlink" Target="https://twitter.com/technavio" TargetMode="External" /><Relationship Id="rId401" Type="http://schemas.openxmlformats.org/officeDocument/2006/relationships/hyperlink" Target="https://twitter.com/novglobal" TargetMode="External" /><Relationship Id="rId402" Type="http://schemas.openxmlformats.org/officeDocument/2006/relationships/hyperlink" Target="https://twitter.com/bhgeco" TargetMode="External" /><Relationship Id="rId403" Type="http://schemas.openxmlformats.org/officeDocument/2006/relationships/hyperlink" Target="https://twitter.com/pointsofjustice" TargetMode="External" /><Relationship Id="rId404" Type="http://schemas.openxmlformats.org/officeDocument/2006/relationships/hyperlink" Target="https://twitter.com/stapf" TargetMode="External" /><Relationship Id="rId405" Type="http://schemas.openxmlformats.org/officeDocument/2006/relationships/hyperlink" Target="https://twitter.com/claudia65186209" TargetMode="External" /><Relationship Id="rId406" Type="http://schemas.openxmlformats.org/officeDocument/2006/relationships/hyperlink" Target="https://twitter.com/lobosolitario1" TargetMode="External" /><Relationship Id="rId407" Type="http://schemas.openxmlformats.org/officeDocument/2006/relationships/hyperlink" Target="https://twitter.com/lyricsgirl54" TargetMode="External" /><Relationship Id="rId408" Type="http://schemas.openxmlformats.org/officeDocument/2006/relationships/hyperlink" Target="https://twitter.com/chandriee9" TargetMode="External" /><Relationship Id="rId409" Type="http://schemas.openxmlformats.org/officeDocument/2006/relationships/hyperlink" Target="https://twitter.com/joejoemolloy" TargetMode="External" /><Relationship Id="rId410" Type="http://schemas.openxmlformats.org/officeDocument/2006/relationships/hyperlink" Target="https://twitter.com/artytrace" TargetMode="External" /><Relationship Id="rId411" Type="http://schemas.openxmlformats.org/officeDocument/2006/relationships/hyperlink" Target="https://twitter.com/onemelek1" TargetMode="External" /><Relationship Id="rId412" Type="http://schemas.openxmlformats.org/officeDocument/2006/relationships/hyperlink" Target="https://twitter.com/bastagal" TargetMode="External" /><Relationship Id="rId413" Type="http://schemas.openxmlformats.org/officeDocument/2006/relationships/hyperlink" Target="https://twitter.com/andreevarnum2" TargetMode="External" /><Relationship Id="rId414" Type="http://schemas.openxmlformats.org/officeDocument/2006/relationships/hyperlink" Target="https://twitter.com/janetgoncalves8" TargetMode="External" /><Relationship Id="rId415" Type="http://schemas.openxmlformats.org/officeDocument/2006/relationships/hyperlink" Target="https://twitter.com/globalnka" TargetMode="External" /><Relationship Id="rId416" Type="http://schemas.openxmlformats.org/officeDocument/2006/relationships/hyperlink" Target="https://twitter.com/cherishrobson5" TargetMode="External" /><Relationship Id="rId417" Type="http://schemas.openxmlformats.org/officeDocument/2006/relationships/hyperlink" Target="https://twitter.com/gavinnewsom" TargetMode="External" /><Relationship Id="rId418" Type="http://schemas.openxmlformats.org/officeDocument/2006/relationships/hyperlink" Target="https://twitter.com/candybarrows6" TargetMode="External" /><Relationship Id="rId419" Type="http://schemas.openxmlformats.org/officeDocument/2006/relationships/hyperlink" Target="https://twitter.com/gm_gayla" TargetMode="External" /><Relationship Id="rId420" Type="http://schemas.openxmlformats.org/officeDocument/2006/relationships/hyperlink" Target="https://twitter.com/carisabergman5" TargetMode="External" /><Relationship Id="rId421" Type="http://schemas.openxmlformats.org/officeDocument/2006/relationships/hyperlink" Target="https://twitter.com/freizky" TargetMode="External" /><Relationship Id="rId422" Type="http://schemas.openxmlformats.org/officeDocument/2006/relationships/hyperlink" Target="https://twitter.com/lindseyscafuri7" TargetMode="External" /><Relationship Id="rId423" Type="http://schemas.openxmlformats.org/officeDocument/2006/relationships/hyperlink" Target="https://twitter.com/corinna20158107" TargetMode="External" /><Relationship Id="rId424" Type="http://schemas.openxmlformats.org/officeDocument/2006/relationships/hyperlink" Target="https://twitter.com/lorenevilciau10" TargetMode="External" /><Relationship Id="rId425" Type="http://schemas.openxmlformats.org/officeDocument/2006/relationships/hyperlink" Target="https://twitter.com/karenbu17762415" TargetMode="External" /><Relationship Id="rId426" Type="http://schemas.openxmlformats.org/officeDocument/2006/relationships/hyperlink" Target="https://twitter.com/violavorberg7" TargetMode="External" /><Relationship Id="rId427" Type="http://schemas.openxmlformats.org/officeDocument/2006/relationships/hyperlink" Target="https://twitter.com/janycebeachler3" TargetMode="External" /><Relationship Id="rId428" Type="http://schemas.openxmlformats.org/officeDocument/2006/relationships/hyperlink" Target="https://twitter.com/evangelineparu5" TargetMode="External" /><Relationship Id="rId429" Type="http://schemas.openxmlformats.org/officeDocument/2006/relationships/hyperlink" Target="https://twitter.com/merryahmed9" TargetMode="External" /><Relationship Id="rId430" Type="http://schemas.openxmlformats.org/officeDocument/2006/relationships/hyperlink" Target="https://twitter.com/makedaa12001217" TargetMode="External" /><Relationship Id="rId431" Type="http://schemas.openxmlformats.org/officeDocument/2006/relationships/hyperlink" Target="https://twitter.com/raeannleibovit6" TargetMode="External" /><Relationship Id="rId432" Type="http://schemas.openxmlformats.org/officeDocument/2006/relationships/hyperlink" Target="https://twitter.com/hexagonppm" TargetMode="External" /><Relationship Id="rId433" Type="http://schemas.openxmlformats.org/officeDocument/2006/relationships/comments" Target="../comments2.xml" /><Relationship Id="rId434" Type="http://schemas.openxmlformats.org/officeDocument/2006/relationships/vmlDrawing" Target="../drawings/vmlDrawing2.vml" /><Relationship Id="rId435" Type="http://schemas.openxmlformats.org/officeDocument/2006/relationships/table" Target="../tables/table2.xml" /><Relationship Id="rId43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vimeo.com/347943301" TargetMode="External" /><Relationship Id="rId2" Type="http://schemas.openxmlformats.org/officeDocument/2006/relationships/hyperlink" Target="https://www.nkaglobal.com/" TargetMode="External" /><Relationship Id="rId3" Type="http://schemas.openxmlformats.org/officeDocument/2006/relationships/hyperlink" Target="http://www.ncpolicywatch.com/2019/07/29/just-when-you-thought-it-was-safe-to-go-back-in-the-water/" TargetMode="External" /><Relationship Id="rId4" Type="http://schemas.openxmlformats.org/officeDocument/2006/relationships/hyperlink" Target="https://www.subc-engineering.com/news/#news7" TargetMode="External" /><Relationship Id="rId5" Type="http://schemas.openxmlformats.org/officeDocument/2006/relationships/hyperlink" Target="https://waterkeeper.org/call-for-our-coasts-and-climate/" TargetMode="External" /><Relationship Id="rId6" Type="http://schemas.openxmlformats.org/officeDocument/2006/relationships/hyperlink" Target="http://bit.do/eZXRM" TargetMode="External" /><Relationship Id="rId7" Type="http://schemas.openxmlformats.org/officeDocument/2006/relationships/hyperlink" Target="https://connect.hexagonppm.com/ending-the-errors-of-macondo-podcast-APAC" TargetMode="External" /><Relationship Id="rId8" Type="http://schemas.openxmlformats.org/officeDocument/2006/relationships/hyperlink" Target="https://www.linkedin.com/posts/michaeltfry_subsea-deepwatersubsea-offshoredrilling-activity-6553980166438215681-X3HQ" TargetMode="External" /><Relationship Id="rId9" Type="http://schemas.openxmlformats.org/officeDocument/2006/relationships/hyperlink" Target="https://twitter.com/SierraClubCA/status/1149082212198785024" TargetMode="External" /><Relationship Id="rId10" Type="http://schemas.openxmlformats.org/officeDocument/2006/relationships/hyperlink" Target="https://twitter.com/i/web/status/1153857037417111552" TargetMode="External" /><Relationship Id="rId11" Type="http://schemas.openxmlformats.org/officeDocument/2006/relationships/hyperlink" Target="https://vimeo.com/347943301" TargetMode="External" /><Relationship Id="rId12" Type="http://schemas.openxmlformats.org/officeDocument/2006/relationships/hyperlink" Target="https://www.nkaglobal.com/" TargetMode="External" /><Relationship Id="rId13" Type="http://schemas.openxmlformats.org/officeDocument/2006/relationships/hyperlink" Target="https://twitter.com/i/web/status/1153320359564722176" TargetMode="External" /><Relationship Id="rId14" Type="http://schemas.openxmlformats.org/officeDocument/2006/relationships/hyperlink" Target="https://www.linkedin.com/slink?code=ezySExY" TargetMode="External" /><Relationship Id="rId15" Type="http://schemas.openxmlformats.org/officeDocument/2006/relationships/hyperlink" Target="https://twitter.com/i/web/status/1153833880371118085" TargetMode="External" /><Relationship Id="rId16" Type="http://schemas.openxmlformats.org/officeDocument/2006/relationships/hyperlink" Target="https://industryeurope.com/saipem-wins-143m-contracts-in-romania-uae/" TargetMode="External" /><Relationship Id="rId17" Type="http://schemas.openxmlformats.org/officeDocument/2006/relationships/hyperlink" Target="https://armadillomerino.com/?utm_content=95121861&amp;utm_medium=social&amp;utm_source=twitter&amp;hss_channel=tw-251526049" TargetMode="External" /><Relationship Id="rId18" Type="http://schemas.openxmlformats.org/officeDocument/2006/relationships/hyperlink" Target="https://twitter.com/i/web/status/1154363422345224197" TargetMode="External" /><Relationship Id="rId19" Type="http://schemas.openxmlformats.org/officeDocument/2006/relationships/hyperlink" Target="https://www.offshoreenergytoday.com/aker-bp-gains-consent-to-use-deepsea-stavanger-rig-for-north-sea-well-duo/#.XTrxM3dQVyM.twitter" TargetMode="External" /><Relationship Id="rId20" Type="http://schemas.openxmlformats.org/officeDocument/2006/relationships/hyperlink" Target="https://twitter.com/i/web/status/1154729451474829312" TargetMode="External" /><Relationship Id="rId21" Type="http://schemas.openxmlformats.org/officeDocument/2006/relationships/hyperlink" Target="https://www.offshoreenergytoday.com/saipem-bags-new-offshore-drilling-deals-worth-over-160-million/#.XTYL_v-w278.twitter" TargetMode="External" /><Relationship Id="rId22" Type="http://schemas.openxmlformats.org/officeDocument/2006/relationships/hyperlink" Target="https://twitter.com/i/web/status/1156660804822847489" TargetMode="External" /><Relationship Id="rId23" Type="http://schemas.openxmlformats.org/officeDocument/2006/relationships/hyperlink" Target="https://ziplook.house.gov/htbin/findrep_house?ZIP=" TargetMode="External" /><Relationship Id="rId24" Type="http://schemas.openxmlformats.org/officeDocument/2006/relationships/hyperlink" Target="https://cacoastkeeper.org/trumps-greedy-grab-for-the-california-coast/" TargetMode="External" /><Relationship Id="rId25" Type="http://schemas.openxmlformats.org/officeDocument/2006/relationships/hyperlink" Target="https://twitter.com/i/web/status/1154447768259387393" TargetMode="External" /><Relationship Id="rId26" Type="http://schemas.openxmlformats.org/officeDocument/2006/relationships/hyperlink" Target="https://twitter.com/i/web/status/1153411685354483712" TargetMode="External" /><Relationship Id="rId27" Type="http://schemas.openxmlformats.org/officeDocument/2006/relationships/hyperlink" Target="https://twitter.com/i/web/status/1150283634336681985" TargetMode="External" /><Relationship Id="rId28" Type="http://schemas.openxmlformats.org/officeDocument/2006/relationships/hyperlink" Target="https://twitter.com/i/web/status/1145074726647156737" TargetMode="External" /><Relationship Id="rId29" Type="http://schemas.openxmlformats.org/officeDocument/2006/relationships/hyperlink" Target="https://twitter.com/i/web/status/1156438856243146752" TargetMode="External" /><Relationship Id="rId30" Type="http://schemas.openxmlformats.org/officeDocument/2006/relationships/hyperlink" Target="https://twitter.com/i/web/status/1156448218709807104" TargetMode="External" /><Relationship Id="rId31" Type="http://schemas.openxmlformats.org/officeDocument/2006/relationships/hyperlink" Target="https://twitter.com/SierraClubCA/status/1149082212198785024" TargetMode="External" /><Relationship Id="rId32" Type="http://schemas.openxmlformats.org/officeDocument/2006/relationships/hyperlink" Target="https://waterkeeper.org/call-for-our-coasts-and-climate/" TargetMode="External" /><Relationship Id="rId33" Type="http://schemas.openxmlformats.org/officeDocument/2006/relationships/hyperlink" Target="https://twitter.com/i/web/status/1155953687635714049" TargetMode="External" /><Relationship Id="rId34" Type="http://schemas.openxmlformats.org/officeDocument/2006/relationships/hyperlink" Target="https://twitter.com/i/web/status/1155908397776166912" TargetMode="External" /><Relationship Id="rId35" Type="http://schemas.openxmlformats.org/officeDocument/2006/relationships/hyperlink" Target="http://www.ncpolicywatch.com/2019/07/29/just-when-you-thought-it-was-safe-to-go-back-in-the-water/" TargetMode="External" /><Relationship Id="rId36" Type="http://schemas.openxmlformats.org/officeDocument/2006/relationships/hyperlink" Target="http://www.ncpolicywatch.com/2019/07/19/offshore-drilling-firm-asks-trump-administration-to-overrule-nc-deq-approve-seismic-testing/" TargetMode="External" /><Relationship Id="rId37" Type="http://schemas.openxmlformats.org/officeDocument/2006/relationships/hyperlink" Target="https://twitter.com/IndoPac_Info/status/1156225113936633863" TargetMode="External" /><Relationship Id="rId38" Type="http://schemas.openxmlformats.org/officeDocument/2006/relationships/hyperlink" Target="https://twitter.com/i/web/status/1155644973028560896" TargetMode="External" /><Relationship Id="rId39" Type="http://schemas.openxmlformats.org/officeDocument/2006/relationships/table" Target="../tables/table11.xml" /><Relationship Id="rId40" Type="http://schemas.openxmlformats.org/officeDocument/2006/relationships/table" Target="../tables/table12.xml" /><Relationship Id="rId41" Type="http://schemas.openxmlformats.org/officeDocument/2006/relationships/table" Target="../tables/table13.xml" /><Relationship Id="rId42" Type="http://schemas.openxmlformats.org/officeDocument/2006/relationships/table" Target="../tables/table14.xml" /><Relationship Id="rId43" Type="http://schemas.openxmlformats.org/officeDocument/2006/relationships/table" Target="../tables/table15.xml" /><Relationship Id="rId44" Type="http://schemas.openxmlformats.org/officeDocument/2006/relationships/table" Target="../tables/table16.xml" /><Relationship Id="rId45" Type="http://schemas.openxmlformats.org/officeDocument/2006/relationships/table" Target="../tables/table17.xml" /><Relationship Id="rId4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1621</v>
      </c>
      <c r="BB2" s="13" t="s">
        <v>1654</v>
      </c>
      <c r="BC2" s="13" t="s">
        <v>1655</v>
      </c>
      <c r="BD2" s="119" t="s">
        <v>2317</v>
      </c>
      <c r="BE2" s="119" t="s">
        <v>2318</v>
      </c>
      <c r="BF2" s="119" t="s">
        <v>2319</v>
      </c>
      <c r="BG2" s="119" t="s">
        <v>2320</v>
      </c>
      <c r="BH2" s="119" t="s">
        <v>2321</v>
      </c>
      <c r="BI2" s="119" t="s">
        <v>2322</v>
      </c>
      <c r="BJ2" s="119" t="s">
        <v>2323</v>
      </c>
      <c r="BK2" s="119" t="s">
        <v>2324</v>
      </c>
      <c r="BL2" s="119" t="s">
        <v>2325</v>
      </c>
    </row>
    <row r="3" spans="1:64" ht="15" customHeight="1">
      <c r="A3" s="64" t="s">
        <v>212</v>
      </c>
      <c r="B3" s="64" t="s">
        <v>212</v>
      </c>
      <c r="C3" s="65" t="s">
        <v>2403</v>
      </c>
      <c r="D3" s="66">
        <v>3</v>
      </c>
      <c r="E3" s="67" t="s">
        <v>132</v>
      </c>
      <c r="F3" s="68">
        <v>35</v>
      </c>
      <c r="G3" s="65"/>
      <c r="H3" s="69"/>
      <c r="I3" s="70"/>
      <c r="J3" s="70"/>
      <c r="K3" s="34" t="s">
        <v>65</v>
      </c>
      <c r="L3" s="71">
        <v>3</v>
      </c>
      <c r="M3" s="71"/>
      <c r="N3" s="72"/>
      <c r="O3" s="78" t="s">
        <v>176</v>
      </c>
      <c r="P3" s="80">
        <v>43668.62935185185</v>
      </c>
      <c r="Q3" s="78" t="s">
        <v>323</v>
      </c>
      <c r="R3" s="82" t="s">
        <v>409</v>
      </c>
      <c r="S3" s="78" t="s">
        <v>467</v>
      </c>
      <c r="T3" s="78" t="s">
        <v>490</v>
      </c>
      <c r="U3" s="78"/>
      <c r="V3" s="82" t="s">
        <v>545</v>
      </c>
      <c r="W3" s="80">
        <v>43668.62935185185</v>
      </c>
      <c r="X3" s="82" t="s">
        <v>620</v>
      </c>
      <c r="Y3" s="78"/>
      <c r="Z3" s="78"/>
      <c r="AA3" s="84" t="s">
        <v>742</v>
      </c>
      <c r="AB3" s="78"/>
      <c r="AC3" s="78" t="b">
        <v>0</v>
      </c>
      <c r="AD3" s="78">
        <v>0</v>
      </c>
      <c r="AE3" s="84" t="s">
        <v>866</v>
      </c>
      <c r="AF3" s="78" t="b">
        <v>1</v>
      </c>
      <c r="AG3" s="78" t="s">
        <v>871</v>
      </c>
      <c r="AH3" s="78"/>
      <c r="AI3" s="84" t="s">
        <v>873</v>
      </c>
      <c r="AJ3" s="78" t="b">
        <v>0</v>
      </c>
      <c r="AK3" s="78">
        <v>0</v>
      </c>
      <c r="AL3" s="84" t="s">
        <v>866</v>
      </c>
      <c r="AM3" s="78" t="s">
        <v>878</v>
      </c>
      <c r="AN3" s="78" t="b">
        <v>1</v>
      </c>
      <c r="AO3" s="84" t="s">
        <v>742</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2</v>
      </c>
      <c r="BE3" s="49">
        <v>9.523809523809524</v>
      </c>
      <c r="BF3" s="48">
        <v>1</v>
      </c>
      <c r="BG3" s="49">
        <v>4.761904761904762</v>
      </c>
      <c r="BH3" s="48">
        <v>0</v>
      </c>
      <c r="BI3" s="49">
        <v>0</v>
      </c>
      <c r="BJ3" s="48">
        <v>18</v>
      </c>
      <c r="BK3" s="49">
        <v>85.71428571428571</v>
      </c>
      <c r="BL3" s="48">
        <v>21</v>
      </c>
    </row>
    <row r="4" spans="1:64" ht="15" customHeight="1">
      <c r="A4" s="64" t="s">
        <v>213</v>
      </c>
      <c r="B4" s="64" t="s">
        <v>225</v>
      </c>
      <c r="C4" s="65" t="s">
        <v>2403</v>
      </c>
      <c r="D4" s="66">
        <v>3</v>
      </c>
      <c r="E4" s="67" t="s">
        <v>132</v>
      </c>
      <c r="F4" s="68">
        <v>35</v>
      </c>
      <c r="G4" s="65"/>
      <c r="H4" s="69"/>
      <c r="I4" s="70"/>
      <c r="J4" s="70"/>
      <c r="K4" s="34" t="s">
        <v>65</v>
      </c>
      <c r="L4" s="77">
        <v>4</v>
      </c>
      <c r="M4" s="77"/>
      <c r="N4" s="72"/>
      <c r="O4" s="79" t="s">
        <v>321</v>
      </c>
      <c r="P4" s="81">
        <v>43668.62944444444</v>
      </c>
      <c r="Q4" s="79" t="s">
        <v>324</v>
      </c>
      <c r="R4" s="79"/>
      <c r="S4" s="79"/>
      <c r="T4" s="79"/>
      <c r="U4" s="79"/>
      <c r="V4" s="83" t="s">
        <v>546</v>
      </c>
      <c r="W4" s="81">
        <v>43668.62944444444</v>
      </c>
      <c r="X4" s="83" t="s">
        <v>621</v>
      </c>
      <c r="Y4" s="79"/>
      <c r="Z4" s="79"/>
      <c r="AA4" s="85" t="s">
        <v>743</v>
      </c>
      <c r="AB4" s="79"/>
      <c r="AC4" s="79" t="b">
        <v>0</v>
      </c>
      <c r="AD4" s="79">
        <v>0</v>
      </c>
      <c r="AE4" s="85" t="s">
        <v>866</v>
      </c>
      <c r="AF4" s="79" t="b">
        <v>0</v>
      </c>
      <c r="AG4" s="79" t="s">
        <v>871</v>
      </c>
      <c r="AH4" s="79"/>
      <c r="AI4" s="85" t="s">
        <v>866</v>
      </c>
      <c r="AJ4" s="79" t="b">
        <v>0</v>
      </c>
      <c r="AK4" s="79">
        <v>1</v>
      </c>
      <c r="AL4" s="85" t="s">
        <v>756</v>
      </c>
      <c r="AM4" s="79" t="s">
        <v>879</v>
      </c>
      <c r="AN4" s="79" t="b">
        <v>0</v>
      </c>
      <c r="AO4" s="85" t="s">
        <v>756</v>
      </c>
      <c r="AP4" s="79" t="s">
        <v>176</v>
      </c>
      <c r="AQ4" s="79">
        <v>0</v>
      </c>
      <c r="AR4" s="79">
        <v>0</v>
      </c>
      <c r="AS4" s="79"/>
      <c r="AT4" s="79"/>
      <c r="AU4" s="79"/>
      <c r="AV4" s="79"/>
      <c r="AW4" s="79"/>
      <c r="AX4" s="79"/>
      <c r="AY4" s="79"/>
      <c r="AZ4" s="79"/>
      <c r="BA4">
        <v>1</v>
      </c>
      <c r="BB4" s="78" t="str">
        <f>REPLACE(INDEX(GroupVertices[Group],MATCH(Edges[[#This Row],[Vertex 1]],GroupVertices[Vertex],0)),1,1,"")</f>
        <v>13</v>
      </c>
      <c r="BC4" s="78" t="str">
        <f>REPLACE(INDEX(GroupVertices[Group],MATCH(Edges[[#This Row],[Vertex 2]],GroupVertices[Vertex],0)),1,1,"")</f>
        <v>13</v>
      </c>
      <c r="BD4" s="48">
        <v>2</v>
      </c>
      <c r="BE4" s="49">
        <v>9.523809523809524</v>
      </c>
      <c r="BF4" s="48">
        <v>0</v>
      </c>
      <c r="BG4" s="49">
        <v>0</v>
      </c>
      <c r="BH4" s="48">
        <v>0</v>
      </c>
      <c r="BI4" s="49">
        <v>0</v>
      </c>
      <c r="BJ4" s="48">
        <v>19</v>
      </c>
      <c r="BK4" s="49">
        <v>90.47619047619048</v>
      </c>
      <c r="BL4" s="48">
        <v>21</v>
      </c>
    </row>
    <row r="5" spans="1:64" ht="15">
      <c r="A5" s="64" t="s">
        <v>214</v>
      </c>
      <c r="B5" s="64" t="s">
        <v>214</v>
      </c>
      <c r="C5" s="65" t="s">
        <v>2404</v>
      </c>
      <c r="D5" s="66">
        <v>10</v>
      </c>
      <c r="E5" s="67" t="s">
        <v>136</v>
      </c>
      <c r="F5" s="68">
        <v>12</v>
      </c>
      <c r="G5" s="65"/>
      <c r="H5" s="69"/>
      <c r="I5" s="70"/>
      <c r="J5" s="70"/>
      <c r="K5" s="34" t="s">
        <v>65</v>
      </c>
      <c r="L5" s="77">
        <v>5</v>
      </c>
      <c r="M5" s="77"/>
      <c r="N5" s="72"/>
      <c r="O5" s="79" t="s">
        <v>176</v>
      </c>
      <c r="P5" s="81">
        <v>43668.66915509259</v>
      </c>
      <c r="Q5" s="79" t="s">
        <v>325</v>
      </c>
      <c r="R5" s="79"/>
      <c r="S5" s="79"/>
      <c r="T5" s="79" t="s">
        <v>491</v>
      </c>
      <c r="U5" s="79"/>
      <c r="V5" s="83" t="s">
        <v>547</v>
      </c>
      <c r="W5" s="81">
        <v>43668.66915509259</v>
      </c>
      <c r="X5" s="83" t="s">
        <v>622</v>
      </c>
      <c r="Y5" s="79"/>
      <c r="Z5" s="79"/>
      <c r="AA5" s="85" t="s">
        <v>744</v>
      </c>
      <c r="AB5" s="79"/>
      <c r="AC5" s="79" t="b">
        <v>0</v>
      </c>
      <c r="AD5" s="79">
        <v>0</v>
      </c>
      <c r="AE5" s="85" t="s">
        <v>866</v>
      </c>
      <c r="AF5" s="79" t="b">
        <v>0</v>
      </c>
      <c r="AG5" s="79" t="s">
        <v>871</v>
      </c>
      <c r="AH5" s="79"/>
      <c r="AI5" s="85" t="s">
        <v>866</v>
      </c>
      <c r="AJ5" s="79" t="b">
        <v>0</v>
      </c>
      <c r="AK5" s="79">
        <v>0</v>
      </c>
      <c r="AL5" s="85" t="s">
        <v>866</v>
      </c>
      <c r="AM5" s="79" t="s">
        <v>880</v>
      </c>
      <c r="AN5" s="79" t="b">
        <v>0</v>
      </c>
      <c r="AO5" s="85" t="s">
        <v>744</v>
      </c>
      <c r="AP5" s="79" t="s">
        <v>176</v>
      </c>
      <c r="AQ5" s="79">
        <v>0</v>
      </c>
      <c r="AR5" s="79">
        <v>0</v>
      </c>
      <c r="AS5" s="79"/>
      <c r="AT5" s="79"/>
      <c r="AU5" s="79"/>
      <c r="AV5" s="79"/>
      <c r="AW5" s="79"/>
      <c r="AX5" s="79"/>
      <c r="AY5" s="79"/>
      <c r="AZ5" s="79"/>
      <c r="BA5">
        <v>2</v>
      </c>
      <c r="BB5" s="78" t="str">
        <f>REPLACE(INDEX(GroupVertices[Group],MATCH(Edges[[#This Row],[Vertex 1]],GroupVertices[Vertex],0)),1,1,"")</f>
        <v>19</v>
      </c>
      <c r="BC5" s="78" t="str">
        <f>REPLACE(INDEX(GroupVertices[Group],MATCH(Edges[[#This Row],[Vertex 2]],GroupVertices[Vertex],0)),1,1,"")</f>
        <v>19</v>
      </c>
      <c r="BD5" s="48">
        <v>1</v>
      </c>
      <c r="BE5" s="49">
        <v>4.545454545454546</v>
      </c>
      <c r="BF5" s="48">
        <v>1</v>
      </c>
      <c r="BG5" s="49">
        <v>4.545454545454546</v>
      </c>
      <c r="BH5" s="48">
        <v>0</v>
      </c>
      <c r="BI5" s="49">
        <v>0</v>
      </c>
      <c r="BJ5" s="48">
        <v>20</v>
      </c>
      <c r="BK5" s="49">
        <v>90.9090909090909</v>
      </c>
      <c r="BL5" s="48">
        <v>22</v>
      </c>
    </row>
    <row r="6" spans="1:64" ht="15">
      <c r="A6" s="64" t="s">
        <v>214</v>
      </c>
      <c r="B6" s="64" t="s">
        <v>214</v>
      </c>
      <c r="C6" s="65" t="s">
        <v>2404</v>
      </c>
      <c r="D6" s="66">
        <v>10</v>
      </c>
      <c r="E6" s="67" t="s">
        <v>136</v>
      </c>
      <c r="F6" s="68">
        <v>12</v>
      </c>
      <c r="G6" s="65"/>
      <c r="H6" s="69"/>
      <c r="I6" s="70"/>
      <c r="J6" s="70"/>
      <c r="K6" s="34" t="s">
        <v>65</v>
      </c>
      <c r="L6" s="77">
        <v>6</v>
      </c>
      <c r="M6" s="77"/>
      <c r="N6" s="72"/>
      <c r="O6" s="79" t="s">
        <v>176</v>
      </c>
      <c r="P6" s="81">
        <v>43668.669583333336</v>
      </c>
      <c r="Q6" s="79" t="s">
        <v>326</v>
      </c>
      <c r="R6" s="83" t="s">
        <v>410</v>
      </c>
      <c r="S6" s="79" t="s">
        <v>467</v>
      </c>
      <c r="T6" s="79"/>
      <c r="U6" s="79"/>
      <c r="V6" s="83" t="s">
        <v>547</v>
      </c>
      <c r="W6" s="81">
        <v>43668.669583333336</v>
      </c>
      <c r="X6" s="83" t="s">
        <v>623</v>
      </c>
      <c r="Y6" s="79"/>
      <c r="Z6" s="79"/>
      <c r="AA6" s="85" t="s">
        <v>745</v>
      </c>
      <c r="AB6" s="79"/>
      <c r="AC6" s="79" t="b">
        <v>0</v>
      </c>
      <c r="AD6" s="79">
        <v>0</v>
      </c>
      <c r="AE6" s="85" t="s">
        <v>866</v>
      </c>
      <c r="AF6" s="79" t="b">
        <v>0</v>
      </c>
      <c r="AG6" s="79" t="s">
        <v>871</v>
      </c>
      <c r="AH6" s="79"/>
      <c r="AI6" s="85" t="s">
        <v>866</v>
      </c>
      <c r="AJ6" s="79" t="b">
        <v>0</v>
      </c>
      <c r="AK6" s="79">
        <v>0</v>
      </c>
      <c r="AL6" s="85" t="s">
        <v>866</v>
      </c>
      <c r="AM6" s="79" t="s">
        <v>880</v>
      </c>
      <c r="AN6" s="79" t="b">
        <v>1</v>
      </c>
      <c r="AO6" s="85" t="s">
        <v>745</v>
      </c>
      <c r="AP6" s="79" t="s">
        <v>176</v>
      </c>
      <c r="AQ6" s="79">
        <v>0</v>
      </c>
      <c r="AR6" s="79">
        <v>0</v>
      </c>
      <c r="AS6" s="79"/>
      <c r="AT6" s="79"/>
      <c r="AU6" s="79"/>
      <c r="AV6" s="79"/>
      <c r="AW6" s="79"/>
      <c r="AX6" s="79"/>
      <c r="AY6" s="79"/>
      <c r="AZ6" s="79"/>
      <c r="BA6">
        <v>2</v>
      </c>
      <c r="BB6" s="78" t="str">
        <f>REPLACE(INDEX(GroupVertices[Group],MATCH(Edges[[#This Row],[Vertex 1]],GroupVertices[Vertex],0)),1,1,"")</f>
        <v>19</v>
      </c>
      <c r="BC6" s="78" t="str">
        <f>REPLACE(INDEX(GroupVertices[Group],MATCH(Edges[[#This Row],[Vertex 2]],GroupVertices[Vertex],0)),1,1,"")</f>
        <v>19</v>
      </c>
      <c r="BD6" s="48">
        <v>1</v>
      </c>
      <c r="BE6" s="49">
        <v>4.761904761904762</v>
      </c>
      <c r="BF6" s="48">
        <v>1</v>
      </c>
      <c r="BG6" s="49">
        <v>4.761904761904762</v>
      </c>
      <c r="BH6" s="48">
        <v>0</v>
      </c>
      <c r="BI6" s="49">
        <v>0</v>
      </c>
      <c r="BJ6" s="48">
        <v>19</v>
      </c>
      <c r="BK6" s="49">
        <v>90.47619047619048</v>
      </c>
      <c r="BL6" s="48">
        <v>21</v>
      </c>
    </row>
    <row r="7" spans="1:64" ht="15">
      <c r="A7" s="64" t="s">
        <v>215</v>
      </c>
      <c r="B7" s="64" t="s">
        <v>214</v>
      </c>
      <c r="C7" s="65" t="s">
        <v>2403</v>
      </c>
      <c r="D7" s="66">
        <v>3</v>
      </c>
      <c r="E7" s="67" t="s">
        <v>132</v>
      </c>
      <c r="F7" s="68">
        <v>35</v>
      </c>
      <c r="G7" s="65"/>
      <c r="H7" s="69"/>
      <c r="I7" s="70"/>
      <c r="J7" s="70"/>
      <c r="K7" s="34" t="s">
        <v>65</v>
      </c>
      <c r="L7" s="77">
        <v>7</v>
      </c>
      <c r="M7" s="77"/>
      <c r="N7" s="72"/>
      <c r="O7" s="79" t="s">
        <v>321</v>
      </c>
      <c r="P7" s="81">
        <v>43668.67805555555</v>
      </c>
      <c r="Q7" s="79" t="s">
        <v>327</v>
      </c>
      <c r="R7" s="79"/>
      <c r="S7" s="79"/>
      <c r="T7" s="79"/>
      <c r="U7" s="79"/>
      <c r="V7" s="83" t="s">
        <v>548</v>
      </c>
      <c r="W7" s="81">
        <v>43668.67805555555</v>
      </c>
      <c r="X7" s="83" t="s">
        <v>624</v>
      </c>
      <c r="Y7" s="79"/>
      <c r="Z7" s="79"/>
      <c r="AA7" s="85" t="s">
        <v>746</v>
      </c>
      <c r="AB7" s="79"/>
      <c r="AC7" s="79" t="b">
        <v>0</v>
      </c>
      <c r="AD7" s="79">
        <v>0</v>
      </c>
      <c r="AE7" s="85" t="s">
        <v>866</v>
      </c>
      <c r="AF7" s="79" t="b">
        <v>0</v>
      </c>
      <c r="AG7" s="79" t="s">
        <v>871</v>
      </c>
      <c r="AH7" s="79"/>
      <c r="AI7" s="85" t="s">
        <v>866</v>
      </c>
      <c r="AJ7" s="79" t="b">
        <v>0</v>
      </c>
      <c r="AK7" s="79">
        <v>1</v>
      </c>
      <c r="AL7" s="85" t="s">
        <v>745</v>
      </c>
      <c r="AM7" s="79" t="s">
        <v>879</v>
      </c>
      <c r="AN7" s="79" t="b">
        <v>0</v>
      </c>
      <c r="AO7" s="85" t="s">
        <v>745</v>
      </c>
      <c r="AP7" s="79" t="s">
        <v>176</v>
      </c>
      <c r="AQ7" s="79">
        <v>0</v>
      </c>
      <c r="AR7" s="79">
        <v>0</v>
      </c>
      <c r="AS7" s="79"/>
      <c r="AT7" s="79"/>
      <c r="AU7" s="79"/>
      <c r="AV7" s="79"/>
      <c r="AW7" s="79"/>
      <c r="AX7" s="79"/>
      <c r="AY7" s="79"/>
      <c r="AZ7" s="79"/>
      <c r="BA7">
        <v>1</v>
      </c>
      <c r="BB7" s="78" t="str">
        <f>REPLACE(INDEX(GroupVertices[Group],MATCH(Edges[[#This Row],[Vertex 1]],GroupVertices[Vertex],0)),1,1,"")</f>
        <v>19</v>
      </c>
      <c r="BC7" s="78" t="str">
        <f>REPLACE(INDEX(GroupVertices[Group],MATCH(Edges[[#This Row],[Vertex 2]],GroupVertices[Vertex],0)),1,1,"")</f>
        <v>19</v>
      </c>
      <c r="BD7" s="48">
        <v>1</v>
      </c>
      <c r="BE7" s="49">
        <v>4.166666666666667</v>
      </c>
      <c r="BF7" s="48">
        <v>1</v>
      </c>
      <c r="BG7" s="49">
        <v>4.166666666666667</v>
      </c>
      <c r="BH7" s="48">
        <v>0</v>
      </c>
      <c r="BI7" s="49">
        <v>0</v>
      </c>
      <c r="BJ7" s="48">
        <v>22</v>
      </c>
      <c r="BK7" s="49">
        <v>91.66666666666667</v>
      </c>
      <c r="BL7" s="48">
        <v>24</v>
      </c>
    </row>
    <row r="8" spans="1:64" ht="15">
      <c r="A8" s="64" t="s">
        <v>216</v>
      </c>
      <c r="B8" s="64" t="s">
        <v>275</v>
      </c>
      <c r="C8" s="65" t="s">
        <v>2403</v>
      </c>
      <c r="D8" s="66">
        <v>3</v>
      </c>
      <c r="E8" s="67" t="s">
        <v>132</v>
      </c>
      <c r="F8" s="68">
        <v>35</v>
      </c>
      <c r="G8" s="65"/>
      <c r="H8" s="69"/>
      <c r="I8" s="70"/>
      <c r="J8" s="70"/>
      <c r="K8" s="34" t="s">
        <v>65</v>
      </c>
      <c r="L8" s="77">
        <v>8</v>
      </c>
      <c r="M8" s="77"/>
      <c r="N8" s="72"/>
      <c r="O8" s="79" t="s">
        <v>321</v>
      </c>
      <c r="P8" s="81">
        <v>43668.72576388889</v>
      </c>
      <c r="Q8" s="79" t="s">
        <v>328</v>
      </c>
      <c r="R8" s="79"/>
      <c r="S8" s="79"/>
      <c r="T8" s="79" t="s">
        <v>491</v>
      </c>
      <c r="U8" s="79"/>
      <c r="V8" s="83" t="s">
        <v>549</v>
      </c>
      <c r="W8" s="81">
        <v>43668.72576388889</v>
      </c>
      <c r="X8" s="83" t="s">
        <v>625</v>
      </c>
      <c r="Y8" s="79"/>
      <c r="Z8" s="79"/>
      <c r="AA8" s="85" t="s">
        <v>747</v>
      </c>
      <c r="AB8" s="79"/>
      <c r="AC8" s="79" t="b">
        <v>0</v>
      </c>
      <c r="AD8" s="79">
        <v>0</v>
      </c>
      <c r="AE8" s="85" t="s">
        <v>866</v>
      </c>
      <c r="AF8" s="79" t="b">
        <v>0</v>
      </c>
      <c r="AG8" s="79" t="s">
        <v>871</v>
      </c>
      <c r="AH8" s="79"/>
      <c r="AI8" s="85" t="s">
        <v>866</v>
      </c>
      <c r="AJ8" s="79" t="b">
        <v>0</v>
      </c>
      <c r="AK8" s="79">
        <v>0</v>
      </c>
      <c r="AL8" s="85" t="s">
        <v>816</v>
      </c>
      <c r="AM8" s="79" t="s">
        <v>881</v>
      </c>
      <c r="AN8" s="79" t="b">
        <v>0</v>
      </c>
      <c r="AO8" s="85" t="s">
        <v>816</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v>1</v>
      </c>
      <c r="BE8" s="49">
        <v>5</v>
      </c>
      <c r="BF8" s="48">
        <v>1</v>
      </c>
      <c r="BG8" s="49">
        <v>5</v>
      </c>
      <c r="BH8" s="48">
        <v>0</v>
      </c>
      <c r="BI8" s="49">
        <v>0</v>
      </c>
      <c r="BJ8" s="48">
        <v>18</v>
      </c>
      <c r="BK8" s="49">
        <v>90</v>
      </c>
      <c r="BL8" s="48">
        <v>20</v>
      </c>
    </row>
    <row r="9" spans="1:64" ht="15">
      <c r="A9" s="64" t="s">
        <v>217</v>
      </c>
      <c r="B9" s="64" t="s">
        <v>300</v>
      </c>
      <c r="C9" s="65" t="s">
        <v>2403</v>
      </c>
      <c r="D9" s="66">
        <v>3</v>
      </c>
      <c r="E9" s="67" t="s">
        <v>132</v>
      </c>
      <c r="F9" s="68">
        <v>35</v>
      </c>
      <c r="G9" s="65"/>
      <c r="H9" s="69"/>
      <c r="I9" s="70"/>
      <c r="J9" s="70"/>
      <c r="K9" s="34" t="s">
        <v>65</v>
      </c>
      <c r="L9" s="77">
        <v>9</v>
      </c>
      <c r="M9" s="77"/>
      <c r="N9" s="72"/>
      <c r="O9" s="79" t="s">
        <v>321</v>
      </c>
      <c r="P9" s="81">
        <v>43668.85763888889</v>
      </c>
      <c r="Q9" s="79" t="s">
        <v>329</v>
      </c>
      <c r="R9" s="83" t="s">
        <v>411</v>
      </c>
      <c r="S9" s="79" t="s">
        <v>467</v>
      </c>
      <c r="T9" s="79"/>
      <c r="U9" s="79"/>
      <c r="V9" s="83" t="s">
        <v>550</v>
      </c>
      <c r="W9" s="81">
        <v>43668.85763888889</v>
      </c>
      <c r="X9" s="83" t="s">
        <v>626</v>
      </c>
      <c r="Y9" s="79"/>
      <c r="Z9" s="79"/>
      <c r="AA9" s="85" t="s">
        <v>748</v>
      </c>
      <c r="AB9" s="79"/>
      <c r="AC9" s="79" t="b">
        <v>0</v>
      </c>
      <c r="AD9" s="79">
        <v>0</v>
      </c>
      <c r="AE9" s="85" t="s">
        <v>866</v>
      </c>
      <c r="AF9" s="79" t="b">
        <v>0</v>
      </c>
      <c r="AG9" s="79" t="s">
        <v>871</v>
      </c>
      <c r="AH9" s="79"/>
      <c r="AI9" s="85" t="s">
        <v>866</v>
      </c>
      <c r="AJ9" s="79" t="b">
        <v>0</v>
      </c>
      <c r="AK9" s="79">
        <v>0</v>
      </c>
      <c r="AL9" s="85" t="s">
        <v>866</v>
      </c>
      <c r="AM9" s="79" t="s">
        <v>882</v>
      </c>
      <c r="AN9" s="79" t="b">
        <v>1</v>
      </c>
      <c r="AO9" s="85" t="s">
        <v>748</v>
      </c>
      <c r="AP9" s="79" t="s">
        <v>176</v>
      </c>
      <c r="AQ9" s="79">
        <v>0</v>
      </c>
      <c r="AR9" s="79">
        <v>0</v>
      </c>
      <c r="AS9" s="79"/>
      <c r="AT9" s="79"/>
      <c r="AU9" s="79"/>
      <c r="AV9" s="79"/>
      <c r="AW9" s="79"/>
      <c r="AX9" s="79"/>
      <c r="AY9" s="79"/>
      <c r="AZ9" s="79"/>
      <c r="BA9">
        <v>1</v>
      </c>
      <c r="BB9" s="78" t="str">
        <f>REPLACE(INDEX(GroupVertices[Group],MATCH(Edges[[#This Row],[Vertex 1]],GroupVertices[Vertex],0)),1,1,"")</f>
        <v>14</v>
      </c>
      <c r="BC9" s="78" t="str">
        <f>REPLACE(INDEX(GroupVertices[Group],MATCH(Edges[[#This Row],[Vertex 2]],GroupVertices[Vertex],0)),1,1,"")</f>
        <v>14</v>
      </c>
      <c r="BD9" s="48">
        <v>0</v>
      </c>
      <c r="BE9" s="49">
        <v>0</v>
      </c>
      <c r="BF9" s="48">
        <v>1</v>
      </c>
      <c r="BG9" s="49">
        <v>5</v>
      </c>
      <c r="BH9" s="48">
        <v>0</v>
      </c>
      <c r="BI9" s="49">
        <v>0</v>
      </c>
      <c r="BJ9" s="48">
        <v>19</v>
      </c>
      <c r="BK9" s="49">
        <v>95</v>
      </c>
      <c r="BL9" s="48">
        <v>20</v>
      </c>
    </row>
    <row r="10" spans="1:64" ht="15">
      <c r="A10" s="64" t="s">
        <v>218</v>
      </c>
      <c r="B10" s="64" t="s">
        <v>300</v>
      </c>
      <c r="C10" s="65" t="s">
        <v>2403</v>
      </c>
      <c r="D10" s="66">
        <v>3</v>
      </c>
      <c r="E10" s="67" t="s">
        <v>132</v>
      </c>
      <c r="F10" s="68">
        <v>35</v>
      </c>
      <c r="G10" s="65"/>
      <c r="H10" s="69"/>
      <c r="I10" s="70"/>
      <c r="J10" s="70"/>
      <c r="K10" s="34" t="s">
        <v>65</v>
      </c>
      <c r="L10" s="77">
        <v>10</v>
      </c>
      <c r="M10" s="77"/>
      <c r="N10" s="72"/>
      <c r="O10" s="79" t="s">
        <v>321</v>
      </c>
      <c r="P10" s="81">
        <v>43668.87054398148</v>
      </c>
      <c r="Q10" s="79" t="s">
        <v>330</v>
      </c>
      <c r="R10" s="79"/>
      <c r="S10" s="79"/>
      <c r="T10" s="79"/>
      <c r="U10" s="79"/>
      <c r="V10" s="83" t="s">
        <v>551</v>
      </c>
      <c r="W10" s="81">
        <v>43668.87054398148</v>
      </c>
      <c r="X10" s="83" t="s">
        <v>627</v>
      </c>
      <c r="Y10" s="79"/>
      <c r="Z10" s="79"/>
      <c r="AA10" s="85" t="s">
        <v>749</v>
      </c>
      <c r="AB10" s="79"/>
      <c r="AC10" s="79" t="b">
        <v>0</v>
      </c>
      <c r="AD10" s="79">
        <v>0</v>
      </c>
      <c r="AE10" s="85" t="s">
        <v>866</v>
      </c>
      <c r="AF10" s="79" t="b">
        <v>0</v>
      </c>
      <c r="AG10" s="79" t="s">
        <v>871</v>
      </c>
      <c r="AH10" s="79"/>
      <c r="AI10" s="85" t="s">
        <v>866</v>
      </c>
      <c r="AJ10" s="79" t="b">
        <v>0</v>
      </c>
      <c r="AK10" s="79">
        <v>1</v>
      </c>
      <c r="AL10" s="85" t="s">
        <v>748</v>
      </c>
      <c r="AM10" s="79" t="s">
        <v>880</v>
      </c>
      <c r="AN10" s="79" t="b">
        <v>0</v>
      </c>
      <c r="AO10" s="85" t="s">
        <v>748</v>
      </c>
      <c r="AP10" s="79" t="s">
        <v>176</v>
      </c>
      <c r="AQ10" s="79">
        <v>0</v>
      </c>
      <c r="AR10" s="79">
        <v>0</v>
      </c>
      <c r="AS10" s="79"/>
      <c r="AT10" s="79"/>
      <c r="AU10" s="79"/>
      <c r="AV10" s="79"/>
      <c r="AW10" s="79"/>
      <c r="AX10" s="79"/>
      <c r="AY10" s="79"/>
      <c r="AZ10" s="79"/>
      <c r="BA10">
        <v>1</v>
      </c>
      <c r="BB10" s="78" t="str">
        <f>REPLACE(INDEX(GroupVertices[Group],MATCH(Edges[[#This Row],[Vertex 1]],GroupVertices[Vertex],0)),1,1,"")</f>
        <v>14</v>
      </c>
      <c r="BC10" s="78" t="str">
        <f>REPLACE(INDEX(GroupVertices[Group],MATCH(Edges[[#This Row],[Vertex 2]],GroupVertices[Vertex],0)),1,1,"")</f>
        <v>14</v>
      </c>
      <c r="BD10" s="48"/>
      <c r="BE10" s="49"/>
      <c r="BF10" s="48"/>
      <c r="BG10" s="49"/>
      <c r="BH10" s="48"/>
      <c r="BI10" s="49"/>
      <c r="BJ10" s="48"/>
      <c r="BK10" s="49"/>
      <c r="BL10" s="48"/>
    </row>
    <row r="11" spans="1:64" ht="15">
      <c r="A11" s="64" t="s">
        <v>218</v>
      </c>
      <c r="B11" s="64" t="s">
        <v>217</v>
      </c>
      <c r="C11" s="65" t="s">
        <v>2403</v>
      </c>
      <c r="D11" s="66">
        <v>3</v>
      </c>
      <c r="E11" s="67" t="s">
        <v>132</v>
      </c>
      <c r="F11" s="68">
        <v>35</v>
      </c>
      <c r="G11" s="65"/>
      <c r="H11" s="69"/>
      <c r="I11" s="70"/>
      <c r="J11" s="70"/>
      <c r="K11" s="34" t="s">
        <v>65</v>
      </c>
      <c r="L11" s="77">
        <v>11</v>
      </c>
      <c r="M11" s="77"/>
      <c r="N11" s="72"/>
      <c r="O11" s="79" t="s">
        <v>321</v>
      </c>
      <c r="P11" s="81">
        <v>43668.87054398148</v>
      </c>
      <c r="Q11" s="79" t="s">
        <v>330</v>
      </c>
      <c r="R11" s="79"/>
      <c r="S11" s="79"/>
      <c r="T11" s="79"/>
      <c r="U11" s="79"/>
      <c r="V11" s="83" t="s">
        <v>551</v>
      </c>
      <c r="W11" s="81">
        <v>43668.87054398148</v>
      </c>
      <c r="X11" s="83" t="s">
        <v>627</v>
      </c>
      <c r="Y11" s="79"/>
      <c r="Z11" s="79"/>
      <c r="AA11" s="85" t="s">
        <v>749</v>
      </c>
      <c r="AB11" s="79"/>
      <c r="AC11" s="79" t="b">
        <v>0</v>
      </c>
      <c r="AD11" s="79">
        <v>0</v>
      </c>
      <c r="AE11" s="85" t="s">
        <v>866</v>
      </c>
      <c r="AF11" s="79" t="b">
        <v>0</v>
      </c>
      <c r="AG11" s="79" t="s">
        <v>871</v>
      </c>
      <c r="AH11" s="79"/>
      <c r="AI11" s="85" t="s">
        <v>866</v>
      </c>
      <c r="AJ11" s="79" t="b">
        <v>0</v>
      </c>
      <c r="AK11" s="79">
        <v>1</v>
      </c>
      <c r="AL11" s="85" t="s">
        <v>748</v>
      </c>
      <c r="AM11" s="79" t="s">
        <v>880</v>
      </c>
      <c r="AN11" s="79" t="b">
        <v>0</v>
      </c>
      <c r="AO11" s="85" t="s">
        <v>748</v>
      </c>
      <c r="AP11" s="79" t="s">
        <v>176</v>
      </c>
      <c r="AQ11" s="79">
        <v>0</v>
      </c>
      <c r="AR11" s="79">
        <v>0</v>
      </c>
      <c r="AS11" s="79"/>
      <c r="AT11" s="79"/>
      <c r="AU11" s="79"/>
      <c r="AV11" s="79"/>
      <c r="AW11" s="79"/>
      <c r="AX11" s="79"/>
      <c r="AY11" s="79"/>
      <c r="AZ11" s="79"/>
      <c r="BA11">
        <v>1</v>
      </c>
      <c r="BB11" s="78" t="str">
        <f>REPLACE(INDEX(GroupVertices[Group],MATCH(Edges[[#This Row],[Vertex 1]],GroupVertices[Vertex],0)),1,1,"")</f>
        <v>14</v>
      </c>
      <c r="BC11" s="78" t="str">
        <f>REPLACE(INDEX(GroupVertices[Group],MATCH(Edges[[#This Row],[Vertex 2]],GroupVertices[Vertex],0)),1,1,"")</f>
        <v>14</v>
      </c>
      <c r="BD11" s="48">
        <v>0</v>
      </c>
      <c r="BE11" s="49">
        <v>0</v>
      </c>
      <c r="BF11" s="48">
        <v>1</v>
      </c>
      <c r="BG11" s="49">
        <v>4.3478260869565215</v>
      </c>
      <c r="BH11" s="48">
        <v>0</v>
      </c>
      <c r="BI11" s="49">
        <v>0</v>
      </c>
      <c r="BJ11" s="48">
        <v>22</v>
      </c>
      <c r="BK11" s="49">
        <v>95.65217391304348</v>
      </c>
      <c r="BL11" s="48">
        <v>23</v>
      </c>
    </row>
    <row r="12" spans="1:64" ht="15">
      <c r="A12" s="64" t="s">
        <v>219</v>
      </c>
      <c r="B12" s="64" t="s">
        <v>227</v>
      </c>
      <c r="C12" s="65" t="s">
        <v>2403</v>
      </c>
      <c r="D12" s="66">
        <v>3</v>
      </c>
      <c r="E12" s="67" t="s">
        <v>132</v>
      </c>
      <c r="F12" s="68">
        <v>35</v>
      </c>
      <c r="G12" s="65"/>
      <c r="H12" s="69"/>
      <c r="I12" s="70"/>
      <c r="J12" s="70"/>
      <c r="K12" s="34" t="s">
        <v>65</v>
      </c>
      <c r="L12" s="77">
        <v>12</v>
      </c>
      <c r="M12" s="77"/>
      <c r="N12" s="72"/>
      <c r="O12" s="79" t="s">
        <v>321</v>
      </c>
      <c r="P12" s="81">
        <v>43668.92356481482</v>
      </c>
      <c r="Q12" s="79" t="s">
        <v>331</v>
      </c>
      <c r="R12" s="79"/>
      <c r="S12" s="79"/>
      <c r="T12" s="79" t="s">
        <v>492</v>
      </c>
      <c r="U12" s="79"/>
      <c r="V12" s="83" t="s">
        <v>552</v>
      </c>
      <c r="W12" s="81">
        <v>43668.92356481482</v>
      </c>
      <c r="X12" s="83" t="s">
        <v>628</v>
      </c>
      <c r="Y12" s="79"/>
      <c r="Z12" s="79"/>
      <c r="AA12" s="85" t="s">
        <v>750</v>
      </c>
      <c r="AB12" s="79"/>
      <c r="AC12" s="79" t="b">
        <v>0</v>
      </c>
      <c r="AD12" s="79">
        <v>0</v>
      </c>
      <c r="AE12" s="85" t="s">
        <v>866</v>
      </c>
      <c r="AF12" s="79" t="b">
        <v>1</v>
      </c>
      <c r="AG12" s="79" t="s">
        <v>872</v>
      </c>
      <c r="AH12" s="79"/>
      <c r="AI12" s="85" t="s">
        <v>874</v>
      </c>
      <c r="AJ12" s="79" t="b">
        <v>0</v>
      </c>
      <c r="AK12" s="79">
        <v>2</v>
      </c>
      <c r="AL12" s="85" t="s">
        <v>760</v>
      </c>
      <c r="AM12" s="79" t="s">
        <v>879</v>
      </c>
      <c r="AN12" s="79" t="b">
        <v>0</v>
      </c>
      <c r="AO12" s="85" t="s">
        <v>760</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c r="BE12" s="49"/>
      <c r="BF12" s="48"/>
      <c r="BG12" s="49"/>
      <c r="BH12" s="48"/>
      <c r="BI12" s="49"/>
      <c r="BJ12" s="48"/>
      <c r="BK12" s="49"/>
      <c r="BL12" s="48"/>
    </row>
    <row r="13" spans="1:64" ht="15">
      <c r="A13" s="64" t="s">
        <v>219</v>
      </c>
      <c r="B13" s="64" t="s">
        <v>301</v>
      </c>
      <c r="C13" s="65" t="s">
        <v>2403</v>
      </c>
      <c r="D13" s="66">
        <v>3</v>
      </c>
      <c r="E13" s="67" t="s">
        <v>132</v>
      </c>
      <c r="F13" s="68">
        <v>35</v>
      </c>
      <c r="G13" s="65"/>
      <c r="H13" s="69"/>
      <c r="I13" s="70"/>
      <c r="J13" s="70"/>
      <c r="K13" s="34" t="s">
        <v>65</v>
      </c>
      <c r="L13" s="77">
        <v>13</v>
      </c>
      <c r="M13" s="77"/>
      <c r="N13" s="72"/>
      <c r="O13" s="79" t="s">
        <v>321</v>
      </c>
      <c r="P13" s="81">
        <v>43668.92356481482</v>
      </c>
      <c r="Q13" s="79" t="s">
        <v>331</v>
      </c>
      <c r="R13" s="79"/>
      <c r="S13" s="79"/>
      <c r="T13" s="79" t="s">
        <v>492</v>
      </c>
      <c r="U13" s="79"/>
      <c r="V13" s="83" t="s">
        <v>552</v>
      </c>
      <c r="W13" s="81">
        <v>43668.92356481482</v>
      </c>
      <c r="X13" s="83" t="s">
        <v>628</v>
      </c>
      <c r="Y13" s="79"/>
      <c r="Z13" s="79"/>
      <c r="AA13" s="85" t="s">
        <v>750</v>
      </c>
      <c r="AB13" s="79"/>
      <c r="AC13" s="79" t="b">
        <v>0</v>
      </c>
      <c r="AD13" s="79">
        <v>0</v>
      </c>
      <c r="AE13" s="85" t="s">
        <v>866</v>
      </c>
      <c r="AF13" s="79" t="b">
        <v>1</v>
      </c>
      <c r="AG13" s="79" t="s">
        <v>872</v>
      </c>
      <c r="AH13" s="79"/>
      <c r="AI13" s="85" t="s">
        <v>874</v>
      </c>
      <c r="AJ13" s="79" t="b">
        <v>0</v>
      </c>
      <c r="AK13" s="79">
        <v>2</v>
      </c>
      <c r="AL13" s="85" t="s">
        <v>760</v>
      </c>
      <c r="AM13" s="79" t="s">
        <v>879</v>
      </c>
      <c r="AN13" s="79" t="b">
        <v>0</v>
      </c>
      <c r="AO13" s="85" t="s">
        <v>760</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c r="BE13" s="49"/>
      <c r="BF13" s="48"/>
      <c r="BG13" s="49"/>
      <c r="BH13" s="48"/>
      <c r="BI13" s="49"/>
      <c r="BJ13" s="48"/>
      <c r="BK13" s="49"/>
      <c r="BL13" s="48"/>
    </row>
    <row r="14" spans="1:64" ht="15">
      <c r="A14" s="64" t="s">
        <v>219</v>
      </c>
      <c r="B14" s="64" t="s">
        <v>302</v>
      </c>
      <c r="C14" s="65" t="s">
        <v>2403</v>
      </c>
      <c r="D14" s="66">
        <v>3</v>
      </c>
      <c r="E14" s="67" t="s">
        <v>132</v>
      </c>
      <c r="F14" s="68">
        <v>35</v>
      </c>
      <c r="G14" s="65"/>
      <c r="H14" s="69"/>
      <c r="I14" s="70"/>
      <c r="J14" s="70"/>
      <c r="K14" s="34" t="s">
        <v>65</v>
      </c>
      <c r="L14" s="77">
        <v>14</v>
      </c>
      <c r="M14" s="77"/>
      <c r="N14" s="72"/>
      <c r="O14" s="79" t="s">
        <v>321</v>
      </c>
      <c r="P14" s="81">
        <v>43668.92356481482</v>
      </c>
      <c r="Q14" s="79" t="s">
        <v>331</v>
      </c>
      <c r="R14" s="79"/>
      <c r="S14" s="79"/>
      <c r="T14" s="79" t="s">
        <v>492</v>
      </c>
      <c r="U14" s="79"/>
      <c r="V14" s="83" t="s">
        <v>552</v>
      </c>
      <c r="W14" s="81">
        <v>43668.92356481482</v>
      </c>
      <c r="X14" s="83" t="s">
        <v>628</v>
      </c>
      <c r="Y14" s="79"/>
      <c r="Z14" s="79"/>
      <c r="AA14" s="85" t="s">
        <v>750</v>
      </c>
      <c r="AB14" s="79"/>
      <c r="AC14" s="79" t="b">
        <v>0</v>
      </c>
      <c r="AD14" s="79">
        <v>0</v>
      </c>
      <c r="AE14" s="85" t="s">
        <v>866</v>
      </c>
      <c r="AF14" s="79" t="b">
        <v>1</v>
      </c>
      <c r="AG14" s="79" t="s">
        <v>872</v>
      </c>
      <c r="AH14" s="79"/>
      <c r="AI14" s="85" t="s">
        <v>874</v>
      </c>
      <c r="AJ14" s="79" t="b">
        <v>0</v>
      </c>
      <c r="AK14" s="79">
        <v>2</v>
      </c>
      <c r="AL14" s="85" t="s">
        <v>760</v>
      </c>
      <c r="AM14" s="79" t="s">
        <v>879</v>
      </c>
      <c r="AN14" s="79" t="b">
        <v>0</v>
      </c>
      <c r="AO14" s="85" t="s">
        <v>760</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c r="BE14" s="49"/>
      <c r="BF14" s="48"/>
      <c r="BG14" s="49"/>
      <c r="BH14" s="48"/>
      <c r="BI14" s="49"/>
      <c r="BJ14" s="48"/>
      <c r="BK14" s="49"/>
      <c r="BL14" s="48"/>
    </row>
    <row r="15" spans="1:64" ht="15">
      <c r="A15" s="64" t="s">
        <v>219</v>
      </c>
      <c r="B15" s="64" t="s">
        <v>303</v>
      </c>
      <c r="C15" s="65" t="s">
        <v>2403</v>
      </c>
      <c r="D15" s="66">
        <v>3</v>
      </c>
      <c r="E15" s="67" t="s">
        <v>132</v>
      </c>
      <c r="F15" s="68">
        <v>35</v>
      </c>
      <c r="G15" s="65"/>
      <c r="H15" s="69"/>
      <c r="I15" s="70"/>
      <c r="J15" s="70"/>
      <c r="K15" s="34" t="s">
        <v>65</v>
      </c>
      <c r="L15" s="77">
        <v>15</v>
      </c>
      <c r="M15" s="77"/>
      <c r="N15" s="72"/>
      <c r="O15" s="79" t="s">
        <v>321</v>
      </c>
      <c r="P15" s="81">
        <v>43668.92356481482</v>
      </c>
      <c r="Q15" s="79" t="s">
        <v>331</v>
      </c>
      <c r="R15" s="79"/>
      <c r="S15" s="79"/>
      <c r="T15" s="79" t="s">
        <v>492</v>
      </c>
      <c r="U15" s="79"/>
      <c r="V15" s="83" t="s">
        <v>552</v>
      </c>
      <c r="W15" s="81">
        <v>43668.92356481482</v>
      </c>
      <c r="X15" s="83" t="s">
        <v>628</v>
      </c>
      <c r="Y15" s="79"/>
      <c r="Z15" s="79"/>
      <c r="AA15" s="85" t="s">
        <v>750</v>
      </c>
      <c r="AB15" s="79"/>
      <c r="AC15" s="79" t="b">
        <v>0</v>
      </c>
      <c r="AD15" s="79">
        <v>0</v>
      </c>
      <c r="AE15" s="85" t="s">
        <v>866</v>
      </c>
      <c r="AF15" s="79" t="b">
        <v>1</v>
      </c>
      <c r="AG15" s="79" t="s">
        <v>872</v>
      </c>
      <c r="AH15" s="79"/>
      <c r="AI15" s="85" t="s">
        <v>874</v>
      </c>
      <c r="AJ15" s="79" t="b">
        <v>0</v>
      </c>
      <c r="AK15" s="79">
        <v>2</v>
      </c>
      <c r="AL15" s="85" t="s">
        <v>760</v>
      </c>
      <c r="AM15" s="79" t="s">
        <v>879</v>
      </c>
      <c r="AN15" s="79" t="b">
        <v>0</v>
      </c>
      <c r="AO15" s="85" t="s">
        <v>760</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c r="BE15" s="49"/>
      <c r="BF15" s="48"/>
      <c r="BG15" s="49"/>
      <c r="BH15" s="48"/>
      <c r="BI15" s="49"/>
      <c r="BJ15" s="48"/>
      <c r="BK15" s="49"/>
      <c r="BL15" s="48"/>
    </row>
    <row r="16" spans="1:64" ht="15">
      <c r="A16" s="64" t="s">
        <v>219</v>
      </c>
      <c r="B16" s="64" t="s">
        <v>304</v>
      </c>
      <c r="C16" s="65" t="s">
        <v>2403</v>
      </c>
      <c r="D16" s="66">
        <v>3</v>
      </c>
      <c r="E16" s="67" t="s">
        <v>132</v>
      </c>
      <c r="F16" s="68">
        <v>35</v>
      </c>
      <c r="G16" s="65"/>
      <c r="H16" s="69"/>
      <c r="I16" s="70"/>
      <c r="J16" s="70"/>
      <c r="K16" s="34" t="s">
        <v>65</v>
      </c>
      <c r="L16" s="77">
        <v>16</v>
      </c>
      <c r="M16" s="77"/>
      <c r="N16" s="72"/>
      <c r="O16" s="79" t="s">
        <v>321</v>
      </c>
      <c r="P16" s="81">
        <v>43668.92356481482</v>
      </c>
      <c r="Q16" s="79" t="s">
        <v>331</v>
      </c>
      <c r="R16" s="79"/>
      <c r="S16" s="79"/>
      <c r="T16" s="79" t="s">
        <v>492</v>
      </c>
      <c r="U16" s="79"/>
      <c r="V16" s="83" t="s">
        <v>552</v>
      </c>
      <c r="W16" s="81">
        <v>43668.92356481482</v>
      </c>
      <c r="X16" s="83" t="s">
        <v>628</v>
      </c>
      <c r="Y16" s="79"/>
      <c r="Z16" s="79"/>
      <c r="AA16" s="85" t="s">
        <v>750</v>
      </c>
      <c r="AB16" s="79"/>
      <c r="AC16" s="79" t="b">
        <v>0</v>
      </c>
      <c r="AD16" s="79">
        <v>0</v>
      </c>
      <c r="AE16" s="85" t="s">
        <v>866</v>
      </c>
      <c r="AF16" s="79" t="b">
        <v>1</v>
      </c>
      <c r="AG16" s="79" t="s">
        <v>872</v>
      </c>
      <c r="AH16" s="79"/>
      <c r="AI16" s="85" t="s">
        <v>874</v>
      </c>
      <c r="AJ16" s="79" t="b">
        <v>0</v>
      </c>
      <c r="AK16" s="79">
        <v>2</v>
      </c>
      <c r="AL16" s="85" t="s">
        <v>760</v>
      </c>
      <c r="AM16" s="79" t="s">
        <v>879</v>
      </c>
      <c r="AN16" s="79" t="b">
        <v>0</v>
      </c>
      <c r="AO16" s="85" t="s">
        <v>760</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c r="BE16" s="49"/>
      <c r="BF16" s="48"/>
      <c r="BG16" s="49"/>
      <c r="BH16" s="48"/>
      <c r="BI16" s="49"/>
      <c r="BJ16" s="48"/>
      <c r="BK16" s="49"/>
      <c r="BL16" s="48"/>
    </row>
    <row r="17" spans="1:64" ht="15">
      <c r="A17" s="64" t="s">
        <v>219</v>
      </c>
      <c r="B17" s="64" t="s">
        <v>305</v>
      </c>
      <c r="C17" s="65" t="s">
        <v>2403</v>
      </c>
      <c r="D17" s="66">
        <v>3</v>
      </c>
      <c r="E17" s="67" t="s">
        <v>132</v>
      </c>
      <c r="F17" s="68">
        <v>35</v>
      </c>
      <c r="G17" s="65"/>
      <c r="H17" s="69"/>
      <c r="I17" s="70"/>
      <c r="J17" s="70"/>
      <c r="K17" s="34" t="s">
        <v>65</v>
      </c>
      <c r="L17" s="77">
        <v>17</v>
      </c>
      <c r="M17" s="77"/>
      <c r="N17" s="72"/>
      <c r="O17" s="79" t="s">
        <v>321</v>
      </c>
      <c r="P17" s="81">
        <v>43668.92356481482</v>
      </c>
      <c r="Q17" s="79" t="s">
        <v>331</v>
      </c>
      <c r="R17" s="79"/>
      <c r="S17" s="79"/>
      <c r="T17" s="79" t="s">
        <v>492</v>
      </c>
      <c r="U17" s="79"/>
      <c r="V17" s="83" t="s">
        <v>552</v>
      </c>
      <c r="W17" s="81">
        <v>43668.92356481482</v>
      </c>
      <c r="X17" s="83" t="s">
        <v>628</v>
      </c>
      <c r="Y17" s="79"/>
      <c r="Z17" s="79"/>
      <c r="AA17" s="85" t="s">
        <v>750</v>
      </c>
      <c r="AB17" s="79"/>
      <c r="AC17" s="79" t="b">
        <v>0</v>
      </c>
      <c r="AD17" s="79">
        <v>0</v>
      </c>
      <c r="AE17" s="85" t="s">
        <v>866</v>
      </c>
      <c r="AF17" s="79" t="b">
        <v>1</v>
      </c>
      <c r="AG17" s="79" t="s">
        <v>872</v>
      </c>
      <c r="AH17" s="79"/>
      <c r="AI17" s="85" t="s">
        <v>874</v>
      </c>
      <c r="AJ17" s="79" t="b">
        <v>0</v>
      </c>
      <c r="AK17" s="79">
        <v>2</v>
      </c>
      <c r="AL17" s="85" t="s">
        <v>760</v>
      </c>
      <c r="AM17" s="79" t="s">
        <v>879</v>
      </c>
      <c r="AN17" s="79" t="b">
        <v>0</v>
      </c>
      <c r="AO17" s="85" t="s">
        <v>760</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c r="BE17" s="49"/>
      <c r="BF17" s="48"/>
      <c r="BG17" s="49"/>
      <c r="BH17" s="48"/>
      <c r="BI17" s="49"/>
      <c r="BJ17" s="48"/>
      <c r="BK17" s="49"/>
      <c r="BL17" s="48"/>
    </row>
    <row r="18" spans="1:64" ht="15">
      <c r="A18" s="64" t="s">
        <v>219</v>
      </c>
      <c r="B18" s="64" t="s">
        <v>228</v>
      </c>
      <c r="C18" s="65" t="s">
        <v>2403</v>
      </c>
      <c r="D18" s="66">
        <v>3</v>
      </c>
      <c r="E18" s="67" t="s">
        <v>132</v>
      </c>
      <c r="F18" s="68">
        <v>35</v>
      </c>
      <c r="G18" s="65"/>
      <c r="H18" s="69"/>
      <c r="I18" s="70"/>
      <c r="J18" s="70"/>
      <c r="K18" s="34" t="s">
        <v>65</v>
      </c>
      <c r="L18" s="77">
        <v>18</v>
      </c>
      <c r="M18" s="77"/>
      <c r="N18" s="72"/>
      <c r="O18" s="79" t="s">
        <v>321</v>
      </c>
      <c r="P18" s="81">
        <v>43668.92356481482</v>
      </c>
      <c r="Q18" s="79" t="s">
        <v>331</v>
      </c>
      <c r="R18" s="79"/>
      <c r="S18" s="79"/>
      <c r="T18" s="79" t="s">
        <v>492</v>
      </c>
      <c r="U18" s="79"/>
      <c r="V18" s="83" t="s">
        <v>552</v>
      </c>
      <c r="W18" s="81">
        <v>43668.92356481482</v>
      </c>
      <c r="X18" s="83" t="s">
        <v>628</v>
      </c>
      <c r="Y18" s="79"/>
      <c r="Z18" s="79"/>
      <c r="AA18" s="85" t="s">
        <v>750</v>
      </c>
      <c r="AB18" s="79"/>
      <c r="AC18" s="79" t="b">
        <v>0</v>
      </c>
      <c r="AD18" s="79">
        <v>0</v>
      </c>
      <c r="AE18" s="85" t="s">
        <v>866</v>
      </c>
      <c r="AF18" s="79" t="b">
        <v>1</v>
      </c>
      <c r="AG18" s="79" t="s">
        <v>872</v>
      </c>
      <c r="AH18" s="79"/>
      <c r="AI18" s="85" t="s">
        <v>874</v>
      </c>
      <c r="AJ18" s="79" t="b">
        <v>0</v>
      </c>
      <c r="AK18" s="79">
        <v>2</v>
      </c>
      <c r="AL18" s="85" t="s">
        <v>760</v>
      </c>
      <c r="AM18" s="79" t="s">
        <v>879</v>
      </c>
      <c r="AN18" s="79" t="b">
        <v>0</v>
      </c>
      <c r="AO18" s="85" t="s">
        <v>760</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v>0</v>
      </c>
      <c r="BE18" s="49">
        <v>0</v>
      </c>
      <c r="BF18" s="48">
        <v>0</v>
      </c>
      <c r="BG18" s="49">
        <v>0</v>
      </c>
      <c r="BH18" s="48">
        <v>0</v>
      </c>
      <c r="BI18" s="49">
        <v>0</v>
      </c>
      <c r="BJ18" s="48">
        <v>13</v>
      </c>
      <c r="BK18" s="49">
        <v>100</v>
      </c>
      <c r="BL18" s="48">
        <v>13</v>
      </c>
    </row>
    <row r="19" spans="1:64" ht="15">
      <c r="A19" s="64" t="s">
        <v>220</v>
      </c>
      <c r="B19" s="64" t="s">
        <v>220</v>
      </c>
      <c r="C19" s="65" t="s">
        <v>2403</v>
      </c>
      <c r="D19" s="66">
        <v>3</v>
      </c>
      <c r="E19" s="67" t="s">
        <v>132</v>
      </c>
      <c r="F19" s="68">
        <v>35</v>
      </c>
      <c r="G19" s="65"/>
      <c r="H19" s="69"/>
      <c r="I19" s="70"/>
      <c r="J19" s="70"/>
      <c r="K19" s="34" t="s">
        <v>65</v>
      </c>
      <c r="L19" s="77">
        <v>19</v>
      </c>
      <c r="M19" s="77"/>
      <c r="N19" s="72"/>
      <c r="O19" s="79" t="s">
        <v>176</v>
      </c>
      <c r="P19" s="81">
        <v>43669.260196759256</v>
      </c>
      <c r="Q19" s="79" t="s">
        <v>332</v>
      </c>
      <c r="R19" s="83" t="s">
        <v>412</v>
      </c>
      <c r="S19" s="79" t="s">
        <v>468</v>
      </c>
      <c r="T19" s="79" t="s">
        <v>493</v>
      </c>
      <c r="U19" s="79"/>
      <c r="V19" s="83" t="s">
        <v>553</v>
      </c>
      <c r="W19" s="81">
        <v>43669.260196759256</v>
      </c>
      <c r="X19" s="83" t="s">
        <v>629</v>
      </c>
      <c r="Y19" s="79"/>
      <c r="Z19" s="79"/>
      <c r="AA19" s="85" t="s">
        <v>751</v>
      </c>
      <c r="AB19" s="79"/>
      <c r="AC19" s="79" t="b">
        <v>0</v>
      </c>
      <c r="AD19" s="79">
        <v>0</v>
      </c>
      <c r="AE19" s="85" t="s">
        <v>866</v>
      </c>
      <c r="AF19" s="79" t="b">
        <v>0</v>
      </c>
      <c r="AG19" s="79" t="s">
        <v>871</v>
      </c>
      <c r="AH19" s="79"/>
      <c r="AI19" s="85" t="s">
        <v>866</v>
      </c>
      <c r="AJ19" s="79" t="b">
        <v>0</v>
      </c>
      <c r="AK19" s="79">
        <v>0</v>
      </c>
      <c r="AL19" s="85" t="s">
        <v>866</v>
      </c>
      <c r="AM19" s="79" t="s">
        <v>883</v>
      </c>
      <c r="AN19" s="79" t="b">
        <v>0</v>
      </c>
      <c r="AO19" s="85" t="s">
        <v>751</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v>0</v>
      </c>
      <c r="BE19" s="49">
        <v>0</v>
      </c>
      <c r="BF19" s="48">
        <v>0</v>
      </c>
      <c r="BG19" s="49">
        <v>0</v>
      </c>
      <c r="BH19" s="48">
        <v>0</v>
      </c>
      <c r="BI19" s="49">
        <v>0</v>
      </c>
      <c r="BJ19" s="48">
        <v>10</v>
      </c>
      <c r="BK19" s="49">
        <v>100</v>
      </c>
      <c r="BL19" s="48">
        <v>10</v>
      </c>
    </row>
    <row r="20" spans="1:64" ht="15">
      <c r="A20" s="64" t="s">
        <v>221</v>
      </c>
      <c r="B20" s="64" t="s">
        <v>221</v>
      </c>
      <c r="C20" s="65" t="s">
        <v>2403</v>
      </c>
      <c r="D20" s="66">
        <v>3</v>
      </c>
      <c r="E20" s="67" t="s">
        <v>132</v>
      </c>
      <c r="F20" s="68">
        <v>35</v>
      </c>
      <c r="G20" s="65"/>
      <c r="H20" s="69"/>
      <c r="I20" s="70"/>
      <c r="J20" s="70"/>
      <c r="K20" s="34" t="s">
        <v>65</v>
      </c>
      <c r="L20" s="77">
        <v>20</v>
      </c>
      <c r="M20" s="77"/>
      <c r="N20" s="72"/>
      <c r="O20" s="79" t="s">
        <v>176</v>
      </c>
      <c r="P20" s="81">
        <v>43670.04638888889</v>
      </c>
      <c r="Q20" s="79" t="s">
        <v>333</v>
      </c>
      <c r="R20" s="83" t="s">
        <v>413</v>
      </c>
      <c r="S20" s="79" t="s">
        <v>467</v>
      </c>
      <c r="T20" s="79" t="s">
        <v>494</v>
      </c>
      <c r="U20" s="79"/>
      <c r="V20" s="83" t="s">
        <v>554</v>
      </c>
      <c r="W20" s="81">
        <v>43670.04638888889</v>
      </c>
      <c r="X20" s="83" t="s">
        <v>630</v>
      </c>
      <c r="Y20" s="79"/>
      <c r="Z20" s="79"/>
      <c r="AA20" s="85" t="s">
        <v>752</v>
      </c>
      <c r="AB20" s="79"/>
      <c r="AC20" s="79" t="b">
        <v>0</v>
      </c>
      <c r="AD20" s="79">
        <v>0</v>
      </c>
      <c r="AE20" s="85" t="s">
        <v>866</v>
      </c>
      <c r="AF20" s="79" t="b">
        <v>0</v>
      </c>
      <c r="AG20" s="79" t="s">
        <v>871</v>
      </c>
      <c r="AH20" s="79"/>
      <c r="AI20" s="85" t="s">
        <v>866</v>
      </c>
      <c r="AJ20" s="79" t="b">
        <v>0</v>
      </c>
      <c r="AK20" s="79">
        <v>0</v>
      </c>
      <c r="AL20" s="85" t="s">
        <v>866</v>
      </c>
      <c r="AM20" s="79" t="s">
        <v>881</v>
      </c>
      <c r="AN20" s="79" t="b">
        <v>1</v>
      </c>
      <c r="AO20" s="85" t="s">
        <v>752</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v>0</v>
      </c>
      <c r="BE20" s="49">
        <v>0</v>
      </c>
      <c r="BF20" s="48">
        <v>0</v>
      </c>
      <c r="BG20" s="49">
        <v>0</v>
      </c>
      <c r="BH20" s="48">
        <v>0</v>
      </c>
      <c r="BI20" s="49">
        <v>0</v>
      </c>
      <c r="BJ20" s="48">
        <v>18</v>
      </c>
      <c r="BK20" s="49">
        <v>100</v>
      </c>
      <c r="BL20" s="48">
        <v>18</v>
      </c>
    </row>
    <row r="21" spans="1:64" ht="15">
      <c r="A21" s="64" t="s">
        <v>222</v>
      </c>
      <c r="B21" s="64" t="s">
        <v>222</v>
      </c>
      <c r="C21" s="65" t="s">
        <v>2403</v>
      </c>
      <c r="D21" s="66">
        <v>3</v>
      </c>
      <c r="E21" s="67" t="s">
        <v>132</v>
      </c>
      <c r="F21" s="68">
        <v>35</v>
      </c>
      <c r="G21" s="65"/>
      <c r="H21" s="69"/>
      <c r="I21" s="70"/>
      <c r="J21" s="70"/>
      <c r="K21" s="34" t="s">
        <v>65</v>
      </c>
      <c r="L21" s="77">
        <v>21</v>
      </c>
      <c r="M21" s="77"/>
      <c r="N21" s="72"/>
      <c r="O21" s="79" t="s">
        <v>176</v>
      </c>
      <c r="P21" s="81">
        <v>43670.52034722222</v>
      </c>
      <c r="Q21" s="79" t="s">
        <v>334</v>
      </c>
      <c r="R21" s="83" t="s">
        <v>414</v>
      </c>
      <c r="S21" s="79" t="s">
        <v>469</v>
      </c>
      <c r="T21" s="79" t="s">
        <v>495</v>
      </c>
      <c r="U21" s="83" t="s">
        <v>532</v>
      </c>
      <c r="V21" s="83" t="s">
        <v>532</v>
      </c>
      <c r="W21" s="81">
        <v>43670.52034722222</v>
      </c>
      <c r="X21" s="83" t="s">
        <v>631</v>
      </c>
      <c r="Y21" s="79"/>
      <c r="Z21" s="79"/>
      <c r="AA21" s="85" t="s">
        <v>753</v>
      </c>
      <c r="AB21" s="79"/>
      <c r="AC21" s="79" t="b">
        <v>0</v>
      </c>
      <c r="AD21" s="79">
        <v>0</v>
      </c>
      <c r="AE21" s="85" t="s">
        <v>866</v>
      </c>
      <c r="AF21" s="79" t="b">
        <v>0</v>
      </c>
      <c r="AG21" s="79" t="s">
        <v>871</v>
      </c>
      <c r="AH21" s="79"/>
      <c r="AI21" s="85" t="s">
        <v>866</v>
      </c>
      <c r="AJ21" s="79" t="b">
        <v>0</v>
      </c>
      <c r="AK21" s="79">
        <v>0</v>
      </c>
      <c r="AL21" s="85" t="s">
        <v>866</v>
      </c>
      <c r="AM21" s="79" t="s">
        <v>880</v>
      </c>
      <c r="AN21" s="79" t="b">
        <v>0</v>
      </c>
      <c r="AO21" s="85" t="s">
        <v>753</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v>2</v>
      </c>
      <c r="BE21" s="49">
        <v>16.666666666666668</v>
      </c>
      <c r="BF21" s="48">
        <v>0</v>
      </c>
      <c r="BG21" s="49">
        <v>0</v>
      </c>
      <c r="BH21" s="48">
        <v>0</v>
      </c>
      <c r="BI21" s="49">
        <v>0</v>
      </c>
      <c r="BJ21" s="48">
        <v>10</v>
      </c>
      <c r="BK21" s="49">
        <v>83.33333333333333</v>
      </c>
      <c r="BL21" s="48">
        <v>12</v>
      </c>
    </row>
    <row r="22" spans="1:64" ht="15">
      <c r="A22" s="64" t="s">
        <v>223</v>
      </c>
      <c r="B22" s="64" t="s">
        <v>223</v>
      </c>
      <c r="C22" s="65" t="s">
        <v>2403</v>
      </c>
      <c r="D22" s="66">
        <v>3</v>
      </c>
      <c r="E22" s="67" t="s">
        <v>132</v>
      </c>
      <c r="F22" s="68">
        <v>35</v>
      </c>
      <c r="G22" s="65"/>
      <c r="H22" s="69"/>
      <c r="I22" s="70"/>
      <c r="J22" s="70"/>
      <c r="K22" s="34" t="s">
        <v>65</v>
      </c>
      <c r="L22" s="77">
        <v>22</v>
      </c>
      <c r="M22" s="77"/>
      <c r="N22" s="72"/>
      <c r="O22" s="79" t="s">
        <v>176</v>
      </c>
      <c r="P22" s="81">
        <v>43670.55262731481</v>
      </c>
      <c r="Q22" s="79" t="s">
        <v>335</v>
      </c>
      <c r="R22" s="83" t="s">
        <v>415</v>
      </c>
      <c r="S22" s="79" t="s">
        <v>470</v>
      </c>
      <c r="T22" s="79" t="s">
        <v>496</v>
      </c>
      <c r="U22" s="83" t="s">
        <v>533</v>
      </c>
      <c r="V22" s="83" t="s">
        <v>533</v>
      </c>
      <c r="W22" s="81">
        <v>43670.55262731481</v>
      </c>
      <c r="X22" s="83" t="s">
        <v>632</v>
      </c>
      <c r="Y22" s="79"/>
      <c r="Z22" s="79"/>
      <c r="AA22" s="85" t="s">
        <v>754</v>
      </c>
      <c r="AB22" s="79"/>
      <c r="AC22" s="79" t="b">
        <v>0</v>
      </c>
      <c r="AD22" s="79">
        <v>0</v>
      </c>
      <c r="AE22" s="85" t="s">
        <v>866</v>
      </c>
      <c r="AF22" s="79" t="b">
        <v>0</v>
      </c>
      <c r="AG22" s="79" t="s">
        <v>871</v>
      </c>
      <c r="AH22" s="79"/>
      <c r="AI22" s="85" t="s">
        <v>866</v>
      </c>
      <c r="AJ22" s="79" t="b">
        <v>0</v>
      </c>
      <c r="AK22" s="79">
        <v>0</v>
      </c>
      <c r="AL22" s="85" t="s">
        <v>866</v>
      </c>
      <c r="AM22" s="79" t="s">
        <v>884</v>
      </c>
      <c r="AN22" s="79" t="b">
        <v>0</v>
      </c>
      <c r="AO22" s="85" t="s">
        <v>754</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1</v>
      </c>
      <c r="BE22" s="49">
        <v>2.857142857142857</v>
      </c>
      <c r="BF22" s="48">
        <v>0</v>
      </c>
      <c r="BG22" s="49">
        <v>0</v>
      </c>
      <c r="BH22" s="48">
        <v>0</v>
      </c>
      <c r="BI22" s="49">
        <v>0</v>
      </c>
      <c r="BJ22" s="48">
        <v>34</v>
      </c>
      <c r="BK22" s="49">
        <v>97.14285714285714</v>
      </c>
      <c r="BL22" s="48">
        <v>35</v>
      </c>
    </row>
    <row r="23" spans="1:64" ht="15">
      <c r="A23" s="64" t="s">
        <v>224</v>
      </c>
      <c r="B23" s="64" t="s">
        <v>224</v>
      </c>
      <c r="C23" s="65" t="s">
        <v>2403</v>
      </c>
      <c r="D23" s="66">
        <v>3</v>
      </c>
      <c r="E23" s="67" t="s">
        <v>132</v>
      </c>
      <c r="F23" s="68">
        <v>35</v>
      </c>
      <c r="G23" s="65"/>
      <c r="H23" s="69"/>
      <c r="I23" s="70"/>
      <c r="J23" s="70"/>
      <c r="K23" s="34" t="s">
        <v>65</v>
      </c>
      <c r="L23" s="77">
        <v>23</v>
      </c>
      <c r="M23" s="77"/>
      <c r="N23" s="72"/>
      <c r="O23" s="79" t="s">
        <v>176</v>
      </c>
      <c r="P23" s="81">
        <v>43671.50765046296</v>
      </c>
      <c r="Q23" s="79" t="s">
        <v>336</v>
      </c>
      <c r="R23" s="83" t="s">
        <v>416</v>
      </c>
      <c r="S23" s="79" t="s">
        <v>467</v>
      </c>
      <c r="T23" s="79" t="s">
        <v>497</v>
      </c>
      <c r="U23" s="79"/>
      <c r="V23" s="83" t="s">
        <v>555</v>
      </c>
      <c r="W23" s="81">
        <v>43671.50765046296</v>
      </c>
      <c r="X23" s="83" t="s">
        <v>633</v>
      </c>
      <c r="Y23" s="79"/>
      <c r="Z23" s="79"/>
      <c r="AA23" s="85" t="s">
        <v>755</v>
      </c>
      <c r="AB23" s="79"/>
      <c r="AC23" s="79" t="b">
        <v>0</v>
      </c>
      <c r="AD23" s="79">
        <v>0</v>
      </c>
      <c r="AE23" s="85" t="s">
        <v>866</v>
      </c>
      <c r="AF23" s="79" t="b">
        <v>0</v>
      </c>
      <c r="AG23" s="79" t="s">
        <v>871</v>
      </c>
      <c r="AH23" s="79"/>
      <c r="AI23" s="85" t="s">
        <v>866</v>
      </c>
      <c r="AJ23" s="79" t="b">
        <v>0</v>
      </c>
      <c r="AK23" s="79">
        <v>0</v>
      </c>
      <c r="AL23" s="85" t="s">
        <v>866</v>
      </c>
      <c r="AM23" s="79" t="s">
        <v>885</v>
      </c>
      <c r="AN23" s="79" t="b">
        <v>1</v>
      </c>
      <c r="AO23" s="85" t="s">
        <v>755</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1</v>
      </c>
      <c r="BE23" s="49">
        <v>4.761904761904762</v>
      </c>
      <c r="BF23" s="48">
        <v>0</v>
      </c>
      <c r="BG23" s="49">
        <v>0</v>
      </c>
      <c r="BH23" s="48">
        <v>0</v>
      </c>
      <c r="BI23" s="49">
        <v>0</v>
      </c>
      <c r="BJ23" s="48">
        <v>20</v>
      </c>
      <c r="BK23" s="49">
        <v>95.23809523809524</v>
      </c>
      <c r="BL23" s="48">
        <v>21</v>
      </c>
    </row>
    <row r="24" spans="1:64" ht="15">
      <c r="A24" s="64" t="s">
        <v>225</v>
      </c>
      <c r="B24" s="64" t="s">
        <v>225</v>
      </c>
      <c r="C24" s="65" t="s">
        <v>2404</v>
      </c>
      <c r="D24" s="66">
        <v>10</v>
      </c>
      <c r="E24" s="67" t="s">
        <v>136</v>
      </c>
      <c r="F24" s="68">
        <v>12</v>
      </c>
      <c r="G24" s="65"/>
      <c r="H24" s="69"/>
      <c r="I24" s="70"/>
      <c r="J24" s="70"/>
      <c r="K24" s="34" t="s">
        <v>65</v>
      </c>
      <c r="L24" s="77">
        <v>24</v>
      </c>
      <c r="M24" s="77"/>
      <c r="N24" s="72"/>
      <c r="O24" s="79" t="s">
        <v>176</v>
      </c>
      <c r="P24" s="81">
        <v>43668.59444444445</v>
      </c>
      <c r="Q24" s="79" t="s">
        <v>337</v>
      </c>
      <c r="R24" s="79" t="s">
        <v>417</v>
      </c>
      <c r="S24" s="79" t="s">
        <v>471</v>
      </c>
      <c r="T24" s="79" t="s">
        <v>498</v>
      </c>
      <c r="U24" s="79"/>
      <c r="V24" s="83" t="s">
        <v>556</v>
      </c>
      <c r="W24" s="81">
        <v>43668.59444444445</v>
      </c>
      <c r="X24" s="83" t="s">
        <v>634</v>
      </c>
      <c r="Y24" s="79"/>
      <c r="Z24" s="79"/>
      <c r="AA24" s="85" t="s">
        <v>756</v>
      </c>
      <c r="AB24" s="79"/>
      <c r="AC24" s="79" t="b">
        <v>0</v>
      </c>
      <c r="AD24" s="79">
        <v>1</v>
      </c>
      <c r="AE24" s="85" t="s">
        <v>866</v>
      </c>
      <c r="AF24" s="79" t="b">
        <v>0</v>
      </c>
      <c r="AG24" s="79" t="s">
        <v>871</v>
      </c>
      <c r="AH24" s="79"/>
      <c r="AI24" s="85" t="s">
        <v>866</v>
      </c>
      <c r="AJ24" s="79" t="b">
        <v>0</v>
      </c>
      <c r="AK24" s="79">
        <v>1</v>
      </c>
      <c r="AL24" s="85" t="s">
        <v>866</v>
      </c>
      <c r="AM24" s="79" t="s">
        <v>886</v>
      </c>
      <c r="AN24" s="79" t="b">
        <v>0</v>
      </c>
      <c r="AO24" s="85" t="s">
        <v>756</v>
      </c>
      <c r="AP24" s="79" t="s">
        <v>176</v>
      </c>
      <c r="AQ24" s="79">
        <v>0</v>
      </c>
      <c r="AR24" s="79">
        <v>0</v>
      </c>
      <c r="AS24" s="79"/>
      <c r="AT24" s="79"/>
      <c r="AU24" s="79"/>
      <c r="AV24" s="79"/>
      <c r="AW24" s="79"/>
      <c r="AX24" s="79"/>
      <c r="AY24" s="79"/>
      <c r="AZ24" s="79"/>
      <c r="BA24">
        <v>2</v>
      </c>
      <c r="BB24" s="78" t="str">
        <f>REPLACE(INDEX(GroupVertices[Group],MATCH(Edges[[#This Row],[Vertex 1]],GroupVertices[Vertex],0)),1,1,"")</f>
        <v>13</v>
      </c>
      <c r="BC24" s="78" t="str">
        <f>REPLACE(INDEX(GroupVertices[Group],MATCH(Edges[[#This Row],[Vertex 2]],GroupVertices[Vertex],0)),1,1,"")</f>
        <v>13</v>
      </c>
      <c r="BD24" s="48">
        <v>2</v>
      </c>
      <c r="BE24" s="49">
        <v>6.25</v>
      </c>
      <c r="BF24" s="48">
        <v>0</v>
      </c>
      <c r="BG24" s="49">
        <v>0</v>
      </c>
      <c r="BH24" s="48">
        <v>0</v>
      </c>
      <c r="BI24" s="49">
        <v>0</v>
      </c>
      <c r="BJ24" s="48">
        <v>30</v>
      </c>
      <c r="BK24" s="49">
        <v>93.75</v>
      </c>
      <c r="BL24" s="48">
        <v>32</v>
      </c>
    </row>
    <row r="25" spans="1:64" ht="15">
      <c r="A25" s="64" t="s">
        <v>225</v>
      </c>
      <c r="B25" s="64" t="s">
        <v>225</v>
      </c>
      <c r="C25" s="65" t="s">
        <v>2404</v>
      </c>
      <c r="D25" s="66">
        <v>10</v>
      </c>
      <c r="E25" s="67" t="s">
        <v>136</v>
      </c>
      <c r="F25" s="68">
        <v>12</v>
      </c>
      <c r="G25" s="65"/>
      <c r="H25" s="69"/>
      <c r="I25" s="70"/>
      <c r="J25" s="70"/>
      <c r="K25" s="34" t="s">
        <v>65</v>
      </c>
      <c r="L25" s="77">
        <v>25</v>
      </c>
      <c r="M25" s="77"/>
      <c r="N25" s="72"/>
      <c r="O25" s="79" t="s">
        <v>176</v>
      </c>
      <c r="P25" s="81">
        <v>43671.605671296296</v>
      </c>
      <c r="Q25" s="79" t="s">
        <v>338</v>
      </c>
      <c r="R25" s="83" t="s">
        <v>418</v>
      </c>
      <c r="S25" s="79" t="s">
        <v>467</v>
      </c>
      <c r="T25" s="79" t="s">
        <v>499</v>
      </c>
      <c r="U25" s="79"/>
      <c r="V25" s="83" t="s">
        <v>556</v>
      </c>
      <c r="W25" s="81">
        <v>43671.605671296296</v>
      </c>
      <c r="X25" s="83" t="s">
        <v>635</v>
      </c>
      <c r="Y25" s="79"/>
      <c r="Z25" s="79"/>
      <c r="AA25" s="85" t="s">
        <v>757</v>
      </c>
      <c r="AB25" s="79"/>
      <c r="AC25" s="79" t="b">
        <v>0</v>
      </c>
      <c r="AD25" s="79">
        <v>0</v>
      </c>
      <c r="AE25" s="85" t="s">
        <v>866</v>
      </c>
      <c r="AF25" s="79" t="b">
        <v>0</v>
      </c>
      <c r="AG25" s="79" t="s">
        <v>871</v>
      </c>
      <c r="AH25" s="79"/>
      <c r="AI25" s="85" t="s">
        <v>866</v>
      </c>
      <c r="AJ25" s="79" t="b">
        <v>0</v>
      </c>
      <c r="AK25" s="79">
        <v>0</v>
      </c>
      <c r="AL25" s="85" t="s">
        <v>866</v>
      </c>
      <c r="AM25" s="79" t="s">
        <v>886</v>
      </c>
      <c r="AN25" s="79" t="b">
        <v>1</v>
      </c>
      <c r="AO25" s="85" t="s">
        <v>757</v>
      </c>
      <c r="AP25" s="79" t="s">
        <v>176</v>
      </c>
      <c r="AQ25" s="79">
        <v>0</v>
      </c>
      <c r="AR25" s="79">
        <v>0</v>
      </c>
      <c r="AS25" s="79"/>
      <c r="AT25" s="79"/>
      <c r="AU25" s="79"/>
      <c r="AV25" s="79"/>
      <c r="AW25" s="79"/>
      <c r="AX25" s="79"/>
      <c r="AY25" s="79"/>
      <c r="AZ25" s="79"/>
      <c r="BA25">
        <v>2</v>
      </c>
      <c r="BB25" s="78" t="str">
        <f>REPLACE(INDEX(GroupVertices[Group],MATCH(Edges[[#This Row],[Vertex 1]],GroupVertices[Vertex],0)),1,1,"")</f>
        <v>13</v>
      </c>
      <c r="BC25" s="78" t="str">
        <f>REPLACE(INDEX(GroupVertices[Group],MATCH(Edges[[#This Row],[Vertex 2]],GroupVertices[Vertex],0)),1,1,"")</f>
        <v>13</v>
      </c>
      <c r="BD25" s="48">
        <v>1</v>
      </c>
      <c r="BE25" s="49">
        <v>5.2631578947368425</v>
      </c>
      <c r="BF25" s="48">
        <v>0</v>
      </c>
      <c r="BG25" s="49">
        <v>0</v>
      </c>
      <c r="BH25" s="48">
        <v>0</v>
      </c>
      <c r="BI25" s="49">
        <v>0</v>
      </c>
      <c r="BJ25" s="48">
        <v>18</v>
      </c>
      <c r="BK25" s="49">
        <v>94.73684210526316</v>
      </c>
      <c r="BL25" s="48">
        <v>19</v>
      </c>
    </row>
    <row r="26" spans="1:64" ht="15">
      <c r="A26" s="64" t="s">
        <v>226</v>
      </c>
      <c r="B26" s="64" t="s">
        <v>225</v>
      </c>
      <c r="C26" s="65" t="s">
        <v>2403</v>
      </c>
      <c r="D26" s="66">
        <v>3</v>
      </c>
      <c r="E26" s="67" t="s">
        <v>132</v>
      </c>
      <c r="F26" s="68">
        <v>35</v>
      </c>
      <c r="G26" s="65"/>
      <c r="H26" s="69"/>
      <c r="I26" s="70"/>
      <c r="J26" s="70"/>
      <c r="K26" s="34" t="s">
        <v>65</v>
      </c>
      <c r="L26" s="77">
        <v>26</v>
      </c>
      <c r="M26" s="77"/>
      <c r="N26" s="72"/>
      <c r="O26" s="79" t="s">
        <v>321</v>
      </c>
      <c r="P26" s="81">
        <v>43671.611226851855</v>
      </c>
      <c r="Q26" s="79" t="s">
        <v>339</v>
      </c>
      <c r="R26" s="79"/>
      <c r="S26" s="79"/>
      <c r="T26" s="79" t="s">
        <v>499</v>
      </c>
      <c r="U26" s="79"/>
      <c r="V26" s="83" t="s">
        <v>557</v>
      </c>
      <c r="W26" s="81">
        <v>43671.611226851855</v>
      </c>
      <c r="X26" s="83" t="s">
        <v>636</v>
      </c>
      <c r="Y26" s="79"/>
      <c r="Z26" s="79"/>
      <c r="AA26" s="85" t="s">
        <v>758</v>
      </c>
      <c r="AB26" s="79"/>
      <c r="AC26" s="79" t="b">
        <v>0</v>
      </c>
      <c r="AD26" s="79">
        <v>0</v>
      </c>
      <c r="AE26" s="85" t="s">
        <v>866</v>
      </c>
      <c r="AF26" s="79" t="b">
        <v>0</v>
      </c>
      <c r="AG26" s="79" t="s">
        <v>871</v>
      </c>
      <c r="AH26" s="79"/>
      <c r="AI26" s="85" t="s">
        <v>866</v>
      </c>
      <c r="AJ26" s="79" t="b">
        <v>0</v>
      </c>
      <c r="AK26" s="79">
        <v>1</v>
      </c>
      <c r="AL26" s="85" t="s">
        <v>757</v>
      </c>
      <c r="AM26" s="79" t="s">
        <v>887</v>
      </c>
      <c r="AN26" s="79" t="b">
        <v>0</v>
      </c>
      <c r="AO26" s="85" t="s">
        <v>757</v>
      </c>
      <c r="AP26" s="79" t="s">
        <v>176</v>
      </c>
      <c r="AQ26" s="79">
        <v>0</v>
      </c>
      <c r="AR26" s="79">
        <v>0</v>
      </c>
      <c r="AS26" s="79"/>
      <c r="AT26" s="79"/>
      <c r="AU26" s="79"/>
      <c r="AV26" s="79"/>
      <c r="AW26" s="79"/>
      <c r="AX26" s="79"/>
      <c r="AY26" s="79"/>
      <c r="AZ26" s="79"/>
      <c r="BA26">
        <v>1</v>
      </c>
      <c r="BB26" s="78" t="str">
        <f>REPLACE(INDEX(GroupVertices[Group],MATCH(Edges[[#This Row],[Vertex 1]],GroupVertices[Vertex],0)),1,1,"")</f>
        <v>13</v>
      </c>
      <c r="BC26" s="78" t="str">
        <f>REPLACE(INDEX(GroupVertices[Group],MATCH(Edges[[#This Row],[Vertex 2]],GroupVertices[Vertex],0)),1,1,"")</f>
        <v>13</v>
      </c>
      <c r="BD26" s="48">
        <v>1</v>
      </c>
      <c r="BE26" s="49">
        <v>4.545454545454546</v>
      </c>
      <c r="BF26" s="48">
        <v>0</v>
      </c>
      <c r="BG26" s="49">
        <v>0</v>
      </c>
      <c r="BH26" s="48">
        <v>0</v>
      </c>
      <c r="BI26" s="49">
        <v>0</v>
      </c>
      <c r="BJ26" s="48">
        <v>21</v>
      </c>
      <c r="BK26" s="49">
        <v>95.45454545454545</v>
      </c>
      <c r="BL26" s="48">
        <v>22</v>
      </c>
    </row>
    <row r="27" spans="1:64" ht="15">
      <c r="A27" s="64" t="s">
        <v>227</v>
      </c>
      <c r="B27" s="64" t="s">
        <v>301</v>
      </c>
      <c r="C27" s="65" t="s">
        <v>2403</v>
      </c>
      <c r="D27" s="66">
        <v>3</v>
      </c>
      <c r="E27" s="67" t="s">
        <v>132</v>
      </c>
      <c r="F27" s="68">
        <v>35</v>
      </c>
      <c r="G27" s="65"/>
      <c r="H27" s="69"/>
      <c r="I27" s="70"/>
      <c r="J27" s="70"/>
      <c r="K27" s="34" t="s">
        <v>65</v>
      </c>
      <c r="L27" s="77">
        <v>27</v>
      </c>
      <c r="M27" s="77"/>
      <c r="N27" s="72"/>
      <c r="O27" s="79" t="s">
        <v>321</v>
      </c>
      <c r="P27" s="81">
        <v>43668.93283564815</v>
      </c>
      <c r="Q27" s="79" t="s">
        <v>331</v>
      </c>
      <c r="R27" s="79"/>
      <c r="S27" s="79"/>
      <c r="T27" s="79" t="s">
        <v>492</v>
      </c>
      <c r="U27" s="79"/>
      <c r="V27" s="83" t="s">
        <v>558</v>
      </c>
      <c r="W27" s="81">
        <v>43668.93283564815</v>
      </c>
      <c r="X27" s="83" t="s">
        <v>637</v>
      </c>
      <c r="Y27" s="79"/>
      <c r="Z27" s="79"/>
      <c r="AA27" s="85" t="s">
        <v>759</v>
      </c>
      <c r="AB27" s="79"/>
      <c r="AC27" s="79" t="b">
        <v>0</v>
      </c>
      <c r="AD27" s="79">
        <v>0</v>
      </c>
      <c r="AE27" s="85" t="s">
        <v>866</v>
      </c>
      <c r="AF27" s="79" t="b">
        <v>1</v>
      </c>
      <c r="AG27" s="79" t="s">
        <v>872</v>
      </c>
      <c r="AH27" s="79"/>
      <c r="AI27" s="85" t="s">
        <v>874</v>
      </c>
      <c r="AJ27" s="79" t="b">
        <v>0</v>
      </c>
      <c r="AK27" s="79">
        <v>2</v>
      </c>
      <c r="AL27" s="85" t="s">
        <v>760</v>
      </c>
      <c r="AM27" s="79" t="s">
        <v>879</v>
      </c>
      <c r="AN27" s="79" t="b">
        <v>0</v>
      </c>
      <c r="AO27" s="85" t="s">
        <v>760</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c r="BE27" s="49"/>
      <c r="BF27" s="48"/>
      <c r="BG27" s="49"/>
      <c r="BH27" s="48"/>
      <c r="BI27" s="49"/>
      <c r="BJ27" s="48"/>
      <c r="BK27" s="49"/>
      <c r="BL27" s="48"/>
    </row>
    <row r="28" spans="1:64" ht="15">
      <c r="A28" s="64" t="s">
        <v>227</v>
      </c>
      <c r="B28" s="64" t="s">
        <v>302</v>
      </c>
      <c r="C28" s="65" t="s">
        <v>2403</v>
      </c>
      <c r="D28" s="66">
        <v>3</v>
      </c>
      <c r="E28" s="67" t="s">
        <v>132</v>
      </c>
      <c r="F28" s="68">
        <v>35</v>
      </c>
      <c r="G28" s="65"/>
      <c r="H28" s="69"/>
      <c r="I28" s="70"/>
      <c r="J28" s="70"/>
      <c r="K28" s="34" t="s">
        <v>65</v>
      </c>
      <c r="L28" s="77">
        <v>28</v>
      </c>
      <c r="M28" s="77"/>
      <c r="N28" s="72"/>
      <c r="O28" s="79" t="s">
        <v>321</v>
      </c>
      <c r="P28" s="81">
        <v>43668.93283564815</v>
      </c>
      <c r="Q28" s="79" t="s">
        <v>331</v>
      </c>
      <c r="R28" s="79"/>
      <c r="S28" s="79"/>
      <c r="T28" s="79" t="s">
        <v>492</v>
      </c>
      <c r="U28" s="79"/>
      <c r="V28" s="83" t="s">
        <v>558</v>
      </c>
      <c r="W28" s="81">
        <v>43668.93283564815</v>
      </c>
      <c r="X28" s="83" t="s">
        <v>637</v>
      </c>
      <c r="Y28" s="79"/>
      <c r="Z28" s="79"/>
      <c r="AA28" s="85" t="s">
        <v>759</v>
      </c>
      <c r="AB28" s="79"/>
      <c r="AC28" s="79" t="b">
        <v>0</v>
      </c>
      <c r="AD28" s="79">
        <v>0</v>
      </c>
      <c r="AE28" s="85" t="s">
        <v>866</v>
      </c>
      <c r="AF28" s="79" t="b">
        <v>1</v>
      </c>
      <c r="AG28" s="79" t="s">
        <v>872</v>
      </c>
      <c r="AH28" s="79"/>
      <c r="AI28" s="85" t="s">
        <v>874</v>
      </c>
      <c r="AJ28" s="79" t="b">
        <v>0</v>
      </c>
      <c r="AK28" s="79">
        <v>2</v>
      </c>
      <c r="AL28" s="85" t="s">
        <v>760</v>
      </c>
      <c r="AM28" s="79" t="s">
        <v>879</v>
      </c>
      <c r="AN28" s="79" t="b">
        <v>0</v>
      </c>
      <c r="AO28" s="85" t="s">
        <v>760</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c r="BE28" s="49"/>
      <c r="BF28" s="48"/>
      <c r="BG28" s="49"/>
      <c r="BH28" s="48"/>
      <c r="BI28" s="49"/>
      <c r="BJ28" s="48"/>
      <c r="BK28" s="49"/>
      <c r="BL28" s="48"/>
    </row>
    <row r="29" spans="1:64" ht="15">
      <c r="A29" s="64" t="s">
        <v>227</v>
      </c>
      <c r="B29" s="64" t="s">
        <v>303</v>
      </c>
      <c r="C29" s="65" t="s">
        <v>2403</v>
      </c>
      <c r="D29" s="66">
        <v>3</v>
      </c>
      <c r="E29" s="67" t="s">
        <v>132</v>
      </c>
      <c r="F29" s="68">
        <v>35</v>
      </c>
      <c r="G29" s="65"/>
      <c r="H29" s="69"/>
      <c r="I29" s="70"/>
      <c r="J29" s="70"/>
      <c r="K29" s="34" t="s">
        <v>65</v>
      </c>
      <c r="L29" s="77">
        <v>29</v>
      </c>
      <c r="M29" s="77"/>
      <c r="N29" s="72"/>
      <c r="O29" s="79" t="s">
        <v>321</v>
      </c>
      <c r="P29" s="81">
        <v>43668.93283564815</v>
      </c>
      <c r="Q29" s="79" t="s">
        <v>331</v>
      </c>
      <c r="R29" s="79"/>
      <c r="S29" s="79"/>
      <c r="T29" s="79" t="s">
        <v>492</v>
      </c>
      <c r="U29" s="79"/>
      <c r="V29" s="83" t="s">
        <v>558</v>
      </c>
      <c r="W29" s="81">
        <v>43668.93283564815</v>
      </c>
      <c r="X29" s="83" t="s">
        <v>637</v>
      </c>
      <c r="Y29" s="79"/>
      <c r="Z29" s="79"/>
      <c r="AA29" s="85" t="s">
        <v>759</v>
      </c>
      <c r="AB29" s="79"/>
      <c r="AC29" s="79" t="b">
        <v>0</v>
      </c>
      <c r="AD29" s="79">
        <v>0</v>
      </c>
      <c r="AE29" s="85" t="s">
        <v>866</v>
      </c>
      <c r="AF29" s="79" t="b">
        <v>1</v>
      </c>
      <c r="AG29" s="79" t="s">
        <v>872</v>
      </c>
      <c r="AH29" s="79"/>
      <c r="AI29" s="85" t="s">
        <v>874</v>
      </c>
      <c r="AJ29" s="79" t="b">
        <v>0</v>
      </c>
      <c r="AK29" s="79">
        <v>2</v>
      </c>
      <c r="AL29" s="85" t="s">
        <v>760</v>
      </c>
      <c r="AM29" s="79" t="s">
        <v>879</v>
      </c>
      <c r="AN29" s="79" t="b">
        <v>0</v>
      </c>
      <c r="AO29" s="85" t="s">
        <v>760</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227</v>
      </c>
      <c r="B30" s="64" t="s">
        <v>304</v>
      </c>
      <c r="C30" s="65" t="s">
        <v>2403</v>
      </c>
      <c r="D30" s="66">
        <v>3</v>
      </c>
      <c r="E30" s="67" t="s">
        <v>132</v>
      </c>
      <c r="F30" s="68">
        <v>35</v>
      </c>
      <c r="G30" s="65"/>
      <c r="H30" s="69"/>
      <c r="I30" s="70"/>
      <c r="J30" s="70"/>
      <c r="K30" s="34" t="s">
        <v>65</v>
      </c>
      <c r="L30" s="77">
        <v>30</v>
      </c>
      <c r="M30" s="77"/>
      <c r="N30" s="72"/>
      <c r="O30" s="79" t="s">
        <v>321</v>
      </c>
      <c r="P30" s="81">
        <v>43668.93283564815</v>
      </c>
      <c r="Q30" s="79" t="s">
        <v>331</v>
      </c>
      <c r="R30" s="79"/>
      <c r="S30" s="79"/>
      <c r="T30" s="79" t="s">
        <v>492</v>
      </c>
      <c r="U30" s="79"/>
      <c r="V30" s="83" t="s">
        <v>558</v>
      </c>
      <c r="W30" s="81">
        <v>43668.93283564815</v>
      </c>
      <c r="X30" s="83" t="s">
        <v>637</v>
      </c>
      <c r="Y30" s="79"/>
      <c r="Z30" s="79"/>
      <c r="AA30" s="85" t="s">
        <v>759</v>
      </c>
      <c r="AB30" s="79"/>
      <c r="AC30" s="79" t="b">
        <v>0</v>
      </c>
      <c r="AD30" s="79">
        <v>0</v>
      </c>
      <c r="AE30" s="85" t="s">
        <v>866</v>
      </c>
      <c r="AF30" s="79" t="b">
        <v>1</v>
      </c>
      <c r="AG30" s="79" t="s">
        <v>872</v>
      </c>
      <c r="AH30" s="79"/>
      <c r="AI30" s="85" t="s">
        <v>874</v>
      </c>
      <c r="AJ30" s="79" t="b">
        <v>0</v>
      </c>
      <c r="AK30" s="79">
        <v>2</v>
      </c>
      <c r="AL30" s="85" t="s">
        <v>760</v>
      </c>
      <c r="AM30" s="79" t="s">
        <v>879</v>
      </c>
      <c r="AN30" s="79" t="b">
        <v>0</v>
      </c>
      <c r="AO30" s="85" t="s">
        <v>760</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c r="BE30" s="49"/>
      <c r="BF30" s="48"/>
      <c r="BG30" s="49"/>
      <c r="BH30" s="48"/>
      <c r="BI30" s="49"/>
      <c r="BJ30" s="48"/>
      <c r="BK30" s="49"/>
      <c r="BL30" s="48"/>
    </row>
    <row r="31" spans="1:64" ht="15">
      <c r="A31" s="64" t="s">
        <v>227</v>
      </c>
      <c r="B31" s="64" t="s">
        <v>305</v>
      </c>
      <c r="C31" s="65" t="s">
        <v>2403</v>
      </c>
      <c r="D31" s="66">
        <v>3</v>
      </c>
      <c r="E31" s="67" t="s">
        <v>132</v>
      </c>
      <c r="F31" s="68">
        <v>35</v>
      </c>
      <c r="G31" s="65"/>
      <c r="H31" s="69"/>
      <c r="I31" s="70"/>
      <c r="J31" s="70"/>
      <c r="K31" s="34" t="s">
        <v>65</v>
      </c>
      <c r="L31" s="77">
        <v>31</v>
      </c>
      <c r="M31" s="77"/>
      <c r="N31" s="72"/>
      <c r="O31" s="79" t="s">
        <v>321</v>
      </c>
      <c r="P31" s="81">
        <v>43668.93283564815</v>
      </c>
      <c r="Q31" s="79" t="s">
        <v>331</v>
      </c>
      <c r="R31" s="79"/>
      <c r="S31" s="79"/>
      <c r="T31" s="79" t="s">
        <v>492</v>
      </c>
      <c r="U31" s="79"/>
      <c r="V31" s="83" t="s">
        <v>558</v>
      </c>
      <c r="W31" s="81">
        <v>43668.93283564815</v>
      </c>
      <c r="X31" s="83" t="s">
        <v>637</v>
      </c>
      <c r="Y31" s="79"/>
      <c r="Z31" s="79"/>
      <c r="AA31" s="85" t="s">
        <v>759</v>
      </c>
      <c r="AB31" s="79"/>
      <c r="AC31" s="79" t="b">
        <v>0</v>
      </c>
      <c r="AD31" s="79">
        <v>0</v>
      </c>
      <c r="AE31" s="85" t="s">
        <v>866</v>
      </c>
      <c r="AF31" s="79" t="b">
        <v>1</v>
      </c>
      <c r="AG31" s="79" t="s">
        <v>872</v>
      </c>
      <c r="AH31" s="79"/>
      <c r="AI31" s="85" t="s">
        <v>874</v>
      </c>
      <c r="AJ31" s="79" t="b">
        <v>0</v>
      </c>
      <c r="AK31" s="79">
        <v>2</v>
      </c>
      <c r="AL31" s="85" t="s">
        <v>760</v>
      </c>
      <c r="AM31" s="79" t="s">
        <v>879</v>
      </c>
      <c r="AN31" s="79" t="b">
        <v>0</v>
      </c>
      <c r="AO31" s="85" t="s">
        <v>760</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c r="BE31" s="49"/>
      <c r="BF31" s="48"/>
      <c r="BG31" s="49"/>
      <c r="BH31" s="48"/>
      <c r="BI31" s="49"/>
      <c r="BJ31" s="48"/>
      <c r="BK31" s="49"/>
      <c r="BL31" s="48"/>
    </row>
    <row r="32" spans="1:64" ht="15">
      <c r="A32" s="64" t="s">
        <v>227</v>
      </c>
      <c r="B32" s="64" t="s">
        <v>228</v>
      </c>
      <c r="C32" s="65" t="s">
        <v>2403</v>
      </c>
      <c r="D32" s="66">
        <v>3</v>
      </c>
      <c r="E32" s="67" t="s">
        <v>132</v>
      </c>
      <c r="F32" s="68">
        <v>35</v>
      </c>
      <c r="G32" s="65"/>
      <c r="H32" s="69"/>
      <c r="I32" s="70"/>
      <c r="J32" s="70"/>
      <c r="K32" s="34" t="s">
        <v>66</v>
      </c>
      <c r="L32" s="77">
        <v>32</v>
      </c>
      <c r="M32" s="77"/>
      <c r="N32" s="72"/>
      <c r="O32" s="79" t="s">
        <v>321</v>
      </c>
      <c r="P32" s="81">
        <v>43668.93283564815</v>
      </c>
      <c r="Q32" s="79" t="s">
        <v>331</v>
      </c>
      <c r="R32" s="79"/>
      <c r="S32" s="79"/>
      <c r="T32" s="79" t="s">
        <v>492</v>
      </c>
      <c r="U32" s="79"/>
      <c r="V32" s="83" t="s">
        <v>558</v>
      </c>
      <c r="W32" s="81">
        <v>43668.93283564815</v>
      </c>
      <c r="X32" s="83" t="s">
        <v>637</v>
      </c>
      <c r="Y32" s="79"/>
      <c r="Z32" s="79"/>
      <c r="AA32" s="85" t="s">
        <v>759</v>
      </c>
      <c r="AB32" s="79"/>
      <c r="AC32" s="79" t="b">
        <v>0</v>
      </c>
      <c r="AD32" s="79">
        <v>0</v>
      </c>
      <c r="AE32" s="85" t="s">
        <v>866</v>
      </c>
      <c r="AF32" s="79" t="b">
        <v>1</v>
      </c>
      <c r="AG32" s="79" t="s">
        <v>872</v>
      </c>
      <c r="AH32" s="79"/>
      <c r="AI32" s="85" t="s">
        <v>874</v>
      </c>
      <c r="AJ32" s="79" t="b">
        <v>0</v>
      </c>
      <c r="AK32" s="79">
        <v>2</v>
      </c>
      <c r="AL32" s="85" t="s">
        <v>760</v>
      </c>
      <c r="AM32" s="79" t="s">
        <v>879</v>
      </c>
      <c r="AN32" s="79" t="b">
        <v>0</v>
      </c>
      <c r="AO32" s="85" t="s">
        <v>760</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v>0</v>
      </c>
      <c r="BE32" s="49">
        <v>0</v>
      </c>
      <c r="BF32" s="48">
        <v>0</v>
      </c>
      <c r="BG32" s="49">
        <v>0</v>
      </c>
      <c r="BH32" s="48">
        <v>0</v>
      </c>
      <c r="BI32" s="49">
        <v>0</v>
      </c>
      <c r="BJ32" s="48">
        <v>13</v>
      </c>
      <c r="BK32" s="49">
        <v>100</v>
      </c>
      <c r="BL32" s="48">
        <v>13</v>
      </c>
    </row>
    <row r="33" spans="1:64" ht="15">
      <c r="A33" s="64" t="s">
        <v>228</v>
      </c>
      <c r="B33" s="64" t="s">
        <v>227</v>
      </c>
      <c r="C33" s="65" t="s">
        <v>2403</v>
      </c>
      <c r="D33" s="66">
        <v>3</v>
      </c>
      <c r="E33" s="67" t="s">
        <v>132</v>
      </c>
      <c r="F33" s="68">
        <v>35</v>
      </c>
      <c r="G33" s="65"/>
      <c r="H33" s="69"/>
      <c r="I33" s="70"/>
      <c r="J33" s="70"/>
      <c r="K33" s="34" t="s">
        <v>66</v>
      </c>
      <c r="L33" s="77">
        <v>33</v>
      </c>
      <c r="M33" s="77"/>
      <c r="N33" s="72"/>
      <c r="O33" s="79" t="s">
        <v>321</v>
      </c>
      <c r="P33" s="81">
        <v>43668.88135416667</v>
      </c>
      <c r="Q33" s="79" t="s">
        <v>340</v>
      </c>
      <c r="R33" s="83" t="s">
        <v>419</v>
      </c>
      <c r="S33" s="79" t="s">
        <v>467</v>
      </c>
      <c r="T33" s="79" t="s">
        <v>492</v>
      </c>
      <c r="U33" s="79"/>
      <c r="V33" s="83" t="s">
        <v>559</v>
      </c>
      <c r="W33" s="81">
        <v>43668.88135416667</v>
      </c>
      <c r="X33" s="83" t="s">
        <v>638</v>
      </c>
      <c r="Y33" s="79"/>
      <c r="Z33" s="79"/>
      <c r="AA33" s="85" t="s">
        <v>760</v>
      </c>
      <c r="AB33" s="79"/>
      <c r="AC33" s="79" t="b">
        <v>0</v>
      </c>
      <c r="AD33" s="79">
        <v>0</v>
      </c>
      <c r="AE33" s="85" t="s">
        <v>866</v>
      </c>
      <c r="AF33" s="79" t="b">
        <v>1</v>
      </c>
      <c r="AG33" s="79" t="s">
        <v>872</v>
      </c>
      <c r="AH33" s="79"/>
      <c r="AI33" s="85" t="s">
        <v>874</v>
      </c>
      <c r="AJ33" s="79" t="b">
        <v>0</v>
      </c>
      <c r="AK33" s="79">
        <v>0</v>
      </c>
      <c r="AL33" s="85" t="s">
        <v>866</v>
      </c>
      <c r="AM33" s="79" t="s">
        <v>879</v>
      </c>
      <c r="AN33" s="79" t="b">
        <v>1</v>
      </c>
      <c r="AO33" s="85" t="s">
        <v>760</v>
      </c>
      <c r="AP33" s="79" t="s">
        <v>176</v>
      </c>
      <c r="AQ33" s="79">
        <v>0</v>
      </c>
      <c r="AR33" s="79">
        <v>0</v>
      </c>
      <c r="AS33" s="79" t="s">
        <v>896</v>
      </c>
      <c r="AT33" s="79" t="s">
        <v>897</v>
      </c>
      <c r="AU33" s="79" t="s">
        <v>898</v>
      </c>
      <c r="AV33" s="79" t="s">
        <v>899</v>
      </c>
      <c r="AW33" s="79" t="s">
        <v>900</v>
      </c>
      <c r="AX33" s="79" t="s">
        <v>901</v>
      </c>
      <c r="AY33" s="79" t="s">
        <v>902</v>
      </c>
      <c r="AZ33" s="83" t="s">
        <v>903</v>
      </c>
      <c r="BA33">
        <v>1</v>
      </c>
      <c r="BB33" s="78" t="str">
        <f>REPLACE(INDEX(GroupVertices[Group],MATCH(Edges[[#This Row],[Vertex 1]],GroupVertices[Vertex],0)),1,1,"")</f>
        <v>4</v>
      </c>
      <c r="BC33" s="78" t="str">
        <f>REPLACE(INDEX(GroupVertices[Group],MATCH(Edges[[#This Row],[Vertex 2]],GroupVertices[Vertex],0)),1,1,"")</f>
        <v>4</v>
      </c>
      <c r="BD33" s="48"/>
      <c r="BE33" s="49"/>
      <c r="BF33" s="48"/>
      <c r="BG33" s="49"/>
      <c r="BH33" s="48"/>
      <c r="BI33" s="49"/>
      <c r="BJ33" s="48"/>
      <c r="BK33" s="49"/>
      <c r="BL33" s="48"/>
    </row>
    <row r="34" spans="1:64" ht="15">
      <c r="A34" s="64" t="s">
        <v>228</v>
      </c>
      <c r="B34" s="64" t="s">
        <v>301</v>
      </c>
      <c r="C34" s="65" t="s">
        <v>2403</v>
      </c>
      <c r="D34" s="66">
        <v>3</v>
      </c>
      <c r="E34" s="67" t="s">
        <v>132</v>
      </c>
      <c r="F34" s="68">
        <v>35</v>
      </c>
      <c r="G34" s="65"/>
      <c r="H34" s="69"/>
      <c r="I34" s="70"/>
      <c r="J34" s="70"/>
      <c r="K34" s="34" t="s">
        <v>65</v>
      </c>
      <c r="L34" s="77">
        <v>34</v>
      </c>
      <c r="M34" s="77"/>
      <c r="N34" s="72"/>
      <c r="O34" s="79" t="s">
        <v>321</v>
      </c>
      <c r="P34" s="81">
        <v>43668.88135416667</v>
      </c>
      <c r="Q34" s="79" t="s">
        <v>340</v>
      </c>
      <c r="R34" s="83" t="s">
        <v>419</v>
      </c>
      <c r="S34" s="79" t="s">
        <v>467</v>
      </c>
      <c r="T34" s="79" t="s">
        <v>492</v>
      </c>
      <c r="U34" s="79"/>
      <c r="V34" s="83" t="s">
        <v>559</v>
      </c>
      <c r="W34" s="81">
        <v>43668.88135416667</v>
      </c>
      <c r="X34" s="83" t="s">
        <v>638</v>
      </c>
      <c r="Y34" s="79"/>
      <c r="Z34" s="79"/>
      <c r="AA34" s="85" t="s">
        <v>760</v>
      </c>
      <c r="AB34" s="79"/>
      <c r="AC34" s="79" t="b">
        <v>0</v>
      </c>
      <c r="AD34" s="79">
        <v>0</v>
      </c>
      <c r="AE34" s="85" t="s">
        <v>866</v>
      </c>
      <c r="AF34" s="79" t="b">
        <v>1</v>
      </c>
      <c r="AG34" s="79" t="s">
        <v>872</v>
      </c>
      <c r="AH34" s="79"/>
      <c r="AI34" s="85" t="s">
        <v>874</v>
      </c>
      <c r="AJ34" s="79" t="b">
        <v>0</v>
      </c>
      <c r="AK34" s="79">
        <v>0</v>
      </c>
      <c r="AL34" s="85" t="s">
        <v>866</v>
      </c>
      <c r="AM34" s="79" t="s">
        <v>879</v>
      </c>
      <c r="AN34" s="79" t="b">
        <v>1</v>
      </c>
      <c r="AO34" s="85" t="s">
        <v>760</v>
      </c>
      <c r="AP34" s="79" t="s">
        <v>176</v>
      </c>
      <c r="AQ34" s="79">
        <v>0</v>
      </c>
      <c r="AR34" s="79">
        <v>0</v>
      </c>
      <c r="AS34" s="79" t="s">
        <v>896</v>
      </c>
      <c r="AT34" s="79" t="s">
        <v>897</v>
      </c>
      <c r="AU34" s="79" t="s">
        <v>898</v>
      </c>
      <c r="AV34" s="79" t="s">
        <v>899</v>
      </c>
      <c r="AW34" s="79" t="s">
        <v>900</v>
      </c>
      <c r="AX34" s="79" t="s">
        <v>901</v>
      </c>
      <c r="AY34" s="79" t="s">
        <v>902</v>
      </c>
      <c r="AZ34" s="83" t="s">
        <v>903</v>
      </c>
      <c r="BA34">
        <v>1</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228</v>
      </c>
      <c r="B35" s="64" t="s">
        <v>302</v>
      </c>
      <c r="C35" s="65" t="s">
        <v>2403</v>
      </c>
      <c r="D35" s="66">
        <v>3</v>
      </c>
      <c r="E35" s="67" t="s">
        <v>132</v>
      </c>
      <c r="F35" s="68">
        <v>35</v>
      </c>
      <c r="G35" s="65"/>
      <c r="H35" s="69"/>
      <c r="I35" s="70"/>
      <c r="J35" s="70"/>
      <c r="K35" s="34" t="s">
        <v>65</v>
      </c>
      <c r="L35" s="77">
        <v>35</v>
      </c>
      <c r="M35" s="77"/>
      <c r="N35" s="72"/>
      <c r="O35" s="79" t="s">
        <v>321</v>
      </c>
      <c r="P35" s="81">
        <v>43668.88135416667</v>
      </c>
      <c r="Q35" s="79" t="s">
        <v>340</v>
      </c>
      <c r="R35" s="83" t="s">
        <v>419</v>
      </c>
      <c r="S35" s="79" t="s">
        <v>467</v>
      </c>
      <c r="T35" s="79" t="s">
        <v>492</v>
      </c>
      <c r="U35" s="79"/>
      <c r="V35" s="83" t="s">
        <v>559</v>
      </c>
      <c r="W35" s="81">
        <v>43668.88135416667</v>
      </c>
      <c r="X35" s="83" t="s">
        <v>638</v>
      </c>
      <c r="Y35" s="79"/>
      <c r="Z35" s="79"/>
      <c r="AA35" s="85" t="s">
        <v>760</v>
      </c>
      <c r="AB35" s="79"/>
      <c r="AC35" s="79" t="b">
        <v>0</v>
      </c>
      <c r="AD35" s="79">
        <v>0</v>
      </c>
      <c r="AE35" s="85" t="s">
        <v>866</v>
      </c>
      <c r="AF35" s="79" t="b">
        <v>1</v>
      </c>
      <c r="AG35" s="79" t="s">
        <v>872</v>
      </c>
      <c r="AH35" s="79"/>
      <c r="AI35" s="85" t="s">
        <v>874</v>
      </c>
      <c r="AJ35" s="79" t="b">
        <v>0</v>
      </c>
      <c r="AK35" s="79">
        <v>0</v>
      </c>
      <c r="AL35" s="85" t="s">
        <v>866</v>
      </c>
      <c r="AM35" s="79" t="s">
        <v>879</v>
      </c>
      <c r="AN35" s="79" t="b">
        <v>1</v>
      </c>
      <c r="AO35" s="85" t="s">
        <v>760</v>
      </c>
      <c r="AP35" s="79" t="s">
        <v>176</v>
      </c>
      <c r="AQ35" s="79">
        <v>0</v>
      </c>
      <c r="AR35" s="79">
        <v>0</v>
      </c>
      <c r="AS35" s="79" t="s">
        <v>896</v>
      </c>
      <c r="AT35" s="79" t="s">
        <v>897</v>
      </c>
      <c r="AU35" s="79" t="s">
        <v>898</v>
      </c>
      <c r="AV35" s="79" t="s">
        <v>899</v>
      </c>
      <c r="AW35" s="79" t="s">
        <v>900</v>
      </c>
      <c r="AX35" s="79" t="s">
        <v>901</v>
      </c>
      <c r="AY35" s="79" t="s">
        <v>902</v>
      </c>
      <c r="AZ35" s="83" t="s">
        <v>903</v>
      </c>
      <c r="BA35">
        <v>1</v>
      </c>
      <c r="BB35" s="78" t="str">
        <f>REPLACE(INDEX(GroupVertices[Group],MATCH(Edges[[#This Row],[Vertex 1]],GroupVertices[Vertex],0)),1,1,"")</f>
        <v>4</v>
      </c>
      <c r="BC35" s="78" t="str">
        <f>REPLACE(INDEX(GroupVertices[Group],MATCH(Edges[[#This Row],[Vertex 2]],GroupVertices[Vertex],0)),1,1,"")</f>
        <v>4</v>
      </c>
      <c r="BD35" s="48"/>
      <c r="BE35" s="49"/>
      <c r="BF35" s="48"/>
      <c r="BG35" s="49"/>
      <c r="BH35" s="48"/>
      <c r="BI35" s="49"/>
      <c r="BJ35" s="48"/>
      <c r="BK35" s="49"/>
      <c r="BL35" s="48"/>
    </row>
    <row r="36" spans="1:64" ht="15">
      <c r="A36" s="64" t="s">
        <v>228</v>
      </c>
      <c r="B36" s="64" t="s">
        <v>303</v>
      </c>
      <c r="C36" s="65" t="s">
        <v>2403</v>
      </c>
      <c r="D36" s="66">
        <v>3</v>
      </c>
      <c r="E36" s="67" t="s">
        <v>132</v>
      </c>
      <c r="F36" s="68">
        <v>35</v>
      </c>
      <c r="G36" s="65"/>
      <c r="H36" s="69"/>
      <c r="I36" s="70"/>
      <c r="J36" s="70"/>
      <c r="K36" s="34" t="s">
        <v>65</v>
      </c>
      <c r="L36" s="77">
        <v>36</v>
      </c>
      <c r="M36" s="77"/>
      <c r="N36" s="72"/>
      <c r="O36" s="79" t="s">
        <v>321</v>
      </c>
      <c r="P36" s="81">
        <v>43668.88135416667</v>
      </c>
      <c r="Q36" s="79" t="s">
        <v>340</v>
      </c>
      <c r="R36" s="83" t="s">
        <v>419</v>
      </c>
      <c r="S36" s="79" t="s">
        <v>467</v>
      </c>
      <c r="T36" s="79" t="s">
        <v>492</v>
      </c>
      <c r="U36" s="79"/>
      <c r="V36" s="83" t="s">
        <v>559</v>
      </c>
      <c r="W36" s="81">
        <v>43668.88135416667</v>
      </c>
      <c r="X36" s="83" t="s">
        <v>638</v>
      </c>
      <c r="Y36" s="79"/>
      <c r="Z36" s="79"/>
      <c r="AA36" s="85" t="s">
        <v>760</v>
      </c>
      <c r="AB36" s="79"/>
      <c r="AC36" s="79" t="b">
        <v>0</v>
      </c>
      <c r="AD36" s="79">
        <v>0</v>
      </c>
      <c r="AE36" s="85" t="s">
        <v>866</v>
      </c>
      <c r="AF36" s="79" t="b">
        <v>1</v>
      </c>
      <c r="AG36" s="79" t="s">
        <v>872</v>
      </c>
      <c r="AH36" s="79"/>
      <c r="AI36" s="85" t="s">
        <v>874</v>
      </c>
      <c r="AJ36" s="79" t="b">
        <v>0</v>
      </c>
      <c r="AK36" s="79">
        <v>0</v>
      </c>
      <c r="AL36" s="85" t="s">
        <v>866</v>
      </c>
      <c r="AM36" s="79" t="s">
        <v>879</v>
      </c>
      <c r="AN36" s="79" t="b">
        <v>1</v>
      </c>
      <c r="AO36" s="85" t="s">
        <v>760</v>
      </c>
      <c r="AP36" s="79" t="s">
        <v>176</v>
      </c>
      <c r="AQ36" s="79">
        <v>0</v>
      </c>
      <c r="AR36" s="79">
        <v>0</v>
      </c>
      <c r="AS36" s="79" t="s">
        <v>896</v>
      </c>
      <c r="AT36" s="79" t="s">
        <v>897</v>
      </c>
      <c r="AU36" s="79" t="s">
        <v>898</v>
      </c>
      <c r="AV36" s="79" t="s">
        <v>899</v>
      </c>
      <c r="AW36" s="79" t="s">
        <v>900</v>
      </c>
      <c r="AX36" s="79" t="s">
        <v>901</v>
      </c>
      <c r="AY36" s="79" t="s">
        <v>902</v>
      </c>
      <c r="AZ36" s="83" t="s">
        <v>903</v>
      </c>
      <c r="BA36">
        <v>1</v>
      </c>
      <c r="BB36" s="78" t="str">
        <f>REPLACE(INDEX(GroupVertices[Group],MATCH(Edges[[#This Row],[Vertex 1]],GroupVertices[Vertex],0)),1,1,"")</f>
        <v>4</v>
      </c>
      <c r="BC36" s="78" t="str">
        <f>REPLACE(INDEX(GroupVertices[Group],MATCH(Edges[[#This Row],[Vertex 2]],GroupVertices[Vertex],0)),1,1,"")</f>
        <v>4</v>
      </c>
      <c r="BD36" s="48"/>
      <c r="BE36" s="49"/>
      <c r="BF36" s="48"/>
      <c r="BG36" s="49"/>
      <c r="BH36" s="48"/>
      <c r="BI36" s="49"/>
      <c r="BJ36" s="48"/>
      <c r="BK36" s="49"/>
      <c r="BL36" s="48"/>
    </row>
    <row r="37" spans="1:64" ht="15">
      <c r="A37" s="64" t="s">
        <v>228</v>
      </c>
      <c r="B37" s="64" t="s">
        <v>304</v>
      </c>
      <c r="C37" s="65" t="s">
        <v>2403</v>
      </c>
      <c r="D37" s="66">
        <v>3</v>
      </c>
      <c r="E37" s="67" t="s">
        <v>132</v>
      </c>
      <c r="F37" s="68">
        <v>35</v>
      </c>
      <c r="G37" s="65"/>
      <c r="H37" s="69"/>
      <c r="I37" s="70"/>
      <c r="J37" s="70"/>
      <c r="K37" s="34" t="s">
        <v>65</v>
      </c>
      <c r="L37" s="77">
        <v>37</v>
      </c>
      <c r="M37" s="77"/>
      <c r="N37" s="72"/>
      <c r="O37" s="79" t="s">
        <v>321</v>
      </c>
      <c r="P37" s="81">
        <v>43668.88135416667</v>
      </c>
      <c r="Q37" s="79" t="s">
        <v>340</v>
      </c>
      <c r="R37" s="83" t="s">
        <v>419</v>
      </c>
      <c r="S37" s="79" t="s">
        <v>467</v>
      </c>
      <c r="T37" s="79" t="s">
        <v>492</v>
      </c>
      <c r="U37" s="79"/>
      <c r="V37" s="83" t="s">
        <v>559</v>
      </c>
      <c r="W37" s="81">
        <v>43668.88135416667</v>
      </c>
      <c r="X37" s="83" t="s">
        <v>638</v>
      </c>
      <c r="Y37" s="79"/>
      <c r="Z37" s="79"/>
      <c r="AA37" s="85" t="s">
        <v>760</v>
      </c>
      <c r="AB37" s="79"/>
      <c r="AC37" s="79" t="b">
        <v>0</v>
      </c>
      <c r="AD37" s="79">
        <v>0</v>
      </c>
      <c r="AE37" s="85" t="s">
        <v>866</v>
      </c>
      <c r="AF37" s="79" t="b">
        <v>1</v>
      </c>
      <c r="AG37" s="79" t="s">
        <v>872</v>
      </c>
      <c r="AH37" s="79"/>
      <c r="AI37" s="85" t="s">
        <v>874</v>
      </c>
      <c r="AJ37" s="79" t="b">
        <v>0</v>
      </c>
      <c r="AK37" s="79">
        <v>0</v>
      </c>
      <c r="AL37" s="85" t="s">
        <v>866</v>
      </c>
      <c r="AM37" s="79" t="s">
        <v>879</v>
      </c>
      <c r="AN37" s="79" t="b">
        <v>1</v>
      </c>
      <c r="AO37" s="85" t="s">
        <v>760</v>
      </c>
      <c r="AP37" s="79" t="s">
        <v>176</v>
      </c>
      <c r="AQ37" s="79">
        <v>0</v>
      </c>
      <c r="AR37" s="79">
        <v>0</v>
      </c>
      <c r="AS37" s="79" t="s">
        <v>896</v>
      </c>
      <c r="AT37" s="79" t="s">
        <v>897</v>
      </c>
      <c r="AU37" s="79" t="s">
        <v>898</v>
      </c>
      <c r="AV37" s="79" t="s">
        <v>899</v>
      </c>
      <c r="AW37" s="79" t="s">
        <v>900</v>
      </c>
      <c r="AX37" s="79" t="s">
        <v>901</v>
      </c>
      <c r="AY37" s="79" t="s">
        <v>902</v>
      </c>
      <c r="AZ37" s="83" t="s">
        <v>903</v>
      </c>
      <c r="BA37">
        <v>1</v>
      </c>
      <c r="BB37" s="78" t="str">
        <f>REPLACE(INDEX(GroupVertices[Group],MATCH(Edges[[#This Row],[Vertex 1]],GroupVertices[Vertex],0)),1,1,"")</f>
        <v>4</v>
      </c>
      <c r="BC37" s="78" t="str">
        <f>REPLACE(INDEX(GroupVertices[Group],MATCH(Edges[[#This Row],[Vertex 2]],GroupVertices[Vertex],0)),1,1,"")</f>
        <v>4</v>
      </c>
      <c r="BD37" s="48"/>
      <c r="BE37" s="49"/>
      <c r="BF37" s="48"/>
      <c r="BG37" s="49"/>
      <c r="BH37" s="48"/>
      <c r="BI37" s="49"/>
      <c r="BJ37" s="48"/>
      <c r="BK37" s="49"/>
      <c r="BL37" s="48"/>
    </row>
    <row r="38" spans="1:64" ht="15">
      <c r="A38" s="64" t="s">
        <v>228</v>
      </c>
      <c r="B38" s="64" t="s">
        <v>305</v>
      </c>
      <c r="C38" s="65" t="s">
        <v>2403</v>
      </c>
      <c r="D38" s="66">
        <v>3</v>
      </c>
      <c r="E38" s="67" t="s">
        <v>132</v>
      </c>
      <c r="F38" s="68">
        <v>35</v>
      </c>
      <c r="G38" s="65"/>
      <c r="H38" s="69"/>
      <c r="I38" s="70"/>
      <c r="J38" s="70"/>
      <c r="K38" s="34" t="s">
        <v>65</v>
      </c>
      <c r="L38" s="77">
        <v>38</v>
      </c>
      <c r="M38" s="77"/>
      <c r="N38" s="72"/>
      <c r="O38" s="79" t="s">
        <v>321</v>
      </c>
      <c r="P38" s="81">
        <v>43668.88135416667</v>
      </c>
      <c r="Q38" s="79" t="s">
        <v>340</v>
      </c>
      <c r="R38" s="83" t="s">
        <v>419</v>
      </c>
      <c r="S38" s="79" t="s">
        <v>467</v>
      </c>
      <c r="T38" s="79" t="s">
        <v>492</v>
      </c>
      <c r="U38" s="79"/>
      <c r="V38" s="83" t="s">
        <v>559</v>
      </c>
      <c r="W38" s="81">
        <v>43668.88135416667</v>
      </c>
      <c r="X38" s="83" t="s">
        <v>638</v>
      </c>
      <c r="Y38" s="79"/>
      <c r="Z38" s="79"/>
      <c r="AA38" s="85" t="s">
        <v>760</v>
      </c>
      <c r="AB38" s="79"/>
      <c r="AC38" s="79" t="b">
        <v>0</v>
      </c>
      <c r="AD38" s="79">
        <v>0</v>
      </c>
      <c r="AE38" s="85" t="s">
        <v>866</v>
      </c>
      <c r="AF38" s="79" t="b">
        <v>1</v>
      </c>
      <c r="AG38" s="79" t="s">
        <v>872</v>
      </c>
      <c r="AH38" s="79"/>
      <c r="AI38" s="85" t="s">
        <v>874</v>
      </c>
      <c r="AJ38" s="79" t="b">
        <v>0</v>
      </c>
      <c r="AK38" s="79">
        <v>0</v>
      </c>
      <c r="AL38" s="85" t="s">
        <v>866</v>
      </c>
      <c r="AM38" s="79" t="s">
        <v>879</v>
      </c>
      <c r="AN38" s="79" t="b">
        <v>1</v>
      </c>
      <c r="AO38" s="85" t="s">
        <v>760</v>
      </c>
      <c r="AP38" s="79" t="s">
        <v>176</v>
      </c>
      <c r="AQ38" s="79">
        <v>0</v>
      </c>
      <c r="AR38" s="79">
        <v>0</v>
      </c>
      <c r="AS38" s="79" t="s">
        <v>896</v>
      </c>
      <c r="AT38" s="79" t="s">
        <v>897</v>
      </c>
      <c r="AU38" s="79" t="s">
        <v>898</v>
      </c>
      <c r="AV38" s="79" t="s">
        <v>899</v>
      </c>
      <c r="AW38" s="79" t="s">
        <v>900</v>
      </c>
      <c r="AX38" s="79" t="s">
        <v>901</v>
      </c>
      <c r="AY38" s="79" t="s">
        <v>902</v>
      </c>
      <c r="AZ38" s="83" t="s">
        <v>903</v>
      </c>
      <c r="BA38">
        <v>1</v>
      </c>
      <c r="BB38" s="78" t="str">
        <f>REPLACE(INDEX(GroupVertices[Group],MATCH(Edges[[#This Row],[Vertex 1]],GroupVertices[Vertex],0)),1,1,"")</f>
        <v>4</v>
      </c>
      <c r="BC38" s="78" t="str">
        <f>REPLACE(INDEX(GroupVertices[Group],MATCH(Edges[[#This Row],[Vertex 2]],GroupVertices[Vertex],0)),1,1,"")</f>
        <v>4</v>
      </c>
      <c r="BD38" s="48">
        <v>0</v>
      </c>
      <c r="BE38" s="49">
        <v>0</v>
      </c>
      <c r="BF38" s="48">
        <v>0</v>
      </c>
      <c r="BG38" s="49">
        <v>0</v>
      </c>
      <c r="BH38" s="48">
        <v>0</v>
      </c>
      <c r="BI38" s="49">
        <v>0</v>
      </c>
      <c r="BJ38" s="48">
        <v>10</v>
      </c>
      <c r="BK38" s="49">
        <v>100</v>
      </c>
      <c r="BL38" s="48">
        <v>10</v>
      </c>
    </row>
    <row r="39" spans="1:64" ht="15">
      <c r="A39" s="64" t="s">
        <v>228</v>
      </c>
      <c r="B39" s="64" t="s">
        <v>306</v>
      </c>
      <c r="C39" s="65" t="s">
        <v>2403</v>
      </c>
      <c r="D39" s="66">
        <v>3</v>
      </c>
      <c r="E39" s="67" t="s">
        <v>132</v>
      </c>
      <c r="F39" s="68">
        <v>35</v>
      </c>
      <c r="G39" s="65"/>
      <c r="H39" s="69"/>
      <c r="I39" s="70"/>
      <c r="J39" s="70"/>
      <c r="K39" s="34" t="s">
        <v>65</v>
      </c>
      <c r="L39" s="77">
        <v>39</v>
      </c>
      <c r="M39" s="77"/>
      <c r="N39" s="72"/>
      <c r="O39" s="79" t="s">
        <v>321</v>
      </c>
      <c r="P39" s="81">
        <v>43671.74040509259</v>
      </c>
      <c r="Q39" s="79" t="s">
        <v>341</v>
      </c>
      <c r="R39" s="83" t="s">
        <v>420</v>
      </c>
      <c r="S39" s="79" t="s">
        <v>467</v>
      </c>
      <c r="T39" s="79" t="s">
        <v>500</v>
      </c>
      <c r="U39" s="79"/>
      <c r="V39" s="83" t="s">
        <v>559</v>
      </c>
      <c r="W39" s="81">
        <v>43671.74040509259</v>
      </c>
      <c r="X39" s="83" t="s">
        <v>639</v>
      </c>
      <c r="Y39" s="79"/>
      <c r="Z39" s="79"/>
      <c r="AA39" s="85" t="s">
        <v>761</v>
      </c>
      <c r="AB39" s="79"/>
      <c r="AC39" s="79" t="b">
        <v>0</v>
      </c>
      <c r="AD39" s="79">
        <v>0</v>
      </c>
      <c r="AE39" s="85" t="s">
        <v>866</v>
      </c>
      <c r="AF39" s="79" t="b">
        <v>1</v>
      </c>
      <c r="AG39" s="79" t="s">
        <v>871</v>
      </c>
      <c r="AH39" s="79"/>
      <c r="AI39" s="85" t="s">
        <v>875</v>
      </c>
      <c r="AJ39" s="79" t="b">
        <v>0</v>
      </c>
      <c r="AK39" s="79">
        <v>0</v>
      </c>
      <c r="AL39" s="85" t="s">
        <v>866</v>
      </c>
      <c r="AM39" s="79" t="s">
        <v>879</v>
      </c>
      <c r="AN39" s="79" t="b">
        <v>1</v>
      </c>
      <c r="AO39" s="85" t="s">
        <v>761</v>
      </c>
      <c r="AP39" s="79" t="s">
        <v>176</v>
      </c>
      <c r="AQ39" s="79">
        <v>0</v>
      </c>
      <c r="AR39" s="79">
        <v>0</v>
      </c>
      <c r="AS39" s="79" t="s">
        <v>896</v>
      </c>
      <c r="AT39" s="79" t="s">
        <v>897</v>
      </c>
      <c r="AU39" s="79" t="s">
        <v>898</v>
      </c>
      <c r="AV39" s="79" t="s">
        <v>899</v>
      </c>
      <c r="AW39" s="79" t="s">
        <v>900</v>
      </c>
      <c r="AX39" s="79" t="s">
        <v>901</v>
      </c>
      <c r="AY39" s="79" t="s">
        <v>902</v>
      </c>
      <c r="AZ39" s="83" t="s">
        <v>903</v>
      </c>
      <c r="BA39">
        <v>1</v>
      </c>
      <c r="BB39" s="78" t="str">
        <f>REPLACE(INDEX(GroupVertices[Group],MATCH(Edges[[#This Row],[Vertex 1]],GroupVertices[Vertex],0)),1,1,"")</f>
        <v>4</v>
      </c>
      <c r="BC39" s="78" t="str">
        <f>REPLACE(INDEX(GroupVertices[Group],MATCH(Edges[[#This Row],[Vertex 2]],GroupVertices[Vertex],0)),1,1,"")</f>
        <v>4</v>
      </c>
      <c r="BD39" s="48">
        <v>0</v>
      </c>
      <c r="BE39" s="49">
        <v>0</v>
      </c>
      <c r="BF39" s="48">
        <v>0</v>
      </c>
      <c r="BG39" s="49">
        <v>0</v>
      </c>
      <c r="BH39" s="48">
        <v>0</v>
      </c>
      <c r="BI39" s="49">
        <v>0</v>
      </c>
      <c r="BJ39" s="48">
        <v>12</v>
      </c>
      <c r="BK39" s="49">
        <v>100</v>
      </c>
      <c r="BL39" s="48">
        <v>12</v>
      </c>
    </row>
    <row r="40" spans="1:64" ht="15">
      <c r="A40" s="64" t="s">
        <v>229</v>
      </c>
      <c r="B40" s="64" t="s">
        <v>307</v>
      </c>
      <c r="C40" s="65" t="s">
        <v>2403</v>
      </c>
      <c r="D40" s="66">
        <v>3</v>
      </c>
      <c r="E40" s="67" t="s">
        <v>132</v>
      </c>
      <c r="F40" s="68">
        <v>35</v>
      </c>
      <c r="G40" s="65"/>
      <c r="H40" s="69"/>
      <c r="I40" s="70"/>
      <c r="J40" s="70"/>
      <c r="K40" s="34" t="s">
        <v>65</v>
      </c>
      <c r="L40" s="77">
        <v>40</v>
      </c>
      <c r="M40" s="77"/>
      <c r="N40" s="72"/>
      <c r="O40" s="79" t="s">
        <v>321</v>
      </c>
      <c r="P40" s="81">
        <v>43671.843252314815</v>
      </c>
      <c r="Q40" s="79" t="s">
        <v>342</v>
      </c>
      <c r="R40" s="83" t="s">
        <v>421</v>
      </c>
      <c r="S40" s="79" t="s">
        <v>472</v>
      </c>
      <c r="T40" s="79" t="s">
        <v>501</v>
      </c>
      <c r="U40" s="79"/>
      <c r="V40" s="83" t="s">
        <v>560</v>
      </c>
      <c r="W40" s="81">
        <v>43671.843252314815</v>
      </c>
      <c r="X40" s="83" t="s">
        <v>640</v>
      </c>
      <c r="Y40" s="79"/>
      <c r="Z40" s="79"/>
      <c r="AA40" s="85" t="s">
        <v>762</v>
      </c>
      <c r="AB40" s="79"/>
      <c r="AC40" s="79" t="b">
        <v>0</v>
      </c>
      <c r="AD40" s="79">
        <v>0</v>
      </c>
      <c r="AE40" s="85" t="s">
        <v>866</v>
      </c>
      <c r="AF40" s="79" t="b">
        <v>0</v>
      </c>
      <c r="AG40" s="79" t="s">
        <v>871</v>
      </c>
      <c r="AH40" s="79"/>
      <c r="AI40" s="85" t="s">
        <v>866</v>
      </c>
      <c r="AJ40" s="79" t="b">
        <v>0</v>
      </c>
      <c r="AK40" s="79">
        <v>0</v>
      </c>
      <c r="AL40" s="85" t="s">
        <v>866</v>
      </c>
      <c r="AM40" s="79" t="s">
        <v>880</v>
      </c>
      <c r="AN40" s="79" t="b">
        <v>0</v>
      </c>
      <c r="AO40" s="85" t="s">
        <v>762</v>
      </c>
      <c r="AP40" s="79" t="s">
        <v>176</v>
      </c>
      <c r="AQ40" s="79">
        <v>0</v>
      </c>
      <c r="AR40" s="79">
        <v>0</v>
      </c>
      <c r="AS40" s="79"/>
      <c r="AT40" s="79"/>
      <c r="AU40" s="79"/>
      <c r="AV40" s="79"/>
      <c r="AW40" s="79"/>
      <c r="AX40" s="79"/>
      <c r="AY40" s="79"/>
      <c r="AZ40" s="79"/>
      <c r="BA40">
        <v>1</v>
      </c>
      <c r="BB40" s="78" t="str">
        <f>REPLACE(INDEX(GroupVertices[Group],MATCH(Edges[[#This Row],[Vertex 1]],GroupVertices[Vertex],0)),1,1,"")</f>
        <v>18</v>
      </c>
      <c r="BC40" s="78" t="str">
        <f>REPLACE(INDEX(GroupVertices[Group],MATCH(Edges[[#This Row],[Vertex 2]],GroupVertices[Vertex],0)),1,1,"")</f>
        <v>18</v>
      </c>
      <c r="BD40" s="48">
        <v>1</v>
      </c>
      <c r="BE40" s="49">
        <v>7.142857142857143</v>
      </c>
      <c r="BF40" s="48">
        <v>0</v>
      </c>
      <c r="BG40" s="49">
        <v>0</v>
      </c>
      <c r="BH40" s="48">
        <v>0</v>
      </c>
      <c r="BI40" s="49">
        <v>0</v>
      </c>
      <c r="BJ40" s="48">
        <v>13</v>
      </c>
      <c r="BK40" s="49">
        <v>92.85714285714286</v>
      </c>
      <c r="BL40" s="48">
        <v>14</v>
      </c>
    </row>
    <row r="41" spans="1:64" ht="15">
      <c r="A41" s="64" t="s">
        <v>230</v>
      </c>
      <c r="B41" s="64" t="s">
        <v>230</v>
      </c>
      <c r="C41" s="65" t="s">
        <v>2404</v>
      </c>
      <c r="D41" s="66">
        <v>10</v>
      </c>
      <c r="E41" s="67" t="s">
        <v>136</v>
      </c>
      <c r="F41" s="68">
        <v>12</v>
      </c>
      <c r="G41" s="65"/>
      <c r="H41" s="69"/>
      <c r="I41" s="70"/>
      <c r="J41" s="70"/>
      <c r="K41" s="34" t="s">
        <v>65</v>
      </c>
      <c r="L41" s="77">
        <v>41</v>
      </c>
      <c r="M41" s="77"/>
      <c r="N41" s="72"/>
      <c r="O41" s="79" t="s">
        <v>176</v>
      </c>
      <c r="P41" s="81">
        <v>43668.80451388889</v>
      </c>
      <c r="Q41" s="79" t="s">
        <v>343</v>
      </c>
      <c r="R41" s="79" t="s">
        <v>422</v>
      </c>
      <c r="S41" s="79" t="s">
        <v>473</v>
      </c>
      <c r="T41" s="79" t="s">
        <v>502</v>
      </c>
      <c r="U41" s="79"/>
      <c r="V41" s="83" t="s">
        <v>561</v>
      </c>
      <c r="W41" s="81">
        <v>43668.80451388889</v>
      </c>
      <c r="X41" s="83" t="s">
        <v>641</v>
      </c>
      <c r="Y41" s="79"/>
      <c r="Z41" s="79"/>
      <c r="AA41" s="85" t="s">
        <v>763</v>
      </c>
      <c r="AB41" s="79"/>
      <c r="AC41" s="79" t="b">
        <v>0</v>
      </c>
      <c r="AD41" s="79">
        <v>0</v>
      </c>
      <c r="AE41" s="85" t="s">
        <v>866</v>
      </c>
      <c r="AF41" s="79" t="b">
        <v>0</v>
      </c>
      <c r="AG41" s="79" t="s">
        <v>871</v>
      </c>
      <c r="AH41" s="79"/>
      <c r="AI41" s="85" t="s">
        <v>866</v>
      </c>
      <c r="AJ41" s="79" t="b">
        <v>0</v>
      </c>
      <c r="AK41" s="79">
        <v>0</v>
      </c>
      <c r="AL41" s="85" t="s">
        <v>866</v>
      </c>
      <c r="AM41" s="79" t="s">
        <v>880</v>
      </c>
      <c r="AN41" s="79" t="b">
        <v>1</v>
      </c>
      <c r="AO41" s="85" t="s">
        <v>763</v>
      </c>
      <c r="AP41" s="79" t="s">
        <v>176</v>
      </c>
      <c r="AQ41" s="79">
        <v>0</v>
      </c>
      <c r="AR41" s="79">
        <v>0</v>
      </c>
      <c r="AS41" s="79"/>
      <c r="AT41" s="79"/>
      <c r="AU41" s="79"/>
      <c r="AV41" s="79"/>
      <c r="AW41" s="79"/>
      <c r="AX41" s="79"/>
      <c r="AY41" s="79"/>
      <c r="AZ41" s="79"/>
      <c r="BA41">
        <v>2</v>
      </c>
      <c r="BB41" s="78" t="str">
        <f>REPLACE(INDEX(GroupVertices[Group],MATCH(Edges[[#This Row],[Vertex 1]],GroupVertices[Vertex],0)),1,1,"")</f>
        <v>2</v>
      </c>
      <c r="BC41" s="78" t="str">
        <f>REPLACE(INDEX(GroupVertices[Group],MATCH(Edges[[#This Row],[Vertex 2]],GroupVertices[Vertex],0)),1,1,"")</f>
        <v>2</v>
      </c>
      <c r="BD41" s="48">
        <v>1</v>
      </c>
      <c r="BE41" s="49">
        <v>8.333333333333334</v>
      </c>
      <c r="BF41" s="48">
        <v>0</v>
      </c>
      <c r="BG41" s="49">
        <v>0</v>
      </c>
      <c r="BH41" s="48">
        <v>0</v>
      </c>
      <c r="BI41" s="49">
        <v>0</v>
      </c>
      <c r="BJ41" s="48">
        <v>11</v>
      </c>
      <c r="BK41" s="49">
        <v>91.66666666666667</v>
      </c>
      <c r="BL41" s="48">
        <v>12</v>
      </c>
    </row>
    <row r="42" spans="1:64" ht="15">
      <c r="A42" s="64" t="s">
        <v>230</v>
      </c>
      <c r="B42" s="64" t="s">
        <v>230</v>
      </c>
      <c r="C42" s="65" t="s">
        <v>2404</v>
      </c>
      <c r="D42" s="66">
        <v>10</v>
      </c>
      <c r="E42" s="67" t="s">
        <v>136</v>
      </c>
      <c r="F42" s="68">
        <v>12</v>
      </c>
      <c r="G42" s="65"/>
      <c r="H42" s="69"/>
      <c r="I42" s="70"/>
      <c r="J42" s="70"/>
      <c r="K42" s="34" t="s">
        <v>65</v>
      </c>
      <c r="L42" s="77">
        <v>42</v>
      </c>
      <c r="M42" s="77"/>
      <c r="N42" s="72"/>
      <c r="O42" s="79" t="s">
        <v>176</v>
      </c>
      <c r="P42" s="81">
        <v>43672.517696759256</v>
      </c>
      <c r="Q42" s="79" t="s">
        <v>344</v>
      </c>
      <c r="R42" s="79" t="s">
        <v>423</v>
      </c>
      <c r="S42" s="79" t="s">
        <v>473</v>
      </c>
      <c r="T42" s="79" t="s">
        <v>503</v>
      </c>
      <c r="U42" s="79"/>
      <c r="V42" s="83" t="s">
        <v>561</v>
      </c>
      <c r="W42" s="81">
        <v>43672.517696759256</v>
      </c>
      <c r="X42" s="83" t="s">
        <v>642</v>
      </c>
      <c r="Y42" s="79"/>
      <c r="Z42" s="79"/>
      <c r="AA42" s="85" t="s">
        <v>764</v>
      </c>
      <c r="AB42" s="79"/>
      <c r="AC42" s="79" t="b">
        <v>0</v>
      </c>
      <c r="AD42" s="79">
        <v>0</v>
      </c>
      <c r="AE42" s="85" t="s">
        <v>866</v>
      </c>
      <c r="AF42" s="79" t="b">
        <v>0</v>
      </c>
      <c r="AG42" s="79" t="s">
        <v>871</v>
      </c>
      <c r="AH42" s="79"/>
      <c r="AI42" s="85" t="s">
        <v>866</v>
      </c>
      <c r="AJ42" s="79" t="b">
        <v>0</v>
      </c>
      <c r="AK42" s="79">
        <v>0</v>
      </c>
      <c r="AL42" s="85" t="s">
        <v>866</v>
      </c>
      <c r="AM42" s="79" t="s">
        <v>880</v>
      </c>
      <c r="AN42" s="79" t="b">
        <v>1</v>
      </c>
      <c r="AO42" s="85" t="s">
        <v>764</v>
      </c>
      <c r="AP42" s="79" t="s">
        <v>176</v>
      </c>
      <c r="AQ42" s="79">
        <v>0</v>
      </c>
      <c r="AR42" s="79">
        <v>0</v>
      </c>
      <c r="AS42" s="79"/>
      <c r="AT42" s="79"/>
      <c r="AU42" s="79"/>
      <c r="AV42" s="79"/>
      <c r="AW42" s="79"/>
      <c r="AX42" s="79"/>
      <c r="AY42" s="79"/>
      <c r="AZ42" s="79"/>
      <c r="BA42">
        <v>2</v>
      </c>
      <c r="BB42" s="78" t="str">
        <f>REPLACE(INDEX(GroupVertices[Group],MATCH(Edges[[#This Row],[Vertex 1]],GroupVertices[Vertex],0)),1,1,"")</f>
        <v>2</v>
      </c>
      <c r="BC42" s="78" t="str">
        <f>REPLACE(INDEX(GroupVertices[Group],MATCH(Edges[[#This Row],[Vertex 2]],GroupVertices[Vertex],0)),1,1,"")</f>
        <v>2</v>
      </c>
      <c r="BD42" s="48">
        <v>2</v>
      </c>
      <c r="BE42" s="49">
        <v>13.333333333333334</v>
      </c>
      <c r="BF42" s="48">
        <v>0</v>
      </c>
      <c r="BG42" s="49">
        <v>0</v>
      </c>
      <c r="BH42" s="48">
        <v>0</v>
      </c>
      <c r="BI42" s="49">
        <v>0</v>
      </c>
      <c r="BJ42" s="48">
        <v>13</v>
      </c>
      <c r="BK42" s="49">
        <v>86.66666666666667</v>
      </c>
      <c r="BL42" s="48">
        <v>15</v>
      </c>
    </row>
    <row r="43" spans="1:64" ht="15">
      <c r="A43" s="64" t="s">
        <v>231</v>
      </c>
      <c r="B43" s="64" t="s">
        <v>254</v>
      </c>
      <c r="C43" s="65" t="s">
        <v>2403</v>
      </c>
      <c r="D43" s="66">
        <v>3</v>
      </c>
      <c r="E43" s="67" t="s">
        <v>132</v>
      </c>
      <c r="F43" s="68">
        <v>35</v>
      </c>
      <c r="G43" s="65"/>
      <c r="H43" s="69"/>
      <c r="I43" s="70"/>
      <c r="J43" s="70"/>
      <c r="K43" s="34" t="s">
        <v>65</v>
      </c>
      <c r="L43" s="77">
        <v>43</v>
      </c>
      <c r="M43" s="77"/>
      <c r="N43" s="72"/>
      <c r="O43" s="79" t="s">
        <v>321</v>
      </c>
      <c r="P43" s="81">
        <v>43672.7247337963</v>
      </c>
      <c r="Q43" s="79" t="s">
        <v>345</v>
      </c>
      <c r="R43" s="83" t="s">
        <v>424</v>
      </c>
      <c r="S43" s="79" t="s">
        <v>474</v>
      </c>
      <c r="T43" s="79" t="s">
        <v>491</v>
      </c>
      <c r="U43" s="79"/>
      <c r="V43" s="83" t="s">
        <v>562</v>
      </c>
      <c r="W43" s="81">
        <v>43672.7247337963</v>
      </c>
      <c r="X43" s="83" t="s">
        <v>643</v>
      </c>
      <c r="Y43" s="79"/>
      <c r="Z43" s="79"/>
      <c r="AA43" s="85" t="s">
        <v>765</v>
      </c>
      <c r="AB43" s="79"/>
      <c r="AC43" s="79" t="b">
        <v>0</v>
      </c>
      <c r="AD43" s="79">
        <v>0</v>
      </c>
      <c r="AE43" s="85" t="s">
        <v>866</v>
      </c>
      <c r="AF43" s="79" t="b">
        <v>0</v>
      </c>
      <c r="AG43" s="79" t="s">
        <v>871</v>
      </c>
      <c r="AH43" s="79"/>
      <c r="AI43" s="85" t="s">
        <v>866</v>
      </c>
      <c r="AJ43" s="79" t="b">
        <v>0</v>
      </c>
      <c r="AK43" s="79">
        <v>0</v>
      </c>
      <c r="AL43" s="85" t="s">
        <v>788</v>
      </c>
      <c r="AM43" s="79" t="s">
        <v>878</v>
      </c>
      <c r="AN43" s="79" t="b">
        <v>0</v>
      </c>
      <c r="AO43" s="85" t="s">
        <v>788</v>
      </c>
      <c r="AP43" s="79" t="s">
        <v>176</v>
      </c>
      <c r="AQ43" s="79">
        <v>0</v>
      </c>
      <c r="AR43" s="79">
        <v>0</v>
      </c>
      <c r="AS43" s="79"/>
      <c r="AT43" s="79"/>
      <c r="AU43" s="79"/>
      <c r="AV43" s="79"/>
      <c r="AW43" s="79"/>
      <c r="AX43" s="79"/>
      <c r="AY43" s="79"/>
      <c r="AZ43" s="79"/>
      <c r="BA43">
        <v>1</v>
      </c>
      <c r="BB43" s="78" t="str">
        <f>REPLACE(INDEX(GroupVertices[Group],MATCH(Edges[[#This Row],[Vertex 1]],GroupVertices[Vertex],0)),1,1,"")</f>
        <v>6</v>
      </c>
      <c r="BC43" s="78" t="str">
        <f>REPLACE(INDEX(GroupVertices[Group],MATCH(Edges[[#This Row],[Vertex 2]],GroupVertices[Vertex],0)),1,1,"")</f>
        <v>6</v>
      </c>
      <c r="BD43" s="48">
        <v>0</v>
      </c>
      <c r="BE43" s="49">
        <v>0</v>
      </c>
      <c r="BF43" s="48">
        <v>0</v>
      </c>
      <c r="BG43" s="49">
        <v>0</v>
      </c>
      <c r="BH43" s="48">
        <v>0</v>
      </c>
      <c r="BI43" s="49">
        <v>0</v>
      </c>
      <c r="BJ43" s="48">
        <v>16</v>
      </c>
      <c r="BK43" s="49">
        <v>100</v>
      </c>
      <c r="BL43" s="48">
        <v>16</v>
      </c>
    </row>
    <row r="44" spans="1:64" ht="15">
      <c r="A44" s="64" t="s">
        <v>232</v>
      </c>
      <c r="B44" s="64" t="s">
        <v>254</v>
      </c>
      <c r="C44" s="65" t="s">
        <v>2403</v>
      </c>
      <c r="D44" s="66">
        <v>3</v>
      </c>
      <c r="E44" s="67" t="s">
        <v>132</v>
      </c>
      <c r="F44" s="68">
        <v>35</v>
      </c>
      <c r="G44" s="65"/>
      <c r="H44" s="69"/>
      <c r="I44" s="70"/>
      <c r="J44" s="70"/>
      <c r="K44" s="34" t="s">
        <v>65</v>
      </c>
      <c r="L44" s="77">
        <v>44</v>
      </c>
      <c r="M44" s="77"/>
      <c r="N44" s="72"/>
      <c r="O44" s="79" t="s">
        <v>321</v>
      </c>
      <c r="P44" s="81">
        <v>43672.742268518516</v>
      </c>
      <c r="Q44" s="79" t="s">
        <v>345</v>
      </c>
      <c r="R44" s="83" t="s">
        <v>424</v>
      </c>
      <c r="S44" s="79" t="s">
        <v>474</v>
      </c>
      <c r="T44" s="79" t="s">
        <v>491</v>
      </c>
      <c r="U44" s="79"/>
      <c r="V44" s="83" t="s">
        <v>563</v>
      </c>
      <c r="W44" s="81">
        <v>43672.742268518516</v>
      </c>
      <c r="X44" s="83" t="s">
        <v>644</v>
      </c>
      <c r="Y44" s="79"/>
      <c r="Z44" s="79"/>
      <c r="AA44" s="85" t="s">
        <v>766</v>
      </c>
      <c r="AB44" s="79"/>
      <c r="AC44" s="79" t="b">
        <v>0</v>
      </c>
      <c r="AD44" s="79">
        <v>0</v>
      </c>
      <c r="AE44" s="85" t="s">
        <v>866</v>
      </c>
      <c r="AF44" s="79" t="b">
        <v>0</v>
      </c>
      <c r="AG44" s="79" t="s">
        <v>871</v>
      </c>
      <c r="AH44" s="79"/>
      <c r="AI44" s="85" t="s">
        <v>866</v>
      </c>
      <c r="AJ44" s="79" t="b">
        <v>0</v>
      </c>
      <c r="AK44" s="79">
        <v>0</v>
      </c>
      <c r="AL44" s="85" t="s">
        <v>788</v>
      </c>
      <c r="AM44" s="79" t="s">
        <v>881</v>
      </c>
      <c r="AN44" s="79" t="b">
        <v>0</v>
      </c>
      <c r="AO44" s="85" t="s">
        <v>788</v>
      </c>
      <c r="AP44" s="79" t="s">
        <v>176</v>
      </c>
      <c r="AQ44" s="79">
        <v>0</v>
      </c>
      <c r="AR44" s="79">
        <v>0</v>
      </c>
      <c r="AS44" s="79"/>
      <c r="AT44" s="79"/>
      <c r="AU44" s="79"/>
      <c r="AV44" s="79"/>
      <c r="AW44" s="79"/>
      <c r="AX44" s="79"/>
      <c r="AY44" s="79"/>
      <c r="AZ44" s="79"/>
      <c r="BA44">
        <v>1</v>
      </c>
      <c r="BB44" s="78" t="str">
        <f>REPLACE(INDEX(GroupVertices[Group],MATCH(Edges[[#This Row],[Vertex 1]],GroupVertices[Vertex],0)),1,1,"")</f>
        <v>6</v>
      </c>
      <c r="BC44" s="78" t="str">
        <f>REPLACE(INDEX(GroupVertices[Group],MATCH(Edges[[#This Row],[Vertex 2]],GroupVertices[Vertex],0)),1,1,"")</f>
        <v>6</v>
      </c>
      <c r="BD44" s="48">
        <v>0</v>
      </c>
      <c r="BE44" s="49">
        <v>0</v>
      </c>
      <c r="BF44" s="48">
        <v>0</v>
      </c>
      <c r="BG44" s="49">
        <v>0</v>
      </c>
      <c r="BH44" s="48">
        <v>0</v>
      </c>
      <c r="BI44" s="49">
        <v>0</v>
      </c>
      <c r="BJ44" s="48">
        <v>16</v>
      </c>
      <c r="BK44" s="49">
        <v>100</v>
      </c>
      <c r="BL44" s="48">
        <v>16</v>
      </c>
    </row>
    <row r="45" spans="1:64" ht="15">
      <c r="A45" s="64" t="s">
        <v>233</v>
      </c>
      <c r="B45" s="64" t="s">
        <v>233</v>
      </c>
      <c r="C45" s="65" t="s">
        <v>2403</v>
      </c>
      <c r="D45" s="66">
        <v>3</v>
      </c>
      <c r="E45" s="67" t="s">
        <v>132</v>
      </c>
      <c r="F45" s="68">
        <v>35</v>
      </c>
      <c r="G45" s="65"/>
      <c r="H45" s="69"/>
      <c r="I45" s="70"/>
      <c r="J45" s="70"/>
      <c r="K45" s="34" t="s">
        <v>65</v>
      </c>
      <c r="L45" s="77">
        <v>45</v>
      </c>
      <c r="M45" s="77"/>
      <c r="N45" s="72"/>
      <c r="O45" s="79" t="s">
        <v>176</v>
      </c>
      <c r="P45" s="81">
        <v>43672.81883101852</v>
      </c>
      <c r="Q45" s="79" t="s">
        <v>346</v>
      </c>
      <c r="R45" s="83" t="s">
        <v>425</v>
      </c>
      <c r="S45" s="79" t="s">
        <v>475</v>
      </c>
      <c r="T45" s="79" t="s">
        <v>491</v>
      </c>
      <c r="U45" s="83" t="s">
        <v>534</v>
      </c>
      <c r="V45" s="83" t="s">
        <v>534</v>
      </c>
      <c r="W45" s="81">
        <v>43672.81883101852</v>
      </c>
      <c r="X45" s="83" t="s">
        <v>645</v>
      </c>
      <c r="Y45" s="79"/>
      <c r="Z45" s="79"/>
      <c r="AA45" s="85" t="s">
        <v>767</v>
      </c>
      <c r="AB45" s="79"/>
      <c r="AC45" s="79" t="b">
        <v>0</v>
      </c>
      <c r="AD45" s="79">
        <v>0</v>
      </c>
      <c r="AE45" s="85" t="s">
        <v>866</v>
      </c>
      <c r="AF45" s="79" t="b">
        <v>0</v>
      </c>
      <c r="AG45" s="79" t="s">
        <v>871</v>
      </c>
      <c r="AH45" s="79"/>
      <c r="AI45" s="85" t="s">
        <v>866</v>
      </c>
      <c r="AJ45" s="79" t="b">
        <v>0</v>
      </c>
      <c r="AK45" s="79">
        <v>0</v>
      </c>
      <c r="AL45" s="85" t="s">
        <v>866</v>
      </c>
      <c r="AM45" s="79" t="s">
        <v>888</v>
      </c>
      <c r="AN45" s="79" t="b">
        <v>0</v>
      </c>
      <c r="AO45" s="85" t="s">
        <v>767</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v>1</v>
      </c>
      <c r="BE45" s="49">
        <v>14.285714285714286</v>
      </c>
      <c r="BF45" s="48">
        <v>0</v>
      </c>
      <c r="BG45" s="49">
        <v>0</v>
      </c>
      <c r="BH45" s="48">
        <v>0</v>
      </c>
      <c r="BI45" s="49">
        <v>0</v>
      </c>
      <c r="BJ45" s="48">
        <v>6</v>
      </c>
      <c r="BK45" s="49">
        <v>85.71428571428571</v>
      </c>
      <c r="BL45" s="48">
        <v>7</v>
      </c>
    </row>
    <row r="46" spans="1:64" ht="15">
      <c r="A46" s="64" t="s">
        <v>234</v>
      </c>
      <c r="B46" s="64" t="s">
        <v>250</v>
      </c>
      <c r="C46" s="65" t="s">
        <v>2403</v>
      </c>
      <c r="D46" s="66">
        <v>3</v>
      </c>
      <c r="E46" s="67" t="s">
        <v>132</v>
      </c>
      <c r="F46" s="68">
        <v>35</v>
      </c>
      <c r="G46" s="65"/>
      <c r="H46" s="69"/>
      <c r="I46" s="70"/>
      <c r="J46" s="70"/>
      <c r="K46" s="34" t="s">
        <v>65</v>
      </c>
      <c r="L46" s="77">
        <v>46</v>
      </c>
      <c r="M46" s="77"/>
      <c r="N46" s="72"/>
      <c r="O46" s="79" t="s">
        <v>321</v>
      </c>
      <c r="P46" s="81">
        <v>43673.019155092596</v>
      </c>
      <c r="Q46" s="79" t="s">
        <v>347</v>
      </c>
      <c r="R46" s="79"/>
      <c r="S46" s="79"/>
      <c r="T46" s="79" t="s">
        <v>504</v>
      </c>
      <c r="U46" s="79"/>
      <c r="V46" s="83" t="s">
        <v>564</v>
      </c>
      <c r="W46" s="81">
        <v>43673.019155092596</v>
      </c>
      <c r="X46" s="83" t="s">
        <v>646</v>
      </c>
      <c r="Y46" s="79"/>
      <c r="Z46" s="79"/>
      <c r="AA46" s="85" t="s">
        <v>768</v>
      </c>
      <c r="AB46" s="79"/>
      <c r="AC46" s="79" t="b">
        <v>0</v>
      </c>
      <c r="AD46" s="79">
        <v>0</v>
      </c>
      <c r="AE46" s="85" t="s">
        <v>866</v>
      </c>
      <c r="AF46" s="79" t="b">
        <v>0</v>
      </c>
      <c r="AG46" s="79" t="s">
        <v>871</v>
      </c>
      <c r="AH46" s="79"/>
      <c r="AI46" s="85" t="s">
        <v>866</v>
      </c>
      <c r="AJ46" s="79" t="b">
        <v>0</v>
      </c>
      <c r="AK46" s="79">
        <v>3</v>
      </c>
      <c r="AL46" s="85" t="s">
        <v>784</v>
      </c>
      <c r="AM46" s="79" t="s">
        <v>878</v>
      </c>
      <c r="AN46" s="79" t="b">
        <v>0</v>
      </c>
      <c r="AO46" s="85" t="s">
        <v>784</v>
      </c>
      <c r="AP46" s="79" t="s">
        <v>176</v>
      </c>
      <c r="AQ46" s="79">
        <v>0</v>
      </c>
      <c r="AR46" s="79">
        <v>0</v>
      </c>
      <c r="AS46" s="79"/>
      <c r="AT46" s="79"/>
      <c r="AU46" s="79"/>
      <c r="AV46" s="79"/>
      <c r="AW46" s="79"/>
      <c r="AX46" s="79"/>
      <c r="AY46" s="79"/>
      <c r="AZ46" s="79"/>
      <c r="BA46">
        <v>1</v>
      </c>
      <c r="BB46" s="78" t="str">
        <f>REPLACE(INDEX(GroupVertices[Group],MATCH(Edges[[#This Row],[Vertex 1]],GroupVertices[Vertex],0)),1,1,"")</f>
        <v>7</v>
      </c>
      <c r="BC46" s="78" t="str">
        <f>REPLACE(INDEX(GroupVertices[Group],MATCH(Edges[[#This Row],[Vertex 2]],GroupVertices[Vertex],0)),1,1,"")</f>
        <v>7</v>
      </c>
      <c r="BD46" s="48">
        <v>2</v>
      </c>
      <c r="BE46" s="49">
        <v>11.11111111111111</v>
      </c>
      <c r="BF46" s="48">
        <v>0</v>
      </c>
      <c r="BG46" s="49">
        <v>0</v>
      </c>
      <c r="BH46" s="48">
        <v>0</v>
      </c>
      <c r="BI46" s="49">
        <v>0</v>
      </c>
      <c r="BJ46" s="48">
        <v>16</v>
      </c>
      <c r="BK46" s="49">
        <v>88.88888888888889</v>
      </c>
      <c r="BL46" s="48">
        <v>18</v>
      </c>
    </row>
    <row r="47" spans="1:64" ht="15">
      <c r="A47" s="64" t="s">
        <v>235</v>
      </c>
      <c r="B47" s="64" t="s">
        <v>235</v>
      </c>
      <c r="C47" s="65" t="s">
        <v>2403</v>
      </c>
      <c r="D47" s="66">
        <v>3</v>
      </c>
      <c r="E47" s="67" t="s">
        <v>132</v>
      </c>
      <c r="F47" s="68">
        <v>35</v>
      </c>
      <c r="G47" s="65"/>
      <c r="H47" s="69"/>
      <c r="I47" s="70"/>
      <c r="J47" s="70"/>
      <c r="K47" s="34" t="s">
        <v>65</v>
      </c>
      <c r="L47" s="77">
        <v>47</v>
      </c>
      <c r="M47" s="77"/>
      <c r="N47" s="72"/>
      <c r="O47" s="79" t="s">
        <v>176</v>
      </c>
      <c r="P47" s="81">
        <v>43673.03736111111</v>
      </c>
      <c r="Q47" s="79" t="s">
        <v>348</v>
      </c>
      <c r="R47" s="83" t="s">
        <v>426</v>
      </c>
      <c r="S47" s="79" t="s">
        <v>467</v>
      </c>
      <c r="T47" s="79" t="s">
        <v>505</v>
      </c>
      <c r="U47" s="79"/>
      <c r="V47" s="83" t="s">
        <v>565</v>
      </c>
      <c r="W47" s="81">
        <v>43673.03736111111</v>
      </c>
      <c r="X47" s="83" t="s">
        <v>647</v>
      </c>
      <c r="Y47" s="79"/>
      <c r="Z47" s="79"/>
      <c r="AA47" s="85" t="s">
        <v>769</v>
      </c>
      <c r="AB47" s="79"/>
      <c r="AC47" s="79" t="b">
        <v>0</v>
      </c>
      <c r="AD47" s="79">
        <v>0</v>
      </c>
      <c r="AE47" s="85" t="s">
        <v>866</v>
      </c>
      <c r="AF47" s="79" t="b">
        <v>0</v>
      </c>
      <c r="AG47" s="79" t="s">
        <v>871</v>
      </c>
      <c r="AH47" s="79"/>
      <c r="AI47" s="85" t="s">
        <v>866</v>
      </c>
      <c r="AJ47" s="79" t="b">
        <v>0</v>
      </c>
      <c r="AK47" s="79">
        <v>0</v>
      </c>
      <c r="AL47" s="85" t="s">
        <v>866</v>
      </c>
      <c r="AM47" s="79" t="s">
        <v>880</v>
      </c>
      <c r="AN47" s="79" t="b">
        <v>1</v>
      </c>
      <c r="AO47" s="85" t="s">
        <v>769</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v>0</v>
      </c>
      <c r="BE47" s="49">
        <v>0</v>
      </c>
      <c r="BF47" s="48">
        <v>0</v>
      </c>
      <c r="BG47" s="49">
        <v>0</v>
      </c>
      <c r="BH47" s="48">
        <v>0</v>
      </c>
      <c r="BI47" s="49">
        <v>0</v>
      </c>
      <c r="BJ47" s="48">
        <v>8</v>
      </c>
      <c r="BK47" s="49">
        <v>100</v>
      </c>
      <c r="BL47" s="48">
        <v>8</v>
      </c>
    </row>
    <row r="48" spans="1:64" ht="15">
      <c r="A48" s="64" t="s">
        <v>236</v>
      </c>
      <c r="B48" s="64" t="s">
        <v>297</v>
      </c>
      <c r="C48" s="65" t="s">
        <v>2403</v>
      </c>
      <c r="D48" s="66">
        <v>3</v>
      </c>
      <c r="E48" s="67" t="s">
        <v>132</v>
      </c>
      <c r="F48" s="68">
        <v>35</v>
      </c>
      <c r="G48" s="65"/>
      <c r="H48" s="69"/>
      <c r="I48" s="70"/>
      <c r="J48" s="70"/>
      <c r="K48" s="34" t="s">
        <v>65</v>
      </c>
      <c r="L48" s="77">
        <v>48</v>
      </c>
      <c r="M48" s="77"/>
      <c r="N48" s="72"/>
      <c r="O48" s="79" t="s">
        <v>321</v>
      </c>
      <c r="P48" s="81">
        <v>43673.44967592593</v>
      </c>
      <c r="Q48" s="79" t="s">
        <v>349</v>
      </c>
      <c r="R48" s="83" t="s">
        <v>427</v>
      </c>
      <c r="S48" s="79" t="s">
        <v>476</v>
      </c>
      <c r="T48" s="79" t="s">
        <v>506</v>
      </c>
      <c r="U48" s="79"/>
      <c r="V48" s="83" t="s">
        <v>566</v>
      </c>
      <c r="W48" s="81">
        <v>43673.44967592593</v>
      </c>
      <c r="X48" s="83" t="s">
        <v>648</v>
      </c>
      <c r="Y48" s="79"/>
      <c r="Z48" s="79"/>
      <c r="AA48" s="85" t="s">
        <v>770</v>
      </c>
      <c r="AB48" s="79"/>
      <c r="AC48" s="79" t="b">
        <v>0</v>
      </c>
      <c r="AD48" s="79">
        <v>0</v>
      </c>
      <c r="AE48" s="85" t="s">
        <v>866</v>
      </c>
      <c r="AF48" s="79" t="b">
        <v>0</v>
      </c>
      <c r="AG48" s="79" t="s">
        <v>871</v>
      </c>
      <c r="AH48" s="79"/>
      <c r="AI48" s="85" t="s">
        <v>866</v>
      </c>
      <c r="AJ48" s="79" t="b">
        <v>0</v>
      </c>
      <c r="AK48" s="79">
        <v>0</v>
      </c>
      <c r="AL48" s="85" t="s">
        <v>861</v>
      </c>
      <c r="AM48" s="79" t="s">
        <v>881</v>
      </c>
      <c r="AN48" s="79" t="b">
        <v>0</v>
      </c>
      <c r="AO48" s="85" t="s">
        <v>861</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8.333333333333334</v>
      </c>
      <c r="BF48" s="48">
        <v>0</v>
      </c>
      <c r="BG48" s="49">
        <v>0</v>
      </c>
      <c r="BH48" s="48">
        <v>0</v>
      </c>
      <c r="BI48" s="49">
        <v>0</v>
      </c>
      <c r="BJ48" s="48">
        <v>11</v>
      </c>
      <c r="BK48" s="49">
        <v>91.66666666666667</v>
      </c>
      <c r="BL48" s="48">
        <v>12</v>
      </c>
    </row>
    <row r="49" spans="1:64" ht="15">
      <c r="A49" s="64" t="s">
        <v>237</v>
      </c>
      <c r="B49" s="64" t="s">
        <v>297</v>
      </c>
      <c r="C49" s="65" t="s">
        <v>2403</v>
      </c>
      <c r="D49" s="66">
        <v>3</v>
      </c>
      <c r="E49" s="67" t="s">
        <v>132</v>
      </c>
      <c r="F49" s="68">
        <v>35</v>
      </c>
      <c r="G49" s="65"/>
      <c r="H49" s="69"/>
      <c r="I49" s="70"/>
      <c r="J49" s="70"/>
      <c r="K49" s="34" t="s">
        <v>65</v>
      </c>
      <c r="L49" s="77">
        <v>49</v>
      </c>
      <c r="M49" s="77"/>
      <c r="N49" s="72"/>
      <c r="O49" s="79" t="s">
        <v>321</v>
      </c>
      <c r="P49" s="81">
        <v>43674.07326388889</v>
      </c>
      <c r="Q49" s="79" t="s">
        <v>349</v>
      </c>
      <c r="R49" s="83" t="s">
        <v>427</v>
      </c>
      <c r="S49" s="79" t="s">
        <v>476</v>
      </c>
      <c r="T49" s="79" t="s">
        <v>506</v>
      </c>
      <c r="U49" s="79"/>
      <c r="V49" s="83" t="s">
        <v>566</v>
      </c>
      <c r="W49" s="81">
        <v>43674.07326388889</v>
      </c>
      <c r="X49" s="83" t="s">
        <v>649</v>
      </c>
      <c r="Y49" s="79"/>
      <c r="Z49" s="79"/>
      <c r="AA49" s="85" t="s">
        <v>771</v>
      </c>
      <c r="AB49" s="79"/>
      <c r="AC49" s="79" t="b">
        <v>0</v>
      </c>
      <c r="AD49" s="79">
        <v>0</v>
      </c>
      <c r="AE49" s="85" t="s">
        <v>866</v>
      </c>
      <c r="AF49" s="79" t="b">
        <v>0</v>
      </c>
      <c r="AG49" s="79" t="s">
        <v>871</v>
      </c>
      <c r="AH49" s="79"/>
      <c r="AI49" s="85" t="s">
        <v>866</v>
      </c>
      <c r="AJ49" s="79" t="b">
        <v>0</v>
      </c>
      <c r="AK49" s="79">
        <v>0</v>
      </c>
      <c r="AL49" s="85" t="s">
        <v>861</v>
      </c>
      <c r="AM49" s="79" t="s">
        <v>881</v>
      </c>
      <c r="AN49" s="79" t="b">
        <v>0</v>
      </c>
      <c r="AO49" s="85" t="s">
        <v>861</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1</v>
      </c>
      <c r="BE49" s="49">
        <v>8.333333333333334</v>
      </c>
      <c r="BF49" s="48">
        <v>0</v>
      </c>
      <c r="BG49" s="49">
        <v>0</v>
      </c>
      <c r="BH49" s="48">
        <v>0</v>
      </c>
      <c r="BI49" s="49">
        <v>0</v>
      </c>
      <c r="BJ49" s="48">
        <v>11</v>
      </c>
      <c r="BK49" s="49">
        <v>91.66666666666667</v>
      </c>
      <c r="BL49" s="48">
        <v>12</v>
      </c>
    </row>
    <row r="50" spans="1:64" ht="15">
      <c r="A50" s="64" t="s">
        <v>238</v>
      </c>
      <c r="B50" s="64" t="s">
        <v>297</v>
      </c>
      <c r="C50" s="65" t="s">
        <v>2403</v>
      </c>
      <c r="D50" s="66">
        <v>3</v>
      </c>
      <c r="E50" s="67" t="s">
        <v>132</v>
      </c>
      <c r="F50" s="68">
        <v>35</v>
      </c>
      <c r="G50" s="65"/>
      <c r="H50" s="69"/>
      <c r="I50" s="70"/>
      <c r="J50" s="70"/>
      <c r="K50" s="34" t="s">
        <v>65</v>
      </c>
      <c r="L50" s="77">
        <v>50</v>
      </c>
      <c r="M50" s="77"/>
      <c r="N50" s="72"/>
      <c r="O50" s="79" t="s">
        <v>321</v>
      </c>
      <c r="P50" s="81">
        <v>43674.70408564815</v>
      </c>
      <c r="Q50" s="79" t="s">
        <v>349</v>
      </c>
      <c r="R50" s="83" t="s">
        <v>427</v>
      </c>
      <c r="S50" s="79" t="s">
        <v>476</v>
      </c>
      <c r="T50" s="79" t="s">
        <v>506</v>
      </c>
      <c r="U50" s="79"/>
      <c r="V50" s="83" t="s">
        <v>566</v>
      </c>
      <c r="W50" s="81">
        <v>43674.70408564815</v>
      </c>
      <c r="X50" s="83" t="s">
        <v>650</v>
      </c>
      <c r="Y50" s="79"/>
      <c r="Z50" s="79"/>
      <c r="AA50" s="85" t="s">
        <v>772</v>
      </c>
      <c r="AB50" s="79"/>
      <c r="AC50" s="79" t="b">
        <v>0</v>
      </c>
      <c r="AD50" s="79">
        <v>0</v>
      </c>
      <c r="AE50" s="85" t="s">
        <v>866</v>
      </c>
      <c r="AF50" s="79" t="b">
        <v>0</v>
      </c>
      <c r="AG50" s="79" t="s">
        <v>871</v>
      </c>
      <c r="AH50" s="79"/>
      <c r="AI50" s="85" t="s">
        <v>866</v>
      </c>
      <c r="AJ50" s="79" t="b">
        <v>0</v>
      </c>
      <c r="AK50" s="79">
        <v>0</v>
      </c>
      <c r="AL50" s="85" t="s">
        <v>861</v>
      </c>
      <c r="AM50" s="79" t="s">
        <v>881</v>
      </c>
      <c r="AN50" s="79" t="b">
        <v>0</v>
      </c>
      <c r="AO50" s="85" t="s">
        <v>861</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1</v>
      </c>
      <c r="BE50" s="49">
        <v>8.333333333333334</v>
      </c>
      <c r="BF50" s="48">
        <v>0</v>
      </c>
      <c r="BG50" s="49">
        <v>0</v>
      </c>
      <c r="BH50" s="48">
        <v>0</v>
      </c>
      <c r="BI50" s="49">
        <v>0</v>
      </c>
      <c r="BJ50" s="48">
        <v>11</v>
      </c>
      <c r="BK50" s="49">
        <v>91.66666666666667</v>
      </c>
      <c r="BL50" s="48">
        <v>12</v>
      </c>
    </row>
    <row r="51" spans="1:64" ht="15">
      <c r="A51" s="64" t="s">
        <v>239</v>
      </c>
      <c r="B51" s="64" t="s">
        <v>308</v>
      </c>
      <c r="C51" s="65" t="s">
        <v>2403</v>
      </c>
      <c r="D51" s="66">
        <v>3</v>
      </c>
      <c r="E51" s="67" t="s">
        <v>132</v>
      </c>
      <c r="F51" s="68">
        <v>35</v>
      </c>
      <c r="G51" s="65"/>
      <c r="H51" s="69"/>
      <c r="I51" s="70"/>
      <c r="J51" s="70"/>
      <c r="K51" s="34" t="s">
        <v>65</v>
      </c>
      <c r="L51" s="77">
        <v>51</v>
      </c>
      <c r="M51" s="77"/>
      <c r="N51" s="72"/>
      <c r="O51" s="79" t="s">
        <v>321</v>
      </c>
      <c r="P51" s="81">
        <v>43675.0440625</v>
      </c>
      <c r="Q51" s="79" t="s">
        <v>350</v>
      </c>
      <c r="R51" s="83" t="s">
        <v>428</v>
      </c>
      <c r="S51" s="79" t="s">
        <v>467</v>
      </c>
      <c r="T51" s="79"/>
      <c r="U51" s="79"/>
      <c r="V51" s="83" t="s">
        <v>567</v>
      </c>
      <c r="W51" s="81">
        <v>43675.0440625</v>
      </c>
      <c r="X51" s="83" t="s">
        <v>651</v>
      </c>
      <c r="Y51" s="79"/>
      <c r="Z51" s="79"/>
      <c r="AA51" s="85" t="s">
        <v>773</v>
      </c>
      <c r="AB51" s="85" t="s">
        <v>864</v>
      </c>
      <c r="AC51" s="79" t="b">
        <v>0</v>
      </c>
      <c r="AD51" s="79">
        <v>0</v>
      </c>
      <c r="AE51" s="85" t="s">
        <v>867</v>
      </c>
      <c r="AF51" s="79" t="b">
        <v>0</v>
      </c>
      <c r="AG51" s="79" t="s">
        <v>871</v>
      </c>
      <c r="AH51" s="79"/>
      <c r="AI51" s="85" t="s">
        <v>866</v>
      </c>
      <c r="AJ51" s="79" t="b">
        <v>0</v>
      </c>
      <c r="AK51" s="79">
        <v>0</v>
      </c>
      <c r="AL51" s="85" t="s">
        <v>866</v>
      </c>
      <c r="AM51" s="79" t="s">
        <v>879</v>
      </c>
      <c r="AN51" s="79" t="b">
        <v>1</v>
      </c>
      <c r="AO51" s="85" t="s">
        <v>864</v>
      </c>
      <c r="AP51" s="79" t="s">
        <v>176</v>
      </c>
      <c r="AQ51" s="79">
        <v>0</v>
      </c>
      <c r="AR51" s="79">
        <v>0</v>
      </c>
      <c r="AS51" s="79"/>
      <c r="AT51" s="79"/>
      <c r="AU51" s="79"/>
      <c r="AV51" s="79"/>
      <c r="AW51" s="79"/>
      <c r="AX51" s="79"/>
      <c r="AY51" s="79"/>
      <c r="AZ51" s="79"/>
      <c r="BA51">
        <v>1</v>
      </c>
      <c r="BB51" s="78" t="str">
        <f>REPLACE(INDEX(GroupVertices[Group],MATCH(Edges[[#This Row],[Vertex 1]],GroupVertices[Vertex],0)),1,1,"")</f>
        <v>10</v>
      </c>
      <c r="BC51" s="78" t="str">
        <f>REPLACE(INDEX(GroupVertices[Group],MATCH(Edges[[#This Row],[Vertex 2]],GroupVertices[Vertex],0)),1,1,"")</f>
        <v>10</v>
      </c>
      <c r="BD51" s="48"/>
      <c r="BE51" s="49"/>
      <c r="BF51" s="48"/>
      <c r="BG51" s="49"/>
      <c r="BH51" s="48"/>
      <c r="BI51" s="49"/>
      <c r="BJ51" s="48"/>
      <c r="BK51" s="49"/>
      <c r="BL51" s="48"/>
    </row>
    <row r="52" spans="1:64" ht="15">
      <c r="A52" s="64" t="s">
        <v>240</v>
      </c>
      <c r="B52" s="64" t="s">
        <v>308</v>
      </c>
      <c r="C52" s="65" t="s">
        <v>2403</v>
      </c>
      <c r="D52" s="66">
        <v>3</v>
      </c>
      <c r="E52" s="67" t="s">
        <v>132</v>
      </c>
      <c r="F52" s="68">
        <v>35</v>
      </c>
      <c r="G52" s="65"/>
      <c r="H52" s="69"/>
      <c r="I52" s="70"/>
      <c r="J52" s="70"/>
      <c r="K52" s="34" t="s">
        <v>65</v>
      </c>
      <c r="L52" s="77">
        <v>52</v>
      </c>
      <c r="M52" s="77"/>
      <c r="N52" s="72"/>
      <c r="O52" s="79" t="s">
        <v>321</v>
      </c>
      <c r="P52" s="81">
        <v>43675.06606481481</v>
      </c>
      <c r="Q52" s="79" t="s">
        <v>351</v>
      </c>
      <c r="R52" s="79"/>
      <c r="S52" s="79"/>
      <c r="T52" s="79" t="s">
        <v>507</v>
      </c>
      <c r="U52" s="79"/>
      <c r="V52" s="83" t="s">
        <v>568</v>
      </c>
      <c r="W52" s="81">
        <v>43675.06606481481</v>
      </c>
      <c r="X52" s="83" t="s">
        <v>652</v>
      </c>
      <c r="Y52" s="79"/>
      <c r="Z52" s="79"/>
      <c r="AA52" s="85" t="s">
        <v>774</v>
      </c>
      <c r="AB52" s="79"/>
      <c r="AC52" s="79" t="b">
        <v>0</v>
      </c>
      <c r="AD52" s="79">
        <v>0</v>
      </c>
      <c r="AE52" s="85" t="s">
        <v>866</v>
      </c>
      <c r="AF52" s="79" t="b">
        <v>0</v>
      </c>
      <c r="AG52" s="79" t="s">
        <v>871</v>
      </c>
      <c r="AH52" s="79"/>
      <c r="AI52" s="85" t="s">
        <v>866</v>
      </c>
      <c r="AJ52" s="79" t="b">
        <v>0</v>
      </c>
      <c r="AK52" s="79">
        <v>1</v>
      </c>
      <c r="AL52" s="85" t="s">
        <v>773</v>
      </c>
      <c r="AM52" s="79" t="s">
        <v>879</v>
      </c>
      <c r="AN52" s="79" t="b">
        <v>0</v>
      </c>
      <c r="AO52" s="85" t="s">
        <v>773</v>
      </c>
      <c r="AP52" s="79" t="s">
        <v>176</v>
      </c>
      <c r="AQ52" s="79">
        <v>0</v>
      </c>
      <c r="AR52" s="79">
        <v>0</v>
      </c>
      <c r="AS52" s="79"/>
      <c r="AT52" s="79"/>
      <c r="AU52" s="79"/>
      <c r="AV52" s="79"/>
      <c r="AW52" s="79"/>
      <c r="AX52" s="79"/>
      <c r="AY52" s="79"/>
      <c r="AZ52" s="79"/>
      <c r="BA52">
        <v>1</v>
      </c>
      <c r="BB52" s="78" t="str">
        <f>REPLACE(INDEX(GroupVertices[Group],MATCH(Edges[[#This Row],[Vertex 1]],GroupVertices[Vertex],0)),1,1,"")</f>
        <v>10</v>
      </c>
      <c r="BC52" s="78" t="str">
        <f>REPLACE(INDEX(GroupVertices[Group],MATCH(Edges[[#This Row],[Vertex 2]],GroupVertices[Vertex],0)),1,1,"")</f>
        <v>10</v>
      </c>
      <c r="BD52" s="48"/>
      <c r="BE52" s="49"/>
      <c r="BF52" s="48"/>
      <c r="BG52" s="49"/>
      <c r="BH52" s="48"/>
      <c r="BI52" s="49"/>
      <c r="BJ52" s="48"/>
      <c r="BK52" s="49"/>
      <c r="BL52" s="48"/>
    </row>
    <row r="53" spans="1:64" ht="15">
      <c r="A53" s="64" t="s">
        <v>239</v>
      </c>
      <c r="B53" s="64" t="s">
        <v>309</v>
      </c>
      <c r="C53" s="65" t="s">
        <v>2403</v>
      </c>
      <c r="D53" s="66">
        <v>3</v>
      </c>
      <c r="E53" s="67" t="s">
        <v>132</v>
      </c>
      <c r="F53" s="68">
        <v>35</v>
      </c>
      <c r="G53" s="65"/>
      <c r="H53" s="69"/>
      <c r="I53" s="70"/>
      <c r="J53" s="70"/>
      <c r="K53" s="34" t="s">
        <v>65</v>
      </c>
      <c r="L53" s="77">
        <v>53</v>
      </c>
      <c r="M53" s="77"/>
      <c r="N53" s="72"/>
      <c r="O53" s="79" t="s">
        <v>322</v>
      </c>
      <c r="P53" s="81">
        <v>43675.0440625</v>
      </c>
      <c r="Q53" s="79" t="s">
        <v>350</v>
      </c>
      <c r="R53" s="83" t="s">
        <v>428</v>
      </c>
      <c r="S53" s="79" t="s">
        <v>467</v>
      </c>
      <c r="T53" s="79"/>
      <c r="U53" s="79"/>
      <c r="V53" s="83" t="s">
        <v>567</v>
      </c>
      <c r="W53" s="81">
        <v>43675.0440625</v>
      </c>
      <c r="X53" s="83" t="s">
        <v>651</v>
      </c>
      <c r="Y53" s="79"/>
      <c r="Z53" s="79"/>
      <c r="AA53" s="85" t="s">
        <v>773</v>
      </c>
      <c r="AB53" s="85" t="s">
        <v>864</v>
      </c>
      <c r="AC53" s="79" t="b">
        <v>0</v>
      </c>
      <c r="AD53" s="79">
        <v>0</v>
      </c>
      <c r="AE53" s="85" t="s">
        <v>867</v>
      </c>
      <c r="AF53" s="79" t="b">
        <v>0</v>
      </c>
      <c r="AG53" s="79" t="s">
        <v>871</v>
      </c>
      <c r="AH53" s="79"/>
      <c r="AI53" s="85" t="s">
        <v>866</v>
      </c>
      <c r="AJ53" s="79" t="b">
        <v>0</v>
      </c>
      <c r="AK53" s="79">
        <v>0</v>
      </c>
      <c r="AL53" s="85" t="s">
        <v>866</v>
      </c>
      <c r="AM53" s="79" t="s">
        <v>879</v>
      </c>
      <c r="AN53" s="79" t="b">
        <v>1</v>
      </c>
      <c r="AO53" s="85" t="s">
        <v>864</v>
      </c>
      <c r="AP53" s="79" t="s">
        <v>176</v>
      </c>
      <c r="AQ53" s="79">
        <v>0</v>
      </c>
      <c r="AR53" s="79">
        <v>0</v>
      </c>
      <c r="AS53" s="79"/>
      <c r="AT53" s="79"/>
      <c r="AU53" s="79"/>
      <c r="AV53" s="79"/>
      <c r="AW53" s="79"/>
      <c r="AX53" s="79"/>
      <c r="AY53" s="79"/>
      <c r="AZ53" s="79"/>
      <c r="BA53">
        <v>1</v>
      </c>
      <c r="BB53" s="78" t="str">
        <f>REPLACE(INDEX(GroupVertices[Group],MATCH(Edges[[#This Row],[Vertex 1]],GroupVertices[Vertex],0)),1,1,"")</f>
        <v>10</v>
      </c>
      <c r="BC53" s="78" t="str">
        <f>REPLACE(INDEX(GroupVertices[Group],MATCH(Edges[[#This Row],[Vertex 2]],GroupVertices[Vertex],0)),1,1,"")</f>
        <v>10</v>
      </c>
      <c r="BD53" s="48">
        <v>0</v>
      </c>
      <c r="BE53" s="49">
        <v>0</v>
      </c>
      <c r="BF53" s="48">
        <v>1</v>
      </c>
      <c r="BG53" s="49">
        <v>6.666666666666667</v>
      </c>
      <c r="BH53" s="48">
        <v>0</v>
      </c>
      <c r="BI53" s="49">
        <v>0</v>
      </c>
      <c r="BJ53" s="48">
        <v>14</v>
      </c>
      <c r="BK53" s="49">
        <v>93.33333333333333</v>
      </c>
      <c r="BL53" s="48">
        <v>15</v>
      </c>
    </row>
    <row r="54" spans="1:64" ht="15">
      <c r="A54" s="64" t="s">
        <v>240</v>
      </c>
      <c r="B54" s="64" t="s">
        <v>309</v>
      </c>
      <c r="C54" s="65" t="s">
        <v>2403</v>
      </c>
      <c r="D54" s="66">
        <v>3</v>
      </c>
      <c r="E54" s="67" t="s">
        <v>132</v>
      </c>
      <c r="F54" s="68">
        <v>35</v>
      </c>
      <c r="G54" s="65"/>
      <c r="H54" s="69"/>
      <c r="I54" s="70"/>
      <c r="J54" s="70"/>
      <c r="K54" s="34" t="s">
        <v>65</v>
      </c>
      <c r="L54" s="77">
        <v>54</v>
      </c>
      <c r="M54" s="77"/>
      <c r="N54" s="72"/>
      <c r="O54" s="79" t="s">
        <v>321</v>
      </c>
      <c r="P54" s="81">
        <v>43675.06606481481</v>
      </c>
      <c r="Q54" s="79" t="s">
        <v>351</v>
      </c>
      <c r="R54" s="79"/>
      <c r="S54" s="79"/>
      <c r="T54" s="79" t="s">
        <v>507</v>
      </c>
      <c r="U54" s="79"/>
      <c r="V54" s="83" t="s">
        <v>568</v>
      </c>
      <c r="W54" s="81">
        <v>43675.06606481481</v>
      </c>
      <c r="X54" s="83" t="s">
        <v>652</v>
      </c>
      <c r="Y54" s="79"/>
      <c r="Z54" s="79"/>
      <c r="AA54" s="85" t="s">
        <v>774</v>
      </c>
      <c r="AB54" s="79"/>
      <c r="AC54" s="79" t="b">
        <v>0</v>
      </c>
      <c r="AD54" s="79">
        <v>0</v>
      </c>
      <c r="AE54" s="85" t="s">
        <v>866</v>
      </c>
      <c r="AF54" s="79" t="b">
        <v>0</v>
      </c>
      <c r="AG54" s="79" t="s">
        <v>871</v>
      </c>
      <c r="AH54" s="79"/>
      <c r="AI54" s="85" t="s">
        <v>866</v>
      </c>
      <c r="AJ54" s="79" t="b">
        <v>0</v>
      </c>
      <c r="AK54" s="79">
        <v>1</v>
      </c>
      <c r="AL54" s="85" t="s">
        <v>773</v>
      </c>
      <c r="AM54" s="79" t="s">
        <v>879</v>
      </c>
      <c r="AN54" s="79" t="b">
        <v>0</v>
      </c>
      <c r="AO54" s="85" t="s">
        <v>773</v>
      </c>
      <c r="AP54" s="79" t="s">
        <v>176</v>
      </c>
      <c r="AQ54" s="79">
        <v>0</v>
      </c>
      <c r="AR54" s="79">
        <v>0</v>
      </c>
      <c r="AS54" s="79"/>
      <c r="AT54" s="79"/>
      <c r="AU54" s="79"/>
      <c r="AV54" s="79"/>
      <c r="AW54" s="79"/>
      <c r="AX54" s="79"/>
      <c r="AY54" s="79"/>
      <c r="AZ54" s="79"/>
      <c r="BA54">
        <v>1</v>
      </c>
      <c r="BB54" s="78" t="str">
        <f>REPLACE(INDEX(GroupVertices[Group],MATCH(Edges[[#This Row],[Vertex 1]],GroupVertices[Vertex],0)),1,1,"")</f>
        <v>10</v>
      </c>
      <c r="BC54" s="78" t="str">
        <f>REPLACE(INDEX(GroupVertices[Group],MATCH(Edges[[#This Row],[Vertex 2]],GroupVertices[Vertex],0)),1,1,"")</f>
        <v>10</v>
      </c>
      <c r="BD54" s="48">
        <v>0</v>
      </c>
      <c r="BE54" s="49">
        <v>0</v>
      </c>
      <c r="BF54" s="48">
        <v>1</v>
      </c>
      <c r="BG54" s="49">
        <v>5.2631578947368425</v>
      </c>
      <c r="BH54" s="48">
        <v>0</v>
      </c>
      <c r="BI54" s="49">
        <v>0</v>
      </c>
      <c r="BJ54" s="48">
        <v>18</v>
      </c>
      <c r="BK54" s="49">
        <v>94.73684210526316</v>
      </c>
      <c r="BL54" s="48">
        <v>19</v>
      </c>
    </row>
    <row r="55" spans="1:64" ht="15">
      <c r="A55" s="64" t="s">
        <v>240</v>
      </c>
      <c r="B55" s="64" t="s">
        <v>239</v>
      </c>
      <c r="C55" s="65" t="s">
        <v>2403</v>
      </c>
      <c r="D55" s="66">
        <v>3</v>
      </c>
      <c r="E55" s="67" t="s">
        <v>132</v>
      </c>
      <c r="F55" s="68">
        <v>35</v>
      </c>
      <c r="G55" s="65"/>
      <c r="H55" s="69"/>
      <c r="I55" s="70"/>
      <c r="J55" s="70"/>
      <c r="K55" s="34" t="s">
        <v>65</v>
      </c>
      <c r="L55" s="77">
        <v>55</v>
      </c>
      <c r="M55" s="77"/>
      <c r="N55" s="72"/>
      <c r="O55" s="79" t="s">
        <v>321</v>
      </c>
      <c r="P55" s="81">
        <v>43675.06606481481</v>
      </c>
      <c r="Q55" s="79" t="s">
        <v>351</v>
      </c>
      <c r="R55" s="79"/>
      <c r="S55" s="79"/>
      <c r="T55" s="79" t="s">
        <v>507</v>
      </c>
      <c r="U55" s="79"/>
      <c r="V55" s="83" t="s">
        <v>568</v>
      </c>
      <c r="W55" s="81">
        <v>43675.06606481481</v>
      </c>
      <c r="X55" s="83" t="s">
        <v>652</v>
      </c>
      <c r="Y55" s="79"/>
      <c r="Z55" s="79"/>
      <c r="AA55" s="85" t="s">
        <v>774</v>
      </c>
      <c r="AB55" s="79"/>
      <c r="AC55" s="79" t="b">
        <v>0</v>
      </c>
      <c r="AD55" s="79">
        <v>0</v>
      </c>
      <c r="AE55" s="85" t="s">
        <v>866</v>
      </c>
      <c r="AF55" s="79" t="b">
        <v>0</v>
      </c>
      <c r="AG55" s="79" t="s">
        <v>871</v>
      </c>
      <c r="AH55" s="79"/>
      <c r="AI55" s="85" t="s">
        <v>866</v>
      </c>
      <c r="AJ55" s="79" t="b">
        <v>0</v>
      </c>
      <c r="AK55" s="79">
        <v>1</v>
      </c>
      <c r="AL55" s="85" t="s">
        <v>773</v>
      </c>
      <c r="AM55" s="79" t="s">
        <v>879</v>
      </c>
      <c r="AN55" s="79" t="b">
        <v>0</v>
      </c>
      <c r="AO55" s="85" t="s">
        <v>773</v>
      </c>
      <c r="AP55" s="79" t="s">
        <v>176</v>
      </c>
      <c r="AQ55" s="79">
        <v>0</v>
      </c>
      <c r="AR55" s="79">
        <v>0</v>
      </c>
      <c r="AS55" s="79"/>
      <c r="AT55" s="79"/>
      <c r="AU55" s="79"/>
      <c r="AV55" s="79"/>
      <c r="AW55" s="79"/>
      <c r="AX55" s="79"/>
      <c r="AY55" s="79"/>
      <c r="AZ55" s="79"/>
      <c r="BA55">
        <v>1</v>
      </c>
      <c r="BB55" s="78" t="str">
        <f>REPLACE(INDEX(GroupVertices[Group],MATCH(Edges[[#This Row],[Vertex 1]],GroupVertices[Vertex],0)),1,1,"")</f>
        <v>10</v>
      </c>
      <c r="BC55" s="78" t="str">
        <f>REPLACE(INDEX(GroupVertices[Group],MATCH(Edges[[#This Row],[Vertex 2]],GroupVertices[Vertex],0)),1,1,"")</f>
        <v>10</v>
      </c>
      <c r="BD55" s="48"/>
      <c r="BE55" s="49"/>
      <c r="BF55" s="48"/>
      <c r="BG55" s="49"/>
      <c r="BH55" s="48"/>
      <c r="BI55" s="49"/>
      <c r="BJ55" s="48"/>
      <c r="BK55" s="49"/>
      <c r="BL55" s="48"/>
    </row>
    <row r="56" spans="1:64" ht="15">
      <c r="A56" s="64" t="s">
        <v>241</v>
      </c>
      <c r="B56" s="64" t="s">
        <v>242</v>
      </c>
      <c r="C56" s="65" t="s">
        <v>2403</v>
      </c>
      <c r="D56" s="66">
        <v>3</v>
      </c>
      <c r="E56" s="67" t="s">
        <v>132</v>
      </c>
      <c r="F56" s="68">
        <v>35</v>
      </c>
      <c r="G56" s="65"/>
      <c r="H56" s="69"/>
      <c r="I56" s="70"/>
      <c r="J56" s="70"/>
      <c r="K56" s="34" t="s">
        <v>65</v>
      </c>
      <c r="L56" s="77">
        <v>56</v>
      </c>
      <c r="M56" s="77"/>
      <c r="N56" s="72"/>
      <c r="O56" s="79" t="s">
        <v>322</v>
      </c>
      <c r="P56" s="81">
        <v>43675.36368055556</v>
      </c>
      <c r="Q56" s="79" t="s">
        <v>352</v>
      </c>
      <c r="R56" s="79" t="s">
        <v>429</v>
      </c>
      <c r="S56" s="79" t="s">
        <v>477</v>
      </c>
      <c r="T56" s="79" t="s">
        <v>508</v>
      </c>
      <c r="U56" s="79"/>
      <c r="V56" s="83" t="s">
        <v>569</v>
      </c>
      <c r="W56" s="81">
        <v>43675.36368055556</v>
      </c>
      <c r="X56" s="83" t="s">
        <v>653</v>
      </c>
      <c r="Y56" s="79"/>
      <c r="Z56" s="79"/>
      <c r="AA56" s="85" t="s">
        <v>775</v>
      </c>
      <c r="AB56" s="79"/>
      <c r="AC56" s="79" t="b">
        <v>0</v>
      </c>
      <c r="AD56" s="79">
        <v>0</v>
      </c>
      <c r="AE56" s="85" t="s">
        <v>868</v>
      </c>
      <c r="AF56" s="79" t="b">
        <v>0</v>
      </c>
      <c r="AG56" s="79" t="s">
        <v>871</v>
      </c>
      <c r="AH56" s="79"/>
      <c r="AI56" s="85" t="s">
        <v>866</v>
      </c>
      <c r="AJ56" s="79" t="b">
        <v>0</v>
      </c>
      <c r="AK56" s="79">
        <v>0</v>
      </c>
      <c r="AL56" s="85" t="s">
        <v>866</v>
      </c>
      <c r="AM56" s="79" t="s">
        <v>881</v>
      </c>
      <c r="AN56" s="79" t="b">
        <v>1</v>
      </c>
      <c r="AO56" s="85" t="s">
        <v>775</v>
      </c>
      <c r="AP56" s="79" t="s">
        <v>176</v>
      </c>
      <c r="AQ56" s="79">
        <v>0</v>
      </c>
      <c r="AR56" s="79">
        <v>0</v>
      </c>
      <c r="AS56" s="79"/>
      <c r="AT56" s="79"/>
      <c r="AU56" s="79"/>
      <c r="AV56" s="79"/>
      <c r="AW56" s="79"/>
      <c r="AX56" s="79"/>
      <c r="AY56" s="79"/>
      <c r="AZ56" s="79"/>
      <c r="BA56">
        <v>1</v>
      </c>
      <c r="BB56" s="78" t="str">
        <f>REPLACE(INDEX(GroupVertices[Group],MATCH(Edges[[#This Row],[Vertex 1]],GroupVertices[Vertex],0)),1,1,"")</f>
        <v>12</v>
      </c>
      <c r="BC56" s="78" t="str">
        <f>REPLACE(INDEX(GroupVertices[Group],MATCH(Edges[[#This Row],[Vertex 2]],GroupVertices[Vertex],0)),1,1,"")</f>
        <v>12</v>
      </c>
      <c r="BD56" s="48">
        <v>1</v>
      </c>
      <c r="BE56" s="49">
        <v>11.11111111111111</v>
      </c>
      <c r="BF56" s="48">
        <v>0</v>
      </c>
      <c r="BG56" s="49">
        <v>0</v>
      </c>
      <c r="BH56" s="48">
        <v>0</v>
      </c>
      <c r="BI56" s="49">
        <v>0</v>
      </c>
      <c r="BJ56" s="48">
        <v>8</v>
      </c>
      <c r="BK56" s="49">
        <v>88.88888888888889</v>
      </c>
      <c r="BL56" s="48">
        <v>9</v>
      </c>
    </row>
    <row r="57" spans="1:64" ht="15">
      <c r="A57" s="64" t="s">
        <v>242</v>
      </c>
      <c r="B57" s="64" t="s">
        <v>242</v>
      </c>
      <c r="C57" s="65" t="s">
        <v>2403</v>
      </c>
      <c r="D57" s="66">
        <v>3</v>
      </c>
      <c r="E57" s="67" t="s">
        <v>132</v>
      </c>
      <c r="F57" s="68">
        <v>35</v>
      </c>
      <c r="G57" s="65"/>
      <c r="H57" s="69"/>
      <c r="I57" s="70"/>
      <c r="J57" s="70"/>
      <c r="K57" s="34" t="s">
        <v>65</v>
      </c>
      <c r="L57" s="77">
        <v>57</v>
      </c>
      <c r="M57" s="77"/>
      <c r="N57" s="72"/>
      <c r="O57" s="79" t="s">
        <v>176</v>
      </c>
      <c r="P57" s="81">
        <v>43675.366319444445</v>
      </c>
      <c r="Q57" s="79" t="s">
        <v>353</v>
      </c>
      <c r="R57" s="79" t="s">
        <v>430</v>
      </c>
      <c r="S57" s="79" t="s">
        <v>477</v>
      </c>
      <c r="T57" s="79" t="s">
        <v>509</v>
      </c>
      <c r="U57" s="79"/>
      <c r="V57" s="83" t="s">
        <v>570</v>
      </c>
      <c r="W57" s="81">
        <v>43675.366319444445</v>
      </c>
      <c r="X57" s="83" t="s">
        <v>654</v>
      </c>
      <c r="Y57" s="79"/>
      <c r="Z57" s="79"/>
      <c r="AA57" s="85" t="s">
        <v>776</v>
      </c>
      <c r="AB57" s="79"/>
      <c r="AC57" s="79" t="b">
        <v>0</v>
      </c>
      <c r="AD57" s="79">
        <v>0</v>
      </c>
      <c r="AE57" s="85" t="s">
        <v>866</v>
      </c>
      <c r="AF57" s="79" t="b">
        <v>0</v>
      </c>
      <c r="AG57" s="79" t="s">
        <v>871</v>
      </c>
      <c r="AH57" s="79"/>
      <c r="AI57" s="85" t="s">
        <v>866</v>
      </c>
      <c r="AJ57" s="79" t="b">
        <v>0</v>
      </c>
      <c r="AK57" s="79">
        <v>0</v>
      </c>
      <c r="AL57" s="85" t="s">
        <v>866</v>
      </c>
      <c r="AM57" s="79" t="s">
        <v>881</v>
      </c>
      <c r="AN57" s="79" t="b">
        <v>1</v>
      </c>
      <c r="AO57" s="85" t="s">
        <v>776</v>
      </c>
      <c r="AP57" s="79" t="s">
        <v>176</v>
      </c>
      <c r="AQ57" s="79">
        <v>0</v>
      </c>
      <c r="AR57" s="79">
        <v>0</v>
      </c>
      <c r="AS57" s="79"/>
      <c r="AT57" s="79"/>
      <c r="AU57" s="79"/>
      <c r="AV57" s="79"/>
      <c r="AW57" s="79"/>
      <c r="AX57" s="79"/>
      <c r="AY57" s="79"/>
      <c r="AZ57" s="79"/>
      <c r="BA57">
        <v>1</v>
      </c>
      <c r="BB57" s="78" t="str">
        <f>REPLACE(INDEX(GroupVertices[Group],MATCH(Edges[[#This Row],[Vertex 1]],GroupVertices[Vertex],0)),1,1,"")</f>
        <v>12</v>
      </c>
      <c r="BC57" s="78" t="str">
        <f>REPLACE(INDEX(GroupVertices[Group],MATCH(Edges[[#This Row],[Vertex 2]],GroupVertices[Vertex],0)),1,1,"")</f>
        <v>12</v>
      </c>
      <c r="BD57" s="48">
        <v>1</v>
      </c>
      <c r="BE57" s="49">
        <v>11.11111111111111</v>
      </c>
      <c r="BF57" s="48">
        <v>0</v>
      </c>
      <c r="BG57" s="49">
        <v>0</v>
      </c>
      <c r="BH57" s="48">
        <v>0</v>
      </c>
      <c r="BI57" s="49">
        <v>0</v>
      </c>
      <c r="BJ57" s="48">
        <v>8</v>
      </c>
      <c r="BK57" s="49">
        <v>88.88888888888889</v>
      </c>
      <c r="BL57" s="48">
        <v>9</v>
      </c>
    </row>
    <row r="58" spans="1:64" ht="15">
      <c r="A58" s="64" t="s">
        <v>243</v>
      </c>
      <c r="B58" s="64" t="s">
        <v>242</v>
      </c>
      <c r="C58" s="65" t="s">
        <v>2403</v>
      </c>
      <c r="D58" s="66">
        <v>3</v>
      </c>
      <c r="E58" s="67" t="s">
        <v>132</v>
      </c>
      <c r="F58" s="68">
        <v>35</v>
      </c>
      <c r="G58" s="65"/>
      <c r="H58" s="69"/>
      <c r="I58" s="70"/>
      <c r="J58" s="70"/>
      <c r="K58" s="34" t="s">
        <v>65</v>
      </c>
      <c r="L58" s="77">
        <v>58</v>
      </c>
      <c r="M58" s="77"/>
      <c r="N58" s="72"/>
      <c r="O58" s="79" t="s">
        <v>321</v>
      </c>
      <c r="P58" s="81">
        <v>43675.68168981482</v>
      </c>
      <c r="Q58" s="79" t="s">
        <v>354</v>
      </c>
      <c r="R58" s="83" t="s">
        <v>431</v>
      </c>
      <c r="S58" s="79" t="s">
        <v>478</v>
      </c>
      <c r="T58" s="79" t="s">
        <v>510</v>
      </c>
      <c r="U58" s="79"/>
      <c r="V58" s="83" t="s">
        <v>571</v>
      </c>
      <c r="W58" s="81">
        <v>43675.68168981482</v>
      </c>
      <c r="X58" s="83" t="s">
        <v>655</v>
      </c>
      <c r="Y58" s="79"/>
      <c r="Z58" s="79"/>
      <c r="AA58" s="85" t="s">
        <v>777</v>
      </c>
      <c r="AB58" s="79"/>
      <c r="AC58" s="79" t="b">
        <v>0</v>
      </c>
      <c r="AD58" s="79">
        <v>0</v>
      </c>
      <c r="AE58" s="85" t="s">
        <v>866</v>
      </c>
      <c r="AF58" s="79" t="b">
        <v>0</v>
      </c>
      <c r="AG58" s="79" t="s">
        <v>871</v>
      </c>
      <c r="AH58" s="79"/>
      <c r="AI58" s="85" t="s">
        <v>866</v>
      </c>
      <c r="AJ58" s="79" t="b">
        <v>0</v>
      </c>
      <c r="AK58" s="79">
        <v>1</v>
      </c>
      <c r="AL58" s="85" t="s">
        <v>776</v>
      </c>
      <c r="AM58" s="79" t="s">
        <v>879</v>
      </c>
      <c r="AN58" s="79" t="b">
        <v>0</v>
      </c>
      <c r="AO58" s="85" t="s">
        <v>776</v>
      </c>
      <c r="AP58" s="79" t="s">
        <v>176</v>
      </c>
      <c r="AQ58" s="79">
        <v>0</v>
      </c>
      <c r="AR58" s="79">
        <v>0</v>
      </c>
      <c r="AS58" s="79"/>
      <c r="AT58" s="79"/>
      <c r="AU58" s="79"/>
      <c r="AV58" s="79"/>
      <c r="AW58" s="79"/>
      <c r="AX58" s="79"/>
      <c r="AY58" s="79"/>
      <c r="AZ58" s="79"/>
      <c r="BA58">
        <v>1</v>
      </c>
      <c r="BB58" s="78" t="str">
        <f>REPLACE(INDEX(GroupVertices[Group],MATCH(Edges[[#This Row],[Vertex 1]],GroupVertices[Vertex],0)),1,1,"")</f>
        <v>12</v>
      </c>
      <c r="BC58" s="78" t="str">
        <f>REPLACE(INDEX(GroupVertices[Group],MATCH(Edges[[#This Row],[Vertex 2]],GroupVertices[Vertex],0)),1,1,"")</f>
        <v>12</v>
      </c>
      <c r="BD58" s="48">
        <v>1</v>
      </c>
      <c r="BE58" s="49">
        <v>8.333333333333334</v>
      </c>
      <c r="BF58" s="48">
        <v>0</v>
      </c>
      <c r="BG58" s="49">
        <v>0</v>
      </c>
      <c r="BH58" s="48">
        <v>0</v>
      </c>
      <c r="BI58" s="49">
        <v>0</v>
      </c>
      <c r="BJ58" s="48">
        <v>11</v>
      </c>
      <c r="BK58" s="49">
        <v>91.66666666666667</v>
      </c>
      <c r="BL58" s="48">
        <v>12</v>
      </c>
    </row>
    <row r="59" spans="1:64" ht="15">
      <c r="A59" s="64" t="s">
        <v>244</v>
      </c>
      <c r="B59" s="64" t="s">
        <v>310</v>
      </c>
      <c r="C59" s="65" t="s">
        <v>2403</v>
      </c>
      <c r="D59" s="66">
        <v>3</v>
      </c>
      <c r="E59" s="67" t="s">
        <v>132</v>
      </c>
      <c r="F59" s="68">
        <v>35</v>
      </c>
      <c r="G59" s="65"/>
      <c r="H59" s="69"/>
      <c r="I59" s="70"/>
      <c r="J59" s="70"/>
      <c r="K59" s="34" t="s">
        <v>65</v>
      </c>
      <c r="L59" s="77">
        <v>59</v>
      </c>
      <c r="M59" s="77"/>
      <c r="N59" s="72"/>
      <c r="O59" s="79" t="s">
        <v>321</v>
      </c>
      <c r="P59" s="81">
        <v>43675.895949074074</v>
      </c>
      <c r="Q59" s="79" t="s">
        <v>355</v>
      </c>
      <c r="R59" s="83" t="s">
        <v>432</v>
      </c>
      <c r="S59" s="79" t="s">
        <v>467</v>
      </c>
      <c r="T59" s="79" t="s">
        <v>511</v>
      </c>
      <c r="U59" s="79"/>
      <c r="V59" s="83" t="s">
        <v>572</v>
      </c>
      <c r="W59" s="81">
        <v>43675.895949074074</v>
      </c>
      <c r="X59" s="83" t="s">
        <v>656</v>
      </c>
      <c r="Y59" s="79"/>
      <c r="Z59" s="79"/>
      <c r="AA59" s="85" t="s">
        <v>778</v>
      </c>
      <c r="AB59" s="79"/>
      <c r="AC59" s="79" t="b">
        <v>0</v>
      </c>
      <c r="AD59" s="79">
        <v>0</v>
      </c>
      <c r="AE59" s="85" t="s">
        <v>866</v>
      </c>
      <c r="AF59" s="79" t="b">
        <v>0</v>
      </c>
      <c r="AG59" s="79" t="s">
        <v>871</v>
      </c>
      <c r="AH59" s="79"/>
      <c r="AI59" s="85" t="s">
        <v>866</v>
      </c>
      <c r="AJ59" s="79" t="b">
        <v>0</v>
      </c>
      <c r="AK59" s="79">
        <v>0</v>
      </c>
      <c r="AL59" s="85" t="s">
        <v>866</v>
      </c>
      <c r="AM59" s="79" t="s">
        <v>889</v>
      </c>
      <c r="AN59" s="79" t="b">
        <v>1</v>
      </c>
      <c r="AO59" s="85" t="s">
        <v>778</v>
      </c>
      <c r="AP59" s="79" t="s">
        <v>176</v>
      </c>
      <c r="AQ59" s="79">
        <v>0</v>
      </c>
      <c r="AR59" s="79">
        <v>0</v>
      </c>
      <c r="AS59" s="79"/>
      <c r="AT59" s="79"/>
      <c r="AU59" s="79"/>
      <c r="AV59" s="79"/>
      <c r="AW59" s="79"/>
      <c r="AX59" s="79"/>
      <c r="AY59" s="79"/>
      <c r="AZ59" s="79"/>
      <c r="BA59">
        <v>1</v>
      </c>
      <c r="BB59" s="78" t="str">
        <f>REPLACE(INDEX(GroupVertices[Group],MATCH(Edges[[#This Row],[Vertex 1]],GroupVertices[Vertex],0)),1,1,"")</f>
        <v>6</v>
      </c>
      <c r="BC59" s="78" t="str">
        <f>REPLACE(INDEX(GroupVertices[Group],MATCH(Edges[[#This Row],[Vertex 2]],GroupVertices[Vertex],0)),1,1,"")</f>
        <v>6</v>
      </c>
      <c r="BD59" s="48">
        <v>0</v>
      </c>
      <c r="BE59" s="49">
        <v>0</v>
      </c>
      <c r="BF59" s="48">
        <v>0</v>
      </c>
      <c r="BG59" s="49">
        <v>0</v>
      </c>
      <c r="BH59" s="48">
        <v>0</v>
      </c>
      <c r="BI59" s="49">
        <v>0</v>
      </c>
      <c r="BJ59" s="48">
        <v>19</v>
      </c>
      <c r="BK59" s="49">
        <v>100</v>
      </c>
      <c r="BL59" s="48">
        <v>19</v>
      </c>
    </row>
    <row r="60" spans="1:64" ht="15">
      <c r="A60" s="64" t="s">
        <v>245</v>
      </c>
      <c r="B60" s="64" t="s">
        <v>245</v>
      </c>
      <c r="C60" s="65" t="s">
        <v>2403</v>
      </c>
      <c r="D60" s="66">
        <v>3</v>
      </c>
      <c r="E60" s="67" t="s">
        <v>132</v>
      </c>
      <c r="F60" s="68">
        <v>35</v>
      </c>
      <c r="G60" s="65"/>
      <c r="H60" s="69"/>
      <c r="I60" s="70"/>
      <c r="J60" s="70"/>
      <c r="K60" s="34" t="s">
        <v>65</v>
      </c>
      <c r="L60" s="77">
        <v>60</v>
      </c>
      <c r="M60" s="77"/>
      <c r="N60" s="72"/>
      <c r="O60" s="79" t="s">
        <v>176</v>
      </c>
      <c r="P60" s="81">
        <v>43676.34599537037</v>
      </c>
      <c r="Q60" s="79" t="s">
        <v>356</v>
      </c>
      <c r="R60" s="83" t="s">
        <v>433</v>
      </c>
      <c r="S60" s="79" t="s">
        <v>467</v>
      </c>
      <c r="T60" s="79"/>
      <c r="U60" s="79"/>
      <c r="V60" s="83" t="s">
        <v>573</v>
      </c>
      <c r="W60" s="81">
        <v>43676.34599537037</v>
      </c>
      <c r="X60" s="83" t="s">
        <v>657</v>
      </c>
      <c r="Y60" s="79"/>
      <c r="Z60" s="79"/>
      <c r="AA60" s="85" t="s">
        <v>779</v>
      </c>
      <c r="AB60" s="79"/>
      <c r="AC60" s="79" t="b">
        <v>0</v>
      </c>
      <c r="AD60" s="79">
        <v>0</v>
      </c>
      <c r="AE60" s="85" t="s">
        <v>866</v>
      </c>
      <c r="AF60" s="79" t="b">
        <v>0</v>
      </c>
      <c r="AG60" s="79" t="s">
        <v>871</v>
      </c>
      <c r="AH60" s="79"/>
      <c r="AI60" s="85" t="s">
        <v>866</v>
      </c>
      <c r="AJ60" s="79" t="b">
        <v>0</v>
      </c>
      <c r="AK60" s="79">
        <v>0</v>
      </c>
      <c r="AL60" s="85" t="s">
        <v>866</v>
      </c>
      <c r="AM60" s="79" t="s">
        <v>883</v>
      </c>
      <c r="AN60" s="79" t="b">
        <v>1</v>
      </c>
      <c r="AO60" s="85" t="s">
        <v>779</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v>1</v>
      </c>
      <c r="BE60" s="49">
        <v>6.25</v>
      </c>
      <c r="BF60" s="48">
        <v>0</v>
      </c>
      <c r="BG60" s="49">
        <v>0</v>
      </c>
      <c r="BH60" s="48">
        <v>0</v>
      </c>
      <c r="BI60" s="49">
        <v>0</v>
      </c>
      <c r="BJ60" s="48">
        <v>15</v>
      </c>
      <c r="BK60" s="49">
        <v>93.75</v>
      </c>
      <c r="BL60" s="48">
        <v>16</v>
      </c>
    </row>
    <row r="61" spans="1:64" ht="15">
      <c r="A61" s="64" t="s">
        <v>246</v>
      </c>
      <c r="B61" s="64" t="s">
        <v>246</v>
      </c>
      <c r="C61" s="65" t="s">
        <v>2403</v>
      </c>
      <c r="D61" s="66">
        <v>3</v>
      </c>
      <c r="E61" s="67" t="s">
        <v>132</v>
      </c>
      <c r="F61" s="68">
        <v>35</v>
      </c>
      <c r="G61" s="65"/>
      <c r="H61" s="69"/>
      <c r="I61" s="70"/>
      <c r="J61" s="70"/>
      <c r="K61" s="34" t="s">
        <v>65</v>
      </c>
      <c r="L61" s="77">
        <v>61</v>
      </c>
      <c r="M61" s="77"/>
      <c r="N61" s="72"/>
      <c r="O61" s="79" t="s">
        <v>176</v>
      </c>
      <c r="P61" s="81">
        <v>43663.450833333336</v>
      </c>
      <c r="Q61" s="79" t="s">
        <v>357</v>
      </c>
      <c r="R61" s="79"/>
      <c r="S61" s="79"/>
      <c r="T61" s="79" t="s">
        <v>512</v>
      </c>
      <c r="U61" s="83" t="s">
        <v>535</v>
      </c>
      <c r="V61" s="83" t="s">
        <v>535</v>
      </c>
      <c r="W61" s="81">
        <v>43663.450833333336</v>
      </c>
      <c r="X61" s="83" t="s">
        <v>658</v>
      </c>
      <c r="Y61" s="79"/>
      <c r="Z61" s="79"/>
      <c r="AA61" s="85" t="s">
        <v>780</v>
      </c>
      <c r="AB61" s="79"/>
      <c r="AC61" s="79" t="b">
        <v>0</v>
      </c>
      <c r="AD61" s="79">
        <v>6</v>
      </c>
      <c r="AE61" s="85" t="s">
        <v>866</v>
      </c>
      <c r="AF61" s="79" t="b">
        <v>0</v>
      </c>
      <c r="AG61" s="79" t="s">
        <v>871</v>
      </c>
      <c r="AH61" s="79"/>
      <c r="AI61" s="85" t="s">
        <v>866</v>
      </c>
      <c r="AJ61" s="79" t="b">
        <v>0</v>
      </c>
      <c r="AK61" s="79">
        <v>2</v>
      </c>
      <c r="AL61" s="85" t="s">
        <v>866</v>
      </c>
      <c r="AM61" s="79" t="s">
        <v>880</v>
      </c>
      <c r="AN61" s="79" t="b">
        <v>0</v>
      </c>
      <c r="AO61" s="85" t="s">
        <v>780</v>
      </c>
      <c r="AP61" s="79" t="s">
        <v>895</v>
      </c>
      <c r="AQ61" s="79">
        <v>0</v>
      </c>
      <c r="AR61" s="79">
        <v>0</v>
      </c>
      <c r="AS61" s="79"/>
      <c r="AT61" s="79"/>
      <c r="AU61" s="79"/>
      <c r="AV61" s="79"/>
      <c r="AW61" s="79"/>
      <c r="AX61" s="79"/>
      <c r="AY61" s="79"/>
      <c r="AZ61" s="79"/>
      <c r="BA61">
        <v>1</v>
      </c>
      <c r="BB61" s="78" t="str">
        <f>REPLACE(INDEX(GroupVertices[Group],MATCH(Edges[[#This Row],[Vertex 1]],GroupVertices[Vertex],0)),1,1,"")</f>
        <v>17</v>
      </c>
      <c r="BC61" s="78" t="str">
        <f>REPLACE(INDEX(GroupVertices[Group],MATCH(Edges[[#This Row],[Vertex 2]],GroupVertices[Vertex],0)),1,1,"")</f>
        <v>17</v>
      </c>
      <c r="BD61" s="48">
        <v>0</v>
      </c>
      <c r="BE61" s="49">
        <v>0</v>
      </c>
      <c r="BF61" s="48">
        <v>0</v>
      </c>
      <c r="BG61" s="49">
        <v>0</v>
      </c>
      <c r="BH61" s="48">
        <v>0</v>
      </c>
      <c r="BI61" s="49">
        <v>0</v>
      </c>
      <c r="BJ61" s="48">
        <v>37</v>
      </c>
      <c r="BK61" s="49">
        <v>100</v>
      </c>
      <c r="BL61" s="48">
        <v>37</v>
      </c>
    </row>
    <row r="62" spans="1:64" ht="15">
      <c r="A62" s="64" t="s">
        <v>247</v>
      </c>
      <c r="B62" s="64" t="s">
        <v>246</v>
      </c>
      <c r="C62" s="65" t="s">
        <v>2403</v>
      </c>
      <c r="D62" s="66">
        <v>3</v>
      </c>
      <c r="E62" s="67" t="s">
        <v>132</v>
      </c>
      <c r="F62" s="68">
        <v>35</v>
      </c>
      <c r="G62" s="65"/>
      <c r="H62" s="69"/>
      <c r="I62" s="70"/>
      <c r="J62" s="70"/>
      <c r="K62" s="34" t="s">
        <v>65</v>
      </c>
      <c r="L62" s="77">
        <v>62</v>
      </c>
      <c r="M62" s="77"/>
      <c r="N62" s="72"/>
      <c r="O62" s="79" t="s">
        <v>321</v>
      </c>
      <c r="P62" s="81">
        <v>43676.379224537035</v>
      </c>
      <c r="Q62" s="79" t="s">
        <v>358</v>
      </c>
      <c r="R62" s="79"/>
      <c r="S62" s="79"/>
      <c r="T62" s="79" t="s">
        <v>513</v>
      </c>
      <c r="U62" s="79"/>
      <c r="V62" s="83" t="s">
        <v>574</v>
      </c>
      <c r="W62" s="81">
        <v>43676.379224537035</v>
      </c>
      <c r="X62" s="83" t="s">
        <v>659</v>
      </c>
      <c r="Y62" s="79"/>
      <c r="Z62" s="79"/>
      <c r="AA62" s="85" t="s">
        <v>781</v>
      </c>
      <c r="AB62" s="79"/>
      <c r="AC62" s="79" t="b">
        <v>0</v>
      </c>
      <c r="AD62" s="79">
        <v>0</v>
      </c>
      <c r="AE62" s="85" t="s">
        <v>866</v>
      </c>
      <c r="AF62" s="79" t="b">
        <v>0</v>
      </c>
      <c r="AG62" s="79" t="s">
        <v>871</v>
      </c>
      <c r="AH62" s="79"/>
      <c r="AI62" s="85" t="s">
        <v>866</v>
      </c>
      <c r="AJ62" s="79" t="b">
        <v>0</v>
      </c>
      <c r="AK62" s="79">
        <v>2</v>
      </c>
      <c r="AL62" s="85" t="s">
        <v>780</v>
      </c>
      <c r="AM62" s="79" t="s">
        <v>879</v>
      </c>
      <c r="AN62" s="79" t="b">
        <v>0</v>
      </c>
      <c r="AO62" s="85" t="s">
        <v>780</v>
      </c>
      <c r="AP62" s="79" t="s">
        <v>176</v>
      </c>
      <c r="AQ62" s="79">
        <v>0</v>
      </c>
      <c r="AR62" s="79">
        <v>0</v>
      </c>
      <c r="AS62" s="79"/>
      <c r="AT62" s="79"/>
      <c r="AU62" s="79"/>
      <c r="AV62" s="79"/>
      <c r="AW62" s="79"/>
      <c r="AX62" s="79"/>
      <c r="AY62" s="79"/>
      <c r="AZ62" s="79"/>
      <c r="BA62">
        <v>1</v>
      </c>
      <c r="BB62" s="78" t="str">
        <f>REPLACE(INDEX(GroupVertices[Group],MATCH(Edges[[#This Row],[Vertex 1]],GroupVertices[Vertex],0)),1,1,"")</f>
        <v>17</v>
      </c>
      <c r="BC62" s="78" t="str">
        <f>REPLACE(INDEX(GroupVertices[Group],MATCH(Edges[[#This Row],[Vertex 2]],GroupVertices[Vertex],0)),1,1,"")</f>
        <v>17</v>
      </c>
      <c r="BD62" s="48">
        <v>0</v>
      </c>
      <c r="BE62" s="49">
        <v>0</v>
      </c>
      <c r="BF62" s="48">
        <v>0</v>
      </c>
      <c r="BG62" s="49">
        <v>0</v>
      </c>
      <c r="BH62" s="48">
        <v>0</v>
      </c>
      <c r="BI62" s="49">
        <v>0</v>
      </c>
      <c r="BJ62" s="48">
        <v>23</v>
      </c>
      <c r="BK62" s="49">
        <v>100</v>
      </c>
      <c r="BL62" s="48">
        <v>23</v>
      </c>
    </row>
    <row r="63" spans="1:64" ht="15">
      <c r="A63" s="64" t="s">
        <v>248</v>
      </c>
      <c r="B63" s="64" t="s">
        <v>250</v>
      </c>
      <c r="C63" s="65" t="s">
        <v>2403</v>
      </c>
      <c r="D63" s="66">
        <v>3</v>
      </c>
      <c r="E63" s="67" t="s">
        <v>132</v>
      </c>
      <c r="F63" s="68">
        <v>35</v>
      </c>
      <c r="G63" s="65"/>
      <c r="H63" s="69"/>
      <c r="I63" s="70"/>
      <c r="J63" s="70"/>
      <c r="K63" s="34" t="s">
        <v>65</v>
      </c>
      <c r="L63" s="77">
        <v>63</v>
      </c>
      <c r="M63" s="77"/>
      <c r="N63" s="72"/>
      <c r="O63" s="79" t="s">
        <v>321</v>
      </c>
      <c r="P63" s="81">
        <v>43676.551203703704</v>
      </c>
      <c r="Q63" s="79" t="s">
        <v>359</v>
      </c>
      <c r="R63" s="83" t="s">
        <v>434</v>
      </c>
      <c r="S63" s="79" t="s">
        <v>479</v>
      </c>
      <c r="T63" s="79" t="s">
        <v>514</v>
      </c>
      <c r="U63" s="79"/>
      <c r="V63" s="83" t="s">
        <v>575</v>
      </c>
      <c r="W63" s="81">
        <v>43676.551203703704</v>
      </c>
      <c r="X63" s="83" t="s">
        <v>660</v>
      </c>
      <c r="Y63" s="79"/>
      <c r="Z63" s="79"/>
      <c r="AA63" s="85" t="s">
        <v>782</v>
      </c>
      <c r="AB63" s="79"/>
      <c r="AC63" s="79" t="b">
        <v>0</v>
      </c>
      <c r="AD63" s="79">
        <v>0</v>
      </c>
      <c r="AE63" s="85" t="s">
        <v>866</v>
      </c>
      <c r="AF63" s="79" t="b">
        <v>0</v>
      </c>
      <c r="AG63" s="79" t="s">
        <v>871</v>
      </c>
      <c r="AH63" s="79"/>
      <c r="AI63" s="85" t="s">
        <v>866</v>
      </c>
      <c r="AJ63" s="79" t="b">
        <v>0</v>
      </c>
      <c r="AK63" s="79">
        <v>0</v>
      </c>
      <c r="AL63" s="85" t="s">
        <v>785</v>
      </c>
      <c r="AM63" s="79" t="s">
        <v>880</v>
      </c>
      <c r="AN63" s="79" t="b">
        <v>0</v>
      </c>
      <c r="AO63" s="85" t="s">
        <v>785</v>
      </c>
      <c r="AP63" s="79" t="s">
        <v>176</v>
      </c>
      <c r="AQ63" s="79">
        <v>0</v>
      </c>
      <c r="AR63" s="79">
        <v>0</v>
      </c>
      <c r="AS63" s="79"/>
      <c r="AT63" s="79"/>
      <c r="AU63" s="79"/>
      <c r="AV63" s="79"/>
      <c r="AW63" s="79"/>
      <c r="AX63" s="79"/>
      <c r="AY63" s="79"/>
      <c r="AZ63" s="79"/>
      <c r="BA63">
        <v>1</v>
      </c>
      <c r="BB63" s="78" t="str">
        <f>REPLACE(INDEX(GroupVertices[Group],MATCH(Edges[[#This Row],[Vertex 1]],GroupVertices[Vertex],0)),1,1,"")</f>
        <v>7</v>
      </c>
      <c r="BC63" s="78" t="str">
        <f>REPLACE(INDEX(GroupVertices[Group],MATCH(Edges[[#This Row],[Vertex 2]],GroupVertices[Vertex],0)),1,1,"")</f>
        <v>7</v>
      </c>
      <c r="BD63" s="48"/>
      <c r="BE63" s="49"/>
      <c r="BF63" s="48"/>
      <c r="BG63" s="49"/>
      <c r="BH63" s="48"/>
      <c r="BI63" s="49"/>
      <c r="BJ63" s="48"/>
      <c r="BK63" s="49"/>
      <c r="BL63" s="48"/>
    </row>
    <row r="64" spans="1:64" ht="15">
      <c r="A64" s="64" t="s">
        <v>248</v>
      </c>
      <c r="B64" s="64" t="s">
        <v>251</v>
      </c>
      <c r="C64" s="65" t="s">
        <v>2403</v>
      </c>
      <c r="D64" s="66">
        <v>3</v>
      </c>
      <c r="E64" s="67" t="s">
        <v>132</v>
      </c>
      <c r="F64" s="68">
        <v>35</v>
      </c>
      <c r="G64" s="65"/>
      <c r="H64" s="69"/>
      <c r="I64" s="70"/>
      <c r="J64" s="70"/>
      <c r="K64" s="34" t="s">
        <v>65</v>
      </c>
      <c r="L64" s="77">
        <v>64</v>
      </c>
      <c r="M64" s="77"/>
      <c r="N64" s="72"/>
      <c r="O64" s="79" t="s">
        <v>321</v>
      </c>
      <c r="P64" s="81">
        <v>43676.551203703704</v>
      </c>
      <c r="Q64" s="79" t="s">
        <v>359</v>
      </c>
      <c r="R64" s="83" t="s">
        <v>434</v>
      </c>
      <c r="S64" s="79" t="s">
        <v>479</v>
      </c>
      <c r="T64" s="79" t="s">
        <v>514</v>
      </c>
      <c r="U64" s="79"/>
      <c r="V64" s="83" t="s">
        <v>575</v>
      </c>
      <c r="W64" s="81">
        <v>43676.551203703704</v>
      </c>
      <c r="X64" s="83" t="s">
        <v>660</v>
      </c>
      <c r="Y64" s="79"/>
      <c r="Z64" s="79"/>
      <c r="AA64" s="85" t="s">
        <v>782</v>
      </c>
      <c r="AB64" s="79"/>
      <c r="AC64" s="79" t="b">
        <v>0</v>
      </c>
      <c r="AD64" s="79">
        <v>0</v>
      </c>
      <c r="AE64" s="85" t="s">
        <v>866</v>
      </c>
      <c r="AF64" s="79" t="b">
        <v>0</v>
      </c>
      <c r="AG64" s="79" t="s">
        <v>871</v>
      </c>
      <c r="AH64" s="79"/>
      <c r="AI64" s="85" t="s">
        <v>866</v>
      </c>
      <c r="AJ64" s="79" t="b">
        <v>0</v>
      </c>
      <c r="AK64" s="79">
        <v>0</v>
      </c>
      <c r="AL64" s="85" t="s">
        <v>785</v>
      </c>
      <c r="AM64" s="79" t="s">
        <v>880</v>
      </c>
      <c r="AN64" s="79" t="b">
        <v>0</v>
      </c>
      <c r="AO64" s="85" t="s">
        <v>785</v>
      </c>
      <c r="AP64" s="79" t="s">
        <v>176</v>
      </c>
      <c r="AQ64" s="79">
        <v>0</v>
      </c>
      <c r="AR64" s="79">
        <v>0</v>
      </c>
      <c r="AS64" s="79"/>
      <c r="AT64" s="79"/>
      <c r="AU64" s="79"/>
      <c r="AV64" s="79"/>
      <c r="AW64" s="79"/>
      <c r="AX64" s="79"/>
      <c r="AY64" s="79"/>
      <c r="AZ64" s="79"/>
      <c r="BA64">
        <v>1</v>
      </c>
      <c r="BB64" s="78" t="str">
        <f>REPLACE(INDEX(GroupVertices[Group],MATCH(Edges[[#This Row],[Vertex 1]],GroupVertices[Vertex],0)),1,1,"")</f>
        <v>7</v>
      </c>
      <c r="BC64" s="78" t="str">
        <f>REPLACE(INDEX(GroupVertices[Group],MATCH(Edges[[#This Row],[Vertex 2]],GroupVertices[Vertex],0)),1,1,"")</f>
        <v>7</v>
      </c>
      <c r="BD64" s="48">
        <v>0</v>
      </c>
      <c r="BE64" s="49">
        <v>0</v>
      </c>
      <c r="BF64" s="48">
        <v>0</v>
      </c>
      <c r="BG64" s="49">
        <v>0</v>
      </c>
      <c r="BH64" s="48">
        <v>0</v>
      </c>
      <c r="BI64" s="49">
        <v>0</v>
      </c>
      <c r="BJ64" s="48">
        <v>10</v>
      </c>
      <c r="BK64" s="49">
        <v>100</v>
      </c>
      <c r="BL64" s="48">
        <v>10</v>
      </c>
    </row>
    <row r="65" spans="1:64" ht="15">
      <c r="A65" s="64" t="s">
        <v>249</v>
      </c>
      <c r="B65" s="64" t="s">
        <v>250</v>
      </c>
      <c r="C65" s="65" t="s">
        <v>2403</v>
      </c>
      <c r="D65" s="66">
        <v>3</v>
      </c>
      <c r="E65" s="67" t="s">
        <v>132</v>
      </c>
      <c r="F65" s="68">
        <v>35</v>
      </c>
      <c r="G65" s="65"/>
      <c r="H65" s="69"/>
      <c r="I65" s="70"/>
      <c r="J65" s="70"/>
      <c r="K65" s="34" t="s">
        <v>65</v>
      </c>
      <c r="L65" s="77">
        <v>65</v>
      </c>
      <c r="M65" s="77"/>
      <c r="N65" s="72"/>
      <c r="O65" s="79" t="s">
        <v>321</v>
      </c>
      <c r="P65" s="81">
        <v>43676.56575231482</v>
      </c>
      <c r="Q65" s="79" t="s">
        <v>359</v>
      </c>
      <c r="R65" s="83" t="s">
        <v>434</v>
      </c>
      <c r="S65" s="79" t="s">
        <v>479</v>
      </c>
      <c r="T65" s="79" t="s">
        <v>514</v>
      </c>
      <c r="U65" s="79"/>
      <c r="V65" s="83" t="s">
        <v>576</v>
      </c>
      <c r="W65" s="81">
        <v>43676.56575231482</v>
      </c>
      <c r="X65" s="83" t="s">
        <v>661</v>
      </c>
      <c r="Y65" s="79"/>
      <c r="Z65" s="79"/>
      <c r="AA65" s="85" t="s">
        <v>783</v>
      </c>
      <c r="AB65" s="79"/>
      <c r="AC65" s="79" t="b">
        <v>0</v>
      </c>
      <c r="AD65" s="79">
        <v>0</v>
      </c>
      <c r="AE65" s="85" t="s">
        <v>866</v>
      </c>
      <c r="AF65" s="79" t="b">
        <v>0</v>
      </c>
      <c r="AG65" s="79" t="s">
        <v>871</v>
      </c>
      <c r="AH65" s="79"/>
      <c r="AI65" s="85" t="s">
        <v>866</v>
      </c>
      <c r="AJ65" s="79" t="b">
        <v>0</v>
      </c>
      <c r="AK65" s="79">
        <v>0</v>
      </c>
      <c r="AL65" s="85" t="s">
        <v>785</v>
      </c>
      <c r="AM65" s="79" t="s">
        <v>881</v>
      </c>
      <c r="AN65" s="79" t="b">
        <v>0</v>
      </c>
      <c r="AO65" s="85" t="s">
        <v>785</v>
      </c>
      <c r="AP65" s="79" t="s">
        <v>176</v>
      </c>
      <c r="AQ65" s="79">
        <v>0</v>
      </c>
      <c r="AR65" s="79">
        <v>0</v>
      </c>
      <c r="AS65" s="79"/>
      <c r="AT65" s="79"/>
      <c r="AU65" s="79"/>
      <c r="AV65" s="79"/>
      <c r="AW65" s="79"/>
      <c r="AX65" s="79"/>
      <c r="AY65" s="79"/>
      <c r="AZ65" s="79"/>
      <c r="BA65">
        <v>1</v>
      </c>
      <c r="BB65" s="78" t="str">
        <f>REPLACE(INDEX(GroupVertices[Group],MATCH(Edges[[#This Row],[Vertex 1]],GroupVertices[Vertex],0)),1,1,"")</f>
        <v>7</v>
      </c>
      <c r="BC65" s="78" t="str">
        <f>REPLACE(INDEX(GroupVertices[Group],MATCH(Edges[[#This Row],[Vertex 2]],GroupVertices[Vertex],0)),1,1,"")</f>
        <v>7</v>
      </c>
      <c r="BD65" s="48"/>
      <c r="BE65" s="49"/>
      <c r="BF65" s="48"/>
      <c r="BG65" s="49"/>
      <c r="BH65" s="48"/>
      <c r="BI65" s="49"/>
      <c r="BJ65" s="48"/>
      <c r="BK65" s="49"/>
      <c r="BL65" s="48"/>
    </row>
    <row r="66" spans="1:64" ht="15">
      <c r="A66" s="64" t="s">
        <v>249</v>
      </c>
      <c r="B66" s="64" t="s">
        <v>251</v>
      </c>
      <c r="C66" s="65" t="s">
        <v>2403</v>
      </c>
      <c r="D66" s="66">
        <v>3</v>
      </c>
      <c r="E66" s="67" t="s">
        <v>132</v>
      </c>
      <c r="F66" s="68">
        <v>35</v>
      </c>
      <c r="G66" s="65"/>
      <c r="H66" s="69"/>
      <c r="I66" s="70"/>
      <c r="J66" s="70"/>
      <c r="K66" s="34" t="s">
        <v>65</v>
      </c>
      <c r="L66" s="77">
        <v>66</v>
      </c>
      <c r="M66" s="77"/>
      <c r="N66" s="72"/>
      <c r="O66" s="79" t="s">
        <v>321</v>
      </c>
      <c r="P66" s="81">
        <v>43676.56575231482</v>
      </c>
      <c r="Q66" s="79" t="s">
        <v>359</v>
      </c>
      <c r="R66" s="83" t="s">
        <v>434</v>
      </c>
      <c r="S66" s="79" t="s">
        <v>479</v>
      </c>
      <c r="T66" s="79" t="s">
        <v>514</v>
      </c>
      <c r="U66" s="79"/>
      <c r="V66" s="83" t="s">
        <v>576</v>
      </c>
      <c r="W66" s="81">
        <v>43676.56575231482</v>
      </c>
      <c r="X66" s="83" t="s">
        <v>661</v>
      </c>
      <c r="Y66" s="79"/>
      <c r="Z66" s="79"/>
      <c r="AA66" s="85" t="s">
        <v>783</v>
      </c>
      <c r="AB66" s="79"/>
      <c r="AC66" s="79" t="b">
        <v>0</v>
      </c>
      <c r="AD66" s="79">
        <v>0</v>
      </c>
      <c r="AE66" s="85" t="s">
        <v>866</v>
      </c>
      <c r="AF66" s="79" t="b">
        <v>0</v>
      </c>
      <c r="AG66" s="79" t="s">
        <v>871</v>
      </c>
      <c r="AH66" s="79"/>
      <c r="AI66" s="85" t="s">
        <v>866</v>
      </c>
      <c r="AJ66" s="79" t="b">
        <v>0</v>
      </c>
      <c r="AK66" s="79">
        <v>0</v>
      </c>
      <c r="AL66" s="85" t="s">
        <v>785</v>
      </c>
      <c r="AM66" s="79" t="s">
        <v>881</v>
      </c>
      <c r="AN66" s="79" t="b">
        <v>0</v>
      </c>
      <c r="AO66" s="85" t="s">
        <v>785</v>
      </c>
      <c r="AP66" s="79" t="s">
        <v>176</v>
      </c>
      <c r="AQ66" s="79">
        <v>0</v>
      </c>
      <c r="AR66" s="79">
        <v>0</v>
      </c>
      <c r="AS66" s="79"/>
      <c r="AT66" s="79"/>
      <c r="AU66" s="79"/>
      <c r="AV66" s="79"/>
      <c r="AW66" s="79"/>
      <c r="AX66" s="79"/>
      <c r="AY66" s="79"/>
      <c r="AZ66" s="79"/>
      <c r="BA66">
        <v>1</v>
      </c>
      <c r="BB66" s="78" t="str">
        <f>REPLACE(INDEX(GroupVertices[Group],MATCH(Edges[[#This Row],[Vertex 1]],GroupVertices[Vertex],0)),1,1,"")</f>
        <v>7</v>
      </c>
      <c r="BC66" s="78" t="str">
        <f>REPLACE(INDEX(GroupVertices[Group],MATCH(Edges[[#This Row],[Vertex 2]],GroupVertices[Vertex],0)),1,1,"")</f>
        <v>7</v>
      </c>
      <c r="BD66" s="48">
        <v>0</v>
      </c>
      <c r="BE66" s="49">
        <v>0</v>
      </c>
      <c r="BF66" s="48">
        <v>0</v>
      </c>
      <c r="BG66" s="49">
        <v>0</v>
      </c>
      <c r="BH66" s="48">
        <v>0</v>
      </c>
      <c r="BI66" s="49">
        <v>0</v>
      </c>
      <c r="BJ66" s="48">
        <v>10</v>
      </c>
      <c r="BK66" s="49">
        <v>100</v>
      </c>
      <c r="BL66" s="48">
        <v>10</v>
      </c>
    </row>
    <row r="67" spans="1:64" ht="15">
      <c r="A67" s="64" t="s">
        <v>250</v>
      </c>
      <c r="B67" s="64" t="s">
        <v>250</v>
      </c>
      <c r="C67" s="65" t="s">
        <v>2403</v>
      </c>
      <c r="D67" s="66">
        <v>3</v>
      </c>
      <c r="E67" s="67" t="s">
        <v>132</v>
      </c>
      <c r="F67" s="68">
        <v>35</v>
      </c>
      <c r="G67" s="65"/>
      <c r="H67" s="69"/>
      <c r="I67" s="70"/>
      <c r="J67" s="70"/>
      <c r="K67" s="34" t="s">
        <v>65</v>
      </c>
      <c r="L67" s="77">
        <v>67</v>
      </c>
      <c r="M67" s="77"/>
      <c r="N67" s="72"/>
      <c r="O67" s="79" t="s">
        <v>176</v>
      </c>
      <c r="P67" s="81">
        <v>43665.50019675926</v>
      </c>
      <c r="Q67" s="79" t="s">
        <v>360</v>
      </c>
      <c r="R67" s="83" t="s">
        <v>435</v>
      </c>
      <c r="S67" s="79" t="s">
        <v>479</v>
      </c>
      <c r="T67" s="79" t="s">
        <v>515</v>
      </c>
      <c r="U67" s="79"/>
      <c r="V67" s="83" t="s">
        <v>577</v>
      </c>
      <c r="W67" s="81">
        <v>43665.50019675926</v>
      </c>
      <c r="X67" s="83" t="s">
        <v>662</v>
      </c>
      <c r="Y67" s="79"/>
      <c r="Z67" s="79"/>
      <c r="AA67" s="85" t="s">
        <v>784</v>
      </c>
      <c r="AB67" s="79"/>
      <c r="AC67" s="79" t="b">
        <v>0</v>
      </c>
      <c r="AD67" s="79">
        <v>1</v>
      </c>
      <c r="AE67" s="85" t="s">
        <v>866</v>
      </c>
      <c r="AF67" s="79" t="b">
        <v>0</v>
      </c>
      <c r="AG67" s="79" t="s">
        <v>871</v>
      </c>
      <c r="AH67" s="79"/>
      <c r="AI67" s="85" t="s">
        <v>866</v>
      </c>
      <c r="AJ67" s="79" t="b">
        <v>0</v>
      </c>
      <c r="AK67" s="79">
        <v>3</v>
      </c>
      <c r="AL67" s="85" t="s">
        <v>866</v>
      </c>
      <c r="AM67" s="79" t="s">
        <v>889</v>
      </c>
      <c r="AN67" s="79" t="b">
        <v>0</v>
      </c>
      <c r="AO67" s="85" t="s">
        <v>784</v>
      </c>
      <c r="AP67" s="79" t="s">
        <v>895</v>
      </c>
      <c r="AQ67" s="79">
        <v>0</v>
      </c>
      <c r="AR67" s="79">
        <v>0</v>
      </c>
      <c r="AS67" s="79"/>
      <c r="AT67" s="79"/>
      <c r="AU67" s="79"/>
      <c r="AV67" s="79"/>
      <c r="AW67" s="79"/>
      <c r="AX67" s="79"/>
      <c r="AY67" s="79"/>
      <c r="AZ67" s="79"/>
      <c r="BA67">
        <v>1</v>
      </c>
      <c r="BB67" s="78" t="str">
        <f>REPLACE(INDEX(GroupVertices[Group],MATCH(Edges[[#This Row],[Vertex 1]],GroupVertices[Vertex],0)),1,1,"")</f>
        <v>7</v>
      </c>
      <c r="BC67" s="78" t="str">
        <f>REPLACE(INDEX(GroupVertices[Group],MATCH(Edges[[#This Row],[Vertex 2]],GroupVertices[Vertex],0)),1,1,"")</f>
        <v>7</v>
      </c>
      <c r="BD67" s="48">
        <v>2</v>
      </c>
      <c r="BE67" s="49">
        <v>10</v>
      </c>
      <c r="BF67" s="48">
        <v>0</v>
      </c>
      <c r="BG67" s="49">
        <v>0</v>
      </c>
      <c r="BH67" s="48">
        <v>0</v>
      </c>
      <c r="BI67" s="49">
        <v>0</v>
      </c>
      <c r="BJ67" s="48">
        <v>18</v>
      </c>
      <c r="BK67" s="49">
        <v>90</v>
      </c>
      <c r="BL67" s="48">
        <v>20</v>
      </c>
    </row>
    <row r="68" spans="1:64" ht="15">
      <c r="A68" s="64" t="s">
        <v>251</v>
      </c>
      <c r="B68" s="64" t="s">
        <v>250</v>
      </c>
      <c r="C68" s="65" t="s">
        <v>2403</v>
      </c>
      <c r="D68" s="66">
        <v>3</v>
      </c>
      <c r="E68" s="67" t="s">
        <v>132</v>
      </c>
      <c r="F68" s="68">
        <v>35</v>
      </c>
      <c r="G68" s="65"/>
      <c r="H68" s="69"/>
      <c r="I68" s="70"/>
      <c r="J68" s="70"/>
      <c r="K68" s="34" t="s">
        <v>65</v>
      </c>
      <c r="L68" s="77">
        <v>68</v>
      </c>
      <c r="M68" s="77"/>
      <c r="N68" s="72"/>
      <c r="O68" s="79" t="s">
        <v>321</v>
      </c>
      <c r="P68" s="81">
        <v>43676.53394675926</v>
      </c>
      <c r="Q68" s="79" t="s">
        <v>361</v>
      </c>
      <c r="R68" s="83" t="s">
        <v>434</v>
      </c>
      <c r="S68" s="79" t="s">
        <v>479</v>
      </c>
      <c r="T68" s="79" t="s">
        <v>514</v>
      </c>
      <c r="U68" s="79"/>
      <c r="V68" s="83" t="s">
        <v>578</v>
      </c>
      <c r="W68" s="81">
        <v>43676.53394675926</v>
      </c>
      <c r="X68" s="83" t="s">
        <v>663</v>
      </c>
      <c r="Y68" s="79"/>
      <c r="Z68" s="79"/>
      <c r="AA68" s="85" t="s">
        <v>785</v>
      </c>
      <c r="AB68" s="79"/>
      <c r="AC68" s="79" t="b">
        <v>0</v>
      </c>
      <c r="AD68" s="79">
        <v>0</v>
      </c>
      <c r="AE68" s="85" t="s">
        <v>866</v>
      </c>
      <c r="AF68" s="79" t="b">
        <v>0</v>
      </c>
      <c r="AG68" s="79" t="s">
        <v>871</v>
      </c>
      <c r="AH68" s="79"/>
      <c r="AI68" s="85" t="s">
        <v>866</v>
      </c>
      <c r="AJ68" s="79" t="b">
        <v>0</v>
      </c>
      <c r="AK68" s="79">
        <v>0</v>
      </c>
      <c r="AL68" s="85" t="s">
        <v>866</v>
      </c>
      <c r="AM68" s="79" t="s">
        <v>881</v>
      </c>
      <c r="AN68" s="79" t="b">
        <v>0</v>
      </c>
      <c r="AO68" s="85" t="s">
        <v>785</v>
      </c>
      <c r="AP68" s="79" t="s">
        <v>176</v>
      </c>
      <c r="AQ68" s="79">
        <v>0</v>
      </c>
      <c r="AR68" s="79">
        <v>0</v>
      </c>
      <c r="AS68" s="79"/>
      <c r="AT68" s="79"/>
      <c r="AU68" s="79"/>
      <c r="AV68" s="79"/>
      <c r="AW68" s="79"/>
      <c r="AX68" s="79"/>
      <c r="AY68" s="79"/>
      <c r="AZ68" s="79"/>
      <c r="BA68">
        <v>1</v>
      </c>
      <c r="BB68" s="78" t="str">
        <f>REPLACE(INDEX(GroupVertices[Group],MATCH(Edges[[#This Row],[Vertex 1]],GroupVertices[Vertex],0)),1,1,"")</f>
        <v>7</v>
      </c>
      <c r="BC68" s="78" t="str">
        <f>REPLACE(INDEX(GroupVertices[Group],MATCH(Edges[[#This Row],[Vertex 2]],GroupVertices[Vertex],0)),1,1,"")</f>
        <v>7</v>
      </c>
      <c r="BD68" s="48">
        <v>0</v>
      </c>
      <c r="BE68" s="49">
        <v>0</v>
      </c>
      <c r="BF68" s="48">
        <v>0</v>
      </c>
      <c r="BG68" s="49">
        <v>0</v>
      </c>
      <c r="BH68" s="48">
        <v>0</v>
      </c>
      <c r="BI68" s="49">
        <v>0</v>
      </c>
      <c r="BJ68" s="48">
        <v>8</v>
      </c>
      <c r="BK68" s="49">
        <v>100</v>
      </c>
      <c r="BL68" s="48">
        <v>8</v>
      </c>
    </row>
    <row r="69" spans="1:64" ht="15">
      <c r="A69" s="64" t="s">
        <v>252</v>
      </c>
      <c r="B69" s="64" t="s">
        <v>250</v>
      </c>
      <c r="C69" s="65" t="s">
        <v>2403</v>
      </c>
      <c r="D69" s="66">
        <v>3</v>
      </c>
      <c r="E69" s="67" t="s">
        <v>132</v>
      </c>
      <c r="F69" s="68">
        <v>35</v>
      </c>
      <c r="G69" s="65"/>
      <c r="H69" s="69"/>
      <c r="I69" s="70"/>
      <c r="J69" s="70"/>
      <c r="K69" s="34" t="s">
        <v>65</v>
      </c>
      <c r="L69" s="77">
        <v>69</v>
      </c>
      <c r="M69" s="77"/>
      <c r="N69" s="72"/>
      <c r="O69" s="79" t="s">
        <v>321</v>
      </c>
      <c r="P69" s="81">
        <v>43676.60077546296</v>
      </c>
      <c r="Q69" s="79" t="s">
        <v>359</v>
      </c>
      <c r="R69" s="83" t="s">
        <v>434</v>
      </c>
      <c r="S69" s="79" t="s">
        <v>479</v>
      </c>
      <c r="T69" s="79" t="s">
        <v>514</v>
      </c>
      <c r="U69" s="79"/>
      <c r="V69" s="83" t="s">
        <v>579</v>
      </c>
      <c r="W69" s="81">
        <v>43676.60077546296</v>
      </c>
      <c r="X69" s="83" t="s">
        <v>664</v>
      </c>
      <c r="Y69" s="79"/>
      <c r="Z69" s="79"/>
      <c r="AA69" s="85" t="s">
        <v>786</v>
      </c>
      <c r="AB69" s="79"/>
      <c r="AC69" s="79" t="b">
        <v>0</v>
      </c>
      <c r="AD69" s="79">
        <v>0</v>
      </c>
      <c r="AE69" s="85" t="s">
        <v>866</v>
      </c>
      <c r="AF69" s="79" t="b">
        <v>0</v>
      </c>
      <c r="AG69" s="79" t="s">
        <v>871</v>
      </c>
      <c r="AH69" s="79"/>
      <c r="AI69" s="85" t="s">
        <v>866</v>
      </c>
      <c r="AJ69" s="79" t="b">
        <v>0</v>
      </c>
      <c r="AK69" s="79">
        <v>0</v>
      </c>
      <c r="AL69" s="85" t="s">
        <v>785</v>
      </c>
      <c r="AM69" s="79" t="s">
        <v>881</v>
      </c>
      <c r="AN69" s="79" t="b">
        <v>0</v>
      </c>
      <c r="AO69" s="85" t="s">
        <v>785</v>
      </c>
      <c r="AP69" s="79" t="s">
        <v>176</v>
      </c>
      <c r="AQ69" s="79">
        <v>0</v>
      </c>
      <c r="AR69" s="79">
        <v>0</v>
      </c>
      <c r="AS69" s="79"/>
      <c r="AT69" s="79"/>
      <c r="AU69" s="79"/>
      <c r="AV69" s="79"/>
      <c r="AW69" s="79"/>
      <c r="AX69" s="79"/>
      <c r="AY69" s="79"/>
      <c r="AZ69" s="79"/>
      <c r="BA69">
        <v>1</v>
      </c>
      <c r="BB69" s="78" t="str">
        <f>REPLACE(INDEX(GroupVertices[Group],MATCH(Edges[[#This Row],[Vertex 1]],GroupVertices[Vertex],0)),1,1,"")</f>
        <v>7</v>
      </c>
      <c r="BC69" s="78" t="str">
        <f>REPLACE(INDEX(GroupVertices[Group],MATCH(Edges[[#This Row],[Vertex 2]],GroupVertices[Vertex],0)),1,1,"")</f>
        <v>7</v>
      </c>
      <c r="BD69" s="48"/>
      <c r="BE69" s="49"/>
      <c r="BF69" s="48"/>
      <c r="BG69" s="49"/>
      <c r="BH69" s="48"/>
      <c r="BI69" s="49"/>
      <c r="BJ69" s="48"/>
      <c r="BK69" s="49"/>
      <c r="BL69" s="48"/>
    </row>
    <row r="70" spans="1:64" ht="15">
      <c r="A70" s="64" t="s">
        <v>252</v>
      </c>
      <c r="B70" s="64" t="s">
        <v>251</v>
      </c>
      <c r="C70" s="65" t="s">
        <v>2403</v>
      </c>
      <c r="D70" s="66">
        <v>3</v>
      </c>
      <c r="E70" s="67" t="s">
        <v>132</v>
      </c>
      <c r="F70" s="68">
        <v>35</v>
      </c>
      <c r="G70" s="65"/>
      <c r="H70" s="69"/>
      <c r="I70" s="70"/>
      <c r="J70" s="70"/>
      <c r="K70" s="34" t="s">
        <v>65</v>
      </c>
      <c r="L70" s="77">
        <v>70</v>
      </c>
      <c r="M70" s="77"/>
      <c r="N70" s="72"/>
      <c r="O70" s="79" t="s">
        <v>321</v>
      </c>
      <c r="P70" s="81">
        <v>43676.60077546296</v>
      </c>
      <c r="Q70" s="79" t="s">
        <v>359</v>
      </c>
      <c r="R70" s="83" t="s">
        <v>434</v>
      </c>
      <c r="S70" s="79" t="s">
        <v>479</v>
      </c>
      <c r="T70" s="79" t="s">
        <v>514</v>
      </c>
      <c r="U70" s="79"/>
      <c r="V70" s="83" t="s">
        <v>579</v>
      </c>
      <c r="W70" s="81">
        <v>43676.60077546296</v>
      </c>
      <c r="X70" s="83" t="s">
        <v>664</v>
      </c>
      <c r="Y70" s="79"/>
      <c r="Z70" s="79"/>
      <c r="AA70" s="85" t="s">
        <v>786</v>
      </c>
      <c r="AB70" s="79"/>
      <c r="AC70" s="79" t="b">
        <v>0</v>
      </c>
      <c r="AD70" s="79">
        <v>0</v>
      </c>
      <c r="AE70" s="85" t="s">
        <v>866</v>
      </c>
      <c r="AF70" s="79" t="b">
        <v>0</v>
      </c>
      <c r="AG70" s="79" t="s">
        <v>871</v>
      </c>
      <c r="AH70" s="79"/>
      <c r="AI70" s="85" t="s">
        <v>866</v>
      </c>
      <c r="AJ70" s="79" t="b">
        <v>0</v>
      </c>
      <c r="AK70" s="79">
        <v>0</v>
      </c>
      <c r="AL70" s="85" t="s">
        <v>785</v>
      </c>
      <c r="AM70" s="79" t="s">
        <v>881</v>
      </c>
      <c r="AN70" s="79" t="b">
        <v>0</v>
      </c>
      <c r="AO70" s="85" t="s">
        <v>785</v>
      </c>
      <c r="AP70" s="79" t="s">
        <v>176</v>
      </c>
      <c r="AQ70" s="79">
        <v>0</v>
      </c>
      <c r="AR70" s="79">
        <v>0</v>
      </c>
      <c r="AS70" s="79"/>
      <c r="AT70" s="79"/>
      <c r="AU70" s="79"/>
      <c r="AV70" s="79"/>
      <c r="AW70" s="79"/>
      <c r="AX70" s="79"/>
      <c r="AY70" s="79"/>
      <c r="AZ70" s="79"/>
      <c r="BA70">
        <v>1</v>
      </c>
      <c r="BB70" s="78" t="str">
        <f>REPLACE(INDEX(GroupVertices[Group],MATCH(Edges[[#This Row],[Vertex 1]],GroupVertices[Vertex],0)),1,1,"")</f>
        <v>7</v>
      </c>
      <c r="BC70" s="78" t="str">
        <f>REPLACE(INDEX(GroupVertices[Group],MATCH(Edges[[#This Row],[Vertex 2]],GroupVertices[Vertex],0)),1,1,"")</f>
        <v>7</v>
      </c>
      <c r="BD70" s="48">
        <v>0</v>
      </c>
      <c r="BE70" s="49">
        <v>0</v>
      </c>
      <c r="BF70" s="48">
        <v>0</v>
      </c>
      <c r="BG70" s="49">
        <v>0</v>
      </c>
      <c r="BH70" s="48">
        <v>0</v>
      </c>
      <c r="BI70" s="49">
        <v>0</v>
      </c>
      <c r="BJ70" s="48">
        <v>10</v>
      </c>
      <c r="BK70" s="49">
        <v>100</v>
      </c>
      <c r="BL70" s="48">
        <v>10</v>
      </c>
    </row>
    <row r="71" spans="1:64" ht="15">
      <c r="A71" s="64" t="s">
        <v>253</v>
      </c>
      <c r="B71" s="64" t="s">
        <v>311</v>
      </c>
      <c r="C71" s="65" t="s">
        <v>2403</v>
      </c>
      <c r="D71" s="66">
        <v>3</v>
      </c>
      <c r="E71" s="67" t="s">
        <v>132</v>
      </c>
      <c r="F71" s="68">
        <v>35</v>
      </c>
      <c r="G71" s="65"/>
      <c r="H71" s="69"/>
      <c r="I71" s="70"/>
      <c r="J71" s="70"/>
      <c r="K71" s="34" t="s">
        <v>65</v>
      </c>
      <c r="L71" s="77">
        <v>71</v>
      </c>
      <c r="M71" s="77"/>
      <c r="N71" s="72"/>
      <c r="O71" s="79" t="s">
        <v>321</v>
      </c>
      <c r="P71" s="81">
        <v>43676.66258101852</v>
      </c>
      <c r="Q71" s="79" t="s">
        <v>362</v>
      </c>
      <c r="R71" s="83" t="s">
        <v>436</v>
      </c>
      <c r="S71" s="79" t="s">
        <v>467</v>
      </c>
      <c r="T71" s="79" t="s">
        <v>516</v>
      </c>
      <c r="U71" s="79"/>
      <c r="V71" s="83" t="s">
        <v>580</v>
      </c>
      <c r="W71" s="81">
        <v>43676.66258101852</v>
      </c>
      <c r="X71" s="83" t="s">
        <v>665</v>
      </c>
      <c r="Y71" s="79"/>
      <c r="Z71" s="79"/>
      <c r="AA71" s="85" t="s">
        <v>787</v>
      </c>
      <c r="AB71" s="85" t="s">
        <v>865</v>
      </c>
      <c r="AC71" s="79" t="b">
        <v>0</v>
      </c>
      <c r="AD71" s="79">
        <v>0</v>
      </c>
      <c r="AE71" s="85" t="s">
        <v>869</v>
      </c>
      <c r="AF71" s="79" t="b">
        <v>1</v>
      </c>
      <c r="AG71" s="79" t="s">
        <v>872</v>
      </c>
      <c r="AH71" s="79"/>
      <c r="AI71" s="85" t="s">
        <v>876</v>
      </c>
      <c r="AJ71" s="79" t="b">
        <v>0</v>
      </c>
      <c r="AK71" s="79">
        <v>0</v>
      </c>
      <c r="AL71" s="85" t="s">
        <v>866</v>
      </c>
      <c r="AM71" s="79" t="s">
        <v>881</v>
      </c>
      <c r="AN71" s="79" t="b">
        <v>0</v>
      </c>
      <c r="AO71" s="85" t="s">
        <v>865</v>
      </c>
      <c r="AP71" s="79" t="s">
        <v>176</v>
      </c>
      <c r="AQ71" s="79">
        <v>0</v>
      </c>
      <c r="AR71" s="79">
        <v>0</v>
      </c>
      <c r="AS71" s="79"/>
      <c r="AT71" s="79"/>
      <c r="AU71" s="79"/>
      <c r="AV71" s="79"/>
      <c r="AW71" s="79"/>
      <c r="AX71" s="79"/>
      <c r="AY71" s="79"/>
      <c r="AZ71" s="79"/>
      <c r="BA71">
        <v>1</v>
      </c>
      <c r="BB71" s="78" t="str">
        <f>REPLACE(INDEX(GroupVertices[Group],MATCH(Edges[[#This Row],[Vertex 1]],GroupVertices[Vertex],0)),1,1,"")</f>
        <v>9</v>
      </c>
      <c r="BC71" s="78" t="str">
        <f>REPLACE(INDEX(GroupVertices[Group],MATCH(Edges[[#This Row],[Vertex 2]],GroupVertices[Vertex],0)),1,1,"")</f>
        <v>9</v>
      </c>
      <c r="BD71" s="48"/>
      <c r="BE71" s="49"/>
      <c r="BF71" s="48"/>
      <c r="BG71" s="49"/>
      <c r="BH71" s="48"/>
      <c r="BI71" s="49"/>
      <c r="BJ71" s="48"/>
      <c r="BK71" s="49"/>
      <c r="BL71" s="48"/>
    </row>
    <row r="72" spans="1:64" ht="15">
      <c r="A72" s="64" t="s">
        <v>253</v>
      </c>
      <c r="B72" s="64" t="s">
        <v>312</v>
      </c>
      <c r="C72" s="65" t="s">
        <v>2403</v>
      </c>
      <c r="D72" s="66">
        <v>3</v>
      </c>
      <c r="E72" s="67" t="s">
        <v>132</v>
      </c>
      <c r="F72" s="68">
        <v>35</v>
      </c>
      <c r="G72" s="65"/>
      <c r="H72" s="69"/>
      <c r="I72" s="70"/>
      <c r="J72" s="70"/>
      <c r="K72" s="34" t="s">
        <v>65</v>
      </c>
      <c r="L72" s="77">
        <v>72</v>
      </c>
      <c r="M72" s="77"/>
      <c r="N72" s="72"/>
      <c r="O72" s="79" t="s">
        <v>321</v>
      </c>
      <c r="P72" s="81">
        <v>43676.66258101852</v>
      </c>
      <c r="Q72" s="79" t="s">
        <v>362</v>
      </c>
      <c r="R72" s="83" t="s">
        <v>436</v>
      </c>
      <c r="S72" s="79" t="s">
        <v>467</v>
      </c>
      <c r="T72" s="79" t="s">
        <v>516</v>
      </c>
      <c r="U72" s="79"/>
      <c r="V72" s="83" t="s">
        <v>580</v>
      </c>
      <c r="W72" s="81">
        <v>43676.66258101852</v>
      </c>
      <c r="X72" s="83" t="s">
        <v>665</v>
      </c>
      <c r="Y72" s="79"/>
      <c r="Z72" s="79"/>
      <c r="AA72" s="85" t="s">
        <v>787</v>
      </c>
      <c r="AB72" s="85" t="s">
        <v>865</v>
      </c>
      <c r="AC72" s="79" t="b">
        <v>0</v>
      </c>
      <c r="AD72" s="79">
        <v>0</v>
      </c>
      <c r="AE72" s="85" t="s">
        <v>869</v>
      </c>
      <c r="AF72" s="79" t="b">
        <v>1</v>
      </c>
      <c r="AG72" s="79" t="s">
        <v>872</v>
      </c>
      <c r="AH72" s="79"/>
      <c r="AI72" s="85" t="s">
        <v>876</v>
      </c>
      <c r="AJ72" s="79" t="b">
        <v>0</v>
      </c>
      <c r="AK72" s="79">
        <v>0</v>
      </c>
      <c r="AL72" s="85" t="s">
        <v>866</v>
      </c>
      <c r="AM72" s="79" t="s">
        <v>881</v>
      </c>
      <c r="AN72" s="79" t="b">
        <v>0</v>
      </c>
      <c r="AO72" s="85" t="s">
        <v>865</v>
      </c>
      <c r="AP72" s="79" t="s">
        <v>176</v>
      </c>
      <c r="AQ72" s="79">
        <v>0</v>
      </c>
      <c r="AR72" s="79">
        <v>0</v>
      </c>
      <c r="AS72" s="79"/>
      <c r="AT72" s="79"/>
      <c r="AU72" s="79"/>
      <c r="AV72" s="79"/>
      <c r="AW72" s="79"/>
      <c r="AX72" s="79"/>
      <c r="AY72" s="79"/>
      <c r="AZ72" s="79"/>
      <c r="BA72">
        <v>1</v>
      </c>
      <c r="BB72" s="78" t="str">
        <f>REPLACE(INDEX(GroupVertices[Group],MATCH(Edges[[#This Row],[Vertex 1]],GroupVertices[Vertex],0)),1,1,"")</f>
        <v>9</v>
      </c>
      <c r="BC72" s="78" t="str">
        <f>REPLACE(INDEX(GroupVertices[Group],MATCH(Edges[[#This Row],[Vertex 2]],GroupVertices[Vertex],0)),1,1,"")</f>
        <v>9</v>
      </c>
      <c r="BD72" s="48"/>
      <c r="BE72" s="49"/>
      <c r="BF72" s="48"/>
      <c r="BG72" s="49"/>
      <c r="BH72" s="48"/>
      <c r="BI72" s="49"/>
      <c r="BJ72" s="48"/>
      <c r="BK72" s="49"/>
      <c r="BL72" s="48"/>
    </row>
    <row r="73" spans="1:64" ht="15">
      <c r="A73" s="64" t="s">
        <v>253</v>
      </c>
      <c r="B73" s="64" t="s">
        <v>313</v>
      </c>
      <c r="C73" s="65" t="s">
        <v>2403</v>
      </c>
      <c r="D73" s="66">
        <v>3</v>
      </c>
      <c r="E73" s="67" t="s">
        <v>132</v>
      </c>
      <c r="F73" s="68">
        <v>35</v>
      </c>
      <c r="G73" s="65"/>
      <c r="H73" s="69"/>
      <c r="I73" s="70"/>
      <c r="J73" s="70"/>
      <c r="K73" s="34" t="s">
        <v>65</v>
      </c>
      <c r="L73" s="77">
        <v>73</v>
      </c>
      <c r="M73" s="77"/>
      <c r="N73" s="72"/>
      <c r="O73" s="79" t="s">
        <v>322</v>
      </c>
      <c r="P73" s="81">
        <v>43676.66258101852</v>
      </c>
      <c r="Q73" s="79" t="s">
        <v>362</v>
      </c>
      <c r="R73" s="83" t="s">
        <v>436</v>
      </c>
      <c r="S73" s="79" t="s">
        <v>467</v>
      </c>
      <c r="T73" s="79" t="s">
        <v>516</v>
      </c>
      <c r="U73" s="79"/>
      <c r="V73" s="83" t="s">
        <v>580</v>
      </c>
      <c r="W73" s="81">
        <v>43676.66258101852</v>
      </c>
      <c r="X73" s="83" t="s">
        <v>665</v>
      </c>
      <c r="Y73" s="79"/>
      <c r="Z73" s="79"/>
      <c r="AA73" s="85" t="s">
        <v>787</v>
      </c>
      <c r="AB73" s="85" t="s">
        <v>865</v>
      </c>
      <c r="AC73" s="79" t="b">
        <v>0</v>
      </c>
      <c r="AD73" s="79">
        <v>0</v>
      </c>
      <c r="AE73" s="85" t="s">
        <v>869</v>
      </c>
      <c r="AF73" s="79" t="b">
        <v>1</v>
      </c>
      <c r="AG73" s="79" t="s">
        <v>872</v>
      </c>
      <c r="AH73" s="79"/>
      <c r="AI73" s="85" t="s">
        <v>876</v>
      </c>
      <c r="AJ73" s="79" t="b">
        <v>0</v>
      </c>
      <c r="AK73" s="79">
        <v>0</v>
      </c>
      <c r="AL73" s="85" t="s">
        <v>866</v>
      </c>
      <c r="AM73" s="79" t="s">
        <v>881</v>
      </c>
      <c r="AN73" s="79" t="b">
        <v>0</v>
      </c>
      <c r="AO73" s="85" t="s">
        <v>865</v>
      </c>
      <c r="AP73" s="79" t="s">
        <v>176</v>
      </c>
      <c r="AQ73" s="79">
        <v>0</v>
      </c>
      <c r="AR73" s="79">
        <v>0</v>
      </c>
      <c r="AS73" s="79"/>
      <c r="AT73" s="79"/>
      <c r="AU73" s="79"/>
      <c r="AV73" s="79"/>
      <c r="AW73" s="79"/>
      <c r="AX73" s="79"/>
      <c r="AY73" s="79"/>
      <c r="AZ73" s="79"/>
      <c r="BA73">
        <v>1</v>
      </c>
      <c r="BB73" s="78" t="str">
        <f>REPLACE(INDEX(GroupVertices[Group],MATCH(Edges[[#This Row],[Vertex 1]],GroupVertices[Vertex],0)),1,1,"")</f>
        <v>9</v>
      </c>
      <c r="BC73" s="78" t="str">
        <f>REPLACE(INDEX(GroupVertices[Group],MATCH(Edges[[#This Row],[Vertex 2]],GroupVertices[Vertex],0)),1,1,"")</f>
        <v>9</v>
      </c>
      <c r="BD73" s="48">
        <v>0</v>
      </c>
      <c r="BE73" s="49">
        <v>0</v>
      </c>
      <c r="BF73" s="48">
        <v>0</v>
      </c>
      <c r="BG73" s="49">
        <v>0</v>
      </c>
      <c r="BH73" s="48">
        <v>0</v>
      </c>
      <c r="BI73" s="49">
        <v>0</v>
      </c>
      <c r="BJ73" s="48">
        <v>11</v>
      </c>
      <c r="BK73" s="49">
        <v>100</v>
      </c>
      <c r="BL73" s="48">
        <v>11</v>
      </c>
    </row>
    <row r="74" spans="1:64" ht="15">
      <c r="A74" s="64" t="s">
        <v>254</v>
      </c>
      <c r="B74" s="64" t="s">
        <v>254</v>
      </c>
      <c r="C74" s="65" t="s">
        <v>2403</v>
      </c>
      <c r="D74" s="66">
        <v>3</v>
      </c>
      <c r="E74" s="67" t="s">
        <v>132</v>
      </c>
      <c r="F74" s="68">
        <v>35</v>
      </c>
      <c r="G74" s="65"/>
      <c r="H74" s="69"/>
      <c r="I74" s="70"/>
      <c r="J74" s="70"/>
      <c r="K74" s="34" t="s">
        <v>65</v>
      </c>
      <c r="L74" s="77">
        <v>74</v>
      </c>
      <c r="M74" s="77"/>
      <c r="N74" s="72"/>
      <c r="O74" s="79" t="s">
        <v>176</v>
      </c>
      <c r="P74" s="81">
        <v>43672.711481481485</v>
      </c>
      <c r="Q74" s="79" t="s">
        <v>363</v>
      </c>
      <c r="R74" s="83" t="s">
        <v>424</v>
      </c>
      <c r="S74" s="79" t="s">
        <v>474</v>
      </c>
      <c r="T74" s="79" t="s">
        <v>491</v>
      </c>
      <c r="U74" s="79"/>
      <c r="V74" s="83" t="s">
        <v>581</v>
      </c>
      <c r="W74" s="81">
        <v>43672.711481481485</v>
      </c>
      <c r="X74" s="83" t="s">
        <v>666</v>
      </c>
      <c r="Y74" s="79"/>
      <c r="Z74" s="79"/>
      <c r="AA74" s="85" t="s">
        <v>788</v>
      </c>
      <c r="AB74" s="79"/>
      <c r="AC74" s="79" t="b">
        <v>0</v>
      </c>
      <c r="AD74" s="79">
        <v>1</v>
      </c>
      <c r="AE74" s="85" t="s">
        <v>866</v>
      </c>
      <c r="AF74" s="79" t="b">
        <v>0</v>
      </c>
      <c r="AG74" s="79" t="s">
        <v>871</v>
      </c>
      <c r="AH74" s="79"/>
      <c r="AI74" s="85" t="s">
        <v>866</v>
      </c>
      <c r="AJ74" s="79" t="b">
        <v>0</v>
      </c>
      <c r="AK74" s="79">
        <v>2</v>
      </c>
      <c r="AL74" s="85" t="s">
        <v>866</v>
      </c>
      <c r="AM74" s="79" t="s">
        <v>890</v>
      </c>
      <c r="AN74" s="79" t="b">
        <v>0</v>
      </c>
      <c r="AO74" s="85" t="s">
        <v>788</v>
      </c>
      <c r="AP74" s="79" t="s">
        <v>176</v>
      </c>
      <c r="AQ74" s="79">
        <v>0</v>
      </c>
      <c r="AR74" s="79">
        <v>0</v>
      </c>
      <c r="AS74" s="79"/>
      <c r="AT74" s="79"/>
      <c r="AU74" s="79"/>
      <c r="AV74" s="79"/>
      <c r="AW74" s="79"/>
      <c r="AX74" s="79"/>
      <c r="AY74" s="79"/>
      <c r="AZ74" s="79"/>
      <c r="BA74">
        <v>1</v>
      </c>
      <c r="BB74" s="78" t="str">
        <f>REPLACE(INDEX(GroupVertices[Group],MATCH(Edges[[#This Row],[Vertex 1]],GroupVertices[Vertex],0)),1,1,"")</f>
        <v>6</v>
      </c>
      <c r="BC74" s="78" t="str">
        <f>REPLACE(INDEX(GroupVertices[Group],MATCH(Edges[[#This Row],[Vertex 2]],GroupVertices[Vertex],0)),1,1,"")</f>
        <v>6</v>
      </c>
      <c r="BD74" s="48">
        <v>0</v>
      </c>
      <c r="BE74" s="49">
        <v>0</v>
      </c>
      <c r="BF74" s="48">
        <v>0</v>
      </c>
      <c r="BG74" s="49">
        <v>0</v>
      </c>
      <c r="BH74" s="48">
        <v>0</v>
      </c>
      <c r="BI74" s="49">
        <v>0</v>
      </c>
      <c r="BJ74" s="48">
        <v>14</v>
      </c>
      <c r="BK74" s="49">
        <v>100</v>
      </c>
      <c r="BL74" s="48">
        <v>14</v>
      </c>
    </row>
    <row r="75" spans="1:64" ht="15">
      <c r="A75" s="64" t="s">
        <v>244</v>
      </c>
      <c r="B75" s="64" t="s">
        <v>254</v>
      </c>
      <c r="C75" s="65" t="s">
        <v>2403</v>
      </c>
      <c r="D75" s="66">
        <v>3</v>
      </c>
      <c r="E75" s="67" t="s">
        <v>132</v>
      </c>
      <c r="F75" s="68">
        <v>35</v>
      </c>
      <c r="G75" s="65"/>
      <c r="H75" s="69"/>
      <c r="I75" s="70"/>
      <c r="J75" s="70"/>
      <c r="K75" s="34" t="s">
        <v>65</v>
      </c>
      <c r="L75" s="77">
        <v>75</v>
      </c>
      <c r="M75" s="77"/>
      <c r="N75" s="72"/>
      <c r="O75" s="79" t="s">
        <v>321</v>
      </c>
      <c r="P75" s="81">
        <v>43675.77097222222</v>
      </c>
      <c r="Q75" s="79" t="s">
        <v>364</v>
      </c>
      <c r="R75" s="83" t="s">
        <v>437</v>
      </c>
      <c r="S75" s="79" t="s">
        <v>467</v>
      </c>
      <c r="T75" s="79"/>
      <c r="U75" s="79"/>
      <c r="V75" s="83" t="s">
        <v>572</v>
      </c>
      <c r="W75" s="81">
        <v>43675.77097222222</v>
      </c>
      <c r="X75" s="83" t="s">
        <v>667</v>
      </c>
      <c r="Y75" s="79"/>
      <c r="Z75" s="79"/>
      <c r="AA75" s="85" t="s">
        <v>789</v>
      </c>
      <c r="AB75" s="79"/>
      <c r="AC75" s="79" t="b">
        <v>0</v>
      </c>
      <c r="AD75" s="79">
        <v>0</v>
      </c>
      <c r="AE75" s="85" t="s">
        <v>866</v>
      </c>
      <c r="AF75" s="79" t="b">
        <v>0</v>
      </c>
      <c r="AG75" s="79" t="s">
        <v>871</v>
      </c>
      <c r="AH75" s="79"/>
      <c r="AI75" s="85" t="s">
        <v>866</v>
      </c>
      <c r="AJ75" s="79" t="b">
        <v>0</v>
      </c>
      <c r="AK75" s="79">
        <v>0</v>
      </c>
      <c r="AL75" s="85" t="s">
        <v>866</v>
      </c>
      <c r="AM75" s="79" t="s">
        <v>889</v>
      </c>
      <c r="AN75" s="79" t="b">
        <v>1</v>
      </c>
      <c r="AO75" s="85" t="s">
        <v>789</v>
      </c>
      <c r="AP75" s="79" t="s">
        <v>176</v>
      </c>
      <c r="AQ75" s="79">
        <v>0</v>
      </c>
      <c r="AR75" s="79">
        <v>0</v>
      </c>
      <c r="AS75" s="79"/>
      <c r="AT75" s="79"/>
      <c r="AU75" s="79"/>
      <c r="AV75" s="79"/>
      <c r="AW75" s="79"/>
      <c r="AX75" s="79"/>
      <c r="AY75" s="79"/>
      <c r="AZ75" s="79"/>
      <c r="BA75">
        <v>1</v>
      </c>
      <c r="BB75" s="78" t="str">
        <f>REPLACE(INDEX(GroupVertices[Group],MATCH(Edges[[#This Row],[Vertex 1]],GroupVertices[Vertex],0)),1,1,"")</f>
        <v>6</v>
      </c>
      <c r="BC75" s="78" t="str">
        <f>REPLACE(INDEX(GroupVertices[Group],MATCH(Edges[[#This Row],[Vertex 2]],GroupVertices[Vertex],0)),1,1,"")</f>
        <v>6</v>
      </c>
      <c r="BD75" s="48">
        <v>0</v>
      </c>
      <c r="BE75" s="49">
        <v>0</v>
      </c>
      <c r="BF75" s="48">
        <v>0</v>
      </c>
      <c r="BG75" s="49">
        <v>0</v>
      </c>
      <c r="BH75" s="48">
        <v>0</v>
      </c>
      <c r="BI75" s="49">
        <v>0</v>
      </c>
      <c r="BJ75" s="48">
        <v>16</v>
      </c>
      <c r="BK75" s="49">
        <v>100</v>
      </c>
      <c r="BL75" s="48">
        <v>16</v>
      </c>
    </row>
    <row r="76" spans="1:64" ht="15">
      <c r="A76" s="64" t="s">
        <v>255</v>
      </c>
      <c r="B76" s="64" t="s">
        <v>254</v>
      </c>
      <c r="C76" s="65" t="s">
        <v>2403</v>
      </c>
      <c r="D76" s="66">
        <v>3</v>
      </c>
      <c r="E76" s="67" t="s">
        <v>132</v>
      </c>
      <c r="F76" s="68">
        <v>35</v>
      </c>
      <c r="G76" s="65"/>
      <c r="H76" s="69"/>
      <c r="I76" s="70"/>
      <c r="J76" s="70"/>
      <c r="K76" s="34" t="s">
        <v>65</v>
      </c>
      <c r="L76" s="77">
        <v>76</v>
      </c>
      <c r="M76" s="77"/>
      <c r="N76" s="72"/>
      <c r="O76" s="79" t="s">
        <v>321</v>
      </c>
      <c r="P76" s="81">
        <v>43676.746875</v>
      </c>
      <c r="Q76" s="79" t="s">
        <v>365</v>
      </c>
      <c r="R76" s="79"/>
      <c r="S76" s="79"/>
      <c r="T76" s="79"/>
      <c r="U76" s="79"/>
      <c r="V76" s="83" t="s">
        <v>582</v>
      </c>
      <c r="W76" s="81">
        <v>43676.746875</v>
      </c>
      <c r="X76" s="83" t="s">
        <v>668</v>
      </c>
      <c r="Y76" s="79"/>
      <c r="Z76" s="79"/>
      <c r="AA76" s="85" t="s">
        <v>790</v>
      </c>
      <c r="AB76" s="79"/>
      <c r="AC76" s="79" t="b">
        <v>0</v>
      </c>
      <c r="AD76" s="79">
        <v>0</v>
      </c>
      <c r="AE76" s="85" t="s">
        <v>866</v>
      </c>
      <c r="AF76" s="79" t="b">
        <v>0</v>
      </c>
      <c r="AG76" s="79" t="s">
        <v>871</v>
      </c>
      <c r="AH76" s="79"/>
      <c r="AI76" s="85" t="s">
        <v>866</v>
      </c>
      <c r="AJ76" s="79" t="b">
        <v>0</v>
      </c>
      <c r="AK76" s="79">
        <v>1</v>
      </c>
      <c r="AL76" s="85" t="s">
        <v>789</v>
      </c>
      <c r="AM76" s="79" t="s">
        <v>879</v>
      </c>
      <c r="AN76" s="79" t="b">
        <v>0</v>
      </c>
      <c r="AO76" s="85" t="s">
        <v>789</v>
      </c>
      <c r="AP76" s="79" t="s">
        <v>176</v>
      </c>
      <c r="AQ76" s="79">
        <v>0</v>
      </c>
      <c r="AR76" s="79">
        <v>0</v>
      </c>
      <c r="AS76" s="79"/>
      <c r="AT76" s="79"/>
      <c r="AU76" s="79"/>
      <c r="AV76" s="79"/>
      <c r="AW76" s="79"/>
      <c r="AX76" s="79"/>
      <c r="AY76" s="79"/>
      <c r="AZ76" s="79"/>
      <c r="BA76">
        <v>1</v>
      </c>
      <c r="BB76" s="78" t="str">
        <f>REPLACE(INDEX(GroupVertices[Group],MATCH(Edges[[#This Row],[Vertex 1]],GroupVertices[Vertex],0)),1,1,"")</f>
        <v>6</v>
      </c>
      <c r="BC76" s="78" t="str">
        <f>REPLACE(INDEX(GroupVertices[Group],MATCH(Edges[[#This Row],[Vertex 2]],GroupVertices[Vertex],0)),1,1,"")</f>
        <v>6</v>
      </c>
      <c r="BD76" s="48"/>
      <c r="BE76" s="49"/>
      <c r="BF76" s="48"/>
      <c r="BG76" s="49"/>
      <c r="BH76" s="48"/>
      <c r="BI76" s="49"/>
      <c r="BJ76" s="48"/>
      <c r="BK76" s="49"/>
      <c r="BL76" s="48"/>
    </row>
    <row r="77" spans="1:64" ht="15">
      <c r="A77" s="64" t="s">
        <v>255</v>
      </c>
      <c r="B77" s="64" t="s">
        <v>244</v>
      </c>
      <c r="C77" s="65" t="s">
        <v>2403</v>
      </c>
      <c r="D77" s="66">
        <v>3</v>
      </c>
      <c r="E77" s="67" t="s">
        <v>132</v>
      </c>
      <c r="F77" s="68">
        <v>35</v>
      </c>
      <c r="G77" s="65"/>
      <c r="H77" s="69"/>
      <c r="I77" s="70"/>
      <c r="J77" s="70"/>
      <c r="K77" s="34" t="s">
        <v>65</v>
      </c>
      <c r="L77" s="77">
        <v>77</v>
      </c>
      <c r="M77" s="77"/>
      <c r="N77" s="72"/>
      <c r="O77" s="79" t="s">
        <v>321</v>
      </c>
      <c r="P77" s="81">
        <v>43676.746875</v>
      </c>
      <c r="Q77" s="79" t="s">
        <v>365</v>
      </c>
      <c r="R77" s="79"/>
      <c r="S77" s="79"/>
      <c r="T77" s="79"/>
      <c r="U77" s="79"/>
      <c r="V77" s="83" t="s">
        <v>582</v>
      </c>
      <c r="W77" s="81">
        <v>43676.746875</v>
      </c>
      <c r="X77" s="83" t="s">
        <v>668</v>
      </c>
      <c r="Y77" s="79"/>
      <c r="Z77" s="79"/>
      <c r="AA77" s="85" t="s">
        <v>790</v>
      </c>
      <c r="AB77" s="79"/>
      <c r="AC77" s="79" t="b">
        <v>0</v>
      </c>
      <c r="AD77" s="79">
        <v>0</v>
      </c>
      <c r="AE77" s="85" t="s">
        <v>866</v>
      </c>
      <c r="AF77" s="79" t="b">
        <v>0</v>
      </c>
      <c r="AG77" s="79" t="s">
        <v>871</v>
      </c>
      <c r="AH77" s="79"/>
      <c r="AI77" s="85" t="s">
        <v>866</v>
      </c>
      <c r="AJ77" s="79" t="b">
        <v>0</v>
      </c>
      <c r="AK77" s="79">
        <v>1</v>
      </c>
      <c r="AL77" s="85" t="s">
        <v>789</v>
      </c>
      <c r="AM77" s="79" t="s">
        <v>879</v>
      </c>
      <c r="AN77" s="79" t="b">
        <v>0</v>
      </c>
      <c r="AO77" s="85" t="s">
        <v>789</v>
      </c>
      <c r="AP77" s="79" t="s">
        <v>176</v>
      </c>
      <c r="AQ77" s="79">
        <v>0</v>
      </c>
      <c r="AR77" s="79">
        <v>0</v>
      </c>
      <c r="AS77" s="79"/>
      <c r="AT77" s="79"/>
      <c r="AU77" s="79"/>
      <c r="AV77" s="79"/>
      <c r="AW77" s="79"/>
      <c r="AX77" s="79"/>
      <c r="AY77" s="79"/>
      <c r="AZ77" s="79"/>
      <c r="BA77">
        <v>1</v>
      </c>
      <c r="BB77" s="78" t="str">
        <f>REPLACE(INDEX(GroupVertices[Group],MATCH(Edges[[#This Row],[Vertex 1]],GroupVertices[Vertex],0)),1,1,"")</f>
        <v>6</v>
      </c>
      <c r="BC77" s="78" t="str">
        <f>REPLACE(INDEX(GroupVertices[Group],MATCH(Edges[[#This Row],[Vertex 2]],GroupVertices[Vertex],0)),1,1,"")</f>
        <v>6</v>
      </c>
      <c r="BD77" s="48">
        <v>0</v>
      </c>
      <c r="BE77" s="49">
        <v>0</v>
      </c>
      <c r="BF77" s="48">
        <v>0</v>
      </c>
      <c r="BG77" s="49">
        <v>0</v>
      </c>
      <c r="BH77" s="48">
        <v>0</v>
      </c>
      <c r="BI77" s="49">
        <v>0</v>
      </c>
      <c r="BJ77" s="48">
        <v>18</v>
      </c>
      <c r="BK77" s="49">
        <v>100</v>
      </c>
      <c r="BL77" s="48">
        <v>18</v>
      </c>
    </row>
    <row r="78" spans="1:64" ht="15">
      <c r="A78" s="64" t="s">
        <v>256</v>
      </c>
      <c r="B78" s="64" t="s">
        <v>314</v>
      </c>
      <c r="C78" s="65" t="s">
        <v>2403</v>
      </c>
      <c r="D78" s="66">
        <v>3</v>
      </c>
      <c r="E78" s="67" t="s">
        <v>132</v>
      </c>
      <c r="F78" s="68">
        <v>35</v>
      </c>
      <c r="G78" s="65"/>
      <c r="H78" s="69"/>
      <c r="I78" s="70"/>
      <c r="J78" s="70"/>
      <c r="K78" s="34" t="s">
        <v>65</v>
      </c>
      <c r="L78" s="77">
        <v>78</v>
      </c>
      <c r="M78" s="77"/>
      <c r="N78" s="72"/>
      <c r="O78" s="79" t="s">
        <v>321</v>
      </c>
      <c r="P78" s="81">
        <v>43676.949270833335</v>
      </c>
      <c r="Q78" s="79" t="s">
        <v>366</v>
      </c>
      <c r="R78" s="79"/>
      <c r="S78" s="79"/>
      <c r="T78" s="79" t="s">
        <v>491</v>
      </c>
      <c r="U78" s="79"/>
      <c r="V78" s="83" t="s">
        <v>583</v>
      </c>
      <c r="W78" s="81">
        <v>43676.949270833335</v>
      </c>
      <c r="X78" s="83" t="s">
        <v>669</v>
      </c>
      <c r="Y78" s="79"/>
      <c r="Z78" s="79"/>
      <c r="AA78" s="85" t="s">
        <v>791</v>
      </c>
      <c r="AB78" s="79"/>
      <c r="AC78" s="79" t="b">
        <v>0</v>
      </c>
      <c r="AD78" s="79">
        <v>1</v>
      </c>
      <c r="AE78" s="85" t="s">
        <v>866</v>
      </c>
      <c r="AF78" s="79" t="b">
        <v>0</v>
      </c>
      <c r="AG78" s="79" t="s">
        <v>871</v>
      </c>
      <c r="AH78" s="79"/>
      <c r="AI78" s="85" t="s">
        <v>866</v>
      </c>
      <c r="AJ78" s="79" t="b">
        <v>0</v>
      </c>
      <c r="AK78" s="79">
        <v>0</v>
      </c>
      <c r="AL78" s="85" t="s">
        <v>866</v>
      </c>
      <c r="AM78" s="79" t="s">
        <v>878</v>
      </c>
      <c r="AN78" s="79" t="b">
        <v>0</v>
      </c>
      <c r="AO78" s="85" t="s">
        <v>791</v>
      </c>
      <c r="AP78" s="79" t="s">
        <v>176</v>
      </c>
      <c r="AQ78" s="79">
        <v>0</v>
      </c>
      <c r="AR78" s="79">
        <v>0</v>
      </c>
      <c r="AS78" s="79"/>
      <c r="AT78" s="79"/>
      <c r="AU78" s="79"/>
      <c r="AV78" s="79"/>
      <c r="AW78" s="79"/>
      <c r="AX78" s="79"/>
      <c r="AY78" s="79"/>
      <c r="AZ78" s="79"/>
      <c r="BA78">
        <v>1</v>
      </c>
      <c r="BB78" s="78" t="str">
        <f>REPLACE(INDEX(GroupVertices[Group],MATCH(Edges[[#This Row],[Vertex 1]],GroupVertices[Vertex],0)),1,1,"")</f>
        <v>8</v>
      </c>
      <c r="BC78" s="78" t="str">
        <f>REPLACE(INDEX(GroupVertices[Group],MATCH(Edges[[#This Row],[Vertex 2]],GroupVertices[Vertex],0)),1,1,"")</f>
        <v>8</v>
      </c>
      <c r="BD78" s="48"/>
      <c r="BE78" s="49"/>
      <c r="BF78" s="48"/>
      <c r="BG78" s="49"/>
      <c r="BH78" s="48"/>
      <c r="BI78" s="49"/>
      <c r="BJ78" s="48"/>
      <c r="BK78" s="49"/>
      <c r="BL78" s="48"/>
    </row>
    <row r="79" spans="1:64" ht="15">
      <c r="A79" s="64" t="s">
        <v>256</v>
      </c>
      <c r="B79" s="64" t="s">
        <v>315</v>
      </c>
      <c r="C79" s="65" t="s">
        <v>2403</v>
      </c>
      <c r="D79" s="66">
        <v>3</v>
      </c>
      <c r="E79" s="67" t="s">
        <v>132</v>
      </c>
      <c r="F79" s="68">
        <v>35</v>
      </c>
      <c r="G79" s="65"/>
      <c r="H79" s="69"/>
      <c r="I79" s="70"/>
      <c r="J79" s="70"/>
      <c r="K79" s="34" t="s">
        <v>65</v>
      </c>
      <c r="L79" s="77">
        <v>79</v>
      </c>
      <c r="M79" s="77"/>
      <c r="N79" s="72"/>
      <c r="O79" s="79" t="s">
        <v>321</v>
      </c>
      <c r="P79" s="81">
        <v>43676.949270833335</v>
      </c>
      <c r="Q79" s="79" t="s">
        <v>366</v>
      </c>
      <c r="R79" s="79"/>
      <c r="S79" s="79"/>
      <c r="T79" s="79" t="s">
        <v>491</v>
      </c>
      <c r="U79" s="79"/>
      <c r="V79" s="83" t="s">
        <v>583</v>
      </c>
      <c r="W79" s="81">
        <v>43676.949270833335</v>
      </c>
      <c r="X79" s="83" t="s">
        <v>669</v>
      </c>
      <c r="Y79" s="79"/>
      <c r="Z79" s="79"/>
      <c r="AA79" s="85" t="s">
        <v>791</v>
      </c>
      <c r="AB79" s="79"/>
      <c r="AC79" s="79" t="b">
        <v>0</v>
      </c>
      <c r="AD79" s="79">
        <v>1</v>
      </c>
      <c r="AE79" s="85" t="s">
        <v>866</v>
      </c>
      <c r="AF79" s="79" t="b">
        <v>0</v>
      </c>
      <c r="AG79" s="79" t="s">
        <v>871</v>
      </c>
      <c r="AH79" s="79"/>
      <c r="AI79" s="85" t="s">
        <v>866</v>
      </c>
      <c r="AJ79" s="79" t="b">
        <v>0</v>
      </c>
      <c r="AK79" s="79">
        <v>0</v>
      </c>
      <c r="AL79" s="85" t="s">
        <v>866</v>
      </c>
      <c r="AM79" s="79" t="s">
        <v>878</v>
      </c>
      <c r="AN79" s="79" t="b">
        <v>0</v>
      </c>
      <c r="AO79" s="85" t="s">
        <v>791</v>
      </c>
      <c r="AP79" s="79" t="s">
        <v>176</v>
      </c>
      <c r="AQ79" s="79">
        <v>0</v>
      </c>
      <c r="AR79" s="79">
        <v>0</v>
      </c>
      <c r="AS79" s="79"/>
      <c r="AT79" s="79"/>
      <c r="AU79" s="79"/>
      <c r="AV79" s="79"/>
      <c r="AW79" s="79"/>
      <c r="AX79" s="79"/>
      <c r="AY79" s="79"/>
      <c r="AZ79" s="79"/>
      <c r="BA79">
        <v>1</v>
      </c>
      <c r="BB79" s="78" t="str">
        <f>REPLACE(INDEX(GroupVertices[Group],MATCH(Edges[[#This Row],[Vertex 1]],GroupVertices[Vertex],0)),1,1,"")</f>
        <v>8</v>
      </c>
      <c r="BC79" s="78" t="str">
        <f>REPLACE(INDEX(GroupVertices[Group],MATCH(Edges[[#This Row],[Vertex 2]],GroupVertices[Vertex],0)),1,1,"")</f>
        <v>8</v>
      </c>
      <c r="BD79" s="48"/>
      <c r="BE79" s="49"/>
      <c r="BF79" s="48"/>
      <c r="BG79" s="49"/>
      <c r="BH79" s="48"/>
      <c r="BI79" s="49"/>
      <c r="BJ79" s="48"/>
      <c r="BK79" s="49"/>
      <c r="BL79" s="48"/>
    </row>
    <row r="80" spans="1:64" ht="15">
      <c r="A80" s="64" t="s">
        <v>256</v>
      </c>
      <c r="B80" s="64" t="s">
        <v>316</v>
      </c>
      <c r="C80" s="65" t="s">
        <v>2403</v>
      </c>
      <c r="D80" s="66">
        <v>3</v>
      </c>
      <c r="E80" s="67" t="s">
        <v>132</v>
      </c>
      <c r="F80" s="68">
        <v>35</v>
      </c>
      <c r="G80" s="65"/>
      <c r="H80" s="69"/>
      <c r="I80" s="70"/>
      <c r="J80" s="70"/>
      <c r="K80" s="34" t="s">
        <v>65</v>
      </c>
      <c r="L80" s="77">
        <v>80</v>
      </c>
      <c r="M80" s="77"/>
      <c r="N80" s="72"/>
      <c r="O80" s="79" t="s">
        <v>321</v>
      </c>
      <c r="P80" s="81">
        <v>43676.949270833335</v>
      </c>
      <c r="Q80" s="79" t="s">
        <v>366</v>
      </c>
      <c r="R80" s="79"/>
      <c r="S80" s="79"/>
      <c r="T80" s="79" t="s">
        <v>491</v>
      </c>
      <c r="U80" s="79"/>
      <c r="V80" s="83" t="s">
        <v>583</v>
      </c>
      <c r="W80" s="81">
        <v>43676.949270833335</v>
      </c>
      <c r="X80" s="83" t="s">
        <v>669</v>
      </c>
      <c r="Y80" s="79"/>
      <c r="Z80" s="79"/>
      <c r="AA80" s="85" t="s">
        <v>791</v>
      </c>
      <c r="AB80" s="79"/>
      <c r="AC80" s="79" t="b">
        <v>0</v>
      </c>
      <c r="AD80" s="79">
        <v>1</v>
      </c>
      <c r="AE80" s="85" t="s">
        <v>866</v>
      </c>
      <c r="AF80" s="79" t="b">
        <v>0</v>
      </c>
      <c r="AG80" s="79" t="s">
        <v>871</v>
      </c>
      <c r="AH80" s="79"/>
      <c r="AI80" s="85" t="s">
        <v>866</v>
      </c>
      <c r="AJ80" s="79" t="b">
        <v>0</v>
      </c>
      <c r="AK80" s="79">
        <v>0</v>
      </c>
      <c r="AL80" s="85" t="s">
        <v>866</v>
      </c>
      <c r="AM80" s="79" t="s">
        <v>878</v>
      </c>
      <c r="AN80" s="79" t="b">
        <v>0</v>
      </c>
      <c r="AO80" s="85" t="s">
        <v>791</v>
      </c>
      <c r="AP80" s="79" t="s">
        <v>176</v>
      </c>
      <c r="AQ80" s="79">
        <v>0</v>
      </c>
      <c r="AR80" s="79">
        <v>0</v>
      </c>
      <c r="AS80" s="79"/>
      <c r="AT80" s="79"/>
      <c r="AU80" s="79"/>
      <c r="AV80" s="79"/>
      <c r="AW80" s="79"/>
      <c r="AX80" s="79"/>
      <c r="AY80" s="79"/>
      <c r="AZ80" s="79"/>
      <c r="BA80">
        <v>1</v>
      </c>
      <c r="BB80" s="78" t="str">
        <f>REPLACE(INDEX(GroupVertices[Group],MATCH(Edges[[#This Row],[Vertex 1]],GroupVertices[Vertex],0)),1,1,"")</f>
        <v>8</v>
      </c>
      <c r="BC80" s="78" t="str">
        <f>REPLACE(INDEX(GroupVertices[Group],MATCH(Edges[[#This Row],[Vertex 2]],GroupVertices[Vertex],0)),1,1,"")</f>
        <v>8</v>
      </c>
      <c r="BD80" s="48">
        <v>3</v>
      </c>
      <c r="BE80" s="49">
        <v>13.636363636363637</v>
      </c>
      <c r="BF80" s="48">
        <v>1</v>
      </c>
      <c r="BG80" s="49">
        <v>4.545454545454546</v>
      </c>
      <c r="BH80" s="48">
        <v>0</v>
      </c>
      <c r="BI80" s="49">
        <v>0</v>
      </c>
      <c r="BJ80" s="48">
        <v>18</v>
      </c>
      <c r="BK80" s="49">
        <v>81.81818181818181</v>
      </c>
      <c r="BL80" s="48">
        <v>22</v>
      </c>
    </row>
    <row r="81" spans="1:64" ht="15">
      <c r="A81" s="64" t="s">
        <v>257</v>
      </c>
      <c r="B81" s="64" t="s">
        <v>282</v>
      </c>
      <c r="C81" s="65" t="s">
        <v>2403</v>
      </c>
      <c r="D81" s="66">
        <v>3</v>
      </c>
      <c r="E81" s="67" t="s">
        <v>132</v>
      </c>
      <c r="F81" s="68">
        <v>35</v>
      </c>
      <c r="G81" s="65"/>
      <c r="H81" s="69"/>
      <c r="I81" s="70"/>
      <c r="J81" s="70"/>
      <c r="K81" s="34" t="s">
        <v>65</v>
      </c>
      <c r="L81" s="77">
        <v>81</v>
      </c>
      <c r="M81" s="77"/>
      <c r="N81" s="72"/>
      <c r="O81" s="79" t="s">
        <v>321</v>
      </c>
      <c r="P81" s="81">
        <v>43677.54956018519</v>
      </c>
      <c r="Q81" s="79" t="s">
        <v>367</v>
      </c>
      <c r="R81" s="79"/>
      <c r="S81" s="79"/>
      <c r="T81" s="79" t="s">
        <v>517</v>
      </c>
      <c r="U81" s="79"/>
      <c r="V81" s="83" t="s">
        <v>584</v>
      </c>
      <c r="W81" s="81">
        <v>43677.54956018519</v>
      </c>
      <c r="X81" s="83" t="s">
        <v>670</v>
      </c>
      <c r="Y81" s="79"/>
      <c r="Z81" s="79"/>
      <c r="AA81" s="85" t="s">
        <v>792</v>
      </c>
      <c r="AB81" s="79"/>
      <c r="AC81" s="79" t="b">
        <v>0</v>
      </c>
      <c r="AD81" s="79">
        <v>0</v>
      </c>
      <c r="AE81" s="85" t="s">
        <v>866</v>
      </c>
      <c r="AF81" s="79" t="b">
        <v>0</v>
      </c>
      <c r="AG81" s="79" t="s">
        <v>871</v>
      </c>
      <c r="AH81" s="79"/>
      <c r="AI81" s="85" t="s">
        <v>866</v>
      </c>
      <c r="AJ81" s="79" t="b">
        <v>0</v>
      </c>
      <c r="AK81" s="79">
        <v>6</v>
      </c>
      <c r="AL81" s="85" t="s">
        <v>843</v>
      </c>
      <c r="AM81" s="79" t="s">
        <v>879</v>
      </c>
      <c r="AN81" s="79" t="b">
        <v>0</v>
      </c>
      <c r="AO81" s="85" t="s">
        <v>843</v>
      </c>
      <c r="AP81" s="79" t="s">
        <v>176</v>
      </c>
      <c r="AQ81" s="79">
        <v>0</v>
      </c>
      <c r="AR81" s="79">
        <v>0</v>
      </c>
      <c r="AS81" s="79"/>
      <c r="AT81" s="79"/>
      <c r="AU81" s="79"/>
      <c r="AV81" s="79"/>
      <c r="AW81" s="79"/>
      <c r="AX81" s="79"/>
      <c r="AY81" s="79"/>
      <c r="AZ81" s="79"/>
      <c r="BA81">
        <v>1</v>
      </c>
      <c r="BB81" s="78" t="str">
        <f>REPLACE(INDEX(GroupVertices[Group],MATCH(Edges[[#This Row],[Vertex 1]],GroupVertices[Vertex],0)),1,1,"")</f>
        <v>5</v>
      </c>
      <c r="BC81" s="78" t="str">
        <f>REPLACE(INDEX(GroupVertices[Group],MATCH(Edges[[#This Row],[Vertex 2]],GroupVertices[Vertex],0)),1,1,"")</f>
        <v>5</v>
      </c>
      <c r="BD81" s="48">
        <v>1</v>
      </c>
      <c r="BE81" s="49">
        <v>4.166666666666667</v>
      </c>
      <c r="BF81" s="48">
        <v>0</v>
      </c>
      <c r="BG81" s="49">
        <v>0</v>
      </c>
      <c r="BH81" s="48">
        <v>0</v>
      </c>
      <c r="BI81" s="49">
        <v>0</v>
      </c>
      <c r="BJ81" s="48">
        <v>23</v>
      </c>
      <c r="BK81" s="49">
        <v>95.83333333333333</v>
      </c>
      <c r="BL81" s="48">
        <v>24</v>
      </c>
    </row>
    <row r="82" spans="1:64" ht="15">
      <c r="A82" s="64" t="s">
        <v>258</v>
      </c>
      <c r="B82" s="64" t="s">
        <v>260</v>
      </c>
      <c r="C82" s="65" t="s">
        <v>2403</v>
      </c>
      <c r="D82" s="66">
        <v>3</v>
      </c>
      <c r="E82" s="67" t="s">
        <v>132</v>
      </c>
      <c r="F82" s="68">
        <v>35</v>
      </c>
      <c r="G82" s="65"/>
      <c r="H82" s="69"/>
      <c r="I82" s="70"/>
      <c r="J82" s="70"/>
      <c r="K82" s="34" t="s">
        <v>65</v>
      </c>
      <c r="L82" s="77">
        <v>82</v>
      </c>
      <c r="M82" s="77"/>
      <c r="N82" s="72"/>
      <c r="O82" s="79" t="s">
        <v>321</v>
      </c>
      <c r="P82" s="81">
        <v>43677.567511574074</v>
      </c>
      <c r="Q82" s="79" t="s">
        <v>368</v>
      </c>
      <c r="R82" s="79"/>
      <c r="S82" s="79"/>
      <c r="T82" s="79"/>
      <c r="U82" s="79"/>
      <c r="V82" s="83" t="s">
        <v>585</v>
      </c>
      <c r="W82" s="81">
        <v>43677.567511574074</v>
      </c>
      <c r="X82" s="83" t="s">
        <v>671</v>
      </c>
      <c r="Y82" s="79"/>
      <c r="Z82" s="79"/>
      <c r="AA82" s="85" t="s">
        <v>793</v>
      </c>
      <c r="AB82" s="79"/>
      <c r="AC82" s="79" t="b">
        <v>0</v>
      </c>
      <c r="AD82" s="79">
        <v>0</v>
      </c>
      <c r="AE82" s="85" t="s">
        <v>866</v>
      </c>
      <c r="AF82" s="79" t="b">
        <v>0</v>
      </c>
      <c r="AG82" s="79" t="s">
        <v>871</v>
      </c>
      <c r="AH82" s="79"/>
      <c r="AI82" s="85" t="s">
        <v>866</v>
      </c>
      <c r="AJ82" s="79" t="b">
        <v>0</v>
      </c>
      <c r="AK82" s="79">
        <v>1</v>
      </c>
      <c r="AL82" s="85" t="s">
        <v>795</v>
      </c>
      <c r="AM82" s="79" t="s">
        <v>891</v>
      </c>
      <c r="AN82" s="79" t="b">
        <v>0</v>
      </c>
      <c r="AO82" s="85" t="s">
        <v>795</v>
      </c>
      <c r="AP82" s="79" t="s">
        <v>176</v>
      </c>
      <c r="AQ82" s="79">
        <v>0</v>
      </c>
      <c r="AR82" s="79">
        <v>0</v>
      </c>
      <c r="AS82" s="79"/>
      <c r="AT82" s="79"/>
      <c r="AU82" s="79"/>
      <c r="AV82" s="79"/>
      <c r="AW82" s="79"/>
      <c r="AX82" s="79"/>
      <c r="AY82" s="79"/>
      <c r="AZ82" s="79"/>
      <c r="BA82">
        <v>1</v>
      </c>
      <c r="BB82" s="78" t="str">
        <f>REPLACE(INDEX(GroupVertices[Group],MATCH(Edges[[#This Row],[Vertex 1]],GroupVertices[Vertex],0)),1,1,"")</f>
        <v>16</v>
      </c>
      <c r="BC82" s="78" t="str">
        <f>REPLACE(INDEX(GroupVertices[Group],MATCH(Edges[[#This Row],[Vertex 2]],GroupVertices[Vertex],0)),1,1,"")</f>
        <v>16</v>
      </c>
      <c r="BD82" s="48">
        <v>0</v>
      </c>
      <c r="BE82" s="49">
        <v>0</v>
      </c>
      <c r="BF82" s="48">
        <v>0</v>
      </c>
      <c r="BG82" s="49">
        <v>0</v>
      </c>
      <c r="BH82" s="48">
        <v>0</v>
      </c>
      <c r="BI82" s="49">
        <v>0</v>
      </c>
      <c r="BJ82" s="48">
        <v>22</v>
      </c>
      <c r="BK82" s="49">
        <v>100</v>
      </c>
      <c r="BL82" s="48">
        <v>22</v>
      </c>
    </row>
    <row r="83" spans="1:64" ht="15">
      <c r="A83" s="64" t="s">
        <v>259</v>
      </c>
      <c r="B83" s="64" t="s">
        <v>282</v>
      </c>
      <c r="C83" s="65" t="s">
        <v>2403</v>
      </c>
      <c r="D83" s="66">
        <v>3</v>
      </c>
      <c r="E83" s="67" t="s">
        <v>132</v>
      </c>
      <c r="F83" s="68">
        <v>35</v>
      </c>
      <c r="G83" s="65"/>
      <c r="H83" s="69"/>
      <c r="I83" s="70"/>
      <c r="J83" s="70"/>
      <c r="K83" s="34" t="s">
        <v>65</v>
      </c>
      <c r="L83" s="77">
        <v>83</v>
      </c>
      <c r="M83" s="77"/>
      <c r="N83" s="72"/>
      <c r="O83" s="79" t="s">
        <v>321</v>
      </c>
      <c r="P83" s="81">
        <v>43677.714155092595</v>
      </c>
      <c r="Q83" s="79" t="s">
        <v>367</v>
      </c>
      <c r="R83" s="79"/>
      <c r="S83" s="79"/>
      <c r="T83" s="79" t="s">
        <v>517</v>
      </c>
      <c r="U83" s="79"/>
      <c r="V83" s="83" t="s">
        <v>586</v>
      </c>
      <c r="W83" s="81">
        <v>43677.714155092595</v>
      </c>
      <c r="X83" s="83" t="s">
        <v>672</v>
      </c>
      <c r="Y83" s="79"/>
      <c r="Z83" s="79"/>
      <c r="AA83" s="85" t="s">
        <v>794</v>
      </c>
      <c r="AB83" s="79"/>
      <c r="AC83" s="79" t="b">
        <v>0</v>
      </c>
      <c r="AD83" s="79">
        <v>0</v>
      </c>
      <c r="AE83" s="85" t="s">
        <v>866</v>
      </c>
      <c r="AF83" s="79" t="b">
        <v>0</v>
      </c>
      <c r="AG83" s="79" t="s">
        <v>871</v>
      </c>
      <c r="AH83" s="79"/>
      <c r="AI83" s="85" t="s">
        <v>866</v>
      </c>
      <c r="AJ83" s="79" t="b">
        <v>0</v>
      </c>
      <c r="AK83" s="79">
        <v>6</v>
      </c>
      <c r="AL83" s="85" t="s">
        <v>843</v>
      </c>
      <c r="AM83" s="79" t="s">
        <v>879</v>
      </c>
      <c r="AN83" s="79" t="b">
        <v>0</v>
      </c>
      <c r="AO83" s="85" t="s">
        <v>843</v>
      </c>
      <c r="AP83" s="79" t="s">
        <v>176</v>
      </c>
      <c r="AQ83" s="79">
        <v>0</v>
      </c>
      <c r="AR83" s="79">
        <v>0</v>
      </c>
      <c r="AS83" s="79"/>
      <c r="AT83" s="79"/>
      <c r="AU83" s="79"/>
      <c r="AV83" s="79"/>
      <c r="AW83" s="79"/>
      <c r="AX83" s="79"/>
      <c r="AY83" s="79"/>
      <c r="AZ83" s="79"/>
      <c r="BA83">
        <v>1</v>
      </c>
      <c r="BB83" s="78" t="str">
        <f>REPLACE(INDEX(GroupVertices[Group],MATCH(Edges[[#This Row],[Vertex 1]],GroupVertices[Vertex],0)),1,1,"")</f>
        <v>5</v>
      </c>
      <c r="BC83" s="78" t="str">
        <f>REPLACE(INDEX(GroupVertices[Group],MATCH(Edges[[#This Row],[Vertex 2]],GroupVertices[Vertex],0)),1,1,"")</f>
        <v>5</v>
      </c>
      <c r="BD83" s="48">
        <v>1</v>
      </c>
      <c r="BE83" s="49">
        <v>4.166666666666667</v>
      </c>
      <c r="BF83" s="48">
        <v>0</v>
      </c>
      <c r="BG83" s="49">
        <v>0</v>
      </c>
      <c r="BH83" s="48">
        <v>0</v>
      </c>
      <c r="BI83" s="49">
        <v>0</v>
      </c>
      <c r="BJ83" s="48">
        <v>23</v>
      </c>
      <c r="BK83" s="49">
        <v>95.83333333333333</v>
      </c>
      <c r="BL83" s="48">
        <v>24</v>
      </c>
    </row>
    <row r="84" spans="1:64" ht="15">
      <c r="A84" s="64" t="s">
        <v>260</v>
      </c>
      <c r="B84" s="64" t="s">
        <v>260</v>
      </c>
      <c r="C84" s="65" t="s">
        <v>2404</v>
      </c>
      <c r="D84" s="66">
        <v>10</v>
      </c>
      <c r="E84" s="67" t="s">
        <v>136</v>
      </c>
      <c r="F84" s="68">
        <v>12</v>
      </c>
      <c r="G84" s="65"/>
      <c r="H84" s="69"/>
      <c r="I84" s="70"/>
      <c r="J84" s="70"/>
      <c r="K84" s="34" t="s">
        <v>65</v>
      </c>
      <c r="L84" s="77">
        <v>84</v>
      </c>
      <c r="M84" s="77"/>
      <c r="N84" s="72"/>
      <c r="O84" s="79" t="s">
        <v>176</v>
      </c>
      <c r="P84" s="81">
        <v>43677.56688657407</v>
      </c>
      <c r="Q84" s="79" t="s">
        <v>369</v>
      </c>
      <c r="R84" s="83" t="s">
        <v>438</v>
      </c>
      <c r="S84" s="79" t="s">
        <v>480</v>
      </c>
      <c r="T84" s="79" t="s">
        <v>518</v>
      </c>
      <c r="U84" s="83" t="s">
        <v>536</v>
      </c>
      <c r="V84" s="83" t="s">
        <v>536</v>
      </c>
      <c r="W84" s="81">
        <v>43677.56688657407</v>
      </c>
      <c r="X84" s="83" t="s">
        <v>673</v>
      </c>
      <c r="Y84" s="79"/>
      <c r="Z84" s="79"/>
      <c r="AA84" s="85" t="s">
        <v>795</v>
      </c>
      <c r="AB84" s="79"/>
      <c r="AC84" s="79" t="b">
        <v>0</v>
      </c>
      <c r="AD84" s="79">
        <v>0</v>
      </c>
      <c r="AE84" s="85" t="s">
        <v>866</v>
      </c>
      <c r="AF84" s="79" t="b">
        <v>0</v>
      </c>
      <c r="AG84" s="79" t="s">
        <v>871</v>
      </c>
      <c r="AH84" s="79"/>
      <c r="AI84" s="85" t="s">
        <v>866</v>
      </c>
      <c r="AJ84" s="79" t="b">
        <v>0</v>
      </c>
      <c r="AK84" s="79">
        <v>1</v>
      </c>
      <c r="AL84" s="85" t="s">
        <v>866</v>
      </c>
      <c r="AM84" s="79" t="s">
        <v>889</v>
      </c>
      <c r="AN84" s="79" t="b">
        <v>0</v>
      </c>
      <c r="AO84" s="85" t="s">
        <v>795</v>
      </c>
      <c r="AP84" s="79" t="s">
        <v>176</v>
      </c>
      <c r="AQ84" s="79">
        <v>0</v>
      </c>
      <c r="AR84" s="79">
        <v>0</v>
      </c>
      <c r="AS84" s="79"/>
      <c r="AT84" s="79"/>
      <c r="AU84" s="79"/>
      <c r="AV84" s="79"/>
      <c r="AW84" s="79"/>
      <c r="AX84" s="79"/>
      <c r="AY84" s="79"/>
      <c r="AZ84" s="79"/>
      <c r="BA84">
        <v>2</v>
      </c>
      <c r="BB84" s="78" t="str">
        <f>REPLACE(INDEX(GroupVertices[Group],MATCH(Edges[[#This Row],[Vertex 1]],GroupVertices[Vertex],0)),1,1,"")</f>
        <v>16</v>
      </c>
      <c r="BC84" s="78" t="str">
        <f>REPLACE(INDEX(GroupVertices[Group],MATCH(Edges[[#This Row],[Vertex 2]],GroupVertices[Vertex],0)),1,1,"")</f>
        <v>16</v>
      </c>
      <c r="BD84" s="48">
        <v>0</v>
      </c>
      <c r="BE84" s="49">
        <v>0</v>
      </c>
      <c r="BF84" s="48">
        <v>0</v>
      </c>
      <c r="BG84" s="49">
        <v>0</v>
      </c>
      <c r="BH84" s="48">
        <v>0</v>
      </c>
      <c r="BI84" s="49">
        <v>0</v>
      </c>
      <c r="BJ84" s="48">
        <v>30</v>
      </c>
      <c r="BK84" s="49">
        <v>100</v>
      </c>
      <c r="BL84" s="48">
        <v>30</v>
      </c>
    </row>
    <row r="85" spans="1:64" ht="15">
      <c r="A85" s="64" t="s">
        <v>260</v>
      </c>
      <c r="B85" s="64" t="s">
        <v>260</v>
      </c>
      <c r="C85" s="65" t="s">
        <v>2404</v>
      </c>
      <c r="D85" s="66">
        <v>10</v>
      </c>
      <c r="E85" s="67" t="s">
        <v>136</v>
      </c>
      <c r="F85" s="68">
        <v>12</v>
      </c>
      <c r="G85" s="65"/>
      <c r="H85" s="69"/>
      <c r="I85" s="70"/>
      <c r="J85" s="70"/>
      <c r="K85" s="34" t="s">
        <v>65</v>
      </c>
      <c r="L85" s="77">
        <v>85</v>
      </c>
      <c r="M85" s="77"/>
      <c r="N85" s="72"/>
      <c r="O85" s="79" t="s">
        <v>176</v>
      </c>
      <c r="P85" s="81">
        <v>43677.73268518518</v>
      </c>
      <c r="Q85" s="79" t="s">
        <v>370</v>
      </c>
      <c r="R85" s="83" t="s">
        <v>439</v>
      </c>
      <c r="S85" s="79" t="s">
        <v>467</v>
      </c>
      <c r="T85" s="79"/>
      <c r="U85" s="79"/>
      <c r="V85" s="83" t="s">
        <v>587</v>
      </c>
      <c r="W85" s="81">
        <v>43677.73268518518</v>
      </c>
      <c r="X85" s="83" t="s">
        <v>674</v>
      </c>
      <c r="Y85" s="79"/>
      <c r="Z85" s="79"/>
      <c r="AA85" s="85" t="s">
        <v>796</v>
      </c>
      <c r="AB85" s="79"/>
      <c r="AC85" s="79" t="b">
        <v>0</v>
      </c>
      <c r="AD85" s="79">
        <v>0</v>
      </c>
      <c r="AE85" s="85" t="s">
        <v>866</v>
      </c>
      <c r="AF85" s="79" t="b">
        <v>0</v>
      </c>
      <c r="AG85" s="79" t="s">
        <v>871</v>
      </c>
      <c r="AH85" s="79"/>
      <c r="AI85" s="85" t="s">
        <v>866</v>
      </c>
      <c r="AJ85" s="79" t="b">
        <v>0</v>
      </c>
      <c r="AK85" s="79">
        <v>0</v>
      </c>
      <c r="AL85" s="85" t="s">
        <v>866</v>
      </c>
      <c r="AM85" s="79" t="s">
        <v>889</v>
      </c>
      <c r="AN85" s="79" t="b">
        <v>1</v>
      </c>
      <c r="AO85" s="85" t="s">
        <v>796</v>
      </c>
      <c r="AP85" s="79" t="s">
        <v>176</v>
      </c>
      <c r="AQ85" s="79">
        <v>0</v>
      </c>
      <c r="AR85" s="79">
        <v>0</v>
      </c>
      <c r="AS85" s="79"/>
      <c r="AT85" s="79"/>
      <c r="AU85" s="79"/>
      <c r="AV85" s="79"/>
      <c r="AW85" s="79"/>
      <c r="AX85" s="79"/>
      <c r="AY85" s="79"/>
      <c r="AZ85" s="79"/>
      <c r="BA85">
        <v>2</v>
      </c>
      <c r="BB85" s="78" t="str">
        <f>REPLACE(INDEX(GroupVertices[Group],MATCH(Edges[[#This Row],[Vertex 1]],GroupVertices[Vertex],0)),1,1,"")</f>
        <v>16</v>
      </c>
      <c r="BC85" s="78" t="str">
        <f>REPLACE(INDEX(GroupVertices[Group],MATCH(Edges[[#This Row],[Vertex 2]],GroupVertices[Vertex],0)),1,1,"")</f>
        <v>16</v>
      </c>
      <c r="BD85" s="48">
        <v>0</v>
      </c>
      <c r="BE85" s="49">
        <v>0</v>
      </c>
      <c r="BF85" s="48">
        <v>0</v>
      </c>
      <c r="BG85" s="49">
        <v>0</v>
      </c>
      <c r="BH85" s="48">
        <v>0</v>
      </c>
      <c r="BI85" s="49">
        <v>0</v>
      </c>
      <c r="BJ85" s="48">
        <v>19</v>
      </c>
      <c r="BK85" s="49">
        <v>100</v>
      </c>
      <c r="BL85" s="48">
        <v>19</v>
      </c>
    </row>
    <row r="86" spans="1:64" ht="15">
      <c r="A86" s="64" t="s">
        <v>261</v>
      </c>
      <c r="B86" s="64" t="s">
        <v>282</v>
      </c>
      <c r="C86" s="65" t="s">
        <v>2403</v>
      </c>
      <c r="D86" s="66">
        <v>3</v>
      </c>
      <c r="E86" s="67" t="s">
        <v>132</v>
      </c>
      <c r="F86" s="68">
        <v>35</v>
      </c>
      <c r="G86" s="65"/>
      <c r="H86" s="69"/>
      <c r="I86" s="70"/>
      <c r="J86" s="70"/>
      <c r="K86" s="34" t="s">
        <v>65</v>
      </c>
      <c r="L86" s="77">
        <v>86</v>
      </c>
      <c r="M86" s="77"/>
      <c r="N86" s="72"/>
      <c r="O86" s="79" t="s">
        <v>321</v>
      </c>
      <c r="P86" s="81">
        <v>43677.743738425925</v>
      </c>
      <c r="Q86" s="79" t="s">
        <v>367</v>
      </c>
      <c r="R86" s="79"/>
      <c r="S86" s="79"/>
      <c r="T86" s="79" t="s">
        <v>517</v>
      </c>
      <c r="U86" s="79"/>
      <c r="V86" s="83" t="s">
        <v>588</v>
      </c>
      <c r="W86" s="81">
        <v>43677.743738425925</v>
      </c>
      <c r="X86" s="83" t="s">
        <v>675</v>
      </c>
      <c r="Y86" s="79"/>
      <c r="Z86" s="79"/>
      <c r="AA86" s="85" t="s">
        <v>797</v>
      </c>
      <c r="AB86" s="79"/>
      <c r="AC86" s="79" t="b">
        <v>0</v>
      </c>
      <c r="AD86" s="79">
        <v>0</v>
      </c>
      <c r="AE86" s="85" t="s">
        <v>866</v>
      </c>
      <c r="AF86" s="79" t="b">
        <v>0</v>
      </c>
      <c r="AG86" s="79" t="s">
        <v>871</v>
      </c>
      <c r="AH86" s="79"/>
      <c r="AI86" s="85" t="s">
        <v>866</v>
      </c>
      <c r="AJ86" s="79" t="b">
        <v>0</v>
      </c>
      <c r="AK86" s="79">
        <v>6</v>
      </c>
      <c r="AL86" s="85" t="s">
        <v>843</v>
      </c>
      <c r="AM86" s="79" t="s">
        <v>878</v>
      </c>
      <c r="AN86" s="79" t="b">
        <v>0</v>
      </c>
      <c r="AO86" s="85" t="s">
        <v>843</v>
      </c>
      <c r="AP86" s="79" t="s">
        <v>176</v>
      </c>
      <c r="AQ86" s="79">
        <v>0</v>
      </c>
      <c r="AR86" s="79">
        <v>0</v>
      </c>
      <c r="AS86" s="79"/>
      <c r="AT86" s="79"/>
      <c r="AU86" s="79"/>
      <c r="AV86" s="79"/>
      <c r="AW86" s="79"/>
      <c r="AX86" s="79"/>
      <c r="AY86" s="79"/>
      <c r="AZ86" s="79"/>
      <c r="BA86">
        <v>1</v>
      </c>
      <c r="BB86" s="78" t="str">
        <f>REPLACE(INDEX(GroupVertices[Group],MATCH(Edges[[#This Row],[Vertex 1]],GroupVertices[Vertex],0)),1,1,"")</f>
        <v>5</v>
      </c>
      <c r="BC86" s="78" t="str">
        <f>REPLACE(INDEX(GroupVertices[Group],MATCH(Edges[[#This Row],[Vertex 2]],GroupVertices[Vertex],0)),1,1,"")</f>
        <v>5</v>
      </c>
      <c r="BD86" s="48">
        <v>1</v>
      </c>
      <c r="BE86" s="49">
        <v>4.166666666666667</v>
      </c>
      <c r="BF86" s="48">
        <v>0</v>
      </c>
      <c r="BG86" s="49">
        <v>0</v>
      </c>
      <c r="BH86" s="48">
        <v>0</v>
      </c>
      <c r="BI86" s="49">
        <v>0</v>
      </c>
      <c r="BJ86" s="48">
        <v>23</v>
      </c>
      <c r="BK86" s="49">
        <v>95.83333333333333</v>
      </c>
      <c r="BL86" s="48">
        <v>24</v>
      </c>
    </row>
    <row r="87" spans="1:64" ht="15">
      <c r="A87" s="64" t="s">
        <v>262</v>
      </c>
      <c r="B87" s="64" t="s">
        <v>282</v>
      </c>
      <c r="C87" s="65" t="s">
        <v>2403</v>
      </c>
      <c r="D87" s="66">
        <v>3</v>
      </c>
      <c r="E87" s="67" t="s">
        <v>132</v>
      </c>
      <c r="F87" s="68">
        <v>35</v>
      </c>
      <c r="G87" s="65"/>
      <c r="H87" s="69"/>
      <c r="I87" s="70"/>
      <c r="J87" s="70"/>
      <c r="K87" s="34" t="s">
        <v>65</v>
      </c>
      <c r="L87" s="77">
        <v>87</v>
      </c>
      <c r="M87" s="77"/>
      <c r="N87" s="72"/>
      <c r="O87" s="79" t="s">
        <v>321</v>
      </c>
      <c r="P87" s="81">
        <v>43677.74820601852</v>
      </c>
      <c r="Q87" s="79" t="s">
        <v>367</v>
      </c>
      <c r="R87" s="79"/>
      <c r="S87" s="79"/>
      <c r="T87" s="79" t="s">
        <v>517</v>
      </c>
      <c r="U87" s="79"/>
      <c r="V87" s="83" t="s">
        <v>589</v>
      </c>
      <c r="W87" s="81">
        <v>43677.74820601852</v>
      </c>
      <c r="X87" s="83" t="s">
        <v>676</v>
      </c>
      <c r="Y87" s="79"/>
      <c r="Z87" s="79"/>
      <c r="AA87" s="85" t="s">
        <v>798</v>
      </c>
      <c r="AB87" s="79"/>
      <c r="AC87" s="79" t="b">
        <v>0</v>
      </c>
      <c r="AD87" s="79">
        <v>0</v>
      </c>
      <c r="AE87" s="85" t="s">
        <v>866</v>
      </c>
      <c r="AF87" s="79" t="b">
        <v>0</v>
      </c>
      <c r="AG87" s="79" t="s">
        <v>871</v>
      </c>
      <c r="AH87" s="79"/>
      <c r="AI87" s="85" t="s">
        <v>866</v>
      </c>
      <c r="AJ87" s="79" t="b">
        <v>0</v>
      </c>
      <c r="AK87" s="79">
        <v>6</v>
      </c>
      <c r="AL87" s="85" t="s">
        <v>843</v>
      </c>
      <c r="AM87" s="79" t="s">
        <v>879</v>
      </c>
      <c r="AN87" s="79" t="b">
        <v>0</v>
      </c>
      <c r="AO87" s="85" t="s">
        <v>843</v>
      </c>
      <c r="AP87" s="79" t="s">
        <v>176</v>
      </c>
      <c r="AQ87" s="79">
        <v>0</v>
      </c>
      <c r="AR87" s="79">
        <v>0</v>
      </c>
      <c r="AS87" s="79"/>
      <c r="AT87" s="79"/>
      <c r="AU87" s="79"/>
      <c r="AV87" s="79"/>
      <c r="AW87" s="79"/>
      <c r="AX87" s="79"/>
      <c r="AY87" s="79"/>
      <c r="AZ87" s="79"/>
      <c r="BA87">
        <v>1</v>
      </c>
      <c r="BB87" s="78" t="str">
        <f>REPLACE(INDEX(GroupVertices[Group],MATCH(Edges[[#This Row],[Vertex 1]],GroupVertices[Vertex],0)),1,1,"")</f>
        <v>5</v>
      </c>
      <c r="BC87" s="78" t="str">
        <f>REPLACE(INDEX(GroupVertices[Group],MATCH(Edges[[#This Row],[Vertex 2]],GroupVertices[Vertex],0)),1,1,"")</f>
        <v>5</v>
      </c>
      <c r="BD87" s="48">
        <v>1</v>
      </c>
      <c r="BE87" s="49">
        <v>4.166666666666667</v>
      </c>
      <c r="BF87" s="48">
        <v>0</v>
      </c>
      <c r="BG87" s="49">
        <v>0</v>
      </c>
      <c r="BH87" s="48">
        <v>0</v>
      </c>
      <c r="BI87" s="49">
        <v>0</v>
      </c>
      <c r="BJ87" s="48">
        <v>23</v>
      </c>
      <c r="BK87" s="49">
        <v>95.83333333333333</v>
      </c>
      <c r="BL87" s="48">
        <v>24</v>
      </c>
    </row>
    <row r="88" spans="1:64" ht="15">
      <c r="A88" s="64" t="s">
        <v>263</v>
      </c>
      <c r="B88" s="64" t="s">
        <v>317</v>
      </c>
      <c r="C88" s="65" t="s">
        <v>2403</v>
      </c>
      <c r="D88" s="66">
        <v>3</v>
      </c>
      <c r="E88" s="67" t="s">
        <v>132</v>
      </c>
      <c r="F88" s="68">
        <v>35</v>
      </c>
      <c r="G88" s="65"/>
      <c r="H88" s="69"/>
      <c r="I88" s="70"/>
      <c r="J88" s="70"/>
      <c r="K88" s="34" t="s">
        <v>65</v>
      </c>
      <c r="L88" s="77">
        <v>88</v>
      </c>
      <c r="M88" s="77"/>
      <c r="N88" s="72"/>
      <c r="O88" s="79" t="s">
        <v>321</v>
      </c>
      <c r="P88" s="81">
        <v>43677.883125</v>
      </c>
      <c r="Q88" s="79" t="s">
        <v>371</v>
      </c>
      <c r="R88" s="83" t="s">
        <v>440</v>
      </c>
      <c r="S88" s="79" t="s">
        <v>481</v>
      </c>
      <c r="T88" s="79" t="s">
        <v>491</v>
      </c>
      <c r="U88" s="83" t="s">
        <v>537</v>
      </c>
      <c r="V88" s="83" t="s">
        <v>537</v>
      </c>
      <c r="W88" s="81">
        <v>43677.883125</v>
      </c>
      <c r="X88" s="83" t="s">
        <v>677</v>
      </c>
      <c r="Y88" s="79"/>
      <c r="Z88" s="79"/>
      <c r="AA88" s="85" t="s">
        <v>799</v>
      </c>
      <c r="AB88" s="79"/>
      <c r="AC88" s="79" t="b">
        <v>0</v>
      </c>
      <c r="AD88" s="79">
        <v>0</v>
      </c>
      <c r="AE88" s="85" t="s">
        <v>866</v>
      </c>
      <c r="AF88" s="79" t="b">
        <v>0</v>
      </c>
      <c r="AG88" s="79" t="s">
        <v>871</v>
      </c>
      <c r="AH88" s="79"/>
      <c r="AI88" s="85" t="s">
        <v>866</v>
      </c>
      <c r="AJ88" s="79" t="b">
        <v>0</v>
      </c>
      <c r="AK88" s="79">
        <v>0</v>
      </c>
      <c r="AL88" s="85" t="s">
        <v>866</v>
      </c>
      <c r="AM88" s="79" t="s">
        <v>892</v>
      </c>
      <c r="AN88" s="79" t="b">
        <v>0</v>
      </c>
      <c r="AO88" s="85" t="s">
        <v>799</v>
      </c>
      <c r="AP88" s="79" t="s">
        <v>176</v>
      </c>
      <c r="AQ88" s="79">
        <v>0</v>
      </c>
      <c r="AR88" s="79">
        <v>0</v>
      </c>
      <c r="AS88" s="79"/>
      <c r="AT88" s="79"/>
      <c r="AU88" s="79"/>
      <c r="AV88" s="79"/>
      <c r="AW88" s="79"/>
      <c r="AX88" s="79"/>
      <c r="AY88" s="79"/>
      <c r="AZ88" s="79"/>
      <c r="BA88">
        <v>1</v>
      </c>
      <c r="BB88" s="78" t="str">
        <f>REPLACE(INDEX(GroupVertices[Group],MATCH(Edges[[#This Row],[Vertex 1]],GroupVertices[Vertex],0)),1,1,"")</f>
        <v>15</v>
      </c>
      <c r="BC88" s="78" t="str">
        <f>REPLACE(INDEX(GroupVertices[Group],MATCH(Edges[[#This Row],[Vertex 2]],GroupVertices[Vertex],0)),1,1,"")</f>
        <v>15</v>
      </c>
      <c r="BD88" s="48">
        <v>1</v>
      </c>
      <c r="BE88" s="49">
        <v>8.333333333333334</v>
      </c>
      <c r="BF88" s="48">
        <v>0</v>
      </c>
      <c r="BG88" s="49">
        <v>0</v>
      </c>
      <c r="BH88" s="48">
        <v>0</v>
      </c>
      <c r="BI88" s="49">
        <v>0</v>
      </c>
      <c r="BJ88" s="48">
        <v>11</v>
      </c>
      <c r="BK88" s="49">
        <v>91.66666666666667</v>
      </c>
      <c r="BL88" s="48">
        <v>12</v>
      </c>
    </row>
    <row r="89" spans="1:64" ht="15">
      <c r="A89" s="64" t="s">
        <v>264</v>
      </c>
      <c r="B89" s="64" t="s">
        <v>282</v>
      </c>
      <c r="C89" s="65" t="s">
        <v>2403</v>
      </c>
      <c r="D89" s="66">
        <v>3</v>
      </c>
      <c r="E89" s="67" t="s">
        <v>132</v>
      </c>
      <c r="F89" s="68">
        <v>35</v>
      </c>
      <c r="G89" s="65"/>
      <c r="H89" s="69"/>
      <c r="I89" s="70"/>
      <c r="J89" s="70"/>
      <c r="K89" s="34" t="s">
        <v>65</v>
      </c>
      <c r="L89" s="77">
        <v>89</v>
      </c>
      <c r="M89" s="77"/>
      <c r="N89" s="72"/>
      <c r="O89" s="79" t="s">
        <v>321</v>
      </c>
      <c r="P89" s="81">
        <v>43677.90100694444</v>
      </c>
      <c r="Q89" s="79" t="s">
        <v>372</v>
      </c>
      <c r="R89" s="79"/>
      <c r="S89" s="79"/>
      <c r="T89" s="79" t="s">
        <v>517</v>
      </c>
      <c r="U89" s="79"/>
      <c r="V89" s="83" t="s">
        <v>590</v>
      </c>
      <c r="W89" s="81">
        <v>43677.90100694444</v>
      </c>
      <c r="X89" s="83" t="s">
        <v>678</v>
      </c>
      <c r="Y89" s="79"/>
      <c r="Z89" s="79"/>
      <c r="AA89" s="85" t="s">
        <v>800</v>
      </c>
      <c r="AB89" s="79"/>
      <c r="AC89" s="79" t="b">
        <v>0</v>
      </c>
      <c r="AD89" s="79">
        <v>0</v>
      </c>
      <c r="AE89" s="85" t="s">
        <v>866</v>
      </c>
      <c r="AF89" s="79" t="b">
        <v>0</v>
      </c>
      <c r="AG89" s="79" t="s">
        <v>871</v>
      </c>
      <c r="AH89" s="79"/>
      <c r="AI89" s="85" t="s">
        <v>866</v>
      </c>
      <c r="AJ89" s="79" t="b">
        <v>0</v>
      </c>
      <c r="AK89" s="79">
        <v>2</v>
      </c>
      <c r="AL89" s="85" t="s">
        <v>844</v>
      </c>
      <c r="AM89" s="79" t="s">
        <v>881</v>
      </c>
      <c r="AN89" s="79" t="b">
        <v>0</v>
      </c>
      <c r="AO89" s="85" t="s">
        <v>844</v>
      </c>
      <c r="AP89" s="79" t="s">
        <v>176</v>
      </c>
      <c r="AQ89" s="79">
        <v>0</v>
      </c>
      <c r="AR89" s="79">
        <v>0</v>
      </c>
      <c r="AS89" s="79"/>
      <c r="AT89" s="79"/>
      <c r="AU89" s="79"/>
      <c r="AV89" s="79"/>
      <c r="AW89" s="79"/>
      <c r="AX89" s="79"/>
      <c r="AY89" s="79"/>
      <c r="AZ89" s="79"/>
      <c r="BA89">
        <v>1</v>
      </c>
      <c r="BB89" s="78" t="str">
        <f>REPLACE(INDEX(GroupVertices[Group],MATCH(Edges[[#This Row],[Vertex 1]],GroupVertices[Vertex],0)),1,1,"")</f>
        <v>5</v>
      </c>
      <c r="BC89" s="78" t="str">
        <f>REPLACE(INDEX(GroupVertices[Group],MATCH(Edges[[#This Row],[Vertex 2]],GroupVertices[Vertex],0)),1,1,"")</f>
        <v>5</v>
      </c>
      <c r="BD89" s="48">
        <v>1</v>
      </c>
      <c r="BE89" s="49">
        <v>4.545454545454546</v>
      </c>
      <c r="BF89" s="48">
        <v>0</v>
      </c>
      <c r="BG89" s="49">
        <v>0</v>
      </c>
      <c r="BH89" s="48">
        <v>0</v>
      </c>
      <c r="BI89" s="49">
        <v>0</v>
      </c>
      <c r="BJ89" s="48">
        <v>21</v>
      </c>
      <c r="BK89" s="49">
        <v>95.45454545454545</v>
      </c>
      <c r="BL89" s="48">
        <v>22</v>
      </c>
    </row>
    <row r="90" spans="1:64" ht="15">
      <c r="A90" s="64" t="s">
        <v>265</v>
      </c>
      <c r="B90" s="64" t="s">
        <v>284</v>
      </c>
      <c r="C90" s="65" t="s">
        <v>2403</v>
      </c>
      <c r="D90" s="66">
        <v>3</v>
      </c>
      <c r="E90" s="67" t="s">
        <v>132</v>
      </c>
      <c r="F90" s="68">
        <v>35</v>
      </c>
      <c r="G90" s="65"/>
      <c r="H90" s="69"/>
      <c r="I90" s="70"/>
      <c r="J90" s="70"/>
      <c r="K90" s="34" t="s">
        <v>65</v>
      </c>
      <c r="L90" s="77">
        <v>90</v>
      </c>
      <c r="M90" s="77"/>
      <c r="N90" s="72"/>
      <c r="O90" s="79" t="s">
        <v>321</v>
      </c>
      <c r="P90" s="81">
        <v>43678.144421296296</v>
      </c>
      <c r="Q90" s="79" t="s">
        <v>373</v>
      </c>
      <c r="R90" s="79"/>
      <c r="S90" s="79"/>
      <c r="T90" s="79" t="s">
        <v>491</v>
      </c>
      <c r="U90" s="79"/>
      <c r="V90" s="83" t="s">
        <v>591</v>
      </c>
      <c r="W90" s="81">
        <v>43678.144421296296</v>
      </c>
      <c r="X90" s="83" t="s">
        <v>679</v>
      </c>
      <c r="Y90" s="79"/>
      <c r="Z90" s="79"/>
      <c r="AA90" s="85" t="s">
        <v>801</v>
      </c>
      <c r="AB90" s="79"/>
      <c r="AC90" s="79" t="b">
        <v>0</v>
      </c>
      <c r="AD90" s="79">
        <v>0</v>
      </c>
      <c r="AE90" s="85" t="s">
        <v>866</v>
      </c>
      <c r="AF90" s="79" t="b">
        <v>0</v>
      </c>
      <c r="AG90" s="79" t="s">
        <v>871</v>
      </c>
      <c r="AH90" s="79"/>
      <c r="AI90" s="85" t="s">
        <v>866</v>
      </c>
      <c r="AJ90" s="79" t="b">
        <v>0</v>
      </c>
      <c r="AK90" s="79">
        <v>8</v>
      </c>
      <c r="AL90" s="85" t="s">
        <v>848</v>
      </c>
      <c r="AM90" s="79" t="s">
        <v>881</v>
      </c>
      <c r="AN90" s="79" t="b">
        <v>0</v>
      </c>
      <c r="AO90" s="85" t="s">
        <v>848</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3</v>
      </c>
      <c r="BD90" s="48">
        <v>1</v>
      </c>
      <c r="BE90" s="49">
        <v>5</v>
      </c>
      <c r="BF90" s="48">
        <v>1</v>
      </c>
      <c r="BG90" s="49">
        <v>5</v>
      </c>
      <c r="BH90" s="48">
        <v>0</v>
      </c>
      <c r="BI90" s="49">
        <v>0</v>
      </c>
      <c r="BJ90" s="48">
        <v>18</v>
      </c>
      <c r="BK90" s="49">
        <v>90</v>
      </c>
      <c r="BL90" s="48">
        <v>20</v>
      </c>
    </row>
    <row r="91" spans="1:64" ht="15">
      <c r="A91" s="64" t="s">
        <v>266</v>
      </c>
      <c r="B91" s="64" t="s">
        <v>318</v>
      </c>
      <c r="C91" s="65" t="s">
        <v>2403</v>
      </c>
      <c r="D91" s="66">
        <v>3</v>
      </c>
      <c r="E91" s="67" t="s">
        <v>132</v>
      </c>
      <c r="F91" s="68">
        <v>35</v>
      </c>
      <c r="G91" s="65"/>
      <c r="H91" s="69"/>
      <c r="I91" s="70"/>
      <c r="J91" s="70"/>
      <c r="K91" s="34" t="s">
        <v>65</v>
      </c>
      <c r="L91" s="77">
        <v>91</v>
      </c>
      <c r="M91" s="77"/>
      <c r="N91" s="72"/>
      <c r="O91" s="79" t="s">
        <v>321</v>
      </c>
      <c r="P91" s="81">
        <v>43664.659791666665</v>
      </c>
      <c r="Q91" s="79" t="s">
        <v>374</v>
      </c>
      <c r="R91" s="83" t="s">
        <v>441</v>
      </c>
      <c r="S91" s="79" t="s">
        <v>482</v>
      </c>
      <c r="T91" s="79" t="s">
        <v>519</v>
      </c>
      <c r="U91" s="83" t="s">
        <v>538</v>
      </c>
      <c r="V91" s="83" t="s">
        <v>538</v>
      </c>
      <c r="W91" s="81">
        <v>43664.659791666665</v>
      </c>
      <c r="X91" s="83" t="s">
        <v>680</v>
      </c>
      <c r="Y91" s="79"/>
      <c r="Z91" s="79"/>
      <c r="AA91" s="85" t="s">
        <v>802</v>
      </c>
      <c r="AB91" s="79"/>
      <c r="AC91" s="79" t="b">
        <v>0</v>
      </c>
      <c r="AD91" s="79">
        <v>1</v>
      </c>
      <c r="AE91" s="85" t="s">
        <v>866</v>
      </c>
      <c r="AF91" s="79" t="b">
        <v>0</v>
      </c>
      <c r="AG91" s="79" t="s">
        <v>871</v>
      </c>
      <c r="AH91" s="79"/>
      <c r="AI91" s="85" t="s">
        <v>866</v>
      </c>
      <c r="AJ91" s="79" t="b">
        <v>0</v>
      </c>
      <c r="AK91" s="79">
        <v>1</v>
      </c>
      <c r="AL91" s="85" t="s">
        <v>866</v>
      </c>
      <c r="AM91" s="79" t="s">
        <v>889</v>
      </c>
      <c r="AN91" s="79" t="b">
        <v>0</v>
      </c>
      <c r="AO91" s="85" t="s">
        <v>802</v>
      </c>
      <c r="AP91" s="79" t="s">
        <v>895</v>
      </c>
      <c r="AQ91" s="79">
        <v>0</v>
      </c>
      <c r="AR91" s="79">
        <v>0</v>
      </c>
      <c r="AS91" s="79"/>
      <c r="AT91" s="79"/>
      <c r="AU91" s="79"/>
      <c r="AV91" s="79"/>
      <c r="AW91" s="79"/>
      <c r="AX91" s="79"/>
      <c r="AY91" s="79"/>
      <c r="AZ91" s="79"/>
      <c r="BA91">
        <v>1</v>
      </c>
      <c r="BB91" s="78" t="str">
        <f>REPLACE(INDEX(GroupVertices[Group],MATCH(Edges[[#This Row],[Vertex 1]],GroupVertices[Vertex],0)),1,1,"")</f>
        <v>11</v>
      </c>
      <c r="BC91" s="78" t="str">
        <f>REPLACE(INDEX(GroupVertices[Group],MATCH(Edges[[#This Row],[Vertex 2]],GroupVertices[Vertex],0)),1,1,"")</f>
        <v>11</v>
      </c>
      <c r="BD91" s="48">
        <v>0</v>
      </c>
      <c r="BE91" s="49">
        <v>0</v>
      </c>
      <c r="BF91" s="48">
        <v>1</v>
      </c>
      <c r="BG91" s="49">
        <v>3.5714285714285716</v>
      </c>
      <c r="BH91" s="48">
        <v>0</v>
      </c>
      <c r="BI91" s="49">
        <v>0</v>
      </c>
      <c r="BJ91" s="48">
        <v>27</v>
      </c>
      <c r="BK91" s="49">
        <v>96.42857142857143</v>
      </c>
      <c r="BL91" s="48">
        <v>28</v>
      </c>
    </row>
    <row r="92" spans="1:64" ht="15">
      <c r="A92" s="64" t="s">
        <v>266</v>
      </c>
      <c r="B92" s="64" t="s">
        <v>319</v>
      </c>
      <c r="C92" s="65" t="s">
        <v>2404</v>
      </c>
      <c r="D92" s="66">
        <v>10</v>
      </c>
      <c r="E92" s="67" t="s">
        <v>136</v>
      </c>
      <c r="F92" s="68">
        <v>12</v>
      </c>
      <c r="G92" s="65"/>
      <c r="H92" s="69"/>
      <c r="I92" s="70"/>
      <c r="J92" s="70"/>
      <c r="K92" s="34" t="s">
        <v>65</v>
      </c>
      <c r="L92" s="77">
        <v>92</v>
      </c>
      <c r="M92" s="77"/>
      <c r="N92" s="72"/>
      <c r="O92" s="79" t="s">
        <v>321</v>
      </c>
      <c r="P92" s="81">
        <v>43663.62548611111</v>
      </c>
      <c r="Q92" s="79" t="s">
        <v>375</v>
      </c>
      <c r="R92" s="83" t="s">
        <v>442</v>
      </c>
      <c r="S92" s="79" t="s">
        <v>483</v>
      </c>
      <c r="T92" s="79" t="s">
        <v>520</v>
      </c>
      <c r="U92" s="83" t="s">
        <v>539</v>
      </c>
      <c r="V92" s="83" t="s">
        <v>539</v>
      </c>
      <c r="W92" s="81">
        <v>43663.62548611111</v>
      </c>
      <c r="X92" s="83" t="s">
        <v>681</v>
      </c>
      <c r="Y92" s="79"/>
      <c r="Z92" s="79"/>
      <c r="AA92" s="85" t="s">
        <v>803</v>
      </c>
      <c r="AB92" s="79"/>
      <c r="AC92" s="79" t="b">
        <v>0</v>
      </c>
      <c r="AD92" s="79">
        <v>0</v>
      </c>
      <c r="AE92" s="85" t="s">
        <v>866</v>
      </c>
      <c r="AF92" s="79" t="b">
        <v>0</v>
      </c>
      <c r="AG92" s="79" t="s">
        <v>871</v>
      </c>
      <c r="AH92" s="79"/>
      <c r="AI92" s="85" t="s">
        <v>866</v>
      </c>
      <c r="AJ92" s="79" t="b">
        <v>0</v>
      </c>
      <c r="AK92" s="79">
        <v>1</v>
      </c>
      <c r="AL92" s="85" t="s">
        <v>866</v>
      </c>
      <c r="AM92" s="79" t="s">
        <v>889</v>
      </c>
      <c r="AN92" s="79" t="b">
        <v>0</v>
      </c>
      <c r="AO92" s="85" t="s">
        <v>803</v>
      </c>
      <c r="AP92" s="79" t="s">
        <v>895</v>
      </c>
      <c r="AQ92" s="79">
        <v>0</v>
      </c>
      <c r="AR92" s="79">
        <v>0</v>
      </c>
      <c r="AS92" s="79"/>
      <c r="AT92" s="79"/>
      <c r="AU92" s="79"/>
      <c r="AV92" s="79"/>
      <c r="AW92" s="79"/>
      <c r="AX92" s="79"/>
      <c r="AY92" s="79"/>
      <c r="AZ92" s="79"/>
      <c r="BA92">
        <v>2</v>
      </c>
      <c r="BB92" s="78" t="str">
        <f>REPLACE(INDEX(GroupVertices[Group],MATCH(Edges[[#This Row],[Vertex 1]],GroupVertices[Vertex],0)),1,1,"")</f>
        <v>11</v>
      </c>
      <c r="BC92" s="78" t="str">
        <f>REPLACE(INDEX(GroupVertices[Group],MATCH(Edges[[#This Row],[Vertex 2]],GroupVertices[Vertex],0)),1,1,"")</f>
        <v>11</v>
      </c>
      <c r="BD92" s="48">
        <v>0</v>
      </c>
      <c r="BE92" s="49">
        <v>0</v>
      </c>
      <c r="BF92" s="48">
        <v>1</v>
      </c>
      <c r="BG92" s="49">
        <v>2.4390243902439024</v>
      </c>
      <c r="BH92" s="48">
        <v>0</v>
      </c>
      <c r="BI92" s="49">
        <v>0</v>
      </c>
      <c r="BJ92" s="48">
        <v>40</v>
      </c>
      <c r="BK92" s="49">
        <v>97.5609756097561</v>
      </c>
      <c r="BL92" s="48">
        <v>41</v>
      </c>
    </row>
    <row r="93" spans="1:64" ht="15">
      <c r="A93" s="64" t="s">
        <v>266</v>
      </c>
      <c r="B93" s="64" t="s">
        <v>319</v>
      </c>
      <c r="C93" s="65" t="s">
        <v>2404</v>
      </c>
      <c r="D93" s="66">
        <v>10</v>
      </c>
      <c r="E93" s="67" t="s">
        <v>136</v>
      </c>
      <c r="F93" s="68">
        <v>12</v>
      </c>
      <c r="G93" s="65"/>
      <c r="H93" s="69"/>
      <c r="I93" s="70"/>
      <c r="J93" s="70"/>
      <c r="K93" s="34" t="s">
        <v>65</v>
      </c>
      <c r="L93" s="77">
        <v>93</v>
      </c>
      <c r="M93" s="77"/>
      <c r="N93" s="72"/>
      <c r="O93" s="79" t="s">
        <v>321</v>
      </c>
      <c r="P93" s="81">
        <v>43678.59034722222</v>
      </c>
      <c r="Q93" s="79" t="s">
        <v>376</v>
      </c>
      <c r="R93" s="83" t="s">
        <v>442</v>
      </c>
      <c r="S93" s="79" t="s">
        <v>483</v>
      </c>
      <c r="T93" s="79" t="s">
        <v>521</v>
      </c>
      <c r="U93" s="83" t="s">
        <v>540</v>
      </c>
      <c r="V93" s="83" t="s">
        <v>540</v>
      </c>
      <c r="W93" s="81">
        <v>43678.59034722222</v>
      </c>
      <c r="X93" s="83" t="s">
        <v>682</v>
      </c>
      <c r="Y93" s="79"/>
      <c r="Z93" s="79"/>
      <c r="AA93" s="85" t="s">
        <v>804</v>
      </c>
      <c r="AB93" s="79"/>
      <c r="AC93" s="79" t="b">
        <v>0</v>
      </c>
      <c r="AD93" s="79">
        <v>0</v>
      </c>
      <c r="AE93" s="85" t="s">
        <v>866</v>
      </c>
      <c r="AF93" s="79" t="b">
        <v>0</v>
      </c>
      <c r="AG93" s="79" t="s">
        <v>871</v>
      </c>
      <c r="AH93" s="79"/>
      <c r="AI93" s="85" t="s">
        <v>866</v>
      </c>
      <c r="AJ93" s="79" t="b">
        <v>0</v>
      </c>
      <c r="AK93" s="79">
        <v>0</v>
      </c>
      <c r="AL93" s="85" t="s">
        <v>866</v>
      </c>
      <c r="AM93" s="79" t="s">
        <v>889</v>
      </c>
      <c r="AN93" s="79" t="b">
        <v>0</v>
      </c>
      <c r="AO93" s="85" t="s">
        <v>804</v>
      </c>
      <c r="AP93" s="79" t="s">
        <v>176</v>
      </c>
      <c r="AQ93" s="79">
        <v>0</v>
      </c>
      <c r="AR93" s="79">
        <v>0</v>
      </c>
      <c r="AS93" s="79"/>
      <c r="AT93" s="79"/>
      <c r="AU93" s="79"/>
      <c r="AV93" s="79"/>
      <c r="AW93" s="79"/>
      <c r="AX93" s="79"/>
      <c r="AY93" s="79"/>
      <c r="AZ93" s="79"/>
      <c r="BA93">
        <v>2</v>
      </c>
      <c r="BB93" s="78" t="str">
        <f>REPLACE(INDEX(GroupVertices[Group],MATCH(Edges[[#This Row],[Vertex 1]],GroupVertices[Vertex],0)),1,1,"")</f>
        <v>11</v>
      </c>
      <c r="BC93" s="78" t="str">
        <f>REPLACE(INDEX(GroupVertices[Group],MATCH(Edges[[#This Row],[Vertex 2]],GroupVertices[Vertex],0)),1,1,"")</f>
        <v>11</v>
      </c>
      <c r="BD93" s="48">
        <v>0</v>
      </c>
      <c r="BE93" s="49">
        <v>0</v>
      </c>
      <c r="BF93" s="48">
        <v>0</v>
      </c>
      <c r="BG93" s="49">
        <v>0</v>
      </c>
      <c r="BH93" s="48">
        <v>0</v>
      </c>
      <c r="BI93" s="49">
        <v>0</v>
      </c>
      <c r="BJ93" s="48">
        <v>35</v>
      </c>
      <c r="BK93" s="49">
        <v>100</v>
      </c>
      <c r="BL93" s="48">
        <v>35</v>
      </c>
    </row>
    <row r="94" spans="1:64" ht="15">
      <c r="A94" s="64" t="s">
        <v>266</v>
      </c>
      <c r="B94" s="64" t="s">
        <v>266</v>
      </c>
      <c r="C94" s="65" t="s">
        <v>2404</v>
      </c>
      <c r="D94" s="66">
        <v>10</v>
      </c>
      <c r="E94" s="67" t="s">
        <v>136</v>
      </c>
      <c r="F94" s="68">
        <v>12</v>
      </c>
      <c r="G94" s="65"/>
      <c r="H94" s="69"/>
      <c r="I94" s="70"/>
      <c r="J94" s="70"/>
      <c r="K94" s="34" t="s">
        <v>65</v>
      </c>
      <c r="L94" s="77">
        <v>94</v>
      </c>
      <c r="M94" s="77"/>
      <c r="N94" s="72"/>
      <c r="O94" s="79" t="s">
        <v>176</v>
      </c>
      <c r="P94" s="81">
        <v>43669.82728009259</v>
      </c>
      <c r="Q94" s="79" t="s">
        <v>377</v>
      </c>
      <c r="R94" s="79"/>
      <c r="S94" s="79"/>
      <c r="T94" s="79" t="s">
        <v>522</v>
      </c>
      <c r="U94" s="79"/>
      <c r="V94" s="83" t="s">
        <v>592</v>
      </c>
      <c r="W94" s="81">
        <v>43669.82728009259</v>
      </c>
      <c r="X94" s="83" t="s">
        <v>683</v>
      </c>
      <c r="Y94" s="79"/>
      <c r="Z94" s="79"/>
      <c r="AA94" s="85" t="s">
        <v>805</v>
      </c>
      <c r="AB94" s="79"/>
      <c r="AC94" s="79" t="b">
        <v>0</v>
      </c>
      <c r="AD94" s="79">
        <v>0</v>
      </c>
      <c r="AE94" s="85" t="s">
        <v>866</v>
      </c>
      <c r="AF94" s="79" t="b">
        <v>0</v>
      </c>
      <c r="AG94" s="79" t="s">
        <v>871</v>
      </c>
      <c r="AH94" s="79"/>
      <c r="AI94" s="85" t="s">
        <v>866</v>
      </c>
      <c r="AJ94" s="79" t="b">
        <v>0</v>
      </c>
      <c r="AK94" s="79">
        <v>1</v>
      </c>
      <c r="AL94" s="85" t="s">
        <v>802</v>
      </c>
      <c r="AM94" s="79" t="s">
        <v>878</v>
      </c>
      <c r="AN94" s="79" t="b">
        <v>0</v>
      </c>
      <c r="AO94" s="85" t="s">
        <v>802</v>
      </c>
      <c r="AP94" s="79" t="s">
        <v>176</v>
      </c>
      <c r="AQ94" s="79">
        <v>0</v>
      </c>
      <c r="AR94" s="79">
        <v>0</v>
      </c>
      <c r="AS94" s="79"/>
      <c r="AT94" s="79"/>
      <c r="AU94" s="79"/>
      <c r="AV94" s="79"/>
      <c r="AW94" s="79"/>
      <c r="AX94" s="79"/>
      <c r="AY94" s="79"/>
      <c r="AZ94" s="79"/>
      <c r="BA94">
        <v>2</v>
      </c>
      <c r="BB94" s="78" t="str">
        <f>REPLACE(INDEX(GroupVertices[Group],MATCH(Edges[[#This Row],[Vertex 1]],GroupVertices[Vertex],0)),1,1,"")</f>
        <v>11</v>
      </c>
      <c r="BC94" s="78" t="str">
        <f>REPLACE(INDEX(GroupVertices[Group],MATCH(Edges[[#This Row],[Vertex 2]],GroupVertices[Vertex],0)),1,1,"")</f>
        <v>11</v>
      </c>
      <c r="BD94" s="48">
        <v>0</v>
      </c>
      <c r="BE94" s="49">
        <v>0</v>
      </c>
      <c r="BF94" s="48">
        <v>1</v>
      </c>
      <c r="BG94" s="49">
        <v>5.2631578947368425</v>
      </c>
      <c r="BH94" s="48">
        <v>0</v>
      </c>
      <c r="BI94" s="49">
        <v>0</v>
      </c>
      <c r="BJ94" s="48">
        <v>18</v>
      </c>
      <c r="BK94" s="49">
        <v>94.73684210526316</v>
      </c>
      <c r="BL94" s="48">
        <v>19</v>
      </c>
    </row>
    <row r="95" spans="1:64" ht="15">
      <c r="A95" s="64" t="s">
        <v>266</v>
      </c>
      <c r="B95" s="64" t="s">
        <v>266</v>
      </c>
      <c r="C95" s="65" t="s">
        <v>2404</v>
      </c>
      <c r="D95" s="66">
        <v>10</v>
      </c>
      <c r="E95" s="67" t="s">
        <v>136</v>
      </c>
      <c r="F95" s="68">
        <v>12</v>
      </c>
      <c r="G95" s="65"/>
      <c r="H95" s="69"/>
      <c r="I95" s="70"/>
      <c r="J95" s="70"/>
      <c r="K95" s="34" t="s">
        <v>65</v>
      </c>
      <c r="L95" s="77">
        <v>95</v>
      </c>
      <c r="M95" s="77"/>
      <c r="N95" s="72"/>
      <c r="O95" s="79" t="s">
        <v>176</v>
      </c>
      <c r="P95" s="81">
        <v>43669.8275</v>
      </c>
      <c r="Q95" s="79" t="s">
        <v>378</v>
      </c>
      <c r="R95" s="79"/>
      <c r="S95" s="79"/>
      <c r="T95" s="79" t="s">
        <v>523</v>
      </c>
      <c r="U95" s="79"/>
      <c r="V95" s="83" t="s">
        <v>592</v>
      </c>
      <c r="W95" s="81">
        <v>43669.8275</v>
      </c>
      <c r="X95" s="83" t="s">
        <v>684</v>
      </c>
      <c r="Y95" s="79"/>
      <c r="Z95" s="79"/>
      <c r="AA95" s="85" t="s">
        <v>806</v>
      </c>
      <c r="AB95" s="79"/>
      <c r="AC95" s="79" t="b">
        <v>0</v>
      </c>
      <c r="AD95" s="79">
        <v>0</v>
      </c>
      <c r="AE95" s="85" t="s">
        <v>866</v>
      </c>
      <c r="AF95" s="79" t="b">
        <v>0</v>
      </c>
      <c r="AG95" s="79" t="s">
        <v>871</v>
      </c>
      <c r="AH95" s="79"/>
      <c r="AI95" s="85" t="s">
        <v>866</v>
      </c>
      <c r="AJ95" s="79" t="b">
        <v>0</v>
      </c>
      <c r="AK95" s="79">
        <v>1</v>
      </c>
      <c r="AL95" s="85" t="s">
        <v>803</v>
      </c>
      <c r="AM95" s="79" t="s">
        <v>878</v>
      </c>
      <c r="AN95" s="79" t="b">
        <v>0</v>
      </c>
      <c r="AO95" s="85" t="s">
        <v>803</v>
      </c>
      <c r="AP95" s="79" t="s">
        <v>176</v>
      </c>
      <c r="AQ95" s="79">
        <v>0</v>
      </c>
      <c r="AR95" s="79">
        <v>0</v>
      </c>
      <c r="AS95" s="79"/>
      <c r="AT95" s="79"/>
      <c r="AU95" s="79"/>
      <c r="AV95" s="79"/>
      <c r="AW95" s="79"/>
      <c r="AX95" s="79"/>
      <c r="AY95" s="79"/>
      <c r="AZ95" s="79"/>
      <c r="BA95">
        <v>2</v>
      </c>
      <c r="BB95" s="78" t="str">
        <f>REPLACE(INDEX(GroupVertices[Group],MATCH(Edges[[#This Row],[Vertex 1]],GroupVertices[Vertex],0)),1,1,"")</f>
        <v>11</v>
      </c>
      <c r="BC95" s="78" t="str">
        <f>REPLACE(INDEX(GroupVertices[Group],MATCH(Edges[[#This Row],[Vertex 2]],GroupVertices[Vertex],0)),1,1,"")</f>
        <v>11</v>
      </c>
      <c r="BD95" s="48">
        <v>0</v>
      </c>
      <c r="BE95" s="49">
        <v>0</v>
      </c>
      <c r="BF95" s="48">
        <v>1</v>
      </c>
      <c r="BG95" s="49">
        <v>4</v>
      </c>
      <c r="BH95" s="48">
        <v>0</v>
      </c>
      <c r="BI95" s="49">
        <v>0</v>
      </c>
      <c r="BJ95" s="48">
        <v>24</v>
      </c>
      <c r="BK95" s="49">
        <v>96</v>
      </c>
      <c r="BL95" s="48">
        <v>25</v>
      </c>
    </row>
    <row r="96" spans="1:64" ht="15">
      <c r="A96" s="64" t="s">
        <v>267</v>
      </c>
      <c r="B96" s="64" t="s">
        <v>282</v>
      </c>
      <c r="C96" s="65" t="s">
        <v>2403</v>
      </c>
      <c r="D96" s="66">
        <v>3</v>
      </c>
      <c r="E96" s="67" t="s">
        <v>132</v>
      </c>
      <c r="F96" s="68">
        <v>35</v>
      </c>
      <c r="G96" s="65"/>
      <c r="H96" s="69"/>
      <c r="I96" s="70"/>
      <c r="J96" s="70"/>
      <c r="K96" s="34" t="s">
        <v>65</v>
      </c>
      <c r="L96" s="77">
        <v>96</v>
      </c>
      <c r="M96" s="77"/>
      <c r="N96" s="72"/>
      <c r="O96" s="79" t="s">
        <v>321</v>
      </c>
      <c r="P96" s="81">
        <v>43678.98971064815</v>
      </c>
      <c r="Q96" s="79" t="s">
        <v>367</v>
      </c>
      <c r="R96" s="79"/>
      <c r="S96" s="79"/>
      <c r="T96" s="79" t="s">
        <v>517</v>
      </c>
      <c r="U96" s="79"/>
      <c r="V96" s="83" t="s">
        <v>593</v>
      </c>
      <c r="W96" s="81">
        <v>43678.98971064815</v>
      </c>
      <c r="X96" s="83" t="s">
        <v>685</v>
      </c>
      <c r="Y96" s="79"/>
      <c r="Z96" s="79"/>
      <c r="AA96" s="85" t="s">
        <v>807</v>
      </c>
      <c r="AB96" s="79"/>
      <c r="AC96" s="79" t="b">
        <v>0</v>
      </c>
      <c r="AD96" s="79">
        <v>0</v>
      </c>
      <c r="AE96" s="85" t="s">
        <v>866</v>
      </c>
      <c r="AF96" s="79" t="b">
        <v>0</v>
      </c>
      <c r="AG96" s="79" t="s">
        <v>871</v>
      </c>
      <c r="AH96" s="79"/>
      <c r="AI96" s="85" t="s">
        <v>866</v>
      </c>
      <c r="AJ96" s="79" t="b">
        <v>0</v>
      </c>
      <c r="AK96" s="79">
        <v>6</v>
      </c>
      <c r="AL96" s="85" t="s">
        <v>843</v>
      </c>
      <c r="AM96" s="79" t="s">
        <v>893</v>
      </c>
      <c r="AN96" s="79" t="b">
        <v>0</v>
      </c>
      <c r="AO96" s="85" t="s">
        <v>843</v>
      </c>
      <c r="AP96" s="79" t="s">
        <v>176</v>
      </c>
      <c r="AQ96" s="79">
        <v>0</v>
      </c>
      <c r="AR96" s="79">
        <v>0</v>
      </c>
      <c r="AS96" s="79"/>
      <c r="AT96" s="79"/>
      <c r="AU96" s="79"/>
      <c r="AV96" s="79"/>
      <c r="AW96" s="79"/>
      <c r="AX96" s="79"/>
      <c r="AY96" s="79"/>
      <c r="AZ96" s="79"/>
      <c r="BA96">
        <v>1</v>
      </c>
      <c r="BB96" s="78" t="str">
        <f>REPLACE(INDEX(GroupVertices[Group],MATCH(Edges[[#This Row],[Vertex 1]],GroupVertices[Vertex],0)),1,1,"")</f>
        <v>5</v>
      </c>
      <c r="BC96" s="78" t="str">
        <f>REPLACE(INDEX(GroupVertices[Group],MATCH(Edges[[#This Row],[Vertex 2]],GroupVertices[Vertex],0)),1,1,"")</f>
        <v>5</v>
      </c>
      <c r="BD96" s="48">
        <v>1</v>
      </c>
      <c r="BE96" s="49">
        <v>4.166666666666667</v>
      </c>
      <c r="BF96" s="48">
        <v>0</v>
      </c>
      <c r="BG96" s="49">
        <v>0</v>
      </c>
      <c r="BH96" s="48">
        <v>0</v>
      </c>
      <c r="BI96" s="49">
        <v>0</v>
      </c>
      <c r="BJ96" s="48">
        <v>23</v>
      </c>
      <c r="BK96" s="49">
        <v>95.83333333333333</v>
      </c>
      <c r="BL96" s="48">
        <v>24</v>
      </c>
    </row>
    <row r="97" spans="1:64" ht="15">
      <c r="A97" s="64" t="s">
        <v>268</v>
      </c>
      <c r="B97" s="64" t="s">
        <v>268</v>
      </c>
      <c r="C97" s="65" t="s">
        <v>2403</v>
      </c>
      <c r="D97" s="66">
        <v>3</v>
      </c>
      <c r="E97" s="67" t="s">
        <v>132</v>
      </c>
      <c r="F97" s="68">
        <v>35</v>
      </c>
      <c r="G97" s="65"/>
      <c r="H97" s="69"/>
      <c r="I97" s="70"/>
      <c r="J97" s="70"/>
      <c r="K97" s="34" t="s">
        <v>65</v>
      </c>
      <c r="L97" s="77">
        <v>97</v>
      </c>
      <c r="M97" s="77"/>
      <c r="N97" s="72"/>
      <c r="O97" s="79" t="s">
        <v>176</v>
      </c>
      <c r="P97" s="81">
        <v>43679.04179398148</v>
      </c>
      <c r="Q97" s="79" t="s">
        <v>379</v>
      </c>
      <c r="R97" s="83" t="s">
        <v>443</v>
      </c>
      <c r="S97" s="79" t="s">
        <v>484</v>
      </c>
      <c r="T97" s="79" t="s">
        <v>524</v>
      </c>
      <c r="U97" s="79"/>
      <c r="V97" s="83" t="s">
        <v>594</v>
      </c>
      <c r="W97" s="81">
        <v>43679.04179398148</v>
      </c>
      <c r="X97" s="83" t="s">
        <v>686</v>
      </c>
      <c r="Y97" s="79"/>
      <c r="Z97" s="79"/>
      <c r="AA97" s="85" t="s">
        <v>808</v>
      </c>
      <c r="AB97" s="79"/>
      <c r="AC97" s="79" t="b">
        <v>0</v>
      </c>
      <c r="AD97" s="79">
        <v>1</v>
      </c>
      <c r="AE97" s="85" t="s">
        <v>866</v>
      </c>
      <c r="AF97" s="79" t="b">
        <v>0</v>
      </c>
      <c r="AG97" s="79" t="s">
        <v>871</v>
      </c>
      <c r="AH97" s="79"/>
      <c r="AI97" s="85" t="s">
        <v>866</v>
      </c>
      <c r="AJ97" s="79" t="b">
        <v>0</v>
      </c>
      <c r="AK97" s="79">
        <v>0</v>
      </c>
      <c r="AL97" s="85" t="s">
        <v>866</v>
      </c>
      <c r="AM97" s="79" t="s">
        <v>889</v>
      </c>
      <c r="AN97" s="79" t="b">
        <v>0</v>
      </c>
      <c r="AO97" s="85" t="s">
        <v>808</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v>1</v>
      </c>
      <c r="BE97" s="49">
        <v>3.8461538461538463</v>
      </c>
      <c r="BF97" s="48">
        <v>1</v>
      </c>
      <c r="BG97" s="49">
        <v>3.8461538461538463</v>
      </c>
      <c r="BH97" s="48">
        <v>0</v>
      </c>
      <c r="BI97" s="49">
        <v>0</v>
      </c>
      <c r="BJ97" s="48">
        <v>24</v>
      </c>
      <c r="BK97" s="49">
        <v>92.3076923076923</v>
      </c>
      <c r="BL97" s="48">
        <v>26</v>
      </c>
    </row>
    <row r="98" spans="1:64" ht="15">
      <c r="A98" s="64" t="s">
        <v>269</v>
      </c>
      <c r="B98" s="64" t="s">
        <v>297</v>
      </c>
      <c r="C98" s="65" t="s">
        <v>2403</v>
      </c>
      <c r="D98" s="66">
        <v>3</v>
      </c>
      <c r="E98" s="67" t="s">
        <v>132</v>
      </c>
      <c r="F98" s="68">
        <v>35</v>
      </c>
      <c r="G98" s="65"/>
      <c r="H98" s="69"/>
      <c r="I98" s="70"/>
      <c r="J98" s="70"/>
      <c r="K98" s="34" t="s">
        <v>65</v>
      </c>
      <c r="L98" s="77">
        <v>98</v>
      </c>
      <c r="M98" s="77"/>
      <c r="N98" s="72"/>
      <c r="O98" s="79" t="s">
        <v>321</v>
      </c>
      <c r="P98" s="81">
        <v>43679.04619212963</v>
      </c>
      <c r="Q98" s="79" t="s">
        <v>349</v>
      </c>
      <c r="R98" s="83" t="s">
        <v>427</v>
      </c>
      <c r="S98" s="79" t="s">
        <v>476</v>
      </c>
      <c r="T98" s="79" t="s">
        <v>506</v>
      </c>
      <c r="U98" s="79"/>
      <c r="V98" s="83" t="s">
        <v>595</v>
      </c>
      <c r="W98" s="81">
        <v>43679.04619212963</v>
      </c>
      <c r="X98" s="83" t="s">
        <v>687</v>
      </c>
      <c r="Y98" s="79"/>
      <c r="Z98" s="79"/>
      <c r="AA98" s="85" t="s">
        <v>809</v>
      </c>
      <c r="AB98" s="79"/>
      <c r="AC98" s="79" t="b">
        <v>0</v>
      </c>
      <c r="AD98" s="79">
        <v>0</v>
      </c>
      <c r="AE98" s="85" t="s">
        <v>866</v>
      </c>
      <c r="AF98" s="79" t="b">
        <v>0</v>
      </c>
      <c r="AG98" s="79" t="s">
        <v>871</v>
      </c>
      <c r="AH98" s="79"/>
      <c r="AI98" s="85" t="s">
        <v>866</v>
      </c>
      <c r="AJ98" s="79" t="b">
        <v>0</v>
      </c>
      <c r="AK98" s="79">
        <v>10</v>
      </c>
      <c r="AL98" s="85" t="s">
        <v>861</v>
      </c>
      <c r="AM98" s="79" t="s">
        <v>881</v>
      </c>
      <c r="AN98" s="79" t="b">
        <v>0</v>
      </c>
      <c r="AO98" s="85" t="s">
        <v>861</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1</v>
      </c>
      <c r="BE98" s="49">
        <v>8.333333333333334</v>
      </c>
      <c r="BF98" s="48">
        <v>0</v>
      </c>
      <c r="BG98" s="49">
        <v>0</v>
      </c>
      <c r="BH98" s="48">
        <v>0</v>
      </c>
      <c r="BI98" s="49">
        <v>0</v>
      </c>
      <c r="BJ98" s="48">
        <v>11</v>
      </c>
      <c r="BK98" s="49">
        <v>91.66666666666667</v>
      </c>
      <c r="BL98" s="48">
        <v>12</v>
      </c>
    </row>
    <row r="99" spans="1:64" ht="15">
      <c r="A99" s="64" t="s">
        <v>270</v>
      </c>
      <c r="B99" s="64" t="s">
        <v>284</v>
      </c>
      <c r="C99" s="65" t="s">
        <v>2403</v>
      </c>
      <c r="D99" s="66">
        <v>3</v>
      </c>
      <c r="E99" s="67" t="s">
        <v>132</v>
      </c>
      <c r="F99" s="68">
        <v>35</v>
      </c>
      <c r="G99" s="65"/>
      <c r="H99" s="69"/>
      <c r="I99" s="70"/>
      <c r="J99" s="70"/>
      <c r="K99" s="34" t="s">
        <v>65</v>
      </c>
      <c r="L99" s="77">
        <v>99</v>
      </c>
      <c r="M99" s="77"/>
      <c r="N99" s="72"/>
      <c r="O99" s="79" t="s">
        <v>321</v>
      </c>
      <c r="P99" s="81">
        <v>43679.07847222222</v>
      </c>
      <c r="Q99" s="79" t="s">
        <v>373</v>
      </c>
      <c r="R99" s="79"/>
      <c r="S99" s="79"/>
      <c r="T99" s="79" t="s">
        <v>491</v>
      </c>
      <c r="U99" s="79"/>
      <c r="V99" s="83" t="s">
        <v>596</v>
      </c>
      <c r="W99" s="81">
        <v>43679.07847222222</v>
      </c>
      <c r="X99" s="83" t="s">
        <v>688</v>
      </c>
      <c r="Y99" s="79"/>
      <c r="Z99" s="79"/>
      <c r="AA99" s="85" t="s">
        <v>810</v>
      </c>
      <c r="AB99" s="79"/>
      <c r="AC99" s="79" t="b">
        <v>0</v>
      </c>
      <c r="AD99" s="79">
        <v>0</v>
      </c>
      <c r="AE99" s="85" t="s">
        <v>866</v>
      </c>
      <c r="AF99" s="79" t="b">
        <v>0</v>
      </c>
      <c r="AG99" s="79" t="s">
        <v>871</v>
      </c>
      <c r="AH99" s="79"/>
      <c r="AI99" s="85" t="s">
        <v>866</v>
      </c>
      <c r="AJ99" s="79" t="b">
        <v>0</v>
      </c>
      <c r="AK99" s="79">
        <v>8</v>
      </c>
      <c r="AL99" s="85" t="s">
        <v>848</v>
      </c>
      <c r="AM99" s="79" t="s">
        <v>881</v>
      </c>
      <c r="AN99" s="79" t="b">
        <v>0</v>
      </c>
      <c r="AO99" s="85" t="s">
        <v>848</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v>1</v>
      </c>
      <c r="BE99" s="49">
        <v>5</v>
      </c>
      <c r="BF99" s="48">
        <v>1</v>
      </c>
      <c r="BG99" s="49">
        <v>5</v>
      </c>
      <c r="BH99" s="48">
        <v>0</v>
      </c>
      <c r="BI99" s="49">
        <v>0</v>
      </c>
      <c r="BJ99" s="48">
        <v>18</v>
      </c>
      <c r="BK99" s="49">
        <v>90</v>
      </c>
      <c r="BL99" s="48">
        <v>20</v>
      </c>
    </row>
    <row r="100" spans="1:64" ht="15">
      <c r="A100" s="64" t="s">
        <v>271</v>
      </c>
      <c r="B100" s="64" t="s">
        <v>284</v>
      </c>
      <c r="C100" s="65" t="s">
        <v>2403</v>
      </c>
      <c r="D100" s="66">
        <v>3</v>
      </c>
      <c r="E100" s="67" t="s">
        <v>132</v>
      </c>
      <c r="F100" s="68">
        <v>35</v>
      </c>
      <c r="G100" s="65"/>
      <c r="H100" s="69"/>
      <c r="I100" s="70"/>
      <c r="J100" s="70"/>
      <c r="K100" s="34" t="s">
        <v>65</v>
      </c>
      <c r="L100" s="77">
        <v>100</v>
      </c>
      <c r="M100" s="77"/>
      <c r="N100" s="72"/>
      <c r="O100" s="79" t="s">
        <v>321</v>
      </c>
      <c r="P100" s="81">
        <v>43679.079722222225</v>
      </c>
      <c r="Q100" s="79" t="s">
        <v>373</v>
      </c>
      <c r="R100" s="79"/>
      <c r="S100" s="79"/>
      <c r="T100" s="79" t="s">
        <v>491</v>
      </c>
      <c r="U100" s="79"/>
      <c r="V100" s="83" t="s">
        <v>597</v>
      </c>
      <c r="W100" s="81">
        <v>43679.079722222225</v>
      </c>
      <c r="X100" s="83" t="s">
        <v>689</v>
      </c>
      <c r="Y100" s="79"/>
      <c r="Z100" s="79"/>
      <c r="AA100" s="85" t="s">
        <v>811</v>
      </c>
      <c r="AB100" s="79"/>
      <c r="AC100" s="79" t="b">
        <v>0</v>
      </c>
      <c r="AD100" s="79">
        <v>0</v>
      </c>
      <c r="AE100" s="85" t="s">
        <v>866</v>
      </c>
      <c r="AF100" s="79" t="b">
        <v>0</v>
      </c>
      <c r="AG100" s="79" t="s">
        <v>871</v>
      </c>
      <c r="AH100" s="79"/>
      <c r="AI100" s="85" t="s">
        <v>866</v>
      </c>
      <c r="AJ100" s="79" t="b">
        <v>0</v>
      </c>
      <c r="AK100" s="79">
        <v>8</v>
      </c>
      <c r="AL100" s="85" t="s">
        <v>848</v>
      </c>
      <c r="AM100" s="79" t="s">
        <v>881</v>
      </c>
      <c r="AN100" s="79" t="b">
        <v>0</v>
      </c>
      <c r="AO100" s="85" t="s">
        <v>848</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3</v>
      </c>
      <c r="BC100" s="78" t="str">
        <f>REPLACE(INDEX(GroupVertices[Group],MATCH(Edges[[#This Row],[Vertex 2]],GroupVertices[Vertex],0)),1,1,"")</f>
        <v>3</v>
      </c>
      <c r="BD100" s="48">
        <v>1</v>
      </c>
      <c r="BE100" s="49">
        <v>5</v>
      </c>
      <c r="BF100" s="48">
        <v>1</v>
      </c>
      <c r="BG100" s="49">
        <v>5</v>
      </c>
      <c r="BH100" s="48">
        <v>0</v>
      </c>
      <c r="BI100" s="49">
        <v>0</v>
      </c>
      <c r="BJ100" s="48">
        <v>18</v>
      </c>
      <c r="BK100" s="49">
        <v>90</v>
      </c>
      <c r="BL100" s="48">
        <v>20</v>
      </c>
    </row>
    <row r="101" spans="1:64" ht="15">
      <c r="A101" s="64" t="s">
        <v>272</v>
      </c>
      <c r="B101" s="64" t="s">
        <v>275</v>
      </c>
      <c r="C101" s="65" t="s">
        <v>2403</v>
      </c>
      <c r="D101" s="66">
        <v>3</v>
      </c>
      <c r="E101" s="67" t="s">
        <v>132</v>
      </c>
      <c r="F101" s="68">
        <v>35</v>
      </c>
      <c r="G101" s="65"/>
      <c r="H101" s="69"/>
      <c r="I101" s="70"/>
      <c r="J101" s="70"/>
      <c r="K101" s="34" t="s">
        <v>65</v>
      </c>
      <c r="L101" s="77">
        <v>101</v>
      </c>
      <c r="M101" s="77"/>
      <c r="N101" s="72"/>
      <c r="O101" s="79" t="s">
        <v>321</v>
      </c>
      <c r="P101" s="81">
        <v>43679.70226851852</v>
      </c>
      <c r="Q101" s="79" t="s">
        <v>380</v>
      </c>
      <c r="R101" s="79"/>
      <c r="S101" s="79"/>
      <c r="T101" s="79" t="s">
        <v>491</v>
      </c>
      <c r="U101" s="79"/>
      <c r="V101" s="83" t="s">
        <v>598</v>
      </c>
      <c r="W101" s="81">
        <v>43679.70226851852</v>
      </c>
      <c r="X101" s="83" t="s">
        <v>690</v>
      </c>
      <c r="Y101" s="79"/>
      <c r="Z101" s="79"/>
      <c r="AA101" s="85" t="s">
        <v>812</v>
      </c>
      <c r="AB101" s="79"/>
      <c r="AC101" s="79" t="b">
        <v>0</v>
      </c>
      <c r="AD101" s="79">
        <v>0</v>
      </c>
      <c r="AE101" s="85" t="s">
        <v>866</v>
      </c>
      <c r="AF101" s="79" t="b">
        <v>0</v>
      </c>
      <c r="AG101" s="79" t="s">
        <v>871</v>
      </c>
      <c r="AH101" s="79"/>
      <c r="AI101" s="85" t="s">
        <v>866</v>
      </c>
      <c r="AJ101" s="79" t="b">
        <v>0</v>
      </c>
      <c r="AK101" s="79">
        <v>43</v>
      </c>
      <c r="AL101" s="85" t="s">
        <v>815</v>
      </c>
      <c r="AM101" s="79" t="s">
        <v>879</v>
      </c>
      <c r="AN101" s="79" t="b">
        <v>0</v>
      </c>
      <c r="AO101" s="85" t="s">
        <v>815</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3</v>
      </c>
      <c r="BD101" s="48">
        <v>1</v>
      </c>
      <c r="BE101" s="49">
        <v>5.555555555555555</v>
      </c>
      <c r="BF101" s="48">
        <v>0</v>
      </c>
      <c r="BG101" s="49">
        <v>0</v>
      </c>
      <c r="BH101" s="48">
        <v>0</v>
      </c>
      <c r="BI101" s="49">
        <v>0</v>
      </c>
      <c r="BJ101" s="48">
        <v>17</v>
      </c>
      <c r="BK101" s="49">
        <v>94.44444444444444</v>
      </c>
      <c r="BL101" s="48">
        <v>18</v>
      </c>
    </row>
    <row r="102" spans="1:64" ht="15">
      <c r="A102" s="64" t="s">
        <v>273</v>
      </c>
      <c r="B102" s="64" t="s">
        <v>284</v>
      </c>
      <c r="C102" s="65" t="s">
        <v>2403</v>
      </c>
      <c r="D102" s="66">
        <v>3</v>
      </c>
      <c r="E102" s="67" t="s">
        <v>132</v>
      </c>
      <c r="F102" s="68">
        <v>35</v>
      </c>
      <c r="G102" s="65"/>
      <c r="H102" s="69"/>
      <c r="I102" s="70"/>
      <c r="J102" s="70"/>
      <c r="K102" s="34" t="s">
        <v>65</v>
      </c>
      <c r="L102" s="77">
        <v>102</v>
      </c>
      <c r="M102" s="77"/>
      <c r="N102" s="72"/>
      <c r="O102" s="79" t="s">
        <v>321</v>
      </c>
      <c r="P102" s="81">
        <v>43679.863530092596</v>
      </c>
      <c r="Q102" s="79" t="s">
        <v>373</v>
      </c>
      <c r="R102" s="79"/>
      <c r="S102" s="79"/>
      <c r="T102" s="79" t="s">
        <v>491</v>
      </c>
      <c r="U102" s="79"/>
      <c r="V102" s="83" t="s">
        <v>599</v>
      </c>
      <c r="W102" s="81">
        <v>43679.863530092596</v>
      </c>
      <c r="X102" s="83" t="s">
        <v>691</v>
      </c>
      <c r="Y102" s="79"/>
      <c r="Z102" s="79"/>
      <c r="AA102" s="85" t="s">
        <v>813</v>
      </c>
      <c r="AB102" s="79"/>
      <c r="AC102" s="79" t="b">
        <v>0</v>
      </c>
      <c r="AD102" s="79">
        <v>0</v>
      </c>
      <c r="AE102" s="85" t="s">
        <v>866</v>
      </c>
      <c r="AF102" s="79" t="b">
        <v>0</v>
      </c>
      <c r="AG102" s="79" t="s">
        <v>871</v>
      </c>
      <c r="AH102" s="79"/>
      <c r="AI102" s="85" t="s">
        <v>866</v>
      </c>
      <c r="AJ102" s="79" t="b">
        <v>0</v>
      </c>
      <c r="AK102" s="79">
        <v>8</v>
      </c>
      <c r="AL102" s="85" t="s">
        <v>848</v>
      </c>
      <c r="AM102" s="79" t="s">
        <v>881</v>
      </c>
      <c r="AN102" s="79" t="b">
        <v>0</v>
      </c>
      <c r="AO102" s="85" t="s">
        <v>848</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v>1</v>
      </c>
      <c r="BE102" s="49">
        <v>5</v>
      </c>
      <c r="BF102" s="48">
        <v>1</v>
      </c>
      <c r="BG102" s="49">
        <v>5</v>
      </c>
      <c r="BH102" s="48">
        <v>0</v>
      </c>
      <c r="BI102" s="49">
        <v>0</v>
      </c>
      <c r="BJ102" s="48">
        <v>18</v>
      </c>
      <c r="BK102" s="49">
        <v>90</v>
      </c>
      <c r="BL102" s="48">
        <v>20</v>
      </c>
    </row>
    <row r="103" spans="1:64" ht="15">
      <c r="A103" s="64" t="s">
        <v>274</v>
      </c>
      <c r="B103" s="64" t="s">
        <v>284</v>
      </c>
      <c r="C103" s="65" t="s">
        <v>2403</v>
      </c>
      <c r="D103" s="66">
        <v>3</v>
      </c>
      <c r="E103" s="67" t="s">
        <v>132</v>
      </c>
      <c r="F103" s="68">
        <v>35</v>
      </c>
      <c r="G103" s="65"/>
      <c r="H103" s="69"/>
      <c r="I103" s="70"/>
      <c r="J103" s="70"/>
      <c r="K103" s="34" t="s">
        <v>65</v>
      </c>
      <c r="L103" s="77">
        <v>103</v>
      </c>
      <c r="M103" s="77"/>
      <c r="N103" s="72"/>
      <c r="O103" s="79" t="s">
        <v>321</v>
      </c>
      <c r="P103" s="81">
        <v>43679.865219907406</v>
      </c>
      <c r="Q103" s="79" t="s">
        <v>373</v>
      </c>
      <c r="R103" s="79"/>
      <c r="S103" s="79"/>
      <c r="T103" s="79" t="s">
        <v>491</v>
      </c>
      <c r="U103" s="79"/>
      <c r="V103" s="83" t="s">
        <v>600</v>
      </c>
      <c r="W103" s="81">
        <v>43679.865219907406</v>
      </c>
      <c r="X103" s="83" t="s">
        <v>692</v>
      </c>
      <c r="Y103" s="79"/>
      <c r="Z103" s="79"/>
      <c r="AA103" s="85" t="s">
        <v>814</v>
      </c>
      <c r="AB103" s="79"/>
      <c r="AC103" s="79" t="b">
        <v>0</v>
      </c>
      <c r="AD103" s="79">
        <v>0</v>
      </c>
      <c r="AE103" s="85" t="s">
        <v>866</v>
      </c>
      <c r="AF103" s="79" t="b">
        <v>0</v>
      </c>
      <c r="AG103" s="79" t="s">
        <v>871</v>
      </c>
      <c r="AH103" s="79"/>
      <c r="AI103" s="85" t="s">
        <v>866</v>
      </c>
      <c r="AJ103" s="79" t="b">
        <v>0</v>
      </c>
      <c r="AK103" s="79">
        <v>8</v>
      </c>
      <c r="AL103" s="85" t="s">
        <v>848</v>
      </c>
      <c r="AM103" s="79" t="s">
        <v>878</v>
      </c>
      <c r="AN103" s="79" t="b">
        <v>0</v>
      </c>
      <c r="AO103" s="85" t="s">
        <v>848</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v>1</v>
      </c>
      <c r="BE103" s="49">
        <v>5</v>
      </c>
      <c r="BF103" s="48">
        <v>1</v>
      </c>
      <c r="BG103" s="49">
        <v>5</v>
      </c>
      <c r="BH103" s="48">
        <v>0</v>
      </c>
      <c r="BI103" s="49">
        <v>0</v>
      </c>
      <c r="BJ103" s="48">
        <v>18</v>
      </c>
      <c r="BK103" s="49">
        <v>90</v>
      </c>
      <c r="BL103" s="48">
        <v>20</v>
      </c>
    </row>
    <row r="104" spans="1:64" ht="15">
      <c r="A104" s="64" t="s">
        <v>275</v>
      </c>
      <c r="B104" s="64" t="s">
        <v>275</v>
      </c>
      <c r="C104" s="65" t="s">
        <v>2404</v>
      </c>
      <c r="D104" s="66">
        <v>10</v>
      </c>
      <c r="E104" s="67" t="s">
        <v>136</v>
      </c>
      <c r="F104" s="68">
        <v>12</v>
      </c>
      <c r="G104" s="65"/>
      <c r="H104" s="69"/>
      <c r="I104" s="70"/>
      <c r="J104" s="70"/>
      <c r="K104" s="34" t="s">
        <v>65</v>
      </c>
      <c r="L104" s="77">
        <v>104</v>
      </c>
      <c r="M104" s="77"/>
      <c r="N104" s="72"/>
      <c r="O104" s="79" t="s">
        <v>176</v>
      </c>
      <c r="P104" s="81">
        <v>43166.90967592593</v>
      </c>
      <c r="Q104" s="79" t="s">
        <v>381</v>
      </c>
      <c r="R104" s="83" t="s">
        <v>444</v>
      </c>
      <c r="S104" s="79" t="s">
        <v>485</v>
      </c>
      <c r="T104" s="79" t="s">
        <v>525</v>
      </c>
      <c r="U104" s="83" t="s">
        <v>541</v>
      </c>
      <c r="V104" s="83" t="s">
        <v>541</v>
      </c>
      <c r="W104" s="81">
        <v>43166.90967592593</v>
      </c>
      <c r="X104" s="83" t="s">
        <v>693</v>
      </c>
      <c r="Y104" s="79"/>
      <c r="Z104" s="79"/>
      <c r="AA104" s="85" t="s">
        <v>815</v>
      </c>
      <c r="AB104" s="79"/>
      <c r="AC104" s="79" t="b">
        <v>0</v>
      </c>
      <c r="AD104" s="79">
        <v>48</v>
      </c>
      <c r="AE104" s="85" t="s">
        <v>866</v>
      </c>
      <c r="AF104" s="79" t="b">
        <v>0</v>
      </c>
      <c r="AG104" s="79" t="s">
        <v>871</v>
      </c>
      <c r="AH104" s="79"/>
      <c r="AI104" s="85" t="s">
        <v>866</v>
      </c>
      <c r="AJ104" s="79" t="b">
        <v>0</v>
      </c>
      <c r="AK104" s="79">
        <v>43</v>
      </c>
      <c r="AL104" s="85" t="s">
        <v>866</v>
      </c>
      <c r="AM104" s="79" t="s">
        <v>880</v>
      </c>
      <c r="AN104" s="79" t="b">
        <v>0</v>
      </c>
      <c r="AO104" s="85" t="s">
        <v>815</v>
      </c>
      <c r="AP104" s="79" t="s">
        <v>895</v>
      </c>
      <c r="AQ104" s="79">
        <v>0</v>
      </c>
      <c r="AR104" s="79">
        <v>0</v>
      </c>
      <c r="AS104" s="79"/>
      <c r="AT104" s="79"/>
      <c r="AU104" s="79"/>
      <c r="AV104" s="79"/>
      <c r="AW104" s="79"/>
      <c r="AX104" s="79"/>
      <c r="AY104" s="79"/>
      <c r="AZ104" s="79"/>
      <c r="BA104">
        <v>2</v>
      </c>
      <c r="BB104" s="78" t="str">
        <f>REPLACE(INDEX(GroupVertices[Group],MATCH(Edges[[#This Row],[Vertex 1]],GroupVertices[Vertex],0)),1,1,"")</f>
        <v>3</v>
      </c>
      <c r="BC104" s="78" t="str">
        <f>REPLACE(INDEX(GroupVertices[Group],MATCH(Edges[[#This Row],[Vertex 2]],GroupVertices[Vertex],0)),1,1,"")</f>
        <v>3</v>
      </c>
      <c r="BD104" s="48">
        <v>2</v>
      </c>
      <c r="BE104" s="49">
        <v>6.25</v>
      </c>
      <c r="BF104" s="48">
        <v>0</v>
      </c>
      <c r="BG104" s="49">
        <v>0</v>
      </c>
      <c r="BH104" s="48">
        <v>0</v>
      </c>
      <c r="BI104" s="49">
        <v>0</v>
      </c>
      <c r="BJ104" s="48">
        <v>30</v>
      </c>
      <c r="BK104" s="49">
        <v>93.75</v>
      </c>
      <c r="BL104" s="48">
        <v>32</v>
      </c>
    </row>
    <row r="105" spans="1:64" ht="15">
      <c r="A105" s="64" t="s">
        <v>275</v>
      </c>
      <c r="B105" s="64" t="s">
        <v>275</v>
      </c>
      <c r="C105" s="65" t="s">
        <v>2404</v>
      </c>
      <c r="D105" s="66">
        <v>10</v>
      </c>
      <c r="E105" s="67" t="s">
        <v>136</v>
      </c>
      <c r="F105" s="68">
        <v>12</v>
      </c>
      <c r="G105" s="65"/>
      <c r="H105" s="69"/>
      <c r="I105" s="70"/>
      <c r="J105" s="70"/>
      <c r="K105" s="34" t="s">
        <v>65</v>
      </c>
      <c r="L105" s="77">
        <v>105</v>
      </c>
      <c r="M105" s="77"/>
      <c r="N105" s="72"/>
      <c r="O105" s="79" t="s">
        <v>176</v>
      </c>
      <c r="P105" s="81">
        <v>43665.953576388885</v>
      </c>
      <c r="Q105" s="79" t="s">
        <v>382</v>
      </c>
      <c r="R105" s="83" t="s">
        <v>445</v>
      </c>
      <c r="S105" s="79" t="s">
        <v>486</v>
      </c>
      <c r="T105" s="79" t="s">
        <v>491</v>
      </c>
      <c r="U105" s="83" t="s">
        <v>542</v>
      </c>
      <c r="V105" s="83" t="s">
        <v>542</v>
      </c>
      <c r="W105" s="81">
        <v>43665.953576388885</v>
      </c>
      <c r="X105" s="83" t="s">
        <v>694</v>
      </c>
      <c r="Y105" s="79"/>
      <c r="Z105" s="79"/>
      <c r="AA105" s="85" t="s">
        <v>816</v>
      </c>
      <c r="AB105" s="79"/>
      <c r="AC105" s="79" t="b">
        <v>0</v>
      </c>
      <c r="AD105" s="79">
        <v>29</v>
      </c>
      <c r="AE105" s="85" t="s">
        <v>866</v>
      </c>
      <c r="AF105" s="79" t="b">
        <v>0</v>
      </c>
      <c r="AG105" s="79" t="s">
        <v>871</v>
      </c>
      <c r="AH105" s="79"/>
      <c r="AI105" s="85" t="s">
        <v>866</v>
      </c>
      <c r="AJ105" s="79" t="b">
        <v>0</v>
      </c>
      <c r="AK105" s="79">
        <v>29</v>
      </c>
      <c r="AL105" s="85" t="s">
        <v>866</v>
      </c>
      <c r="AM105" s="79" t="s">
        <v>881</v>
      </c>
      <c r="AN105" s="79" t="b">
        <v>0</v>
      </c>
      <c r="AO105" s="85" t="s">
        <v>816</v>
      </c>
      <c r="AP105" s="79" t="s">
        <v>895</v>
      </c>
      <c r="AQ105" s="79">
        <v>0</v>
      </c>
      <c r="AR105" s="79">
        <v>0</v>
      </c>
      <c r="AS105" s="79"/>
      <c r="AT105" s="79"/>
      <c r="AU105" s="79"/>
      <c r="AV105" s="79"/>
      <c r="AW105" s="79"/>
      <c r="AX105" s="79"/>
      <c r="AY105" s="79"/>
      <c r="AZ105" s="79"/>
      <c r="BA105">
        <v>2</v>
      </c>
      <c r="BB105" s="78" t="str">
        <f>REPLACE(INDEX(GroupVertices[Group],MATCH(Edges[[#This Row],[Vertex 1]],GroupVertices[Vertex],0)),1,1,"")</f>
        <v>3</v>
      </c>
      <c r="BC105" s="78" t="str">
        <f>REPLACE(INDEX(GroupVertices[Group],MATCH(Edges[[#This Row],[Vertex 2]],GroupVertices[Vertex],0)),1,1,"")</f>
        <v>3</v>
      </c>
      <c r="BD105" s="48">
        <v>1</v>
      </c>
      <c r="BE105" s="49">
        <v>5.2631578947368425</v>
      </c>
      <c r="BF105" s="48">
        <v>1</v>
      </c>
      <c r="BG105" s="49">
        <v>5.2631578947368425</v>
      </c>
      <c r="BH105" s="48">
        <v>0</v>
      </c>
      <c r="BI105" s="49">
        <v>0</v>
      </c>
      <c r="BJ105" s="48">
        <v>17</v>
      </c>
      <c r="BK105" s="49">
        <v>89.47368421052632</v>
      </c>
      <c r="BL105" s="48">
        <v>19</v>
      </c>
    </row>
    <row r="106" spans="1:64" ht="15">
      <c r="A106" s="64" t="s">
        <v>275</v>
      </c>
      <c r="B106" s="64" t="s">
        <v>284</v>
      </c>
      <c r="C106" s="65" t="s">
        <v>2403</v>
      </c>
      <c r="D106" s="66">
        <v>3</v>
      </c>
      <c r="E106" s="67" t="s">
        <v>132</v>
      </c>
      <c r="F106" s="68">
        <v>35</v>
      </c>
      <c r="G106" s="65"/>
      <c r="H106" s="69"/>
      <c r="I106" s="70"/>
      <c r="J106" s="70"/>
      <c r="K106" s="34" t="s">
        <v>65</v>
      </c>
      <c r="L106" s="77">
        <v>106</v>
      </c>
      <c r="M106" s="77"/>
      <c r="N106" s="72"/>
      <c r="O106" s="79" t="s">
        <v>321</v>
      </c>
      <c r="P106" s="81">
        <v>43677.935381944444</v>
      </c>
      <c r="Q106" s="79" t="s">
        <v>373</v>
      </c>
      <c r="R106" s="79"/>
      <c r="S106" s="79"/>
      <c r="T106" s="79" t="s">
        <v>491</v>
      </c>
      <c r="U106" s="79"/>
      <c r="V106" s="83" t="s">
        <v>601</v>
      </c>
      <c r="W106" s="81">
        <v>43677.935381944444</v>
      </c>
      <c r="X106" s="83" t="s">
        <v>695</v>
      </c>
      <c r="Y106" s="79"/>
      <c r="Z106" s="79"/>
      <c r="AA106" s="85" t="s">
        <v>817</v>
      </c>
      <c r="AB106" s="79"/>
      <c r="AC106" s="79" t="b">
        <v>0</v>
      </c>
      <c r="AD106" s="79">
        <v>0</v>
      </c>
      <c r="AE106" s="85" t="s">
        <v>866</v>
      </c>
      <c r="AF106" s="79" t="b">
        <v>0</v>
      </c>
      <c r="AG106" s="79" t="s">
        <v>871</v>
      </c>
      <c r="AH106" s="79"/>
      <c r="AI106" s="85" t="s">
        <v>866</v>
      </c>
      <c r="AJ106" s="79" t="b">
        <v>0</v>
      </c>
      <c r="AK106" s="79">
        <v>0</v>
      </c>
      <c r="AL106" s="85" t="s">
        <v>848</v>
      </c>
      <c r="AM106" s="79" t="s">
        <v>879</v>
      </c>
      <c r="AN106" s="79" t="b">
        <v>0</v>
      </c>
      <c r="AO106" s="85" t="s">
        <v>848</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3</v>
      </c>
      <c r="BD106" s="48">
        <v>1</v>
      </c>
      <c r="BE106" s="49">
        <v>5</v>
      </c>
      <c r="BF106" s="48">
        <v>1</v>
      </c>
      <c r="BG106" s="49">
        <v>5</v>
      </c>
      <c r="BH106" s="48">
        <v>0</v>
      </c>
      <c r="BI106" s="49">
        <v>0</v>
      </c>
      <c r="BJ106" s="48">
        <v>18</v>
      </c>
      <c r="BK106" s="49">
        <v>90</v>
      </c>
      <c r="BL106" s="48">
        <v>20</v>
      </c>
    </row>
    <row r="107" spans="1:64" ht="15">
      <c r="A107" s="64" t="s">
        <v>276</v>
      </c>
      <c r="B107" s="64" t="s">
        <v>275</v>
      </c>
      <c r="C107" s="65" t="s">
        <v>2403</v>
      </c>
      <c r="D107" s="66">
        <v>3</v>
      </c>
      <c r="E107" s="67" t="s">
        <v>132</v>
      </c>
      <c r="F107" s="68">
        <v>35</v>
      </c>
      <c r="G107" s="65"/>
      <c r="H107" s="69"/>
      <c r="I107" s="70"/>
      <c r="J107" s="70"/>
      <c r="K107" s="34" t="s">
        <v>65</v>
      </c>
      <c r="L107" s="77">
        <v>107</v>
      </c>
      <c r="M107" s="77"/>
      <c r="N107" s="72"/>
      <c r="O107" s="79" t="s">
        <v>321</v>
      </c>
      <c r="P107" s="81">
        <v>43679.88130787037</v>
      </c>
      <c r="Q107" s="79" t="s">
        <v>328</v>
      </c>
      <c r="R107" s="79"/>
      <c r="S107" s="79"/>
      <c r="T107" s="79" t="s">
        <v>491</v>
      </c>
      <c r="U107" s="79"/>
      <c r="V107" s="83" t="s">
        <v>602</v>
      </c>
      <c r="W107" s="81">
        <v>43679.88130787037</v>
      </c>
      <c r="X107" s="83" t="s">
        <v>696</v>
      </c>
      <c r="Y107" s="79"/>
      <c r="Z107" s="79"/>
      <c r="AA107" s="85" t="s">
        <v>818</v>
      </c>
      <c r="AB107" s="79"/>
      <c r="AC107" s="79" t="b">
        <v>0</v>
      </c>
      <c r="AD107" s="79">
        <v>0</v>
      </c>
      <c r="AE107" s="85" t="s">
        <v>866</v>
      </c>
      <c r="AF107" s="79" t="b">
        <v>0</v>
      </c>
      <c r="AG107" s="79" t="s">
        <v>871</v>
      </c>
      <c r="AH107" s="79"/>
      <c r="AI107" s="85" t="s">
        <v>866</v>
      </c>
      <c r="AJ107" s="79" t="b">
        <v>0</v>
      </c>
      <c r="AK107" s="79">
        <v>29</v>
      </c>
      <c r="AL107" s="85" t="s">
        <v>816</v>
      </c>
      <c r="AM107" s="79" t="s">
        <v>879</v>
      </c>
      <c r="AN107" s="79" t="b">
        <v>0</v>
      </c>
      <c r="AO107" s="85" t="s">
        <v>816</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3</v>
      </c>
      <c r="BD107" s="48">
        <v>1</v>
      </c>
      <c r="BE107" s="49">
        <v>5</v>
      </c>
      <c r="BF107" s="48">
        <v>1</v>
      </c>
      <c r="BG107" s="49">
        <v>5</v>
      </c>
      <c r="BH107" s="48">
        <v>0</v>
      </c>
      <c r="BI107" s="49">
        <v>0</v>
      </c>
      <c r="BJ107" s="48">
        <v>18</v>
      </c>
      <c r="BK107" s="49">
        <v>90</v>
      </c>
      <c r="BL107" s="48">
        <v>20</v>
      </c>
    </row>
    <row r="108" spans="1:64" ht="15">
      <c r="A108" s="64" t="s">
        <v>277</v>
      </c>
      <c r="B108" s="64" t="s">
        <v>284</v>
      </c>
      <c r="C108" s="65" t="s">
        <v>2403</v>
      </c>
      <c r="D108" s="66">
        <v>3</v>
      </c>
      <c r="E108" s="67" t="s">
        <v>132</v>
      </c>
      <c r="F108" s="68">
        <v>35</v>
      </c>
      <c r="G108" s="65"/>
      <c r="H108" s="69"/>
      <c r="I108" s="70"/>
      <c r="J108" s="70"/>
      <c r="K108" s="34" t="s">
        <v>65</v>
      </c>
      <c r="L108" s="77">
        <v>108</v>
      </c>
      <c r="M108" s="77"/>
      <c r="N108" s="72"/>
      <c r="O108" s="79" t="s">
        <v>321</v>
      </c>
      <c r="P108" s="81">
        <v>43679.94458333333</v>
      </c>
      <c r="Q108" s="79" t="s">
        <v>373</v>
      </c>
      <c r="R108" s="79"/>
      <c r="S108" s="79"/>
      <c r="T108" s="79" t="s">
        <v>491</v>
      </c>
      <c r="U108" s="79"/>
      <c r="V108" s="83" t="s">
        <v>603</v>
      </c>
      <c r="W108" s="81">
        <v>43679.94458333333</v>
      </c>
      <c r="X108" s="83" t="s">
        <v>697</v>
      </c>
      <c r="Y108" s="79"/>
      <c r="Z108" s="79"/>
      <c r="AA108" s="85" t="s">
        <v>819</v>
      </c>
      <c r="AB108" s="79"/>
      <c r="AC108" s="79" t="b">
        <v>0</v>
      </c>
      <c r="AD108" s="79">
        <v>0</v>
      </c>
      <c r="AE108" s="85" t="s">
        <v>866</v>
      </c>
      <c r="AF108" s="79" t="b">
        <v>0</v>
      </c>
      <c r="AG108" s="79" t="s">
        <v>871</v>
      </c>
      <c r="AH108" s="79"/>
      <c r="AI108" s="85" t="s">
        <v>866</v>
      </c>
      <c r="AJ108" s="79" t="b">
        <v>0</v>
      </c>
      <c r="AK108" s="79">
        <v>8</v>
      </c>
      <c r="AL108" s="85" t="s">
        <v>848</v>
      </c>
      <c r="AM108" s="79" t="s">
        <v>881</v>
      </c>
      <c r="AN108" s="79" t="b">
        <v>0</v>
      </c>
      <c r="AO108" s="85" t="s">
        <v>848</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3</v>
      </c>
      <c r="BD108" s="48">
        <v>1</v>
      </c>
      <c r="BE108" s="49">
        <v>5</v>
      </c>
      <c r="BF108" s="48">
        <v>1</v>
      </c>
      <c r="BG108" s="49">
        <v>5</v>
      </c>
      <c r="BH108" s="48">
        <v>0</v>
      </c>
      <c r="BI108" s="49">
        <v>0</v>
      </c>
      <c r="BJ108" s="48">
        <v>18</v>
      </c>
      <c r="BK108" s="49">
        <v>90</v>
      </c>
      <c r="BL108" s="48">
        <v>20</v>
      </c>
    </row>
    <row r="109" spans="1:64" ht="15">
      <c r="A109" s="64" t="s">
        <v>278</v>
      </c>
      <c r="B109" s="64" t="s">
        <v>297</v>
      </c>
      <c r="C109" s="65" t="s">
        <v>2403</v>
      </c>
      <c r="D109" s="66">
        <v>3</v>
      </c>
      <c r="E109" s="67" t="s">
        <v>132</v>
      </c>
      <c r="F109" s="68">
        <v>35</v>
      </c>
      <c r="G109" s="65"/>
      <c r="H109" s="69"/>
      <c r="I109" s="70"/>
      <c r="J109" s="70"/>
      <c r="K109" s="34" t="s">
        <v>65</v>
      </c>
      <c r="L109" s="77">
        <v>109</v>
      </c>
      <c r="M109" s="77"/>
      <c r="N109" s="72"/>
      <c r="O109" s="79" t="s">
        <v>321</v>
      </c>
      <c r="P109" s="81">
        <v>43680.04803240741</v>
      </c>
      <c r="Q109" s="79" t="s">
        <v>349</v>
      </c>
      <c r="R109" s="83" t="s">
        <v>427</v>
      </c>
      <c r="S109" s="79" t="s">
        <v>476</v>
      </c>
      <c r="T109" s="79" t="s">
        <v>506</v>
      </c>
      <c r="U109" s="79"/>
      <c r="V109" s="83" t="s">
        <v>566</v>
      </c>
      <c r="W109" s="81">
        <v>43680.04803240741</v>
      </c>
      <c r="X109" s="83" t="s">
        <v>698</v>
      </c>
      <c r="Y109" s="79"/>
      <c r="Z109" s="79"/>
      <c r="AA109" s="85" t="s">
        <v>820</v>
      </c>
      <c r="AB109" s="79"/>
      <c r="AC109" s="79" t="b">
        <v>0</v>
      </c>
      <c r="AD109" s="79">
        <v>0</v>
      </c>
      <c r="AE109" s="85" t="s">
        <v>866</v>
      </c>
      <c r="AF109" s="79" t="b">
        <v>0</v>
      </c>
      <c r="AG109" s="79" t="s">
        <v>871</v>
      </c>
      <c r="AH109" s="79"/>
      <c r="AI109" s="85" t="s">
        <v>866</v>
      </c>
      <c r="AJ109" s="79" t="b">
        <v>0</v>
      </c>
      <c r="AK109" s="79">
        <v>10</v>
      </c>
      <c r="AL109" s="85" t="s">
        <v>861</v>
      </c>
      <c r="AM109" s="79" t="s">
        <v>881</v>
      </c>
      <c r="AN109" s="79" t="b">
        <v>0</v>
      </c>
      <c r="AO109" s="85" t="s">
        <v>861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1</v>
      </c>
      <c r="BE109" s="49">
        <v>8.333333333333334</v>
      </c>
      <c r="BF109" s="48">
        <v>0</v>
      </c>
      <c r="BG109" s="49">
        <v>0</v>
      </c>
      <c r="BH109" s="48">
        <v>0</v>
      </c>
      <c r="BI109" s="49">
        <v>0</v>
      </c>
      <c r="BJ109" s="48">
        <v>11</v>
      </c>
      <c r="BK109" s="49">
        <v>91.66666666666667</v>
      </c>
      <c r="BL109" s="48">
        <v>12</v>
      </c>
    </row>
    <row r="110" spans="1:64" ht="15">
      <c r="A110" s="64" t="s">
        <v>279</v>
      </c>
      <c r="B110" s="64" t="s">
        <v>297</v>
      </c>
      <c r="C110" s="65" t="s">
        <v>2403</v>
      </c>
      <c r="D110" s="66">
        <v>3</v>
      </c>
      <c r="E110" s="67" t="s">
        <v>132</v>
      </c>
      <c r="F110" s="68">
        <v>35</v>
      </c>
      <c r="G110" s="65"/>
      <c r="H110" s="69"/>
      <c r="I110" s="70"/>
      <c r="J110" s="70"/>
      <c r="K110" s="34" t="s">
        <v>65</v>
      </c>
      <c r="L110" s="77">
        <v>110</v>
      </c>
      <c r="M110" s="77"/>
      <c r="N110" s="72"/>
      <c r="O110" s="79" t="s">
        <v>321</v>
      </c>
      <c r="P110" s="81">
        <v>43680.19969907407</v>
      </c>
      <c r="Q110" s="79" t="s">
        <v>349</v>
      </c>
      <c r="R110" s="83" t="s">
        <v>427</v>
      </c>
      <c r="S110" s="79" t="s">
        <v>476</v>
      </c>
      <c r="T110" s="79" t="s">
        <v>506</v>
      </c>
      <c r="U110" s="79"/>
      <c r="V110" s="83" t="s">
        <v>604</v>
      </c>
      <c r="W110" s="81">
        <v>43680.19969907407</v>
      </c>
      <c r="X110" s="83" t="s">
        <v>699</v>
      </c>
      <c r="Y110" s="79"/>
      <c r="Z110" s="79"/>
      <c r="AA110" s="85" t="s">
        <v>821</v>
      </c>
      <c r="AB110" s="79"/>
      <c r="AC110" s="79" t="b">
        <v>0</v>
      </c>
      <c r="AD110" s="79">
        <v>0</v>
      </c>
      <c r="AE110" s="85" t="s">
        <v>866</v>
      </c>
      <c r="AF110" s="79" t="b">
        <v>0</v>
      </c>
      <c r="AG110" s="79" t="s">
        <v>871</v>
      </c>
      <c r="AH110" s="79"/>
      <c r="AI110" s="85" t="s">
        <v>866</v>
      </c>
      <c r="AJ110" s="79" t="b">
        <v>0</v>
      </c>
      <c r="AK110" s="79">
        <v>10</v>
      </c>
      <c r="AL110" s="85" t="s">
        <v>861</v>
      </c>
      <c r="AM110" s="79" t="s">
        <v>881</v>
      </c>
      <c r="AN110" s="79" t="b">
        <v>0</v>
      </c>
      <c r="AO110" s="85" t="s">
        <v>861</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1</v>
      </c>
      <c r="BE110" s="49">
        <v>8.333333333333334</v>
      </c>
      <c r="BF110" s="48">
        <v>0</v>
      </c>
      <c r="BG110" s="49">
        <v>0</v>
      </c>
      <c r="BH110" s="48">
        <v>0</v>
      </c>
      <c r="BI110" s="49">
        <v>0</v>
      </c>
      <c r="BJ110" s="48">
        <v>11</v>
      </c>
      <c r="BK110" s="49">
        <v>91.66666666666667</v>
      </c>
      <c r="BL110" s="48">
        <v>12</v>
      </c>
    </row>
    <row r="111" spans="1:64" ht="15">
      <c r="A111" s="64" t="s">
        <v>280</v>
      </c>
      <c r="B111" s="64" t="s">
        <v>280</v>
      </c>
      <c r="C111" s="65" t="s">
        <v>2404</v>
      </c>
      <c r="D111" s="66">
        <v>10</v>
      </c>
      <c r="E111" s="67" t="s">
        <v>136</v>
      </c>
      <c r="F111" s="68">
        <v>12</v>
      </c>
      <c r="G111" s="65"/>
      <c r="H111" s="69"/>
      <c r="I111" s="70"/>
      <c r="J111" s="70"/>
      <c r="K111" s="34" t="s">
        <v>65</v>
      </c>
      <c r="L111" s="77">
        <v>111</v>
      </c>
      <c r="M111" s="77"/>
      <c r="N111" s="72"/>
      <c r="O111" s="79" t="s">
        <v>176</v>
      </c>
      <c r="P111" s="81">
        <v>43670.10225694445</v>
      </c>
      <c r="Q111" s="79" t="s">
        <v>383</v>
      </c>
      <c r="R111" s="79" t="s">
        <v>446</v>
      </c>
      <c r="S111" s="79" t="s">
        <v>487</v>
      </c>
      <c r="T111" s="79" t="s">
        <v>526</v>
      </c>
      <c r="U111" s="79"/>
      <c r="V111" s="83" t="s">
        <v>605</v>
      </c>
      <c r="W111" s="81">
        <v>43670.10225694445</v>
      </c>
      <c r="X111" s="83" t="s">
        <v>700</v>
      </c>
      <c r="Y111" s="79"/>
      <c r="Z111" s="79"/>
      <c r="AA111" s="85" t="s">
        <v>822</v>
      </c>
      <c r="AB111" s="79"/>
      <c r="AC111" s="79" t="b">
        <v>0</v>
      </c>
      <c r="AD111" s="79">
        <v>0</v>
      </c>
      <c r="AE111" s="85" t="s">
        <v>866</v>
      </c>
      <c r="AF111" s="79" t="b">
        <v>0</v>
      </c>
      <c r="AG111" s="79" t="s">
        <v>871</v>
      </c>
      <c r="AH111" s="79"/>
      <c r="AI111" s="85" t="s">
        <v>866</v>
      </c>
      <c r="AJ111" s="79" t="b">
        <v>0</v>
      </c>
      <c r="AK111" s="79">
        <v>0</v>
      </c>
      <c r="AL111" s="85" t="s">
        <v>866</v>
      </c>
      <c r="AM111" s="79" t="s">
        <v>894</v>
      </c>
      <c r="AN111" s="79" t="b">
        <v>1</v>
      </c>
      <c r="AO111" s="85" t="s">
        <v>822</v>
      </c>
      <c r="AP111" s="79" t="s">
        <v>176</v>
      </c>
      <c r="AQ111" s="79">
        <v>0</v>
      </c>
      <c r="AR111" s="79">
        <v>0</v>
      </c>
      <c r="AS111" s="79"/>
      <c r="AT111" s="79"/>
      <c r="AU111" s="79"/>
      <c r="AV111" s="79"/>
      <c r="AW111" s="79"/>
      <c r="AX111" s="79"/>
      <c r="AY111" s="79"/>
      <c r="AZ111" s="79"/>
      <c r="BA111">
        <v>14</v>
      </c>
      <c r="BB111" s="78" t="str">
        <f>REPLACE(INDEX(GroupVertices[Group],MATCH(Edges[[#This Row],[Vertex 1]],GroupVertices[Vertex],0)),1,1,"")</f>
        <v>2</v>
      </c>
      <c r="BC111" s="78" t="str">
        <f>REPLACE(INDEX(GroupVertices[Group],MATCH(Edges[[#This Row],[Vertex 2]],GroupVertices[Vertex],0)),1,1,"")</f>
        <v>2</v>
      </c>
      <c r="BD111" s="48">
        <v>0</v>
      </c>
      <c r="BE111" s="49">
        <v>0</v>
      </c>
      <c r="BF111" s="48">
        <v>0</v>
      </c>
      <c r="BG111" s="49">
        <v>0</v>
      </c>
      <c r="BH111" s="48">
        <v>0</v>
      </c>
      <c r="BI111" s="49">
        <v>0</v>
      </c>
      <c r="BJ111" s="48">
        <v>12</v>
      </c>
      <c r="BK111" s="49">
        <v>100</v>
      </c>
      <c r="BL111" s="48">
        <v>12</v>
      </c>
    </row>
    <row r="112" spans="1:64" ht="15">
      <c r="A112" s="64" t="s">
        <v>280</v>
      </c>
      <c r="B112" s="64" t="s">
        <v>280</v>
      </c>
      <c r="C112" s="65" t="s">
        <v>2404</v>
      </c>
      <c r="D112" s="66">
        <v>10</v>
      </c>
      <c r="E112" s="67" t="s">
        <v>136</v>
      </c>
      <c r="F112" s="68">
        <v>12</v>
      </c>
      <c r="G112" s="65"/>
      <c r="H112" s="69"/>
      <c r="I112" s="70"/>
      <c r="J112" s="70"/>
      <c r="K112" s="34" t="s">
        <v>65</v>
      </c>
      <c r="L112" s="77">
        <v>112</v>
      </c>
      <c r="M112" s="77"/>
      <c r="N112" s="72"/>
      <c r="O112" s="79" t="s">
        <v>176</v>
      </c>
      <c r="P112" s="81">
        <v>43670.102997685186</v>
      </c>
      <c r="Q112" s="79" t="s">
        <v>384</v>
      </c>
      <c r="R112" s="79" t="s">
        <v>447</v>
      </c>
      <c r="S112" s="79" t="s">
        <v>487</v>
      </c>
      <c r="T112" s="79" t="s">
        <v>526</v>
      </c>
      <c r="U112" s="79"/>
      <c r="V112" s="83" t="s">
        <v>605</v>
      </c>
      <c r="W112" s="81">
        <v>43670.102997685186</v>
      </c>
      <c r="X112" s="83" t="s">
        <v>701</v>
      </c>
      <c r="Y112" s="79"/>
      <c r="Z112" s="79"/>
      <c r="AA112" s="85" t="s">
        <v>823</v>
      </c>
      <c r="AB112" s="79"/>
      <c r="AC112" s="79" t="b">
        <v>0</v>
      </c>
      <c r="AD112" s="79">
        <v>0</v>
      </c>
      <c r="AE112" s="85" t="s">
        <v>866</v>
      </c>
      <c r="AF112" s="79" t="b">
        <v>0</v>
      </c>
      <c r="AG112" s="79" t="s">
        <v>871</v>
      </c>
      <c r="AH112" s="79"/>
      <c r="AI112" s="85" t="s">
        <v>866</v>
      </c>
      <c r="AJ112" s="79" t="b">
        <v>0</v>
      </c>
      <c r="AK112" s="79">
        <v>0</v>
      </c>
      <c r="AL112" s="85" t="s">
        <v>866</v>
      </c>
      <c r="AM112" s="79" t="s">
        <v>894</v>
      </c>
      <c r="AN112" s="79" t="b">
        <v>1</v>
      </c>
      <c r="AO112" s="85" t="s">
        <v>823</v>
      </c>
      <c r="AP112" s="79" t="s">
        <v>176</v>
      </c>
      <c r="AQ112" s="79">
        <v>0</v>
      </c>
      <c r="AR112" s="79">
        <v>0</v>
      </c>
      <c r="AS112" s="79"/>
      <c r="AT112" s="79"/>
      <c r="AU112" s="79"/>
      <c r="AV112" s="79"/>
      <c r="AW112" s="79"/>
      <c r="AX112" s="79"/>
      <c r="AY112" s="79"/>
      <c r="AZ112" s="79"/>
      <c r="BA112">
        <v>14</v>
      </c>
      <c r="BB112" s="78" t="str">
        <f>REPLACE(INDEX(GroupVertices[Group],MATCH(Edges[[#This Row],[Vertex 1]],GroupVertices[Vertex],0)),1,1,"")</f>
        <v>2</v>
      </c>
      <c r="BC112" s="78" t="str">
        <f>REPLACE(INDEX(GroupVertices[Group],MATCH(Edges[[#This Row],[Vertex 2]],GroupVertices[Vertex],0)),1,1,"")</f>
        <v>2</v>
      </c>
      <c r="BD112" s="48">
        <v>0</v>
      </c>
      <c r="BE112" s="49">
        <v>0</v>
      </c>
      <c r="BF112" s="48">
        <v>0</v>
      </c>
      <c r="BG112" s="49">
        <v>0</v>
      </c>
      <c r="BH112" s="48">
        <v>0</v>
      </c>
      <c r="BI112" s="49">
        <v>0</v>
      </c>
      <c r="BJ112" s="48">
        <v>12</v>
      </c>
      <c r="BK112" s="49">
        <v>100</v>
      </c>
      <c r="BL112" s="48">
        <v>12</v>
      </c>
    </row>
    <row r="113" spans="1:64" ht="15">
      <c r="A113" s="64" t="s">
        <v>280</v>
      </c>
      <c r="B113" s="64" t="s">
        <v>280</v>
      </c>
      <c r="C113" s="65" t="s">
        <v>2404</v>
      </c>
      <c r="D113" s="66">
        <v>10</v>
      </c>
      <c r="E113" s="67" t="s">
        <v>136</v>
      </c>
      <c r="F113" s="68">
        <v>12</v>
      </c>
      <c r="G113" s="65"/>
      <c r="H113" s="69"/>
      <c r="I113" s="70"/>
      <c r="J113" s="70"/>
      <c r="K113" s="34" t="s">
        <v>65</v>
      </c>
      <c r="L113" s="77">
        <v>113</v>
      </c>
      <c r="M113" s="77"/>
      <c r="N113" s="72"/>
      <c r="O113" s="79" t="s">
        <v>176</v>
      </c>
      <c r="P113" s="81">
        <v>43670.103113425925</v>
      </c>
      <c r="Q113" s="79" t="s">
        <v>385</v>
      </c>
      <c r="R113" s="79" t="s">
        <v>448</v>
      </c>
      <c r="S113" s="79" t="s">
        <v>487</v>
      </c>
      <c r="T113" s="79" t="s">
        <v>526</v>
      </c>
      <c r="U113" s="79"/>
      <c r="V113" s="83" t="s">
        <v>605</v>
      </c>
      <c r="W113" s="81">
        <v>43670.103113425925</v>
      </c>
      <c r="X113" s="83" t="s">
        <v>702</v>
      </c>
      <c r="Y113" s="79"/>
      <c r="Z113" s="79"/>
      <c r="AA113" s="85" t="s">
        <v>824</v>
      </c>
      <c r="AB113" s="79"/>
      <c r="AC113" s="79" t="b">
        <v>0</v>
      </c>
      <c r="AD113" s="79">
        <v>0</v>
      </c>
      <c r="AE113" s="85" t="s">
        <v>866</v>
      </c>
      <c r="AF113" s="79" t="b">
        <v>0</v>
      </c>
      <c r="AG113" s="79" t="s">
        <v>871</v>
      </c>
      <c r="AH113" s="79"/>
      <c r="AI113" s="85" t="s">
        <v>866</v>
      </c>
      <c r="AJ113" s="79" t="b">
        <v>0</v>
      </c>
      <c r="AK113" s="79">
        <v>0</v>
      </c>
      <c r="AL113" s="85" t="s">
        <v>866</v>
      </c>
      <c r="AM113" s="79" t="s">
        <v>894</v>
      </c>
      <c r="AN113" s="79" t="b">
        <v>1</v>
      </c>
      <c r="AO113" s="85" t="s">
        <v>824</v>
      </c>
      <c r="AP113" s="79" t="s">
        <v>176</v>
      </c>
      <c r="AQ113" s="79">
        <v>0</v>
      </c>
      <c r="AR113" s="79">
        <v>0</v>
      </c>
      <c r="AS113" s="79"/>
      <c r="AT113" s="79"/>
      <c r="AU113" s="79"/>
      <c r="AV113" s="79"/>
      <c r="AW113" s="79"/>
      <c r="AX113" s="79"/>
      <c r="AY113" s="79"/>
      <c r="AZ113" s="79"/>
      <c r="BA113">
        <v>14</v>
      </c>
      <c r="BB113" s="78" t="str">
        <f>REPLACE(INDEX(GroupVertices[Group],MATCH(Edges[[#This Row],[Vertex 1]],GroupVertices[Vertex],0)),1,1,"")</f>
        <v>2</v>
      </c>
      <c r="BC113" s="78" t="str">
        <f>REPLACE(INDEX(GroupVertices[Group],MATCH(Edges[[#This Row],[Vertex 2]],GroupVertices[Vertex],0)),1,1,"")</f>
        <v>2</v>
      </c>
      <c r="BD113" s="48">
        <v>0</v>
      </c>
      <c r="BE113" s="49">
        <v>0</v>
      </c>
      <c r="BF113" s="48">
        <v>0</v>
      </c>
      <c r="BG113" s="49">
        <v>0</v>
      </c>
      <c r="BH113" s="48">
        <v>0</v>
      </c>
      <c r="BI113" s="49">
        <v>0</v>
      </c>
      <c r="BJ113" s="48">
        <v>12</v>
      </c>
      <c r="BK113" s="49">
        <v>100</v>
      </c>
      <c r="BL113" s="48">
        <v>12</v>
      </c>
    </row>
    <row r="114" spans="1:64" ht="15">
      <c r="A114" s="64" t="s">
        <v>280</v>
      </c>
      <c r="B114" s="64" t="s">
        <v>280</v>
      </c>
      <c r="C114" s="65" t="s">
        <v>2404</v>
      </c>
      <c r="D114" s="66">
        <v>10</v>
      </c>
      <c r="E114" s="67" t="s">
        <v>136</v>
      </c>
      <c r="F114" s="68">
        <v>12</v>
      </c>
      <c r="G114" s="65"/>
      <c r="H114" s="69"/>
      <c r="I114" s="70"/>
      <c r="J114" s="70"/>
      <c r="K114" s="34" t="s">
        <v>65</v>
      </c>
      <c r="L114" s="77">
        <v>114</v>
      </c>
      <c r="M114" s="77"/>
      <c r="N114" s="72"/>
      <c r="O114" s="79" t="s">
        <v>176</v>
      </c>
      <c r="P114" s="81">
        <v>43670.10334490741</v>
      </c>
      <c r="Q114" s="79" t="s">
        <v>386</v>
      </c>
      <c r="R114" s="79" t="s">
        <v>449</v>
      </c>
      <c r="S114" s="79" t="s">
        <v>487</v>
      </c>
      <c r="T114" s="79" t="s">
        <v>526</v>
      </c>
      <c r="U114" s="79"/>
      <c r="V114" s="83" t="s">
        <v>605</v>
      </c>
      <c r="W114" s="81">
        <v>43670.10334490741</v>
      </c>
      <c r="X114" s="83" t="s">
        <v>703</v>
      </c>
      <c r="Y114" s="79"/>
      <c r="Z114" s="79"/>
      <c r="AA114" s="85" t="s">
        <v>825</v>
      </c>
      <c r="AB114" s="79"/>
      <c r="AC114" s="79" t="b">
        <v>0</v>
      </c>
      <c r="AD114" s="79">
        <v>0</v>
      </c>
      <c r="AE114" s="85" t="s">
        <v>866</v>
      </c>
      <c r="AF114" s="79" t="b">
        <v>0</v>
      </c>
      <c r="AG114" s="79" t="s">
        <v>871</v>
      </c>
      <c r="AH114" s="79"/>
      <c r="AI114" s="85" t="s">
        <v>866</v>
      </c>
      <c r="AJ114" s="79" t="b">
        <v>0</v>
      </c>
      <c r="AK114" s="79">
        <v>0</v>
      </c>
      <c r="AL114" s="85" t="s">
        <v>866</v>
      </c>
      <c r="AM114" s="79" t="s">
        <v>894</v>
      </c>
      <c r="AN114" s="79" t="b">
        <v>1</v>
      </c>
      <c r="AO114" s="85" t="s">
        <v>825</v>
      </c>
      <c r="AP114" s="79" t="s">
        <v>176</v>
      </c>
      <c r="AQ114" s="79">
        <v>0</v>
      </c>
      <c r="AR114" s="79">
        <v>0</v>
      </c>
      <c r="AS114" s="79"/>
      <c r="AT114" s="79"/>
      <c r="AU114" s="79"/>
      <c r="AV114" s="79"/>
      <c r="AW114" s="79"/>
      <c r="AX114" s="79"/>
      <c r="AY114" s="79"/>
      <c r="AZ114" s="79"/>
      <c r="BA114">
        <v>14</v>
      </c>
      <c r="BB114" s="78" t="str">
        <f>REPLACE(INDEX(GroupVertices[Group],MATCH(Edges[[#This Row],[Vertex 1]],GroupVertices[Vertex],0)),1,1,"")</f>
        <v>2</v>
      </c>
      <c r="BC114" s="78" t="str">
        <f>REPLACE(INDEX(GroupVertices[Group],MATCH(Edges[[#This Row],[Vertex 2]],GroupVertices[Vertex],0)),1,1,"")</f>
        <v>2</v>
      </c>
      <c r="BD114" s="48">
        <v>0</v>
      </c>
      <c r="BE114" s="49">
        <v>0</v>
      </c>
      <c r="BF114" s="48">
        <v>0</v>
      </c>
      <c r="BG114" s="49">
        <v>0</v>
      </c>
      <c r="BH114" s="48">
        <v>0</v>
      </c>
      <c r="BI114" s="49">
        <v>0</v>
      </c>
      <c r="BJ114" s="48">
        <v>12</v>
      </c>
      <c r="BK114" s="49">
        <v>100</v>
      </c>
      <c r="BL114" s="48">
        <v>12</v>
      </c>
    </row>
    <row r="115" spans="1:64" ht="15">
      <c r="A115" s="64" t="s">
        <v>280</v>
      </c>
      <c r="B115" s="64" t="s">
        <v>280</v>
      </c>
      <c r="C115" s="65" t="s">
        <v>2404</v>
      </c>
      <c r="D115" s="66">
        <v>10</v>
      </c>
      <c r="E115" s="67" t="s">
        <v>136</v>
      </c>
      <c r="F115" s="68">
        <v>12</v>
      </c>
      <c r="G115" s="65"/>
      <c r="H115" s="69"/>
      <c r="I115" s="70"/>
      <c r="J115" s="70"/>
      <c r="K115" s="34" t="s">
        <v>65</v>
      </c>
      <c r="L115" s="77">
        <v>115</v>
      </c>
      <c r="M115" s="77"/>
      <c r="N115" s="72"/>
      <c r="O115" s="79" t="s">
        <v>176</v>
      </c>
      <c r="P115" s="81">
        <v>43670.103680555556</v>
      </c>
      <c r="Q115" s="79" t="s">
        <v>387</v>
      </c>
      <c r="R115" s="79" t="s">
        <v>450</v>
      </c>
      <c r="S115" s="79" t="s">
        <v>487</v>
      </c>
      <c r="T115" s="79" t="s">
        <v>526</v>
      </c>
      <c r="U115" s="79"/>
      <c r="V115" s="83" t="s">
        <v>605</v>
      </c>
      <c r="W115" s="81">
        <v>43670.103680555556</v>
      </c>
      <c r="X115" s="83" t="s">
        <v>704</v>
      </c>
      <c r="Y115" s="79"/>
      <c r="Z115" s="79"/>
      <c r="AA115" s="85" t="s">
        <v>826</v>
      </c>
      <c r="AB115" s="79"/>
      <c r="AC115" s="79" t="b">
        <v>0</v>
      </c>
      <c r="AD115" s="79">
        <v>0</v>
      </c>
      <c r="AE115" s="85" t="s">
        <v>866</v>
      </c>
      <c r="AF115" s="79" t="b">
        <v>0</v>
      </c>
      <c r="AG115" s="79" t="s">
        <v>871</v>
      </c>
      <c r="AH115" s="79"/>
      <c r="AI115" s="85" t="s">
        <v>866</v>
      </c>
      <c r="AJ115" s="79" t="b">
        <v>0</v>
      </c>
      <c r="AK115" s="79">
        <v>0</v>
      </c>
      <c r="AL115" s="85" t="s">
        <v>866</v>
      </c>
      <c r="AM115" s="79" t="s">
        <v>894</v>
      </c>
      <c r="AN115" s="79" t="b">
        <v>1</v>
      </c>
      <c r="AO115" s="85" t="s">
        <v>826</v>
      </c>
      <c r="AP115" s="79" t="s">
        <v>176</v>
      </c>
      <c r="AQ115" s="79">
        <v>0</v>
      </c>
      <c r="AR115" s="79">
        <v>0</v>
      </c>
      <c r="AS115" s="79"/>
      <c r="AT115" s="79"/>
      <c r="AU115" s="79"/>
      <c r="AV115" s="79"/>
      <c r="AW115" s="79"/>
      <c r="AX115" s="79"/>
      <c r="AY115" s="79"/>
      <c r="AZ115" s="79"/>
      <c r="BA115">
        <v>14</v>
      </c>
      <c r="BB115" s="78" t="str">
        <f>REPLACE(INDEX(GroupVertices[Group],MATCH(Edges[[#This Row],[Vertex 1]],GroupVertices[Vertex],0)),1,1,"")</f>
        <v>2</v>
      </c>
      <c r="BC115" s="78" t="str">
        <f>REPLACE(INDEX(GroupVertices[Group],MATCH(Edges[[#This Row],[Vertex 2]],GroupVertices[Vertex],0)),1,1,"")</f>
        <v>2</v>
      </c>
      <c r="BD115" s="48">
        <v>0</v>
      </c>
      <c r="BE115" s="49">
        <v>0</v>
      </c>
      <c r="BF115" s="48">
        <v>0</v>
      </c>
      <c r="BG115" s="49">
        <v>0</v>
      </c>
      <c r="BH115" s="48">
        <v>0</v>
      </c>
      <c r="BI115" s="49">
        <v>0</v>
      </c>
      <c r="BJ115" s="48">
        <v>12</v>
      </c>
      <c r="BK115" s="49">
        <v>100</v>
      </c>
      <c r="BL115" s="48">
        <v>12</v>
      </c>
    </row>
    <row r="116" spans="1:64" ht="15">
      <c r="A116" s="64" t="s">
        <v>280</v>
      </c>
      <c r="B116" s="64" t="s">
        <v>280</v>
      </c>
      <c r="C116" s="65" t="s">
        <v>2404</v>
      </c>
      <c r="D116" s="66">
        <v>10</v>
      </c>
      <c r="E116" s="67" t="s">
        <v>136</v>
      </c>
      <c r="F116" s="68">
        <v>12</v>
      </c>
      <c r="G116" s="65"/>
      <c r="H116" s="69"/>
      <c r="I116" s="70"/>
      <c r="J116" s="70"/>
      <c r="K116" s="34" t="s">
        <v>65</v>
      </c>
      <c r="L116" s="77">
        <v>116</v>
      </c>
      <c r="M116" s="77"/>
      <c r="N116" s="72"/>
      <c r="O116" s="79" t="s">
        <v>176</v>
      </c>
      <c r="P116" s="81">
        <v>43670.103796296295</v>
      </c>
      <c r="Q116" s="79" t="s">
        <v>388</v>
      </c>
      <c r="R116" s="79" t="s">
        <v>451</v>
      </c>
      <c r="S116" s="79" t="s">
        <v>487</v>
      </c>
      <c r="T116" s="79" t="s">
        <v>526</v>
      </c>
      <c r="U116" s="79"/>
      <c r="V116" s="83" t="s">
        <v>605</v>
      </c>
      <c r="W116" s="81">
        <v>43670.103796296295</v>
      </c>
      <c r="X116" s="83" t="s">
        <v>705</v>
      </c>
      <c r="Y116" s="79"/>
      <c r="Z116" s="79"/>
      <c r="AA116" s="85" t="s">
        <v>827</v>
      </c>
      <c r="AB116" s="79"/>
      <c r="AC116" s="79" t="b">
        <v>0</v>
      </c>
      <c r="AD116" s="79">
        <v>0</v>
      </c>
      <c r="AE116" s="85" t="s">
        <v>866</v>
      </c>
      <c r="AF116" s="79" t="b">
        <v>0</v>
      </c>
      <c r="AG116" s="79" t="s">
        <v>871</v>
      </c>
      <c r="AH116" s="79"/>
      <c r="AI116" s="85" t="s">
        <v>866</v>
      </c>
      <c r="AJ116" s="79" t="b">
        <v>0</v>
      </c>
      <c r="AK116" s="79">
        <v>0</v>
      </c>
      <c r="AL116" s="85" t="s">
        <v>866</v>
      </c>
      <c r="AM116" s="79" t="s">
        <v>894</v>
      </c>
      <c r="AN116" s="79" t="b">
        <v>1</v>
      </c>
      <c r="AO116" s="85" t="s">
        <v>827</v>
      </c>
      <c r="AP116" s="79" t="s">
        <v>176</v>
      </c>
      <c r="AQ116" s="79">
        <v>0</v>
      </c>
      <c r="AR116" s="79">
        <v>0</v>
      </c>
      <c r="AS116" s="79"/>
      <c r="AT116" s="79"/>
      <c r="AU116" s="79"/>
      <c r="AV116" s="79"/>
      <c r="AW116" s="79"/>
      <c r="AX116" s="79"/>
      <c r="AY116" s="79"/>
      <c r="AZ116" s="79"/>
      <c r="BA116">
        <v>14</v>
      </c>
      <c r="BB116" s="78" t="str">
        <f>REPLACE(INDEX(GroupVertices[Group],MATCH(Edges[[#This Row],[Vertex 1]],GroupVertices[Vertex],0)),1,1,"")</f>
        <v>2</v>
      </c>
      <c r="BC116" s="78" t="str">
        <f>REPLACE(INDEX(GroupVertices[Group],MATCH(Edges[[#This Row],[Vertex 2]],GroupVertices[Vertex],0)),1,1,"")</f>
        <v>2</v>
      </c>
      <c r="BD116" s="48">
        <v>0</v>
      </c>
      <c r="BE116" s="49">
        <v>0</v>
      </c>
      <c r="BF116" s="48">
        <v>0</v>
      </c>
      <c r="BG116" s="49">
        <v>0</v>
      </c>
      <c r="BH116" s="48">
        <v>0</v>
      </c>
      <c r="BI116" s="49">
        <v>0</v>
      </c>
      <c r="BJ116" s="48">
        <v>12</v>
      </c>
      <c r="BK116" s="49">
        <v>100</v>
      </c>
      <c r="BL116" s="48">
        <v>12</v>
      </c>
    </row>
    <row r="117" spans="1:64" ht="15">
      <c r="A117" s="64" t="s">
        <v>280</v>
      </c>
      <c r="B117" s="64" t="s">
        <v>280</v>
      </c>
      <c r="C117" s="65" t="s">
        <v>2404</v>
      </c>
      <c r="D117" s="66">
        <v>10</v>
      </c>
      <c r="E117" s="67" t="s">
        <v>136</v>
      </c>
      <c r="F117" s="68">
        <v>12</v>
      </c>
      <c r="G117" s="65"/>
      <c r="H117" s="69"/>
      <c r="I117" s="70"/>
      <c r="J117" s="70"/>
      <c r="K117" s="34" t="s">
        <v>65</v>
      </c>
      <c r="L117" s="77">
        <v>117</v>
      </c>
      <c r="M117" s="77"/>
      <c r="N117" s="72"/>
      <c r="O117" s="79" t="s">
        <v>176</v>
      </c>
      <c r="P117" s="81">
        <v>43670.104895833334</v>
      </c>
      <c r="Q117" s="79" t="s">
        <v>389</v>
      </c>
      <c r="R117" s="79" t="s">
        <v>452</v>
      </c>
      <c r="S117" s="79" t="s">
        <v>487</v>
      </c>
      <c r="T117" s="79" t="s">
        <v>526</v>
      </c>
      <c r="U117" s="79"/>
      <c r="V117" s="83" t="s">
        <v>605</v>
      </c>
      <c r="W117" s="81">
        <v>43670.104895833334</v>
      </c>
      <c r="X117" s="83" t="s">
        <v>706</v>
      </c>
      <c r="Y117" s="79"/>
      <c r="Z117" s="79"/>
      <c r="AA117" s="85" t="s">
        <v>828</v>
      </c>
      <c r="AB117" s="79"/>
      <c r="AC117" s="79" t="b">
        <v>0</v>
      </c>
      <c r="AD117" s="79">
        <v>0</v>
      </c>
      <c r="AE117" s="85" t="s">
        <v>866</v>
      </c>
      <c r="AF117" s="79" t="b">
        <v>0</v>
      </c>
      <c r="AG117" s="79" t="s">
        <v>871</v>
      </c>
      <c r="AH117" s="79"/>
      <c r="AI117" s="85" t="s">
        <v>866</v>
      </c>
      <c r="AJ117" s="79" t="b">
        <v>0</v>
      </c>
      <c r="AK117" s="79">
        <v>0</v>
      </c>
      <c r="AL117" s="85" t="s">
        <v>866</v>
      </c>
      <c r="AM117" s="79" t="s">
        <v>894</v>
      </c>
      <c r="AN117" s="79" t="b">
        <v>1</v>
      </c>
      <c r="AO117" s="85" t="s">
        <v>828</v>
      </c>
      <c r="AP117" s="79" t="s">
        <v>176</v>
      </c>
      <c r="AQ117" s="79">
        <v>0</v>
      </c>
      <c r="AR117" s="79">
        <v>0</v>
      </c>
      <c r="AS117" s="79"/>
      <c r="AT117" s="79"/>
      <c r="AU117" s="79"/>
      <c r="AV117" s="79"/>
      <c r="AW117" s="79"/>
      <c r="AX117" s="79"/>
      <c r="AY117" s="79"/>
      <c r="AZ117" s="79"/>
      <c r="BA117">
        <v>14</v>
      </c>
      <c r="BB117" s="78" t="str">
        <f>REPLACE(INDEX(GroupVertices[Group],MATCH(Edges[[#This Row],[Vertex 1]],GroupVertices[Vertex],0)),1,1,"")</f>
        <v>2</v>
      </c>
      <c r="BC117" s="78" t="str">
        <f>REPLACE(INDEX(GroupVertices[Group],MATCH(Edges[[#This Row],[Vertex 2]],GroupVertices[Vertex],0)),1,1,"")</f>
        <v>2</v>
      </c>
      <c r="BD117" s="48">
        <v>0</v>
      </c>
      <c r="BE117" s="49">
        <v>0</v>
      </c>
      <c r="BF117" s="48">
        <v>0</v>
      </c>
      <c r="BG117" s="49">
        <v>0</v>
      </c>
      <c r="BH117" s="48">
        <v>0</v>
      </c>
      <c r="BI117" s="49">
        <v>0</v>
      </c>
      <c r="BJ117" s="48">
        <v>12</v>
      </c>
      <c r="BK117" s="49">
        <v>100</v>
      </c>
      <c r="BL117" s="48">
        <v>12</v>
      </c>
    </row>
    <row r="118" spans="1:64" ht="15">
      <c r="A118" s="64" t="s">
        <v>280</v>
      </c>
      <c r="B118" s="64" t="s">
        <v>280</v>
      </c>
      <c r="C118" s="65" t="s">
        <v>2404</v>
      </c>
      <c r="D118" s="66">
        <v>10</v>
      </c>
      <c r="E118" s="67" t="s">
        <v>136</v>
      </c>
      <c r="F118" s="68">
        <v>12</v>
      </c>
      <c r="G118" s="65"/>
      <c r="H118" s="69"/>
      <c r="I118" s="70"/>
      <c r="J118" s="70"/>
      <c r="K118" s="34" t="s">
        <v>65</v>
      </c>
      <c r="L118" s="77">
        <v>118</v>
      </c>
      <c r="M118" s="77"/>
      <c r="N118" s="72"/>
      <c r="O118" s="79" t="s">
        <v>176</v>
      </c>
      <c r="P118" s="81">
        <v>43670.10550925926</v>
      </c>
      <c r="Q118" s="79" t="s">
        <v>390</v>
      </c>
      <c r="R118" s="79" t="s">
        <v>453</v>
      </c>
      <c r="S118" s="79" t="s">
        <v>487</v>
      </c>
      <c r="T118" s="79" t="s">
        <v>526</v>
      </c>
      <c r="U118" s="79"/>
      <c r="V118" s="83" t="s">
        <v>605</v>
      </c>
      <c r="W118" s="81">
        <v>43670.10550925926</v>
      </c>
      <c r="X118" s="83" t="s">
        <v>707</v>
      </c>
      <c r="Y118" s="79"/>
      <c r="Z118" s="79"/>
      <c r="AA118" s="85" t="s">
        <v>829</v>
      </c>
      <c r="AB118" s="79"/>
      <c r="AC118" s="79" t="b">
        <v>0</v>
      </c>
      <c r="AD118" s="79">
        <v>0</v>
      </c>
      <c r="AE118" s="85" t="s">
        <v>866</v>
      </c>
      <c r="AF118" s="79" t="b">
        <v>0</v>
      </c>
      <c r="AG118" s="79" t="s">
        <v>871</v>
      </c>
      <c r="AH118" s="79"/>
      <c r="AI118" s="85" t="s">
        <v>866</v>
      </c>
      <c r="AJ118" s="79" t="b">
        <v>0</v>
      </c>
      <c r="AK118" s="79">
        <v>0</v>
      </c>
      <c r="AL118" s="85" t="s">
        <v>866</v>
      </c>
      <c r="AM118" s="79" t="s">
        <v>894</v>
      </c>
      <c r="AN118" s="79" t="b">
        <v>1</v>
      </c>
      <c r="AO118" s="85" t="s">
        <v>829</v>
      </c>
      <c r="AP118" s="79" t="s">
        <v>176</v>
      </c>
      <c r="AQ118" s="79">
        <v>0</v>
      </c>
      <c r="AR118" s="79">
        <v>0</v>
      </c>
      <c r="AS118" s="79"/>
      <c r="AT118" s="79"/>
      <c r="AU118" s="79"/>
      <c r="AV118" s="79"/>
      <c r="AW118" s="79"/>
      <c r="AX118" s="79"/>
      <c r="AY118" s="79"/>
      <c r="AZ118" s="79"/>
      <c r="BA118">
        <v>14</v>
      </c>
      <c r="BB118" s="78" t="str">
        <f>REPLACE(INDEX(GroupVertices[Group],MATCH(Edges[[#This Row],[Vertex 1]],GroupVertices[Vertex],0)),1,1,"")</f>
        <v>2</v>
      </c>
      <c r="BC118" s="78" t="str">
        <f>REPLACE(INDEX(GroupVertices[Group],MATCH(Edges[[#This Row],[Vertex 2]],GroupVertices[Vertex],0)),1,1,"")</f>
        <v>2</v>
      </c>
      <c r="BD118" s="48">
        <v>0</v>
      </c>
      <c r="BE118" s="49">
        <v>0</v>
      </c>
      <c r="BF118" s="48">
        <v>0</v>
      </c>
      <c r="BG118" s="49">
        <v>0</v>
      </c>
      <c r="BH118" s="48">
        <v>0</v>
      </c>
      <c r="BI118" s="49">
        <v>0</v>
      </c>
      <c r="BJ118" s="48">
        <v>12</v>
      </c>
      <c r="BK118" s="49">
        <v>100</v>
      </c>
      <c r="BL118" s="48">
        <v>12</v>
      </c>
    </row>
    <row r="119" spans="1:64" ht="15">
      <c r="A119" s="64" t="s">
        <v>280</v>
      </c>
      <c r="B119" s="64" t="s">
        <v>280</v>
      </c>
      <c r="C119" s="65" t="s">
        <v>2404</v>
      </c>
      <c r="D119" s="66">
        <v>10</v>
      </c>
      <c r="E119" s="67" t="s">
        <v>136</v>
      </c>
      <c r="F119" s="68">
        <v>12</v>
      </c>
      <c r="G119" s="65"/>
      <c r="H119" s="69"/>
      <c r="I119" s="70"/>
      <c r="J119" s="70"/>
      <c r="K119" s="34" t="s">
        <v>65</v>
      </c>
      <c r="L119" s="77">
        <v>119</v>
      </c>
      <c r="M119" s="77"/>
      <c r="N119" s="72"/>
      <c r="O119" s="79" t="s">
        <v>176</v>
      </c>
      <c r="P119" s="81">
        <v>43670.105729166666</v>
      </c>
      <c r="Q119" s="79" t="s">
        <v>391</v>
      </c>
      <c r="R119" s="79" t="s">
        <v>454</v>
      </c>
      <c r="S119" s="79" t="s">
        <v>487</v>
      </c>
      <c r="T119" s="79" t="s">
        <v>526</v>
      </c>
      <c r="U119" s="79"/>
      <c r="V119" s="83" t="s">
        <v>605</v>
      </c>
      <c r="W119" s="81">
        <v>43670.105729166666</v>
      </c>
      <c r="X119" s="83" t="s">
        <v>708</v>
      </c>
      <c r="Y119" s="79"/>
      <c r="Z119" s="79"/>
      <c r="AA119" s="85" t="s">
        <v>830</v>
      </c>
      <c r="AB119" s="79"/>
      <c r="AC119" s="79" t="b">
        <v>0</v>
      </c>
      <c r="AD119" s="79">
        <v>0</v>
      </c>
      <c r="AE119" s="85" t="s">
        <v>866</v>
      </c>
      <c r="AF119" s="79" t="b">
        <v>0</v>
      </c>
      <c r="AG119" s="79" t="s">
        <v>871</v>
      </c>
      <c r="AH119" s="79"/>
      <c r="AI119" s="85" t="s">
        <v>866</v>
      </c>
      <c r="AJ119" s="79" t="b">
        <v>0</v>
      </c>
      <c r="AK119" s="79">
        <v>0</v>
      </c>
      <c r="AL119" s="85" t="s">
        <v>866</v>
      </c>
      <c r="AM119" s="79" t="s">
        <v>894</v>
      </c>
      <c r="AN119" s="79" t="b">
        <v>1</v>
      </c>
      <c r="AO119" s="85" t="s">
        <v>830</v>
      </c>
      <c r="AP119" s="79" t="s">
        <v>176</v>
      </c>
      <c r="AQ119" s="79">
        <v>0</v>
      </c>
      <c r="AR119" s="79">
        <v>0</v>
      </c>
      <c r="AS119" s="79"/>
      <c r="AT119" s="79"/>
      <c r="AU119" s="79"/>
      <c r="AV119" s="79"/>
      <c r="AW119" s="79"/>
      <c r="AX119" s="79"/>
      <c r="AY119" s="79"/>
      <c r="AZ119" s="79"/>
      <c r="BA119">
        <v>14</v>
      </c>
      <c r="BB119" s="78" t="str">
        <f>REPLACE(INDEX(GroupVertices[Group],MATCH(Edges[[#This Row],[Vertex 1]],GroupVertices[Vertex],0)),1,1,"")</f>
        <v>2</v>
      </c>
      <c r="BC119" s="78" t="str">
        <f>REPLACE(INDEX(GroupVertices[Group],MATCH(Edges[[#This Row],[Vertex 2]],GroupVertices[Vertex],0)),1,1,"")</f>
        <v>2</v>
      </c>
      <c r="BD119" s="48">
        <v>0</v>
      </c>
      <c r="BE119" s="49">
        <v>0</v>
      </c>
      <c r="BF119" s="48">
        <v>0</v>
      </c>
      <c r="BG119" s="49">
        <v>0</v>
      </c>
      <c r="BH119" s="48">
        <v>0</v>
      </c>
      <c r="BI119" s="49">
        <v>0</v>
      </c>
      <c r="BJ119" s="48">
        <v>12</v>
      </c>
      <c r="BK119" s="49">
        <v>100</v>
      </c>
      <c r="BL119" s="48">
        <v>12</v>
      </c>
    </row>
    <row r="120" spans="1:64" ht="15">
      <c r="A120" s="64" t="s">
        <v>280</v>
      </c>
      <c r="B120" s="64" t="s">
        <v>280</v>
      </c>
      <c r="C120" s="65" t="s">
        <v>2404</v>
      </c>
      <c r="D120" s="66">
        <v>10</v>
      </c>
      <c r="E120" s="67" t="s">
        <v>136</v>
      </c>
      <c r="F120" s="68">
        <v>12</v>
      </c>
      <c r="G120" s="65"/>
      <c r="H120" s="69"/>
      <c r="I120" s="70"/>
      <c r="J120" s="70"/>
      <c r="K120" s="34" t="s">
        <v>65</v>
      </c>
      <c r="L120" s="77">
        <v>120</v>
      </c>
      <c r="M120" s="77"/>
      <c r="N120" s="72"/>
      <c r="O120" s="79" t="s">
        <v>176</v>
      </c>
      <c r="P120" s="81">
        <v>43670.10631944444</v>
      </c>
      <c r="Q120" s="79" t="s">
        <v>392</v>
      </c>
      <c r="R120" s="79" t="s">
        <v>455</v>
      </c>
      <c r="S120" s="79" t="s">
        <v>487</v>
      </c>
      <c r="T120" s="79" t="s">
        <v>526</v>
      </c>
      <c r="U120" s="79"/>
      <c r="V120" s="83" t="s">
        <v>605</v>
      </c>
      <c r="W120" s="81">
        <v>43670.10631944444</v>
      </c>
      <c r="X120" s="83" t="s">
        <v>709</v>
      </c>
      <c r="Y120" s="79"/>
      <c r="Z120" s="79"/>
      <c r="AA120" s="85" t="s">
        <v>831</v>
      </c>
      <c r="AB120" s="79"/>
      <c r="AC120" s="79" t="b">
        <v>0</v>
      </c>
      <c r="AD120" s="79">
        <v>0</v>
      </c>
      <c r="AE120" s="85" t="s">
        <v>866</v>
      </c>
      <c r="AF120" s="79" t="b">
        <v>0</v>
      </c>
      <c r="AG120" s="79" t="s">
        <v>871</v>
      </c>
      <c r="AH120" s="79"/>
      <c r="AI120" s="85" t="s">
        <v>866</v>
      </c>
      <c r="AJ120" s="79" t="b">
        <v>0</v>
      </c>
      <c r="AK120" s="79">
        <v>0</v>
      </c>
      <c r="AL120" s="85" t="s">
        <v>866</v>
      </c>
      <c r="AM120" s="79" t="s">
        <v>894</v>
      </c>
      <c r="AN120" s="79" t="b">
        <v>1</v>
      </c>
      <c r="AO120" s="85" t="s">
        <v>831</v>
      </c>
      <c r="AP120" s="79" t="s">
        <v>176</v>
      </c>
      <c r="AQ120" s="79">
        <v>0</v>
      </c>
      <c r="AR120" s="79">
        <v>0</v>
      </c>
      <c r="AS120" s="79"/>
      <c r="AT120" s="79"/>
      <c r="AU120" s="79"/>
      <c r="AV120" s="79"/>
      <c r="AW120" s="79"/>
      <c r="AX120" s="79"/>
      <c r="AY120" s="79"/>
      <c r="AZ120" s="79"/>
      <c r="BA120">
        <v>14</v>
      </c>
      <c r="BB120" s="78" t="str">
        <f>REPLACE(INDEX(GroupVertices[Group],MATCH(Edges[[#This Row],[Vertex 1]],GroupVertices[Vertex],0)),1,1,"")</f>
        <v>2</v>
      </c>
      <c r="BC120" s="78" t="str">
        <f>REPLACE(INDEX(GroupVertices[Group],MATCH(Edges[[#This Row],[Vertex 2]],GroupVertices[Vertex],0)),1,1,"")</f>
        <v>2</v>
      </c>
      <c r="BD120" s="48">
        <v>0</v>
      </c>
      <c r="BE120" s="49">
        <v>0</v>
      </c>
      <c r="BF120" s="48">
        <v>0</v>
      </c>
      <c r="BG120" s="49">
        <v>0</v>
      </c>
      <c r="BH120" s="48">
        <v>0</v>
      </c>
      <c r="BI120" s="49">
        <v>0</v>
      </c>
      <c r="BJ120" s="48">
        <v>12</v>
      </c>
      <c r="BK120" s="49">
        <v>100</v>
      </c>
      <c r="BL120" s="48">
        <v>12</v>
      </c>
    </row>
    <row r="121" spans="1:64" ht="15">
      <c r="A121" s="64" t="s">
        <v>280</v>
      </c>
      <c r="B121" s="64" t="s">
        <v>280</v>
      </c>
      <c r="C121" s="65" t="s">
        <v>2404</v>
      </c>
      <c r="D121" s="66">
        <v>10</v>
      </c>
      <c r="E121" s="67" t="s">
        <v>136</v>
      </c>
      <c r="F121" s="68">
        <v>12</v>
      </c>
      <c r="G121" s="65"/>
      <c r="H121" s="69"/>
      <c r="I121" s="70"/>
      <c r="J121" s="70"/>
      <c r="K121" s="34" t="s">
        <v>65</v>
      </c>
      <c r="L121" s="77">
        <v>121</v>
      </c>
      <c r="M121" s="77"/>
      <c r="N121" s="72"/>
      <c r="O121" s="79" t="s">
        <v>176</v>
      </c>
      <c r="P121" s="81">
        <v>43670.10642361111</v>
      </c>
      <c r="Q121" s="79" t="s">
        <v>393</v>
      </c>
      <c r="R121" s="79" t="s">
        <v>456</v>
      </c>
      <c r="S121" s="79" t="s">
        <v>487</v>
      </c>
      <c r="T121" s="79" t="s">
        <v>526</v>
      </c>
      <c r="U121" s="79"/>
      <c r="V121" s="83" t="s">
        <v>605</v>
      </c>
      <c r="W121" s="81">
        <v>43670.10642361111</v>
      </c>
      <c r="X121" s="83" t="s">
        <v>710</v>
      </c>
      <c r="Y121" s="79"/>
      <c r="Z121" s="79"/>
      <c r="AA121" s="85" t="s">
        <v>832</v>
      </c>
      <c r="AB121" s="79"/>
      <c r="AC121" s="79" t="b">
        <v>0</v>
      </c>
      <c r="AD121" s="79">
        <v>0</v>
      </c>
      <c r="AE121" s="85" t="s">
        <v>866</v>
      </c>
      <c r="AF121" s="79" t="b">
        <v>0</v>
      </c>
      <c r="AG121" s="79" t="s">
        <v>871</v>
      </c>
      <c r="AH121" s="79"/>
      <c r="AI121" s="85" t="s">
        <v>866</v>
      </c>
      <c r="AJ121" s="79" t="b">
        <v>0</v>
      </c>
      <c r="AK121" s="79">
        <v>0</v>
      </c>
      <c r="AL121" s="85" t="s">
        <v>866</v>
      </c>
      <c r="AM121" s="79" t="s">
        <v>894</v>
      </c>
      <c r="AN121" s="79" t="b">
        <v>1</v>
      </c>
      <c r="AO121" s="85" t="s">
        <v>832</v>
      </c>
      <c r="AP121" s="79" t="s">
        <v>176</v>
      </c>
      <c r="AQ121" s="79">
        <v>0</v>
      </c>
      <c r="AR121" s="79">
        <v>0</v>
      </c>
      <c r="AS121" s="79"/>
      <c r="AT121" s="79"/>
      <c r="AU121" s="79"/>
      <c r="AV121" s="79"/>
      <c r="AW121" s="79"/>
      <c r="AX121" s="79"/>
      <c r="AY121" s="79"/>
      <c r="AZ121" s="79"/>
      <c r="BA121">
        <v>14</v>
      </c>
      <c r="BB121" s="78" t="str">
        <f>REPLACE(INDEX(GroupVertices[Group],MATCH(Edges[[#This Row],[Vertex 1]],GroupVertices[Vertex],0)),1,1,"")</f>
        <v>2</v>
      </c>
      <c r="BC121" s="78" t="str">
        <f>REPLACE(INDEX(GroupVertices[Group],MATCH(Edges[[#This Row],[Vertex 2]],GroupVertices[Vertex],0)),1,1,"")</f>
        <v>2</v>
      </c>
      <c r="BD121" s="48">
        <v>0</v>
      </c>
      <c r="BE121" s="49">
        <v>0</v>
      </c>
      <c r="BF121" s="48">
        <v>0</v>
      </c>
      <c r="BG121" s="49">
        <v>0</v>
      </c>
      <c r="BH121" s="48">
        <v>0</v>
      </c>
      <c r="BI121" s="49">
        <v>0</v>
      </c>
      <c r="BJ121" s="48">
        <v>12</v>
      </c>
      <c r="BK121" s="49">
        <v>100</v>
      </c>
      <c r="BL121" s="48">
        <v>12</v>
      </c>
    </row>
    <row r="122" spans="1:64" ht="15">
      <c r="A122" s="64" t="s">
        <v>280</v>
      </c>
      <c r="B122" s="64" t="s">
        <v>280</v>
      </c>
      <c r="C122" s="65" t="s">
        <v>2404</v>
      </c>
      <c r="D122" s="66">
        <v>10</v>
      </c>
      <c r="E122" s="67" t="s">
        <v>136</v>
      </c>
      <c r="F122" s="68">
        <v>12</v>
      </c>
      <c r="G122" s="65"/>
      <c r="H122" s="69"/>
      <c r="I122" s="70"/>
      <c r="J122" s="70"/>
      <c r="K122" s="34" t="s">
        <v>65</v>
      </c>
      <c r="L122" s="77">
        <v>122</v>
      </c>
      <c r="M122" s="77"/>
      <c r="N122" s="72"/>
      <c r="O122" s="79" t="s">
        <v>176</v>
      </c>
      <c r="P122" s="81">
        <v>43670.10680555556</v>
      </c>
      <c r="Q122" s="79" t="s">
        <v>394</v>
      </c>
      <c r="R122" s="79" t="s">
        <v>457</v>
      </c>
      <c r="S122" s="79" t="s">
        <v>487</v>
      </c>
      <c r="T122" s="79" t="s">
        <v>526</v>
      </c>
      <c r="U122" s="79"/>
      <c r="V122" s="83" t="s">
        <v>605</v>
      </c>
      <c r="W122" s="81">
        <v>43670.10680555556</v>
      </c>
      <c r="X122" s="83" t="s">
        <v>711</v>
      </c>
      <c r="Y122" s="79"/>
      <c r="Z122" s="79"/>
      <c r="AA122" s="85" t="s">
        <v>833</v>
      </c>
      <c r="AB122" s="79"/>
      <c r="AC122" s="79" t="b">
        <v>0</v>
      </c>
      <c r="AD122" s="79">
        <v>0</v>
      </c>
      <c r="AE122" s="85" t="s">
        <v>866</v>
      </c>
      <c r="AF122" s="79" t="b">
        <v>0</v>
      </c>
      <c r="AG122" s="79" t="s">
        <v>871</v>
      </c>
      <c r="AH122" s="79"/>
      <c r="AI122" s="85" t="s">
        <v>866</v>
      </c>
      <c r="AJ122" s="79" t="b">
        <v>0</v>
      </c>
      <c r="AK122" s="79">
        <v>0</v>
      </c>
      <c r="AL122" s="85" t="s">
        <v>866</v>
      </c>
      <c r="AM122" s="79" t="s">
        <v>894</v>
      </c>
      <c r="AN122" s="79" t="b">
        <v>1</v>
      </c>
      <c r="AO122" s="85" t="s">
        <v>833</v>
      </c>
      <c r="AP122" s="79" t="s">
        <v>176</v>
      </c>
      <c r="AQ122" s="79">
        <v>0</v>
      </c>
      <c r="AR122" s="79">
        <v>0</v>
      </c>
      <c r="AS122" s="79"/>
      <c r="AT122" s="79"/>
      <c r="AU122" s="79"/>
      <c r="AV122" s="79"/>
      <c r="AW122" s="79"/>
      <c r="AX122" s="79"/>
      <c r="AY122" s="79"/>
      <c r="AZ122" s="79"/>
      <c r="BA122">
        <v>14</v>
      </c>
      <c r="BB122" s="78" t="str">
        <f>REPLACE(INDEX(GroupVertices[Group],MATCH(Edges[[#This Row],[Vertex 1]],GroupVertices[Vertex],0)),1,1,"")</f>
        <v>2</v>
      </c>
      <c r="BC122" s="78" t="str">
        <f>REPLACE(INDEX(GroupVertices[Group],MATCH(Edges[[#This Row],[Vertex 2]],GroupVertices[Vertex],0)),1,1,"")</f>
        <v>2</v>
      </c>
      <c r="BD122" s="48">
        <v>0</v>
      </c>
      <c r="BE122" s="49">
        <v>0</v>
      </c>
      <c r="BF122" s="48">
        <v>0</v>
      </c>
      <c r="BG122" s="49">
        <v>0</v>
      </c>
      <c r="BH122" s="48">
        <v>0</v>
      </c>
      <c r="BI122" s="49">
        <v>0</v>
      </c>
      <c r="BJ122" s="48">
        <v>12</v>
      </c>
      <c r="BK122" s="49">
        <v>100</v>
      </c>
      <c r="BL122" s="48">
        <v>12</v>
      </c>
    </row>
    <row r="123" spans="1:64" ht="15">
      <c r="A123" s="64" t="s">
        <v>280</v>
      </c>
      <c r="B123" s="64" t="s">
        <v>280</v>
      </c>
      <c r="C123" s="65" t="s">
        <v>2404</v>
      </c>
      <c r="D123" s="66">
        <v>10</v>
      </c>
      <c r="E123" s="67" t="s">
        <v>136</v>
      </c>
      <c r="F123" s="68">
        <v>12</v>
      </c>
      <c r="G123" s="65"/>
      <c r="H123" s="69"/>
      <c r="I123" s="70"/>
      <c r="J123" s="70"/>
      <c r="K123" s="34" t="s">
        <v>65</v>
      </c>
      <c r="L123" s="77">
        <v>123</v>
      </c>
      <c r="M123" s="77"/>
      <c r="N123" s="72"/>
      <c r="O123" s="79" t="s">
        <v>176</v>
      </c>
      <c r="P123" s="81">
        <v>43670.110300925924</v>
      </c>
      <c r="Q123" s="79" t="s">
        <v>395</v>
      </c>
      <c r="R123" s="79" t="s">
        <v>458</v>
      </c>
      <c r="S123" s="79" t="s">
        <v>487</v>
      </c>
      <c r="T123" s="79" t="s">
        <v>526</v>
      </c>
      <c r="U123" s="79"/>
      <c r="V123" s="83" t="s">
        <v>605</v>
      </c>
      <c r="W123" s="81">
        <v>43670.110300925924</v>
      </c>
      <c r="X123" s="83" t="s">
        <v>712</v>
      </c>
      <c r="Y123" s="79"/>
      <c r="Z123" s="79"/>
      <c r="AA123" s="85" t="s">
        <v>834</v>
      </c>
      <c r="AB123" s="79"/>
      <c r="AC123" s="79" t="b">
        <v>0</v>
      </c>
      <c r="AD123" s="79">
        <v>0</v>
      </c>
      <c r="AE123" s="85" t="s">
        <v>866</v>
      </c>
      <c r="AF123" s="79" t="b">
        <v>0</v>
      </c>
      <c r="AG123" s="79" t="s">
        <v>871</v>
      </c>
      <c r="AH123" s="79"/>
      <c r="AI123" s="85" t="s">
        <v>866</v>
      </c>
      <c r="AJ123" s="79" t="b">
        <v>0</v>
      </c>
      <c r="AK123" s="79">
        <v>0</v>
      </c>
      <c r="AL123" s="85" t="s">
        <v>866</v>
      </c>
      <c r="AM123" s="79" t="s">
        <v>894</v>
      </c>
      <c r="AN123" s="79" t="b">
        <v>1</v>
      </c>
      <c r="AO123" s="85" t="s">
        <v>834</v>
      </c>
      <c r="AP123" s="79" t="s">
        <v>176</v>
      </c>
      <c r="AQ123" s="79">
        <v>0</v>
      </c>
      <c r="AR123" s="79">
        <v>0</v>
      </c>
      <c r="AS123" s="79"/>
      <c r="AT123" s="79"/>
      <c r="AU123" s="79"/>
      <c r="AV123" s="79"/>
      <c r="AW123" s="79"/>
      <c r="AX123" s="79"/>
      <c r="AY123" s="79"/>
      <c r="AZ123" s="79"/>
      <c r="BA123">
        <v>14</v>
      </c>
      <c r="BB123" s="78" t="str">
        <f>REPLACE(INDEX(GroupVertices[Group],MATCH(Edges[[#This Row],[Vertex 1]],GroupVertices[Vertex],0)),1,1,"")</f>
        <v>2</v>
      </c>
      <c r="BC123" s="78" t="str">
        <f>REPLACE(INDEX(GroupVertices[Group],MATCH(Edges[[#This Row],[Vertex 2]],GroupVertices[Vertex],0)),1,1,"")</f>
        <v>2</v>
      </c>
      <c r="BD123" s="48">
        <v>0</v>
      </c>
      <c r="BE123" s="49">
        <v>0</v>
      </c>
      <c r="BF123" s="48">
        <v>0</v>
      </c>
      <c r="BG123" s="49">
        <v>0</v>
      </c>
      <c r="BH123" s="48">
        <v>0</v>
      </c>
      <c r="BI123" s="49">
        <v>0</v>
      </c>
      <c r="BJ123" s="48">
        <v>12</v>
      </c>
      <c r="BK123" s="49">
        <v>100</v>
      </c>
      <c r="BL123" s="48">
        <v>12</v>
      </c>
    </row>
    <row r="124" spans="1:64" ht="15">
      <c r="A124" s="64" t="s">
        <v>280</v>
      </c>
      <c r="B124" s="64" t="s">
        <v>280</v>
      </c>
      <c r="C124" s="65" t="s">
        <v>2404</v>
      </c>
      <c r="D124" s="66">
        <v>10</v>
      </c>
      <c r="E124" s="67" t="s">
        <v>136</v>
      </c>
      <c r="F124" s="68">
        <v>12</v>
      </c>
      <c r="G124" s="65"/>
      <c r="H124" s="69"/>
      <c r="I124" s="70"/>
      <c r="J124" s="70"/>
      <c r="K124" s="34" t="s">
        <v>65</v>
      </c>
      <c r="L124" s="77">
        <v>124</v>
      </c>
      <c r="M124" s="77"/>
      <c r="N124" s="72"/>
      <c r="O124" s="79" t="s">
        <v>176</v>
      </c>
      <c r="P124" s="81">
        <v>43680.22607638889</v>
      </c>
      <c r="Q124" s="79" t="s">
        <v>396</v>
      </c>
      <c r="R124" s="83" t="s">
        <v>459</v>
      </c>
      <c r="S124" s="79" t="s">
        <v>488</v>
      </c>
      <c r="T124" s="79" t="s">
        <v>527</v>
      </c>
      <c r="U124" s="83" t="s">
        <v>543</v>
      </c>
      <c r="V124" s="83" t="s">
        <v>543</v>
      </c>
      <c r="W124" s="81">
        <v>43680.22607638889</v>
      </c>
      <c r="X124" s="83" t="s">
        <v>713</v>
      </c>
      <c r="Y124" s="79"/>
      <c r="Z124" s="79"/>
      <c r="AA124" s="85" t="s">
        <v>835</v>
      </c>
      <c r="AB124" s="79"/>
      <c r="AC124" s="79" t="b">
        <v>0</v>
      </c>
      <c r="AD124" s="79">
        <v>2</v>
      </c>
      <c r="AE124" s="85" t="s">
        <v>866</v>
      </c>
      <c r="AF124" s="79" t="b">
        <v>0</v>
      </c>
      <c r="AG124" s="79" t="s">
        <v>871</v>
      </c>
      <c r="AH124" s="79"/>
      <c r="AI124" s="85" t="s">
        <v>866</v>
      </c>
      <c r="AJ124" s="79" t="b">
        <v>0</v>
      </c>
      <c r="AK124" s="79">
        <v>0</v>
      </c>
      <c r="AL124" s="85" t="s">
        <v>866</v>
      </c>
      <c r="AM124" s="79" t="s">
        <v>878</v>
      </c>
      <c r="AN124" s="79" t="b">
        <v>0</v>
      </c>
      <c r="AO124" s="85" t="s">
        <v>835</v>
      </c>
      <c r="AP124" s="79" t="s">
        <v>176</v>
      </c>
      <c r="AQ124" s="79">
        <v>0</v>
      </c>
      <c r="AR124" s="79">
        <v>0</v>
      </c>
      <c r="AS124" s="79"/>
      <c r="AT124" s="79"/>
      <c r="AU124" s="79"/>
      <c r="AV124" s="79"/>
      <c r="AW124" s="79"/>
      <c r="AX124" s="79"/>
      <c r="AY124" s="79"/>
      <c r="AZ124" s="79"/>
      <c r="BA124">
        <v>14</v>
      </c>
      <c r="BB124" s="78" t="str">
        <f>REPLACE(INDEX(GroupVertices[Group],MATCH(Edges[[#This Row],[Vertex 1]],GroupVertices[Vertex],0)),1,1,"")</f>
        <v>2</v>
      </c>
      <c r="BC124" s="78" t="str">
        <f>REPLACE(INDEX(GroupVertices[Group],MATCH(Edges[[#This Row],[Vertex 2]],GroupVertices[Vertex],0)),1,1,"")</f>
        <v>2</v>
      </c>
      <c r="BD124" s="48">
        <v>0</v>
      </c>
      <c r="BE124" s="49">
        <v>0</v>
      </c>
      <c r="BF124" s="48">
        <v>0</v>
      </c>
      <c r="BG124" s="49">
        <v>0</v>
      </c>
      <c r="BH124" s="48">
        <v>0</v>
      </c>
      <c r="BI124" s="49">
        <v>0</v>
      </c>
      <c r="BJ124" s="48">
        <v>26</v>
      </c>
      <c r="BK124" s="49">
        <v>100</v>
      </c>
      <c r="BL124" s="48">
        <v>26</v>
      </c>
    </row>
    <row r="125" spans="1:64" ht="15">
      <c r="A125" s="64" t="s">
        <v>281</v>
      </c>
      <c r="B125" s="64" t="s">
        <v>297</v>
      </c>
      <c r="C125" s="65" t="s">
        <v>2403</v>
      </c>
      <c r="D125" s="66">
        <v>3</v>
      </c>
      <c r="E125" s="67" t="s">
        <v>132</v>
      </c>
      <c r="F125" s="68">
        <v>35</v>
      </c>
      <c r="G125" s="65"/>
      <c r="H125" s="69"/>
      <c r="I125" s="70"/>
      <c r="J125" s="70"/>
      <c r="K125" s="34" t="s">
        <v>65</v>
      </c>
      <c r="L125" s="77">
        <v>125</v>
      </c>
      <c r="M125" s="77"/>
      <c r="N125" s="72"/>
      <c r="O125" s="79" t="s">
        <v>321</v>
      </c>
      <c r="P125" s="81">
        <v>43680.249074074076</v>
      </c>
      <c r="Q125" s="79" t="s">
        <v>349</v>
      </c>
      <c r="R125" s="83" t="s">
        <v>427</v>
      </c>
      <c r="S125" s="79" t="s">
        <v>476</v>
      </c>
      <c r="T125" s="79" t="s">
        <v>506</v>
      </c>
      <c r="U125" s="79"/>
      <c r="V125" s="83" t="s">
        <v>606</v>
      </c>
      <c r="W125" s="81">
        <v>43680.249074074076</v>
      </c>
      <c r="X125" s="83" t="s">
        <v>714</v>
      </c>
      <c r="Y125" s="79"/>
      <c r="Z125" s="79"/>
      <c r="AA125" s="85" t="s">
        <v>836</v>
      </c>
      <c r="AB125" s="79"/>
      <c r="AC125" s="79" t="b">
        <v>0</v>
      </c>
      <c r="AD125" s="79">
        <v>0</v>
      </c>
      <c r="AE125" s="85" t="s">
        <v>866</v>
      </c>
      <c r="AF125" s="79" t="b">
        <v>0</v>
      </c>
      <c r="AG125" s="79" t="s">
        <v>871</v>
      </c>
      <c r="AH125" s="79"/>
      <c r="AI125" s="85" t="s">
        <v>866</v>
      </c>
      <c r="AJ125" s="79" t="b">
        <v>0</v>
      </c>
      <c r="AK125" s="79">
        <v>10</v>
      </c>
      <c r="AL125" s="85" t="s">
        <v>861</v>
      </c>
      <c r="AM125" s="79" t="s">
        <v>881</v>
      </c>
      <c r="AN125" s="79" t="b">
        <v>0</v>
      </c>
      <c r="AO125" s="85" t="s">
        <v>861</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1</v>
      </c>
      <c r="BE125" s="49">
        <v>8.333333333333334</v>
      </c>
      <c r="BF125" s="48">
        <v>0</v>
      </c>
      <c r="BG125" s="49">
        <v>0</v>
      </c>
      <c r="BH125" s="48">
        <v>0</v>
      </c>
      <c r="BI125" s="49">
        <v>0</v>
      </c>
      <c r="BJ125" s="48">
        <v>11</v>
      </c>
      <c r="BK125" s="49">
        <v>91.66666666666667</v>
      </c>
      <c r="BL125" s="48">
        <v>12</v>
      </c>
    </row>
    <row r="126" spans="1:64" ht="15">
      <c r="A126" s="64" t="s">
        <v>282</v>
      </c>
      <c r="B126" s="64" t="s">
        <v>320</v>
      </c>
      <c r="C126" s="65" t="s">
        <v>2403</v>
      </c>
      <c r="D126" s="66">
        <v>3</v>
      </c>
      <c r="E126" s="67" t="s">
        <v>132</v>
      </c>
      <c r="F126" s="68">
        <v>35</v>
      </c>
      <c r="G126" s="65"/>
      <c r="H126" s="69"/>
      <c r="I126" s="70"/>
      <c r="J126" s="70"/>
      <c r="K126" s="34" t="s">
        <v>65</v>
      </c>
      <c r="L126" s="77">
        <v>126</v>
      </c>
      <c r="M126" s="77"/>
      <c r="N126" s="72"/>
      <c r="O126" s="79" t="s">
        <v>322</v>
      </c>
      <c r="P126" s="81">
        <v>43656.94519675926</v>
      </c>
      <c r="Q126" s="79" t="s">
        <v>397</v>
      </c>
      <c r="R126" s="83" t="s">
        <v>460</v>
      </c>
      <c r="S126" s="79" t="s">
        <v>467</v>
      </c>
      <c r="T126" s="79" t="s">
        <v>528</v>
      </c>
      <c r="U126" s="79"/>
      <c r="V126" s="83" t="s">
        <v>607</v>
      </c>
      <c r="W126" s="81">
        <v>43656.94519675926</v>
      </c>
      <c r="X126" s="83" t="s">
        <v>715</v>
      </c>
      <c r="Y126" s="79"/>
      <c r="Z126" s="79"/>
      <c r="AA126" s="85" t="s">
        <v>837</v>
      </c>
      <c r="AB126" s="79"/>
      <c r="AC126" s="79" t="b">
        <v>0</v>
      </c>
      <c r="AD126" s="79">
        <v>2</v>
      </c>
      <c r="AE126" s="85" t="s">
        <v>870</v>
      </c>
      <c r="AF126" s="79" t="b">
        <v>1</v>
      </c>
      <c r="AG126" s="79" t="s">
        <v>871</v>
      </c>
      <c r="AH126" s="79"/>
      <c r="AI126" s="85" t="s">
        <v>877</v>
      </c>
      <c r="AJ126" s="79" t="b">
        <v>0</v>
      </c>
      <c r="AK126" s="79">
        <v>1</v>
      </c>
      <c r="AL126" s="85" t="s">
        <v>866</v>
      </c>
      <c r="AM126" s="79" t="s">
        <v>880</v>
      </c>
      <c r="AN126" s="79" t="b">
        <v>0</v>
      </c>
      <c r="AO126" s="85" t="s">
        <v>837</v>
      </c>
      <c r="AP126" s="79" t="s">
        <v>895</v>
      </c>
      <c r="AQ126" s="79">
        <v>0</v>
      </c>
      <c r="AR126" s="79">
        <v>0</v>
      </c>
      <c r="AS126" s="79"/>
      <c r="AT126" s="79"/>
      <c r="AU126" s="79"/>
      <c r="AV126" s="79"/>
      <c r="AW126" s="79"/>
      <c r="AX126" s="79"/>
      <c r="AY126" s="79"/>
      <c r="AZ126" s="79"/>
      <c r="BA126">
        <v>1</v>
      </c>
      <c r="BB126" s="78" t="str">
        <f>REPLACE(INDEX(GroupVertices[Group],MATCH(Edges[[#This Row],[Vertex 1]],GroupVertices[Vertex],0)),1,1,"")</f>
        <v>5</v>
      </c>
      <c r="BC126" s="78" t="str">
        <f>REPLACE(INDEX(GroupVertices[Group],MATCH(Edges[[#This Row],[Vertex 2]],GroupVertices[Vertex],0)),1,1,"")</f>
        <v>5</v>
      </c>
      <c r="BD126" s="48">
        <v>0</v>
      </c>
      <c r="BE126" s="49">
        <v>0</v>
      </c>
      <c r="BF126" s="48">
        <v>1</v>
      </c>
      <c r="BG126" s="49">
        <v>2.5641025641025643</v>
      </c>
      <c r="BH126" s="48">
        <v>0</v>
      </c>
      <c r="BI126" s="49">
        <v>0</v>
      </c>
      <c r="BJ126" s="48">
        <v>38</v>
      </c>
      <c r="BK126" s="49">
        <v>97.43589743589743</v>
      </c>
      <c r="BL126" s="48">
        <v>39</v>
      </c>
    </row>
    <row r="127" spans="1:64" ht="15">
      <c r="A127" s="64" t="s">
        <v>282</v>
      </c>
      <c r="B127" s="64" t="s">
        <v>320</v>
      </c>
      <c r="C127" s="65" t="s">
        <v>2403</v>
      </c>
      <c r="D127" s="66">
        <v>3</v>
      </c>
      <c r="E127" s="67" t="s">
        <v>132</v>
      </c>
      <c r="F127" s="68">
        <v>35</v>
      </c>
      <c r="G127" s="65"/>
      <c r="H127" s="69"/>
      <c r="I127" s="70"/>
      <c r="J127" s="70"/>
      <c r="K127" s="34" t="s">
        <v>65</v>
      </c>
      <c r="L127" s="77">
        <v>127</v>
      </c>
      <c r="M127" s="77"/>
      <c r="N127" s="72"/>
      <c r="O127" s="79" t="s">
        <v>321</v>
      </c>
      <c r="P127" s="81">
        <v>43672.30122685185</v>
      </c>
      <c r="Q127" s="79" t="s">
        <v>398</v>
      </c>
      <c r="R127" s="79"/>
      <c r="S127" s="79"/>
      <c r="T127" s="79" t="s">
        <v>529</v>
      </c>
      <c r="U127" s="79"/>
      <c r="V127" s="83" t="s">
        <v>607</v>
      </c>
      <c r="W127" s="81">
        <v>43672.30122685185</v>
      </c>
      <c r="X127" s="83" t="s">
        <v>716</v>
      </c>
      <c r="Y127" s="79"/>
      <c r="Z127" s="79"/>
      <c r="AA127" s="85" t="s">
        <v>838</v>
      </c>
      <c r="AB127" s="79"/>
      <c r="AC127" s="79" t="b">
        <v>0</v>
      </c>
      <c r="AD127" s="79">
        <v>0</v>
      </c>
      <c r="AE127" s="85" t="s">
        <v>866</v>
      </c>
      <c r="AF127" s="79" t="b">
        <v>1</v>
      </c>
      <c r="AG127" s="79" t="s">
        <v>871</v>
      </c>
      <c r="AH127" s="79"/>
      <c r="AI127" s="85" t="s">
        <v>877</v>
      </c>
      <c r="AJ127" s="79" t="b">
        <v>0</v>
      </c>
      <c r="AK127" s="79">
        <v>1</v>
      </c>
      <c r="AL127" s="85" t="s">
        <v>837</v>
      </c>
      <c r="AM127" s="79" t="s">
        <v>881</v>
      </c>
      <c r="AN127" s="79" t="b">
        <v>0</v>
      </c>
      <c r="AO127" s="85" t="s">
        <v>837</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5</v>
      </c>
      <c r="BC127" s="78" t="str">
        <f>REPLACE(INDEX(GroupVertices[Group],MATCH(Edges[[#This Row],[Vertex 2]],GroupVertices[Vertex],0)),1,1,"")</f>
        <v>5</v>
      </c>
      <c r="BD127" s="48">
        <v>0</v>
      </c>
      <c r="BE127" s="49">
        <v>0</v>
      </c>
      <c r="BF127" s="48">
        <v>1</v>
      </c>
      <c r="BG127" s="49">
        <v>5</v>
      </c>
      <c r="BH127" s="48">
        <v>0</v>
      </c>
      <c r="BI127" s="49">
        <v>0</v>
      </c>
      <c r="BJ127" s="48">
        <v>19</v>
      </c>
      <c r="BK127" s="49">
        <v>95</v>
      </c>
      <c r="BL127" s="48">
        <v>20</v>
      </c>
    </row>
    <row r="128" spans="1:64" ht="15">
      <c r="A128" s="64" t="s">
        <v>282</v>
      </c>
      <c r="B128" s="64" t="s">
        <v>282</v>
      </c>
      <c r="C128" s="65" t="s">
        <v>2404</v>
      </c>
      <c r="D128" s="66">
        <v>10</v>
      </c>
      <c r="E128" s="67" t="s">
        <v>136</v>
      </c>
      <c r="F128" s="68">
        <v>12</v>
      </c>
      <c r="G128" s="65"/>
      <c r="H128" s="69"/>
      <c r="I128" s="70"/>
      <c r="J128" s="70"/>
      <c r="K128" s="34" t="s">
        <v>65</v>
      </c>
      <c r="L128" s="77">
        <v>128</v>
      </c>
      <c r="M128" s="77"/>
      <c r="N128" s="72"/>
      <c r="O128" s="79" t="s">
        <v>176</v>
      </c>
      <c r="P128" s="81">
        <v>43660.24958333333</v>
      </c>
      <c r="Q128" s="79" t="s">
        <v>399</v>
      </c>
      <c r="R128" s="83" t="s">
        <v>461</v>
      </c>
      <c r="S128" s="79" t="s">
        <v>467</v>
      </c>
      <c r="T128" s="79" t="s">
        <v>529</v>
      </c>
      <c r="U128" s="79"/>
      <c r="V128" s="83" t="s">
        <v>607</v>
      </c>
      <c r="W128" s="81">
        <v>43660.24958333333</v>
      </c>
      <c r="X128" s="83" t="s">
        <v>717</v>
      </c>
      <c r="Y128" s="79"/>
      <c r="Z128" s="79"/>
      <c r="AA128" s="85" t="s">
        <v>839</v>
      </c>
      <c r="AB128" s="79"/>
      <c r="AC128" s="79" t="b">
        <v>0</v>
      </c>
      <c r="AD128" s="79">
        <v>3</v>
      </c>
      <c r="AE128" s="85" t="s">
        <v>866</v>
      </c>
      <c r="AF128" s="79" t="b">
        <v>0</v>
      </c>
      <c r="AG128" s="79" t="s">
        <v>871</v>
      </c>
      <c r="AH128" s="79"/>
      <c r="AI128" s="85" t="s">
        <v>866</v>
      </c>
      <c r="AJ128" s="79" t="b">
        <v>0</v>
      </c>
      <c r="AK128" s="79">
        <v>1</v>
      </c>
      <c r="AL128" s="85" t="s">
        <v>866</v>
      </c>
      <c r="AM128" s="79" t="s">
        <v>880</v>
      </c>
      <c r="AN128" s="79" t="b">
        <v>1</v>
      </c>
      <c r="AO128" s="85" t="s">
        <v>839</v>
      </c>
      <c r="AP128" s="79" t="s">
        <v>895</v>
      </c>
      <c r="AQ128" s="79">
        <v>0</v>
      </c>
      <c r="AR128" s="79">
        <v>0</v>
      </c>
      <c r="AS128" s="79"/>
      <c r="AT128" s="79"/>
      <c r="AU128" s="79"/>
      <c r="AV128" s="79"/>
      <c r="AW128" s="79"/>
      <c r="AX128" s="79"/>
      <c r="AY128" s="79"/>
      <c r="AZ128" s="79"/>
      <c r="BA128">
        <v>8</v>
      </c>
      <c r="BB128" s="78" t="str">
        <f>REPLACE(INDEX(GroupVertices[Group],MATCH(Edges[[#This Row],[Vertex 1]],GroupVertices[Vertex],0)),1,1,"")</f>
        <v>5</v>
      </c>
      <c r="BC128" s="78" t="str">
        <f>REPLACE(INDEX(GroupVertices[Group],MATCH(Edges[[#This Row],[Vertex 2]],GroupVertices[Vertex],0)),1,1,"")</f>
        <v>5</v>
      </c>
      <c r="BD128" s="48">
        <v>0</v>
      </c>
      <c r="BE128" s="49">
        <v>0</v>
      </c>
      <c r="BF128" s="48">
        <v>1</v>
      </c>
      <c r="BG128" s="49">
        <v>5.2631578947368425</v>
      </c>
      <c r="BH128" s="48">
        <v>0</v>
      </c>
      <c r="BI128" s="49">
        <v>0</v>
      </c>
      <c r="BJ128" s="48">
        <v>18</v>
      </c>
      <c r="BK128" s="49">
        <v>94.73684210526316</v>
      </c>
      <c r="BL128" s="48">
        <v>19</v>
      </c>
    </row>
    <row r="129" spans="1:64" ht="15">
      <c r="A129" s="64" t="s">
        <v>282</v>
      </c>
      <c r="B129" s="64" t="s">
        <v>282</v>
      </c>
      <c r="C129" s="65" t="s">
        <v>2404</v>
      </c>
      <c r="D129" s="66">
        <v>10</v>
      </c>
      <c r="E129" s="67" t="s">
        <v>136</v>
      </c>
      <c r="F129" s="68">
        <v>12</v>
      </c>
      <c r="G129" s="65"/>
      <c r="H129" s="69"/>
      <c r="I129" s="70"/>
      <c r="J129" s="70"/>
      <c r="K129" s="34" t="s">
        <v>65</v>
      </c>
      <c r="L129" s="77">
        <v>129</v>
      </c>
      <c r="M129" s="77"/>
      <c r="N129" s="72"/>
      <c r="O129" s="79" t="s">
        <v>176</v>
      </c>
      <c r="P129" s="81">
        <v>43645.87572916667</v>
      </c>
      <c r="Q129" s="79" t="s">
        <v>400</v>
      </c>
      <c r="R129" s="83" t="s">
        <v>462</v>
      </c>
      <c r="S129" s="79" t="s">
        <v>467</v>
      </c>
      <c r="T129" s="79" t="s">
        <v>530</v>
      </c>
      <c r="U129" s="79"/>
      <c r="V129" s="83" t="s">
        <v>607</v>
      </c>
      <c r="W129" s="81">
        <v>43645.87572916667</v>
      </c>
      <c r="X129" s="83" t="s">
        <v>718</v>
      </c>
      <c r="Y129" s="79"/>
      <c r="Z129" s="79"/>
      <c r="AA129" s="85" t="s">
        <v>840</v>
      </c>
      <c r="AB129" s="79"/>
      <c r="AC129" s="79" t="b">
        <v>0</v>
      </c>
      <c r="AD129" s="79">
        <v>1</v>
      </c>
      <c r="AE129" s="85" t="s">
        <v>866</v>
      </c>
      <c r="AF129" s="79" t="b">
        <v>0</v>
      </c>
      <c r="AG129" s="79" t="s">
        <v>871</v>
      </c>
      <c r="AH129" s="79"/>
      <c r="AI129" s="85" t="s">
        <v>866</v>
      </c>
      <c r="AJ129" s="79" t="b">
        <v>0</v>
      </c>
      <c r="AK129" s="79">
        <v>2</v>
      </c>
      <c r="AL129" s="85" t="s">
        <v>866</v>
      </c>
      <c r="AM129" s="79" t="s">
        <v>880</v>
      </c>
      <c r="AN129" s="79" t="b">
        <v>1</v>
      </c>
      <c r="AO129" s="85" t="s">
        <v>840</v>
      </c>
      <c r="AP129" s="79" t="s">
        <v>895</v>
      </c>
      <c r="AQ129" s="79">
        <v>0</v>
      </c>
      <c r="AR129" s="79">
        <v>0</v>
      </c>
      <c r="AS129" s="79"/>
      <c r="AT129" s="79"/>
      <c r="AU129" s="79"/>
      <c r="AV129" s="79"/>
      <c r="AW129" s="79"/>
      <c r="AX129" s="79"/>
      <c r="AY129" s="79"/>
      <c r="AZ129" s="79"/>
      <c r="BA129">
        <v>8</v>
      </c>
      <c r="BB129" s="78" t="str">
        <f>REPLACE(INDEX(GroupVertices[Group],MATCH(Edges[[#This Row],[Vertex 1]],GroupVertices[Vertex],0)),1,1,"")</f>
        <v>5</v>
      </c>
      <c r="BC129" s="78" t="str">
        <f>REPLACE(INDEX(GroupVertices[Group],MATCH(Edges[[#This Row],[Vertex 2]],GroupVertices[Vertex],0)),1,1,"")</f>
        <v>5</v>
      </c>
      <c r="BD129" s="48">
        <v>0</v>
      </c>
      <c r="BE129" s="49">
        <v>0</v>
      </c>
      <c r="BF129" s="48">
        <v>0</v>
      </c>
      <c r="BG129" s="49">
        <v>0</v>
      </c>
      <c r="BH129" s="48">
        <v>0</v>
      </c>
      <c r="BI129" s="49">
        <v>0</v>
      </c>
      <c r="BJ129" s="48">
        <v>14</v>
      </c>
      <c r="BK129" s="49">
        <v>100</v>
      </c>
      <c r="BL129" s="48">
        <v>14</v>
      </c>
    </row>
    <row r="130" spans="1:64" ht="15">
      <c r="A130" s="64" t="s">
        <v>282</v>
      </c>
      <c r="B130" s="64" t="s">
        <v>282</v>
      </c>
      <c r="C130" s="65" t="s">
        <v>2404</v>
      </c>
      <c r="D130" s="66">
        <v>10</v>
      </c>
      <c r="E130" s="67" t="s">
        <v>136</v>
      </c>
      <c r="F130" s="68">
        <v>12</v>
      </c>
      <c r="G130" s="65"/>
      <c r="H130" s="69"/>
      <c r="I130" s="70"/>
      <c r="J130" s="70"/>
      <c r="K130" s="34" t="s">
        <v>65</v>
      </c>
      <c r="L130" s="77">
        <v>130</v>
      </c>
      <c r="M130" s="77"/>
      <c r="N130" s="72"/>
      <c r="O130" s="79" t="s">
        <v>176</v>
      </c>
      <c r="P130" s="81">
        <v>43672.01361111111</v>
      </c>
      <c r="Q130" s="79" t="s">
        <v>401</v>
      </c>
      <c r="R130" s="79"/>
      <c r="S130" s="79"/>
      <c r="T130" s="79" t="s">
        <v>531</v>
      </c>
      <c r="U130" s="79"/>
      <c r="V130" s="83" t="s">
        <v>607</v>
      </c>
      <c r="W130" s="81">
        <v>43672.01361111111</v>
      </c>
      <c r="X130" s="83" t="s">
        <v>719</v>
      </c>
      <c r="Y130" s="79"/>
      <c r="Z130" s="79"/>
      <c r="AA130" s="85" t="s">
        <v>841</v>
      </c>
      <c r="AB130" s="79"/>
      <c r="AC130" s="79" t="b">
        <v>0</v>
      </c>
      <c r="AD130" s="79">
        <v>0</v>
      </c>
      <c r="AE130" s="85" t="s">
        <v>866</v>
      </c>
      <c r="AF130" s="79" t="b">
        <v>0</v>
      </c>
      <c r="AG130" s="79" t="s">
        <v>871</v>
      </c>
      <c r="AH130" s="79"/>
      <c r="AI130" s="85" t="s">
        <v>866</v>
      </c>
      <c r="AJ130" s="79" t="b">
        <v>0</v>
      </c>
      <c r="AK130" s="79">
        <v>0</v>
      </c>
      <c r="AL130" s="85" t="s">
        <v>839</v>
      </c>
      <c r="AM130" s="79" t="s">
        <v>881</v>
      </c>
      <c r="AN130" s="79" t="b">
        <v>0</v>
      </c>
      <c r="AO130" s="85" t="s">
        <v>839</v>
      </c>
      <c r="AP130" s="79" t="s">
        <v>176</v>
      </c>
      <c r="AQ130" s="79">
        <v>0</v>
      </c>
      <c r="AR130" s="79">
        <v>0</v>
      </c>
      <c r="AS130" s="79"/>
      <c r="AT130" s="79"/>
      <c r="AU130" s="79"/>
      <c r="AV130" s="79"/>
      <c r="AW130" s="79"/>
      <c r="AX130" s="79"/>
      <c r="AY130" s="79"/>
      <c r="AZ130" s="79"/>
      <c r="BA130">
        <v>8</v>
      </c>
      <c r="BB130" s="78" t="str">
        <f>REPLACE(INDEX(GroupVertices[Group],MATCH(Edges[[#This Row],[Vertex 1]],GroupVertices[Vertex],0)),1,1,"")</f>
        <v>5</v>
      </c>
      <c r="BC130" s="78" t="str">
        <f>REPLACE(INDEX(GroupVertices[Group],MATCH(Edges[[#This Row],[Vertex 2]],GroupVertices[Vertex],0)),1,1,"")</f>
        <v>5</v>
      </c>
      <c r="BD130" s="48">
        <v>0</v>
      </c>
      <c r="BE130" s="49">
        <v>0</v>
      </c>
      <c r="BF130" s="48">
        <v>1</v>
      </c>
      <c r="BG130" s="49">
        <v>4.3478260869565215</v>
      </c>
      <c r="BH130" s="48">
        <v>0</v>
      </c>
      <c r="BI130" s="49">
        <v>0</v>
      </c>
      <c r="BJ130" s="48">
        <v>22</v>
      </c>
      <c r="BK130" s="49">
        <v>95.65217391304348</v>
      </c>
      <c r="BL130" s="48">
        <v>23</v>
      </c>
    </row>
    <row r="131" spans="1:64" ht="15">
      <c r="A131" s="64" t="s">
        <v>282</v>
      </c>
      <c r="B131" s="64" t="s">
        <v>282</v>
      </c>
      <c r="C131" s="65" t="s">
        <v>2404</v>
      </c>
      <c r="D131" s="66">
        <v>10</v>
      </c>
      <c r="E131" s="67" t="s">
        <v>136</v>
      </c>
      <c r="F131" s="68">
        <v>12</v>
      </c>
      <c r="G131" s="65"/>
      <c r="H131" s="69"/>
      <c r="I131" s="70"/>
      <c r="J131" s="70"/>
      <c r="K131" s="34" t="s">
        <v>65</v>
      </c>
      <c r="L131" s="77">
        <v>131</v>
      </c>
      <c r="M131" s="77"/>
      <c r="N131" s="72"/>
      <c r="O131" s="79" t="s">
        <v>176</v>
      </c>
      <c r="P131" s="81">
        <v>43672.30425925926</v>
      </c>
      <c r="Q131" s="79" t="s">
        <v>402</v>
      </c>
      <c r="R131" s="79"/>
      <c r="S131" s="79"/>
      <c r="T131" s="79" t="s">
        <v>530</v>
      </c>
      <c r="U131" s="79"/>
      <c r="V131" s="83" t="s">
        <v>607</v>
      </c>
      <c r="W131" s="81">
        <v>43672.30425925926</v>
      </c>
      <c r="X131" s="83" t="s">
        <v>720</v>
      </c>
      <c r="Y131" s="79"/>
      <c r="Z131" s="79"/>
      <c r="AA131" s="85" t="s">
        <v>842</v>
      </c>
      <c r="AB131" s="79"/>
      <c r="AC131" s="79" t="b">
        <v>0</v>
      </c>
      <c r="AD131" s="79">
        <v>0</v>
      </c>
      <c r="AE131" s="85" t="s">
        <v>866</v>
      </c>
      <c r="AF131" s="79" t="b">
        <v>0</v>
      </c>
      <c r="AG131" s="79" t="s">
        <v>871</v>
      </c>
      <c r="AH131" s="79"/>
      <c r="AI131" s="85" t="s">
        <v>866</v>
      </c>
      <c r="AJ131" s="79" t="b">
        <v>0</v>
      </c>
      <c r="AK131" s="79">
        <v>0</v>
      </c>
      <c r="AL131" s="85" t="s">
        <v>840</v>
      </c>
      <c r="AM131" s="79" t="s">
        <v>881</v>
      </c>
      <c r="AN131" s="79" t="b">
        <v>0</v>
      </c>
      <c r="AO131" s="85" t="s">
        <v>840</v>
      </c>
      <c r="AP131" s="79" t="s">
        <v>176</v>
      </c>
      <c r="AQ131" s="79">
        <v>0</v>
      </c>
      <c r="AR131" s="79">
        <v>0</v>
      </c>
      <c r="AS131" s="79"/>
      <c r="AT131" s="79"/>
      <c r="AU131" s="79"/>
      <c r="AV131" s="79"/>
      <c r="AW131" s="79"/>
      <c r="AX131" s="79"/>
      <c r="AY131" s="79"/>
      <c r="AZ131" s="79"/>
      <c r="BA131">
        <v>8</v>
      </c>
      <c r="BB131" s="78" t="str">
        <f>REPLACE(INDEX(GroupVertices[Group],MATCH(Edges[[#This Row],[Vertex 1]],GroupVertices[Vertex],0)),1,1,"")</f>
        <v>5</v>
      </c>
      <c r="BC131" s="78" t="str">
        <f>REPLACE(INDEX(GroupVertices[Group],MATCH(Edges[[#This Row],[Vertex 2]],GroupVertices[Vertex],0)),1,1,"")</f>
        <v>5</v>
      </c>
      <c r="BD131" s="48">
        <v>0</v>
      </c>
      <c r="BE131" s="49">
        <v>0</v>
      </c>
      <c r="BF131" s="48">
        <v>0</v>
      </c>
      <c r="BG131" s="49">
        <v>0</v>
      </c>
      <c r="BH131" s="48">
        <v>0</v>
      </c>
      <c r="BI131" s="49">
        <v>0</v>
      </c>
      <c r="BJ131" s="48">
        <v>18</v>
      </c>
      <c r="BK131" s="49">
        <v>100</v>
      </c>
      <c r="BL131" s="48">
        <v>18</v>
      </c>
    </row>
    <row r="132" spans="1:64" ht="15">
      <c r="A132" s="64" t="s">
        <v>282</v>
      </c>
      <c r="B132" s="64" t="s">
        <v>282</v>
      </c>
      <c r="C132" s="65" t="s">
        <v>2404</v>
      </c>
      <c r="D132" s="66">
        <v>10</v>
      </c>
      <c r="E132" s="67" t="s">
        <v>136</v>
      </c>
      <c r="F132" s="68">
        <v>12</v>
      </c>
      <c r="G132" s="65"/>
      <c r="H132" s="69"/>
      <c r="I132" s="70"/>
      <c r="J132" s="70"/>
      <c r="K132" s="34" t="s">
        <v>65</v>
      </c>
      <c r="L132" s="77">
        <v>132</v>
      </c>
      <c r="M132" s="77"/>
      <c r="N132" s="72"/>
      <c r="O132" s="79" t="s">
        <v>176</v>
      </c>
      <c r="P132" s="81">
        <v>43677.23475694445</v>
      </c>
      <c r="Q132" s="79" t="s">
        <v>403</v>
      </c>
      <c r="R132" s="83" t="s">
        <v>463</v>
      </c>
      <c r="S132" s="79" t="s">
        <v>467</v>
      </c>
      <c r="T132" s="79" t="s">
        <v>517</v>
      </c>
      <c r="U132" s="79"/>
      <c r="V132" s="83" t="s">
        <v>607</v>
      </c>
      <c r="W132" s="81">
        <v>43677.23475694445</v>
      </c>
      <c r="X132" s="83" t="s">
        <v>721</v>
      </c>
      <c r="Y132" s="79"/>
      <c r="Z132" s="79"/>
      <c r="AA132" s="85" t="s">
        <v>843</v>
      </c>
      <c r="AB132" s="79"/>
      <c r="AC132" s="79" t="b">
        <v>0</v>
      </c>
      <c r="AD132" s="79">
        <v>0</v>
      </c>
      <c r="AE132" s="85" t="s">
        <v>866</v>
      </c>
      <c r="AF132" s="79" t="b">
        <v>0</v>
      </c>
      <c r="AG132" s="79" t="s">
        <v>871</v>
      </c>
      <c r="AH132" s="79"/>
      <c r="AI132" s="85" t="s">
        <v>866</v>
      </c>
      <c r="AJ132" s="79" t="b">
        <v>0</v>
      </c>
      <c r="AK132" s="79">
        <v>0</v>
      </c>
      <c r="AL132" s="85" t="s">
        <v>866</v>
      </c>
      <c r="AM132" s="79" t="s">
        <v>881</v>
      </c>
      <c r="AN132" s="79" t="b">
        <v>1</v>
      </c>
      <c r="AO132" s="85" t="s">
        <v>843</v>
      </c>
      <c r="AP132" s="79" t="s">
        <v>176</v>
      </c>
      <c r="AQ132" s="79">
        <v>0</v>
      </c>
      <c r="AR132" s="79">
        <v>0</v>
      </c>
      <c r="AS132" s="79"/>
      <c r="AT132" s="79"/>
      <c r="AU132" s="79"/>
      <c r="AV132" s="79"/>
      <c r="AW132" s="79"/>
      <c r="AX132" s="79"/>
      <c r="AY132" s="79"/>
      <c r="AZ132" s="79"/>
      <c r="BA132">
        <v>8</v>
      </c>
      <c r="BB132" s="78" t="str">
        <f>REPLACE(INDEX(GroupVertices[Group],MATCH(Edges[[#This Row],[Vertex 1]],GroupVertices[Vertex],0)),1,1,"")</f>
        <v>5</v>
      </c>
      <c r="BC132" s="78" t="str">
        <f>REPLACE(INDEX(GroupVertices[Group],MATCH(Edges[[#This Row],[Vertex 2]],GroupVertices[Vertex],0)),1,1,"")</f>
        <v>5</v>
      </c>
      <c r="BD132" s="48">
        <v>1</v>
      </c>
      <c r="BE132" s="49">
        <v>4.761904761904762</v>
      </c>
      <c r="BF132" s="48">
        <v>0</v>
      </c>
      <c r="BG132" s="49">
        <v>0</v>
      </c>
      <c r="BH132" s="48">
        <v>0</v>
      </c>
      <c r="BI132" s="49">
        <v>0</v>
      </c>
      <c r="BJ132" s="48">
        <v>20</v>
      </c>
      <c r="BK132" s="49">
        <v>95.23809523809524</v>
      </c>
      <c r="BL132" s="48">
        <v>21</v>
      </c>
    </row>
    <row r="133" spans="1:64" ht="15">
      <c r="A133" s="64" t="s">
        <v>282</v>
      </c>
      <c r="B133" s="64" t="s">
        <v>282</v>
      </c>
      <c r="C133" s="65" t="s">
        <v>2404</v>
      </c>
      <c r="D133" s="66">
        <v>10</v>
      </c>
      <c r="E133" s="67" t="s">
        <v>136</v>
      </c>
      <c r="F133" s="68">
        <v>12</v>
      </c>
      <c r="G133" s="65"/>
      <c r="H133" s="69"/>
      <c r="I133" s="70"/>
      <c r="J133" s="70"/>
      <c r="K133" s="34" t="s">
        <v>65</v>
      </c>
      <c r="L133" s="77">
        <v>133</v>
      </c>
      <c r="M133" s="77"/>
      <c r="N133" s="72"/>
      <c r="O133" s="79" t="s">
        <v>176</v>
      </c>
      <c r="P133" s="81">
        <v>43677.26059027778</v>
      </c>
      <c r="Q133" s="79" t="s">
        <v>404</v>
      </c>
      <c r="R133" s="83" t="s">
        <v>464</v>
      </c>
      <c r="S133" s="79" t="s">
        <v>467</v>
      </c>
      <c r="T133" s="79" t="s">
        <v>517</v>
      </c>
      <c r="U133" s="79"/>
      <c r="V133" s="83" t="s">
        <v>607</v>
      </c>
      <c r="W133" s="81">
        <v>43677.26059027778</v>
      </c>
      <c r="X133" s="83" t="s">
        <v>722</v>
      </c>
      <c r="Y133" s="79"/>
      <c r="Z133" s="79"/>
      <c r="AA133" s="85" t="s">
        <v>844</v>
      </c>
      <c r="AB133" s="79"/>
      <c r="AC133" s="79" t="b">
        <v>0</v>
      </c>
      <c r="AD133" s="79">
        <v>0</v>
      </c>
      <c r="AE133" s="85" t="s">
        <v>866</v>
      </c>
      <c r="AF133" s="79" t="b">
        <v>0</v>
      </c>
      <c r="AG133" s="79" t="s">
        <v>871</v>
      </c>
      <c r="AH133" s="79"/>
      <c r="AI133" s="85" t="s">
        <v>866</v>
      </c>
      <c r="AJ133" s="79" t="b">
        <v>0</v>
      </c>
      <c r="AK133" s="79">
        <v>0</v>
      </c>
      <c r="AL133" s="85" t="s">
        <v>866</v>
      </c>
      <c r="AM133" s="79" t="s">
        <v>881</v>
      </c>
      <c r="AN133" s="79" t="b">
        <v>1</v>
      </c>
      <c r="AO133" s="85" t="s">
        <v>844</v>
      </c>
      <c r="AP133" s="79" t="s">
        <v>176</v>
      </c>
      <c r="AQ133" s="79">
        <v>0</v>
      </c>
      <c r="AR133" s="79">
        <v>0</v>
      </c>
      <c r="AS133" s="79"/>
      <c r="AT133" s="79"/>
      <c r="AU133" s="79"/>
      <c r="AV133" s="79"/>
      <c r="AW133" s="79"/>
      <c r="AX133" s="79"/>
      <c r="AY133" s="79"/>
      <c r="AZ133" s="79"/>
      <c r="BA133">
        <v>8</v>
      </c>
      <c r="BB133" s="78" t="str">
        <f>REPLACE(INDEX(GroupVertices[Group],MATCH(Edges[[#This Row],[Vertex 1]],GroupVertices[Vertex],0)),1,1,"")</f>
        <v>5</v>
      </c>
      <c r="BC133" s="78" t="str">
        <f>REPLACE(INDEX(GroupVertices[Group],MATCH(Edges[[#This Row],[Vertex 2]],GroupVertices[Vertex],0)),1,1,"")</f>
        <v>5</v>
      </c>
      <c r="BD133" s="48">
        <v>1</v>
      </c>
      <c r="BE133" s="49">
        <v>5.2631578947368425</v>
      </c>
      <c r="BF133" s="48">
        <v>0</v>
      </c>
      <c r="BG133" s="49">
        <v>0</v>
      </c>
      <c r="BH133" s="48">
        <v>0</v>
      </c>
      <c r="BI133" s="49">
        <v>0</v>
      </c>
      <c r="BJ133" s="48">
        <v>18</v>
      </c>
      <c r="BK133" s="49">
        <v>94.73684210526316</v>
      </c>
      <c r="BL133" s="48">
        <v>19</v>
      </c>
    </row>
    <row r="134" spans="1:64" ht="15">
      <c r="A134" s="64" t="s">
        <v>282</v>
      </c>
      <c r="B134" s="64" t="s">
        <v>282</v>
      </c>
      <c r="C134" s="65" t="s">
        <v>2404</v>
      </c>
      <c r="D134" s="66">
        <v>10</v>
      </c>
      <c r="E134" s="67" t="s">
        <v>136</v>
      </c>
      <c r="F134" s="68">
        <v>12</v>
      </c>
      <c r="G134" s="65"/>
      <c r="H134" s="69"/>
      <c r="I134" s="70"/>
      <c r="J134" s="70"/>
      <c r="K134" s="34" t="s">
        <v>65</v>
      </c>
      <c r="L134" s="77">
        <v>134</v>
      </c>
      <c r="M134" s="77"/>
      <c r="N134" s="72"/>
      <c r="O134" s="79" t="s">
        <v>176</v>
      </c>
      <c r="P134" s="81">
        <v>43678.92487268519</v>
      </c>
      <c r="Q134" s="79" t="s">
        <v>372</v>
      </c>
      <c r="R134" s="79"/>
      <c r="S134" s="79"/>
      <c r="T134" s="79" t="s">
        <v>517</v>
      </c>
      <c r="U134" s="79"/>
      <c r="V134" s="83" t="s">
        <v>607</v>
      </c>
      <c r="W134" s="81">
        <v>43678.92487268519</v>
      </c>
      <c r="X134" s="83" t="s">
        <v>723</v>
      </c>
      <c r="Y134" s="79"/>
      <c r="Z134" s="79"/>
      <c r="AA134" s="85" t="s">
        <v>845</v>
      </c>
      <c r="AB134" s="79"/>
      <c r="AC134" s="79" t="b">
        <v>0</v>
      </c>
      <c r="AD134" s="79">
        <v>0</v>
      </c>
      <c r="AE134" s="85" t="s">
        <v>866</v>
      </c>
      <c r="AF134" s="79" t="b">
        <v>0</v>
      </c>
      <c r="AG134" s="79" t="s">
        <v>871</v>
      </c>
      <c r="AH134" s="79"/>
      <c r="AI134" s="85" t="s">
        <v>866</v>
      </c>
      <c r="AJ134" s="79" t="b">
        <v>0</v>
      </c>
      <c r="AK134" s="79">
        <v>2</v>
      </c>
      <c r="AL134" s="85" t="s">
        <v>844</v>
      </c>
      <c r="AM134" s="79" t="s">
        <v>881</v>
      </c>
      <c r="AN134" s="79" t="b">
        <v>0</v>
      </c>
      <c r="AO134" s="85" t="s">
        <v>844</v>
      </c>
      <c r="AP134" s="79" t="s">
        <v>176</v>
      </c>
      <c r="AQ134" s="79">
        <v>0</v>
      </c>
      <c r="AR134" s="79">
        <v>0</v>
      </c>
      <c r="AS134" s="79"/>
      <c r="AT134" s="79"/>
      <c r="AU134" s="79"/>
      <c r="AV134" s="79"/>
      <c r="AW134" s="79"/>
      <c r="AX134" s="79"/>
      <c r="AY134" s="79"/>
      <c r="AZ134" s="79"/>
      <c r="BA134">
        <v>8</v>
      </c>
      <c r="BB134" s="78" t="str">
        <f>REPLACE(INDEX(GroupVertices[Group],MATCH(Edges[[#This Row],[Vertex 1]],GroupVertices[Vertex],0)),1,1,"")</f>
        <v>5</v>
      </c>
      <c r="BC134" s="78" t="str">
        <f>REPLACE(INDEX(GroupVertices[Group],MATCH(Edges[[#This Row],[Vertex 2]],GroupVertices[Vertex],0)),1,1,"")</f>
        <v>5</v>
      </c>
      <c r="BD134" s="48">
        <v>1</v>
      </c>
      <c r="BE134" s="49">
        <v>4.545454545454546</v>
      </c>
      <c r="BF134" s="48">
        <v>0</v>
      </c>
      <c r="BG134" s="49">
        <v>0</v>
      </c>
      <c r="BH134" s="48">
        <v>0</v>
      </c>
      <c r="BI134" s="49">
        <v>0</v>
      </c>
      <c r="BJ134" s="48">
        <v>21</v>
      </c>
      <c r="BK134" s="49">
        <v>95.45454545454545</v>
      </c>
      <c r="BL134" s="48">
        <v>22</v>
      </c>
    </row>
    <row r="135" spans="1:64" ht="15">
      <c r="A135" s="64" t="s">
        <v>282</v>
      </c>
      <c r="B135" s="64" t="s">
        <v>282</v>
      </c>
      <c r="C135" s="65" t="s">
        <v>2404</v>
      </c>
      <c r="D135" s="66">
        <v>10</v>
      </c>
      <c r="E135" s="67" t="s">
        <v>136</v>
      </c>
      <c r="F135" s="68">
        <v>12</v>
      </c>
      <c r="G135" s="65"/>
      <c r="H135" s="69"/>
      <c r="I135" s="70"/>
      <c r="J135" s="70"/>
      <c r="K135" s="34" t="s">
        <v>65</v>
      </c>
      <c r="L135" s="77">
        <v>135</v>
      </c>
      <c r="M135" s="77"/>
      <c r="N135" s="72"/>
      <c r="O135" s="79" t="s">
        <v>176</v>
      </c>
      <c r="P135" s="81">
        <v>43680.29765046296</v>
      </c>
      <c r="Q135" s="79" t="s">
        <v>367</v>
      </c>
      <c r="R135" s="79"/>
      <c r="S135" s="79"/>
      <c r="T135" s="79" t="s">
        <v>517</v>
      </c>
      <c r="U135" s="79"/>
      <c r="V135" s="83" t="s">
        <v>607</v>
      </c>
      <c r="W135" s="81">
        <v>43680.29765046296</v>
      </c>
      <c r="X135" s="83" t="s">
        <v>724</v>
      </c>
      <c r="Y135" s="79"/>
      <c r="Z135" s="79"/>
      <c r="AA135" s="85" t="s">
        <v>846</v>
      </c>
      <c r="AB135" s="79"/>
      <c r="AC135" s="79" t="b">
        <v>0</v>
      </c>
      <c r="AD135" s="79">
        <v>0</v>
      </c>
      <c r="AE135" s="85" t="s">
        <v>866</v>
      </c>
      <c r="AF135" s="79" t="b">
        <v>0</v>
      </c>
      <c r="AG135" s="79" t="s">
        <v>871</v>
      </c>
      <c r="AH135" s="79"/>
      <c r="AI135" s="85" t="s">
        <v>866</v>
      </c>
      <c r="AJ135" s="79" t="b">
        <v>0</v>
      </c>
      <c r="AK135" s="79">
        <v>6</v>
      </c>
      <c r="AL135" s="85" t="s">
        <v>843</v>
      </c>
      <c r="AM135" s="79" t="s">
        <v>881</v>
      </c>
      <c r="AN135" s="79" t="b">
        <v>0</v>
      </c>
      <c r="AO135" s="85" t="s">
        <v>843</v>
      </c>
      <c r="AP135" s="79" t="s">
        <v>176</v>
      </c>
      <c r="AQ135" s="79">
        <v>0</v>
      </c>
      <c r="AR135" s="79">
        <v>0</v>
      </c>
      <c r="AS135" s="79"/>
      <c r="AT135" s="79"/>
      <c r="AU135" s="79"/>
      <c r="AV135" s="79"/>
      <c r="AW135" s="79"/>
      <c r="AX135" s="79"/>
      <c r="AY135" s="79"/>
      <c r="AZ135" s="79"/>
      <c r="BA135">
        <v>8</v>
      </c>
      <c r="BB135" s="78" t="str">
        <f>REPLACE(INDEX(GroupVertices[Group],MATCH(Edges[[#This Row],[Vertex 1]],GroupVertices[Vertex],0)),1,1,"")</f>
        <v>5</v>
      </c>
      <c r="BC135" s="78" t="str">
        <f>REPLACE(INDEX(GroupVertices[Group],MATCH(Edges[[#This Row],[Vertex 2]],GroupVertices[Vertex],0)),1,1,"")</f>
        <v>5</v>
      </c>
      <c r="BD135" s="48">
        <v>1</v>
      </c>
      <c r="BE135" s="49">
        <v>4.166666666666667</v>
      </c>
      <c r="BF135" s="48">
        <v>0</v>
      </c>
      <c r="BG135" s="49">
        <v>0</v>
      </c>
      <c r="BH135" s="48">
        <v>0</v>
      </c>
      <c r="BI135" s="49">
        <v>0</v>
      </c>
      <c r="BJ135" s="48">
        <v>23</v>
      </c>
      <c r="BK135" s="49">
        <v>95.83333333333333</v>
      </c>
      <c r="BL135" s="48">
        <v>24</v>
      </c>
    </row>
    <row r="136" spans="1:64" ht="15">
      <c r="A136" s="64" t="s">
        <v>283</v>
      </c>
      <c r="B136" s="64" t="s">
        <v>297</v>
      </c>
      <c r="C136" s="65" t="s">
        <v>2403</v>
      </c>
      <c r="D136" s="66">
        <v>3</v>
      </c>
      <c r="E136" s="67" t="s">
        <v>132</v>
      </c>
      <c r="F136" s="68">
        <v>35</v>
      </c>
      <c r="G136" s="65"/>
      <c r="H136" s="69"/>
      <c r="I136" s="70"/>
      <c r="J136" s="70"/>
      <c r="K136" s="34" t="s">
        <v>65</v>
      </c>
      <c r="L136" s="77">
        <v>136</v>
      </c>
      <c r="M136" s="77"/>
      <c r="N136" s="72"/>
      <c r="O136" s="79" t="s">
        <v>321</v>
      </c>
      <c r="P136" s="81">
        <v>43680.40329861111</v>
      </c>
      <c r="Q136" s="79" t="s">
        <v>349</v>
      </c>
      <c r="R136" s="83" t="s">
        <v>427</v>
      </c>
      <c r="S136" s="79" t="s">
        <v>476</v>
      </c>
      <c r="T136" s="79" t="s">
        <v>506</v>
      </c>
      <c r="U136" s="79"/>
      <c r="V136" s="83" t="s">
        <v>608</v>
      </c>
      <c r="W136" s="81">
        <v>43680.40329861111</v>
      </c>
      <c r="X136" s="83" t="s">
        <v>725</v>
      </c>
      <c r="Y136" s="79"/>
      <c r="Z136" s="79"/>
      <c r="AA136" s="85" t="s">
        <v>847</v>
      </c>
      <c r="AB136" s="79"/>
      <c r="AC136" s="79" t="b">
        <v>0</v>
      </c>
      <c r="AD136" s="79">
        <v>0</v>
      </c>
      <c r="AE136" s="85" t="s">
        <v>866</v>
      </c>
      <c r="AF136" s="79" t="b">
        <v>0</v>
      </c>
      <c r="AG136" s="79" t="s">
        <v>871</v>
      </c>
      <c r="AH136" s="79"/>
      <c r="AI136" s="85" t="s">
        <v>866</v>
      </c>
      <c r="AJ136" s="79" t="b">
        <v>0</v>
      </c>
      <c r="AK136" s="79">
        <v>10</v>
      </c>
      <c r="AL136" s="85" t="s">
        <v>861</v>
      </c>
      <c r="AM136" s="79" t="s">
        <v>881</v>
      </c>
      <c r="AN136" s="79" t="b">
        <v>0</v>
      </c>
      <c r="AO136" s="85" t="s">
        <v>861</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1</v>
      </c>
      <c r="BE136" s="49">
        <v>8.333333333333334</v>
      </c>
      <c r="BF136" s="48">
        <v>0</v>
      </c>
      <c r="BG136" s="49">
        <v>0</v>
      </c>
      <c r="BH136" s="48">
        <v>0</v>
      </c>
      <c r="BI136" s="49">
        <v>0</v>
      </c>
      <c r="BJ136" s="48">
        <v>11</v>
      </c>
      <c r="BK136" s="49">
        <v>91.66666666666667</v>
      </c>
      <c r="BL136" s="48">
        <v>12</v>
      </c>
    </row>
    <row r="137" spans="1:64" ht="15">
      <c r="A137" s="64" t="s">
        <v>284</v>
      </c>
      <c r="B137" s="64" t="s">
        <v>284</v>
      </c>
      <c r="C137" s="65" t="s">
        <v>2403</v>
      </c>
      <c r="D137" s="66">
        <v>3</v>
      </c>
      <c r="E137" s="67" t="s">
        <v>132</v>
      </c>
      <c r="F137" s="68">
        <v>35</v>
      </c>
      <c r="G137" s="65"/>
      <c r="H137" s="69"/>
      <c r="I137" s="70"/>
      <c r="J137" s="70"/>
      <c r="K137" s="34" t="s">
        <v>65</v>
      </c>
      <c r="L137" s="77">
        <v>137</v>
      </c>
      <c r="M137" s="77"/>
      <c r="N137" s="72"/>
      <c r="O137" s="79" t="s">
        <v>176</v>
      </c>
      <c r="P137" s="81">
        <v>43677.84722222222</v>
      </c>
      <c r="Q137" s="79" t="s">
        <v>405</v>
      </c>
      <c r="R137" s="83" t="s">
        <v>465</v>
      </c>
      <c r="S137" s="79" t="s">
        <v>467</v>
      </c>
      <c r="T137" s="79" t="s">
        <v>491</v>
      </c>
      <c r="U137" s="79"/>
      <c r="V137" s="83" t="s">
        <v>609</v>
      </c>
      <c r="W137" s="81">
        <v>43677.84722222222</v>
      </c>
      <c r="X137" s="83" t="s">
        <v>726</v>
      </c>
      <c r="Y137" s="79"/>
      <c r="Z137" s="79"/>
      <c r="AA137" s="85" t="s">
        <v>848</v>
      </c>
      <c r="AB137" s="79"/>
      <c r="AC137" s="79" t="b">
        <v>0</v>
      </c>
      <c r="AD137" s="79">
        <v>0</v>
      </c>
      <c r="AE137" s="85" t="s">
        <v>866</v>
      </c>
      <c r="AF137" s="79" t="b">
        <v>0</v>
      </c>
      <c r="AG137" s="79" t="s">
        <v>871</v>
      </c>
      <c r="AH137" s="79"/>
      <c r="AI137" s="85" t="s">
        <v>866</v>
      </c>
      <c r="AJ137" s="79" t="b">
        <v>0</v>
      </c>
      <c r="AK137" s="79">
        <v>0</v>
      </c>
      <c r="AL137" s="85" t="s">
        <v>866</v>
      </c>
      <c r="AM137" s="79" t="s">
        <v>882</v>
      </c>
      <c r="AN137" s="79" t="b">
        <v>1</v>
      </c>
      <c r="AO137" s="85" t="s">
        <v>848</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3</v>
      </c>
      <c r="BD137" s="48">
        <v>1</v>
      </c>
      <c r="BE137" s="49">
        <v>5.882352941176471</v>
      </c>
      <c r="BF137" s="48">
        <v>1</v>
      </c>
      <c r="BG137" s="49">
        <v>5.882352941176471</v>
      </c>
      <c r="BH137" s="48">
        <v>0</v>
      </c>
      <c r="BI137" s="49">
        <v>0</v>
      </c>
      <c r="BJ137" s="48">
        <v>15</v>
      </c>
      <c r="BK137" s="49">
        <v>88.23529411764706</v>
      </c>
      <c r="BL137" s="48">
        <v>17</v>
      </c>
    </row>
    <row r="138" spans="1:64" ht="15">
      <c r="A138" s="64" t="s">
        <v>285</v>
      </c>
      <c r="B138" s="64" t="s">
        <v>284</v>
      </c>
      <c r="C138" s="65" t="s">
        <v>2403</v>
      </c>
      <c r="D138" s="66">
        <v>3</v>
      </c>
      <c r="E138" s="67" t="s">
        <v>132</v>
      </c>
      <c r="F138" s="68">
        <v>35</v>
      </c>
      <c r="G138" s="65"/>
      <c r="H138" s="69"/>
      <c r="I138" s="70"/>
      <c r="J138" s="70"/>
      <c r="K138" s="34" t="s">
        <v>65</v>
      </c>
      <c r="L138" s="77">
        <v>138</v>
      </c>
      <c r="M138" s="77"/>
      <c r="N138" s="72"/>
      <c r="O138" s="79" t="s">
        <v>321</v>
      </c>
      <c r="P138" s="81">
        <v>43680.847349537034</v>
      </c>
      <c r="Q138" s="79" t="s">
        <v>373</v>
      </c>
      <c r="R138" s="79"/>
      <c r="S138" s="79"/>
      <c r="T138" s="79" t="s">
        <v>491</v>
      </c>
      <c r="U138" s="79"/>
      <c r="V138" s="83" t="s">
        <v>610</v>
      </c>
      <c r="W138" s="81">
        <v>43680.847349537034</v>
      </c>
      <c r="X138" s="83" t="s">
        <v>727</v>
      </c>
      <c r="Y138" s="79"/>
      <c r="Z138" s="79"/>
      <c r="AA138" s="85" t="s">
        <v>849</v>
      </c>
      <c r="AB138" s="79"/>
      <c r="AC138" s="79" t="b">
        <v>0</v>
      </c>
      <c r="AD138" s="79">
        <v>0</v>
      </c>
      <c r="AE138" s="85" t="s">
        <v>866</v>
      </c>
      <c r="AF138" s="79" t="b">
        <v>0</v>
      </c>
      <c r="AG138" s="79" t="s">
        <v>871</v>
      </c>
      <c r="AH138" s="79"/>
      <c r="AI138" s="85" t="s">
        <v>866</v>
      </c>
      <c r="AJ138" s="79" t="b">
        <v>0</v>
      </c>
      <c r="AK138" s="79">
        <v>9</v>
      </c>
      <c r="AL138" s="85" t="s">
        <v>848</v>
      </c>
      <c r="AM138" s="79" t="s">
        <v>878</v>
      </c>
      <c r="AN138" s="79" t="b">
        <v>0</v>
      </c>
      <c r="AO138" s="85" t="s">
        <v>848</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v>1</v>
      </c>
      <c r="BE138" s="49">
        <v>5</v>
      </c>
      <c r="BF138" s="48">
        <v>1</v>
      </c>
      <c r="BG138" s="49">
        <v>5</v>
      </c>
      <c r="BH138" s="48">
        <v>0</v>
      </c>
      <c r="BI138" s="49">
        <v>0</v>
      </c>
      <c r="BJ138" s="48">
        <v>18</v>
      </c>
      <c r="BK138" s="49">
        <v>90</v>
      </c>
      <c r="BL138" s="48">
        <v>20</v>
      </c>
    </row>
    <row r="139" spans="1:64" ht="15">
      <c r="A139" s="64" t="s">
        <v>286</v>
      </c>
      <c r="B139" s="64" t="s">
        <v>297</v>
      </c>
      <c r="C139" s="65" t="s">
        <v>2403</v>
      </c>
      <c r="D139" s="66">
        <v>3</v>
      </c>
      <c r="E139" s="67" t="s">
        <v>132</v>
      </c>
      <c r="F139" s="68">
        <v>35</v>
      </c>
      <c r="G139" s="65"/>
      <c r="H139" s="69"/>
      <c r="I139" s="70"/>
      <c r="J139" s="70"/>
      <c r="K139" s="34" t="s">
        <v>65</v>
      </c>
      <c r="L139" s="77">
        <v>139</v>
      </c>
      <c r="M139" s="77"/>
      <c r="N139" s="72"/>
      <c r="O139" s="79" t="s">
        <v>321</v>
      </c>
      <c r="P139" s="81">
        <v>43680.896145833336</v>
      </c>
      <c r="Q139" s="79" t="s">
        <v>349</v>
      </c>
      <c r="R139" s="83" t="s">
        <v>427</v>
      </c>
      <c r="S139" s="79" t="s">
        <v>476</v>
      </c>
      <c r="T139" s="79" t="s">
        <v>506</v>
      </c>
      <c r="U139" s="79"/>
      <c r="V139" s="83" t="s">
        <v>566</v>
      </c>
      <c r="W139" s="81">
        <v>43680.896145833336</v>
      </c>
      <c r="X139" s="83" t="s">
        <v>728</v>
      </c>
      <c r="Y139" s="79"/>
      <c r="Z139" s="79"/>
      <c r="AA139" s="85" t="s">
        <v>850</v>
      </c>
      <c r="AB139" s="79"/>
      <c r="AC139" s="79" t="b">
        <v>0</v>
      </c>
      <c r="AD139" s="79">
        <v>0</v>
      </c>
      <c r="AE139" s="85" t="s">
        <v>866</v>
      </c>
      <c r="AF139" s="79" t="b">
        <v>0</v>
      </c>
      <c r="AG139" s="79" t="s">
        <v>871</v>
      </c>
      <c r="AH139" s="79"/>
      <c r="AI139" s="85" t="s">
        <v>866</v>
      </c>
      <c r="AJ139" s="79" t="b">
        <v>0</v>
      </c>
      <c r="AK139" s="79">
        <v>19</v>
      </c>
      <c r="AL139" s="85" t="s">
        <v>861</v>
      </c>
      <c r="AM139" s="79" t="s">
        <v>881</v>
      </c>
      <c r="AN139" s="79" t="b">
        <v>0</v>
      </c>
      <c r="AO139" s="85" t="s">
        <v>861</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1</v>
      </c>
      <c r="BE139" s="49">
        <v>8.333333333333334</v>
      </c>
      <c r="BF139" s="48">
        <v>0</v>
      </c>
      <c r="BG139" s="49">
        <v>0</v>
      </c>
      <c r="BH139" s="48">
        <v>0</v>
      </c>
      <c r="BI139" s="49">
        <v>0</v>
      </c>
      <c r="BJ139" s="48">
        <v>11</v>
      </c>
      <c r="BK139" s="49">
        <v>91.66666666666667</v>
      </c>
      <c r="BL139" s="48">
        <v>12</v>
      </c>
    </row>
    <row r="140" spans="1:64" ht="15">
      <c r="A140" s="64" t="s">
        <v>287</v>
      </c>
      <c r="B140" s="64" t="s">
        <v>287</v>
      </c>
      <c r="C140" s="65" t="s">
        <v>2403</v>
      </c>
      <c r="D140" s="66">
        <v>3</v>
      </c>
      <c r="E140" s="67" t="s">
        <v>132</v>
      </c>
      <c r="F140" s="68">
        <v>35</v>
      </c>
      <c r="G140" s="65"/>
      <c r="H140" s="69"/>
      <c r="I140" s="70"/>
      <c r="J140" s="70"/>
      <c r="K140" s="34" t="s">
        <v>65</v>
      </c>
      <c r="L140" s="77">
        <v>140</v>
      </c>
      <c r="M140" s="77"/>
      <c r="N140" s="72"/>
      <c r="O140" s="79" t="s">
        <v>176</v>
      </c>
      <c r="P140" s="81">
        <v>43681.00945601852</v>
      </c>
      <c r="Q140" s="79" t="s">
        <v>406</v>
      </c>
      <c r="R140" s="79"/>
      <c r="S140" s="79"/>
      <c r="T140" s="79" t="s">
        <v>491</v>
      </c>
      <c r="U140" s="83" t="s">
        <v>544</v>
      </c>
      <c r="V140" s="83" t="s">
        <v>544</v>
      </c>
      <c r="W140" s="81">
        <v>43681.00945601852</v>
      </c>
      <c r="X140" s="83" t="s">
        <v>729</v>
      </c>
      <c r="Y140" s="79"/>
      <c r="Z140" s="79"/>
      <c r="AA140" s="85" t="s">
        <v>851</v>
      </c>
      <c r="AB140" s="79"/>
      <c r="AC140" s="79" t="b">
        <v>0</v>
      </c>
      <c r="AD140" s="79">
        <v>0</v>
      </c>
      <c r="AE140" s="85" t="s">
        <v>866</v>
      </c>
      <c r="AF140" s="79" t="b">
        <v>0</v>
      </c>
      <c r="AG140" s="79" t="s">
        <v>871</v>
      </c>
      <c r="AH140" s="79"/>
      <c r="AI140" s="85" t="s">
        <v>866</v>
      </c>
      <c r="AJ140" s="79" t="b">
        <v>0</v>
      </c>
      <c r="AK140" s="79">
        <v>0</v>
      </c>
      <c r="AL140" s="85" t="s">
        <v>866</v>
      </c>
      <c r="AM140" s="79" t="s">
        <v>879</v>
      </c>
      <c r="AN140" s="79" t="b">
        <v>0</v>
      </c>
      <c r="AO140" s="85" t="s">
        <v>851</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2</v>
      </c>
      <c r="BC140" s="78" t="str">
        <f>REPLACE(INDEX(GroupVertices[Group],MATCH(Edges[[#This Row],[Vertex 2]],GroupVertices[Vertex],0)),1,1,"")</f>
        <v>2</v>
      </c>
      <c r="BD140" s="48">
        <v>0</v>
      </c>
      <c r="BE140" s="49">
        <v>0</v>
      </c>
      <c r="BF140" s="48">
        <v>0</v>
      </c>
      <c r="BG140" s="49">
        <v>0</v>
      </c>
      <c r="BH140" s="48">
        <v>0</v>
      </c>
      <c r="BI140" s="49">
        <v>0</v>
      </c>
      <c r="BJ140" s="48">
        <v>4</v>
      </c>
      <c r="BK140" s="49">
        <v>100</v>
      </c>
      <c r="BL140" s="48">
        <v>4</v>
      </c>
    </row>
    <row r="141" spans="1:64" ht="15">
      <c r="A141" s="64" t="s">
        <v>288</v>
      </c>
      <c r="B141" s="64" t="s">
        <v>297</v>
      </c>
      <c r="C141" s="65" t="s">
        <v>2403</v>
      </c>
      <c r="D141" s="66">
        <v>3</v>
      </c>
      <c r="E141" s="67" t="s">
        <v>132</v>
      </c>
      <c r="F141" s="68">
        <v>35</v>
      </c>
      <c r="G141" s="65"/>
      <c r="H141" s="69"/>
      <c r="I141" s="70"/>
      <c r="J141" s="70"/>
      <c r="K141" s="34" t="s">
        <v>65</v>
      </c>
      <c r="L141" s="77">
        <v>141</v>
      </c>
      <c r="M141" s="77"/>
      <c r="N141" s="72"/>
      <c r="O141" s="79" t="s">
        <v>321</v>
      </c>
      <c r="P141" s="81">
        <v>43681.03055555555</v>
      </c>
      <c r="Q141" s="79" t="s">
        <v>349</v>
      </c>
      <c r="R141" s="83" t="s">
        <v>427</v>
      </c>
      <c r="S141" s="79" t="s">
        <v>476</v>
      </c>
      <c r="T141" s="79" t="s">
        <v>506</v>
      </c>
      <c r="U141" s="79"/>
      <c r="V141" s="83" t="s">
        <v>611</v>
      </c>
      <c r="W141" s="81">
        <v>43681.03055555555</v>
      </c>
      <c r="X141" s="83" t="s">
        <v>730</v>
      </c>
      <c r="Y141" s="79"/>
      <c r="Z141" s="79"/>
      <c r="AA141" s="85" t="s">
        <v>852</v>
      </c>
      <c r="AB141" s="79"/>
      <c r="AC141" s="79" t="b">
        <v>0</v>
      </c>
      <c r="AD141" s="79">
        <v>0</v>
      </c>
      <c r="AE141" s="85" t="s">
        <v>866</v>
      </c>
      <c r="AF141" s="79" t="b">
        <v>0</v>
      </c>
      <c r="AG141" s="79" t="s">
        <v>871</v>
      </c>
      <c r="AH141" s="79"/>
      <c r="AI141" s="85" t="s">
        <v>866</v>
      </c>
      <c r="AJ141" s="79" t="b">
        <v>0</v>
      </c>
      <c r="AK141" s="79">
        <v>19</v>
      </c>
      <c r="AL141" s="85" t="s">
        <v>861</v>
      </c>
      <c r="AM141" s="79" t="s">
        <v>881</v>
      </c>
      <c r="AN141" s="79" t="b">
        <v>0</v>
      </c>
      <c r="AO141" s="85" t="s">
        <v>861</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1</v>
      </c>
      <c r="BE141" s="49">
        <v>8.333333333333334</v>
      </c>
      <c r="BF141" s="48">
        <v>0</v>
      </c>
      <c r="BG141" s="49">
        <v>0</v>
      </c>
      <c r="BH141" s="48">
        <v>0</v>
      </c>
      <c r="BI141" s="49">
        <v>0</v>
      </c>
      <c r="BJ141" s="48">
        <v>11</v>
      </c>
      <c r="BK141" s="49">
        <v>91.66666666666667</v>
      </c>
      <c r="BL141" s="48">
        <v>12</v>
      </c>
    </row>
    <row r="142" spans="1:64" ht="15">
      <c r="A142" s="64" t="s">
        <v>289</v>
      </c>
      <c r="B142" s="64" t="s">
        <v>297</v>
      </c>
      <c r="C142" s="65" t="s">
        <v>2403</v>
      </c>
      <c r="D142" s="66">
        <v>3</v>
      </c>
      <c r="E142" s="67" t="s">
        <v>132</v>
      </c>
      <c r="F142" s="68">
        <v>35</v>
      </c>
      <c r="G142" s="65"/>
      <c r="H142" s="69"/>
      <c r="I142" s="70"/>
      <c r="J142" s="70"/>
      <c r="K142" s="34" t="s">
        <v>65</v>
      </c>
      <c r="L142" s="77">
        <v>142</v>
      </c>
      <c r="M142" s="77"/>
      <c r="N142" s="72"/>
      <c r="O142" s="79" t="s">
        <v>321</v>
      </c>
      <c r="P142" s="81">
        <v>43681.08076388889</v>
      </c>
      <c r="Q142" s="79" t="s">
        <v>349</v>
      </c>
      <c r="R142" s="83" t="s">
        <v>427</v>
      </c>
      <c r="S142" s="79" t="s">
        <v>476</v>
      </c>
      <c r="T142" s="79" t="s">
        <v>506</v>
      </c>
      <c r="U142" s="79"/>
      <c r="V142" s="83" t="s">
        <v>612</v>
      </c>
      <c r="W142" s="81">
        <v>43681.08076388889</v>
      </c>
      <c r="X142" s="83" t="s">
        <v>731</v>
      </c>
      <c r="Y142" s="79"/>
      <c r="Z142" s="79"/>
      <c r="AA142" s="85" t="s">
        <v>853</v>
      </c>
      <c r="AB142" s="79"/>
      <c r="AC142" s="79" t="b">
        <v>0</v>
      </c>
      <c r="AD142" s="79">
        <v>0</v>
      </c>
      <c r="AE142" s="85" t="s">
        <v>866</v>
      </c>
      <c r="AF142" s="79" t="b">
        <v>0</v>
      </c>
      <c r="AG142" s="79" t="s">
        <v>871</v>
      </c>
      <c r="AH142" s="79"/>
      <c r="AI142" s="85" t="s">
        <v>866</v>
      </c>
      <c r="AJ142" s="79" t="b">
        <v>0</v>
      </c>
      <c r="AK142" s="79">
        <v>19</v>
      </c>
      <c r="AL142" s="85" t="s">
        <v>861</v>
      </c>
      <c r="AM142" s="79" t="s">
        <v>881</v>
      </c>
      <c r="AN142" s="79" t="b">
        <v>0</v>
      </c>
      <c r="AO142" s="85" t="s">
        <v>861</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1</v>
      </c>
      <c r="BE142" s="49">
        <v>8.333333333333334</v>
      </c>
      <c r="BF142" s="48">
        <v>0</v>
      </c>
      <c r="BG142" s="49">
        <v>0</v>
      </c>
      <c r="BH142" s="48">
        <v>0</v>
      </c>
      <c r="BI142" s="49">
        <v>0</v>
      </c>
      <c r="BJ142" s="48">
        <v>11</v>
      </c>
      <c r="BK142" s="49">
        <v>91.66666666666667</v>
      </c>
      <c r="BL142" s="48">
        <v>12</v>
      </c>
    </row>
    <row r="143" spans="1:64" ht="15">
      <c r="A143" s="64" t="s">
        <v>290</v>
      </c>
      <c r="B143" s="64" t="s">
        <v>297</v>
      </c>
      <c r="C143" s="65" t="s">
        <v>2403</v>
      </c>
      <c r="D143" s="66">
        <v>3</v>
      </c>
      <c r="E143" s="67" t="s">
        <v>132</v>
      </c>
      <c r="F143" s="68">
        <v>35</v>
      </c>
      <c r="G143" s="65"/>
      <c r="H143" s="69"/>
      <c r="I143" s="70"/>
      <c r="J143" s="70"/>
      <c r="K143" s="34" t="s">
        <v>65</v>
      </c>
      <c r="L143" s="77">
        <v>143</v>
      </c>
      <c r="M143" s="77"/>
      <c r="N143" s="72"/>
      <c r="O143" s="79" t="s">
        <v>321</v>
      </c>
      <c r="P143" s="81">
        <v>43681.10202546296</v>
      </c>
      <c r="Q143" s="79" t="s">
        <v>349</v>
      </c>
      <c r="R143" s="83" t="s">
        <v>427</v>
      </c>
      <c r="S143" s="79" t="s">
        <v>476</v>
      </c>
      <c r="T143" s="79" t="s">
        <v>506</v>
      </c>
      <c r="U143" s="79"/>
      <c r="V143" s="83" t="s">
        <v>613</v>
      </c>
      <c r="W143" s="81">
        <v>43681.10202546296</v>
      </c>
      <c r="X143" s="83" t="s">
        <v>732</v>
      </c>
      <c r="Y143" s="79"/>
      <c r="Z143" s="79"/>
      <c r="AA143" s="85" t="s">
        <v>854</v>
      </c>
      <c r="AB143" s="79"/>
      <c r="AC143" s="79" t="b">
        <v>0</v>
      </c>
      <c r="AD143" s="79">
        <v>0</v>
      </c>
      <c r="AE143" s="85" t="s">
        <v>866</v>
      </c>
      <c r="AF143" s="79" t="b">
        <v>0</v>
      </c>
      <c r="AG143" s="79" t="s">
        <v>871</v>
      </c>
      <c r="AH143" s="79"/>
      <c r="AI143" s="85" t="s">
        <v>866</v>
      </c>
      <c r="AJ143" s="79" t="b">
        <v>0</v>
      </c>
      <c r="AK143" s="79">
        <v>19</v>
      </c>
      <c r="AL143" s="85" t="s">
        <v>861</v>
      </c>
      <c r="AM143" s="79" t="s">
        <v>881</v>
      </c>
      <c r="AN143" s="79" t="b">
        <v>0</v>
      </c>
      <c r="AO143" s="85" t="s">
        <v>861</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1</v>
      </c>
      <c r="BE143" s="49">
        <v>8.333333333333334</v>
      </c>
      <c r="BF143" s="48">
        <v>0</v>
      </c>
      <c r="BG143" s="49">
        <v>0</v>
      </c>
      <c r="BH143" s="48">
        <v>0</v>
      </c>
      <c r="BI143" s="49">
        <v>0</v>
      </c>
      <c r="BJ143" s="48">
        <v>11</v>
      </c>
      <c r="BK143" s="49">
        <v>91.66666666666667</v>
      </c>
      <c r="BL143" s="48">
        <v>12</v>
      </c>
    </row>
    <row r="144" spans="1:64" ht="15">
      <c r="A144" s="64" t="s">
        <v>291</v>
      </c>
      <c r="B144" s="64" t="s">
        <v>297</v>
      </c>
      <c r="C144" s="65" t="s">
        <v>2403</v>
      </c>
      <c r="D144" s="66">
        <v>3</v>
      </c>
      <c r="E144" s="67" t="s">
        <v>132</v>
      </c>
      <c r="F144" s="68">
        <v>35</v>
      </c>
      <c r="G144" s="65"/>
      <c r="H144" s="69"/>
      <c r="I144" s="70"/>
      <c r="J144" s="70"/>
      <c r="K144" s="34" t="s">
        <v>65</v>
      </c>
      <c r="L144" s="77">
        <v>144</v>
      </c>
      <c r="M144" s="77"/>
      <c r="N144" s="72"/>
      <c r="O144" s="79" t="s">
        <v>321</v>
      </c>
      <c r="P144" s="81">
        <v>43681.152766203704</v>
      </c>
      <c r="Q144" s="79" t="s">
        <v>349</v>
      </c>
      <c r="R144" s="83" t="s">
        <v>427</v>
      </c>
      <c r="S144" s="79" t="s">
        <v>476</v>
      </c>
      <c r="T144" s="79" t="s">
        <v>506</v>
      </c>
      <c r="U144" s="79"/>
      <c r="V144" s="83" t="s">
        <v>566</v>
      </c>
      <c r="W144" s="81">
        <v>43681.152766203704</v>
      </c>
      <c r="X144" s="83" t="s">
        <v>733</v>
      </c>
      <c r="Y144" s="79"/>
      <c r="Z144" s="79"/>
      <c r="AA144" s="85" t="s">
        <v>855</v>
      </c>
      <c r="AB144" s="79"/>
      <c r="AC144" s="79" t="b">
        <v>0</v>
      </c>
      <c r="AD144" s="79">
        <v>0</v>
      </c>
      <c r="AE144" s="85" t="s">
        <v>866</v>
      </c>
      <c r="AF144" s="79" t="b">
        <v>0</v>
      </c>
      <c r="AG144" s="79" t="s">
        <v>871</v>
      </c>
      <c r="AH144" s="79"/>
      <c r="AI144" s="85" t="s">
        <v>866</v>
      </c>
      <c r="AJ144" s="79" t="b">
        <v>0</v>
      </c>
      <c r="AK144" s="79">
        <v>19</v>
      </c>
      <c r="AL144" s="85" t="s">
        <v>861</v>
      </c>
      <c r="AM144" s="79" t="s">
        <v>881</v>
      </c>
      <c r="AN144" s="79" t="b">
        <v>0</v>
      </c>
      <c r="AO144" s="85" t="s">
        <v>861</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1</v>
      </c>
      <c r="BE144" s="49">
        <v>8.333333333333334</v>
      </c>
      <c r="BF144" s="48">
        <v>0</v>
      </c>
      <c r="BG144" s="49">
        <v>0</v>
      </c>
      <c r="BH144" s="48">
        <v>0</v>
      </c>
      <c r="BI144" s="49">
        <v>0</v>
      </c>
      <c r="BJ144" s="48">
        <v>11</v>
      </c>
      <c r="BK144" s="49">
        <v>91.66666666666667</v>
      </c>
      <c r="BL144" s="48">
        <v>12</v>
      </c>
    </row>
    <row r="145" spans="1:64" ht="15">
      <c r="A145" s="64" t="s">
        <v>292</v>
      </c>
      <c r="B145" s="64" t="s">
        <v>297</v>
      </c>
      <c r="C145" s="65" t="s">
        <v>2403</v>
      </c>
      <c r="D145" s="66">
        <v>3</v>
      </c>
      <c r="E145" s="67" t="s">
        <v>132</v>
      </c>
      <c r="F145" s="68">
        <v>35</v>
      </c>
      <c r="G145" s="65"/>
      <c r="H145" s="69"/>
      <c r="I145" s="70"/>
      <c r="J145" s="70"/>
      <c r="K145" s="34" t="s">
        <v>65</v>
      </c>
      <c r="L145" s="77">
        <v>145</v>
      </c>
      <c r="M145" s="77"/>
      <c r="N145" s="72"/>
      <c r="O145" s="79" t="s">
        <v>321</v>
      </c>
      <c r="P145" s="81">
        <v>43681.190405092595</v>
      </c>
      <c r="Q145" s="79" t="s">
        <v>349</v>
      </c>
      <c r="R145" s="83" t="s">
        <v>427</v>
      </c>
      <c r="S145" s="79" t="s">
        <v>476</v>
      </c>
      <c r="T145" s="79" t="s">
        <v>506</v>
      </c>
      <c r="U145" s="79"/>
      <c r="V145" s="83" t="s">
        <v>614</v>
      </c>
      <c r="W145" s="81">
        <v>43681.190405092595</v>
      </c>
      <c r="X145" s="83" t="s">
        <v>734</v>
      </c>
      <c r="Y145" s="79"/>
      <c r="Z145" s="79"/>
      <c r="AA145" s="85" t="s">
        <v>856</v>
      </c>
      <c r="AB145" s="79"/>
      <c r="AC145" s="79" t="b">
        <v>0</v>
      </c>
      <c r="AD145" s="79">
        <v>0</v>
      </c>
      <c r="AE145" s="85" t="s">
        <v>866</v>
      </c>
      <c r="AF145" s="79" t="b">
        <v>0</v>
      </c>
      <c r="AG145" s="79" t="s">
        <v>871</v>
      </c>
      <c r="AH145" s="79"/>
      <c r="AI145" s="85" t="s">
        <v>866</v>
      </c>
      <c r="AJ145" s="79" t="b">
        <v>0</v>
      </c>
      <c r="AK145" s="79">
        <v>19</v>
      </c>
      <c r="AL145" s="85" t="s">
        <v>861</v>
      </c>
      <c r="AM145" s="79" t="s">
        <v>881</v>
      </c>
      <c r="AN145" s="79" t="b">
        <v>0</v>
      </c>
      <c r="AO145" s="85" t="s">
        <v>861</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1</v>
      </c>
      <c r="BE145" s="49">
        <v>8.333333333333334</v>
      </c>
      <c r="BF145" s="48">
        <v>0</v>
      </c>
      <c r="BG145" s="49">
        <v>0</v>
      </c>
      <c r="BH145" s="48">
        <v>0</v>
      </c>
      <c r="BI145" s="49">
        <v>0</v>
      </c>
      <c r="BJ145" s="48">
        <v>11</v>
      </c>
      <c r="BK145" s="49">
        <v>91.66666666666667</v>
      </c>
      <c r="BL145" s="48">
        <v>12</v>
      </c>
    </row>
    <row r="146" spans="1:64" ht="15">
      <c r="A146" s="64" t="s">
        <v>293</v>
      </c>
      <c r="B146" s="64" t="s">
        <v>297</v>
      </c>
      <c r="C146" s="65" t="s">
        <v>2403</v>
      </c>
      <c r="D146" s="66">
        <v>3</v>
      </c>
      <c r="E146" s="67" t="s">
        <v>132</v>
      </c>
      <c r="F146" s="68">
        <v>35</v>
      </c>
      <c r="G146" s="65"/>
      <c r="H146" s="69"/>
      <c r="I146" s="70"/>
      <c r="J146" s="70"/>
      <c r="K146" s="34" t="s">
        <v>65</v>
      </c>
      <c r="L146" s="77">
        <v>146</v>
      </c>
      <c r="M146" s="77"/>
      <c r="N146" s="72"/>
      <c r="O146" s="79" t="s">
        <v>321</v>
      </c>
      <c r="P146" s="81">
        <v>43681.19635416667</v>
      </c>
      <c r="Q146" s="79" t="s">
        <v>349</v>
      </c>
      <c r="R146" s="83" t="s">
        <v>427</v>
      </c>
      <c r="S146" s="79" t="s">
        <v>476</v>
      </c>
      <c r="T146" s="79" t="s">
        <v>506</v>
      </c>
      <c r="U146" s="79"/>
      <c r="V146" s="83" t="s">
        <v>566</v>
      </c>
      <c r="W146" s="81">
        <v>43681.19635416667</v>
      </c>
      <c r="X146" s="83" t="s">
        <v>735</v>
      </c>
      <c r="Y146" s="79"/>
      <c r="Z146" s="79"/>
      <c r="AA146" s="85" t="s">
        <v>857</v>
      </c>
      <c r="AB146" s="79"/>
      <c r="AC146" s="79" t="b">
        <v>0</v>
      </c>
      <c r="AD146" s="79">
        <v>0</v>
      </c>
      <c r="AE146" s="85" t="s">
        <v>866</v>
      </c>
      <c r="AF146" s="79" t="b">
        <v>0</v>
      </c>
      <c r="AG146" s="79" t="s">
        <v>871</v>
      </c>
      <c r="AH146" s="79"/>
      <c r="AI146" s="85" t="s">
        <v>866</v>
      </c>
      <c r="AJ146" s="79" t="b">
        <v>0</v>
      </c>
      <c r="AK146" s="79">
        <v>19</v>
      </c>
      <c r="AL146" s="85" t="s">
        <v>861</v>
      </c>
      <c r="AM146" s="79" t="s">
        <v>881</v>
      </c>
      <c r="AN146" s="79" t="b">
        <v>0</v>
      </c>
      <c r="AO146" s="85" t="s">
        <v>861</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1</v>
      </c>
      <c r="BE146" s="49">
        <v>8.333333333333334</v>
      </c>
      <c r="BF146" s="48">
        <v>0</v>
      </c>
      <c r="BG146" s="49">
        <v>0</v>
      </c>
      <c r="BH146" s="48">
        <v>0</v>
      </c>
      <c r="BI146" s="49">
        <v>0</v>
      </c>
      <c r="BJ146" s="48">
        <v>11</v>
      </c>
      <c r="BK146" s="49">
        <v>91.66666666666667</v>
      </c>
      <c r="BL146" s="48">
        <v>12</v>
      </c>
    </row>
    <row r="147" spans="1:64" ht="15">
      <c r="A147" s="64" t="s">
        <v>294</v>
      </c>
      <c r="B147" s="64" t="s">
        <v>297</v>
      </c>
      <c r="C147" s="65" t="s">
        <v>2403</v>
      </c>
      <c r="D147" s="66">
        <v>3</v>
      </c>
      <c r="E147" s="67" t="s">
        <v>132</v>
      </c>
      <c r="F147" s="68">
        <v>35</v>
      </c>
      <c r="G147" s="65"/>
      <c r="H147" s="69"/>
      <c r="I147" s="70"/>
      <c r="J147" s="70"/>
      <c r="K147" s="34" t="s">
        <v>65</v>
      </c>
      <c r="L147" s="77">
        <v>147</v>
      </c>
      <c r="M147" s="77"/>
      <c r="N147" s="72"/>
      <c r="O147" s="79" t="s">
        <v>321</v>
      </c>
      <c r="P147" s="81">
        <v>43681.28350694444</v>
      </c>
      <c r="Q147" s="79" t="s">
        <v>349</v>
      </c>
      <c r="R147" s="83" t="s">
        <v>427</v>
      </c>
      <c r="S147" s="79" t="s">
        <v>476</v>
      </c>
      <c r="T147" s="79" t="s">
        <v>506</v>
      </c>
      <c r="U147" s="79"/>
      <c r="V147" s="83" t="s">
        <v>566</v>
      </c>
      <c r="W147" s="81">
        <v>43681.28350694444</v>
      </c>
      <c r="X147" s="83" t="s">
        <v>736</v>
      </c>
      <c r="Y147" s="79"/>
      <c r="Z147" s="79"/>
      <c r="AA147" s="85" t="s">
        <v>858</v>
      </c>
      <c r="AB147" s="79"/>
      <c r="AC147" s="79" t="b">
        <v>0</v>
      </c>
      <c r="AD147" s="79">
        <v>0</v>
      </c>
      <c r="AE147" s="85" t="s">
        <v>866</v>
      </c>
      <c r="AF147" s="79" t="b">
        <v>0</v>
      </c>
      <c r="AG147" s="79" t="s">
        <v>871</v>
      </c>
      <c r="AH147" s="79"/>
      <c r="AI147" s="85" t="s">
        <v>866</v>
      </c>
      <c r="AJ147" s="79" t="b">
        <v>0</v>
      </c>
      <c r="AK147" s="79">
        <v>19</v>
      </c>
      <c r="AL147" s="85" t="s">
        <v>861</v>
      </c>
      <c r="AM147" s="79" t="s">
        <v>881</v>
      </c>
      <c r="AN147" s="79" t="b">
        <v>0</v>
      </c>
      <c r="AO147" s="85" t="s">
        <v>861</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1</v>
      </c>
      <c r="BE147" s="49">
        <v>8.333333333333334</v>
      </c>
      <c r="BF147" s="48">
        <v>0</v>
      </c>
      <c r="BG147" s="49">
        <v>0</v>
      </c>
      <c r="BH147" s="48">
        <v>0</v>
      </c>
      <c r="BI147" s="49">
        <v>0</v>
      </c>
      <c r="BJ147" s="48">
        <v>11</v>
      </c>
      <c r="BK147" s="49">
        <v>91.66666666666667</v>
      </c>
      <c r="BL147" s="48">
        <v>12</v>
      </c>
    </row>
    <row r="148" spans="1:64" ht="15">
      <c r="A148" s="64" t="s">
        <v>295</v>
      </c>
      <c r="B148" s="64" t="s">
        <v>297</v>
      </c>
      <c r="C148" s="65" t="s">
        <v>2403</v>
      </c>
      <c r="D148" s="66">
        <v>3</v>
      </c>
      <c r="E148" s="67" t="s">
        <v>132</v>
      </c>
      <c r="F148" s="68">
        <v>35</v>
      </c>
      <c r="G148" s="65"/>
      <c r="H148" s="69"/>
      <c r="I148" s="70"/>
      <c r="J148" s="70"/>
      <c r="K148" s="34" t="s">
        <v>65</v>
      </c>
      <c r="L148" s="77">
        <v>148</v>
      </c>
      <c r="M148" s="77"/>
      <c r="N148" s="72"/>
      <c r="O148" s="79" t="s">
        <v>321</v>
      </c>
      <c r="P148" s="81">
        <v>43681.28942129629</v>
      </c>
      <c r="Q148" s="79" t="s">
        <v>349</v>
      </c>
      <c r="R148" s="83" t="s">
        <v>427</v>
      </c>
      <c r="S148" s="79" t="s">
        <v>476</v>
      </c>
      <c r="T148" s="79" t="s">
        <v>506</v>
      </c>
      <c r="U148" s="79"/>
      <c r="V148" s="83" t="s">
        <v>615</v>
      </c>
      <c r="W148" s="81">
        <v>43681.28942129629</v>
      </c>
      <c r="X148" s="83" t="s">
        <v>737</v>
      </c>
      <c r="Y148" s="79"/>
      <c r="Z148" s="79"/>
      <c r="AA148" s="85" t="s">
        <v>859</v>
      </c>
      <c r="AB148" s="79"/>
      <c r="AC148" s="79" t="b">
        <v>0</v>
      </c>
      <c r="AD148" s="79">
        <v>0</v>
      </c>
      <c r="AE148" s="85" t="s">
        <v>866</v>
      </c>
      <c r="AF148" s="79" t="b">
        <v>0</v>
      </c>
      <c r="AG148" s="79" t="s">
        <v>871</v>
      </c>
      <c r="AH148" s="79"/>
      <c r="AI148" s="85" t="s">
        <v>866</v>
      </c>
      <c r="AJ148" s="79" t="b">
        <v>0</v>
      </c>
      <c r="AK148" s="79">
        <v>19</v>
      </c>
      <c r="AL148" s="85" t="s">
        <v>861</v>
      </c>
      <c r="AM148" s="79" t="s">
        <v>881</v>
      </c>
      <c r="AN148" s="79" t="b">
        <v>0</v>
      </c>
      <c r="AO148" s="85" t="s">
        <v>861</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1</v>
      </c>
      <c r="BE148" s="49">
        <v>8.333333333333334</v>
      </c>
      <c r="BF148" s="48">
        <v>0</v>
      </c>
      <c r="BG148" s="49">
        <v>0</v>
      </c>
      <c r="BH148" s="48">
        <v>0</v>
      </c>
      <c r="BI148" s="49">
        <v>0</v>
      </c>
      <c r="BJ148" s="48">
        <v>11</v>
      </c>
      <c r="BK148" s="49">
        <v>91.66666666666667</v>
      </c>
      <c r="BL148" s="48">
        <v>12</v>
      </c>
    </row>
    <row r="149" spans="1:64" ht="15">
      <c r="A149" s="64" t="s">
        <v>296</v>
      </c>
      <c r="B149" s="64" t="s">
        <v>297</v>
      </c>
      <c r="C149" s="65" t="s">
        <v>2403</v>
      </c>
      <c r="D149" s="66">
        <v>3</v>
      </c>
      <c r="E149" s="67" t="s">
        <v>132</v>
      </c>
      <c r="F149" s="68">
        <v>35</v>
      </c>
      <c r="G149" s="65"/>
      <c r="H149" s="69"/>
      <c r="I149" s="70"/>
      <c r="J149" s="70"/>
      <c r="K149" s="34" t="s">
        <v>65</v>
      </c>
      <c r="L149" s="77">
        <v>149</v>
      </c>
      <c r="M149" s="77"/>
      <c r="N149" s="72"/>
      <c r="O149" s="79" t="s">
        <v>321</v>
      </c>
      <c r="P149" s="81">
        <v>43681.32069444445</v>
      </c>
      <c r="Q149" s="79" t="s">
        <v>349</v>
      </c>
      <c r="R149" s="83" t="s">
        <v>427</v>
      </c>
      <c r="S149" s="79" t="s">
        <v>476</v>
      </c>
      <c r="T149" s="79" t="s">
        <v>506</v>
      </c>
      <c r="U149" s="79"/>
      <c r="V149" s="83" t="s">
        <v>616</v>
      </c>
      <c r="W149" s="81">
        <v>43681.32069444445</v>
      </c>
      <c r="X149" s="83" t="s">
        <v>738</v>
      </c>
      <c r="Y149" s="79"/>
      <c r="Z149" s="79"/>
      <c r="AA149" s="85" t="s">
        <v>860</v>
      </c>
      <c r="AB149" s="79"/>
      <c r="AC149" s="79" t="b">
        <v>0</v>
      </c>
      <c r="AD149" s="79">
        <v>0</v>
      </c>
      <c r="AE149" s="85" t="s">
        <v>866</v>
      </c>
      <c r="AF149" s="79" t="b">
        <v>0</v>
      </c>
      <c r="AG149" s="79" t="s">
        <v>871</v>
      </c>
      <c r="AH149" s="79"/>
      <c r="AI149" s="85" t="s">
        <v>866</v>
      </c>
      <c r="AJ149" s="79" t="b">
        <v>0</v>
      </c>
      <c r="AK149" s="79">
        <v>19</v>
      </c>
      <c r="AL149" s="85" t="s">
        <v>861</v>
      </c>
      <c r="AM149" s="79" t="s">
        <v>881</v>
      </c>
      <c r="AN149" s="79" t="b">
        <v>0</v>
      </c>
      <c r="AO149" s="85" t="s">
        <v>861</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1</v>
      </c>
      <c r="BE149" s="49">
        <v>8.333333333333334</v>
      </c>
      <c r="BF149" s="48">
        <v>0</v>
      </c>
      <c r="BG149" s="49">
        <v>0</v>
      </c>
      <c r="BH149" s="48">
        <v>0</v>
      </c>
      <c r="BI149" s="49">
        <v>0</v>
      </c>
      <c r="BJ149" s="48">
        <v>11</v>
      </c>
      <c r="BK149" s="49">
        <v>91.66666666666667</v>
      </c>
      <c r="BL149" s="48">
        <v>12</v>
      </c>
    </row>
    <row r="150" spans="1:64" ht="15">
      <c r="A150" s="64" t="s">
        <v>297</v>
      </c>
      <c r="B150" s="64" t="s">
        <v>297</v>
      </c>
      <c r="C150" s="65" t="s">
        <v>2403</v>
      </c>
      <c r="D150" s="66">
        <v>3</v>
      </c>
      <c r="E150" s="67" t="s">
        <v>132</v>
      </c>
      <c r="F150" s="68">
        <v>35</v>
      </c>
      <c r="G150" s="65"/>
      <c r="H150" s="69"/>
      <c r="I150" s="70"/>
      <c r="J150" s="70"/>
      <c r="K150" s="34" t="s">
        <v>65</v>
      </c>
      <c r="L150" s="77">
        <v>150</v>
      </c>
      <c r="M150" s="77"/>
      <c r="N150" s="72"/>
      <c r="O150" s="79" t="s">
        <v>176</v>
      </c>
      <c r="P150" s="81">
        <v>43667.00508101852</v>
      </c>
      <c r="Q150" s="79" t="s">
        <v>407</v>
      </c>
      <c r="R150" s="83" t="s">
        <v>427</v>
      </c>
      <c r="S150" s="79" t="s">
        <v>476</v>
      </c>
      <c r="T150" s="79" t="s">
        <v>506</v>
      </c>
      <c r="U150" s="79"/>
      <c r="V150" s="83" t="s">
        <v>617</v>
      </c>
      <c r="W150" s="81">
        <v>43667.00508101852</v>
      </c>
      <c r="X150" s="83" t="s">
        <v>739</v>
      </c>
      <c r="Y150" s="79"/>
      <c r="Z150" s="79"/>
      <c r="AA150" s="85" t="s">
        <v>861</v>
      </c>
      <c r="AB150" s="79"/>
      <c r="AC150" s="79" t="b">
        <v>0</v>
      </c>
      <c r="AD150" s="79">
        <v>0</v>
      </c>
      <c r="AE150" s="85" t="s">
        <v>866</v>
      </c>
      <c r="AF150" s="79" t="b">
        <v>0</v>
      </c>
      <c r="AG150" s="79" t="s">
        <v>871</v>
      </c>
      <c r="AH150" s="79"/>
      <c r="AI150" s="85" t="s">
        <v>866</v>
      </c>
      <c r="AJ150" s="79" t="b">
        <v>0</v>
      </c>
      <c r="AK150" s="79">
        <v>19</v>
      </c>
      <c r="AL150" s="85" t="s">
        <v>866</v>
      </c>
      <c r="AM150" s="79" t="s">
        <v>878</v>
      </c>
      <c r="AN150" s="79" t="b">
        <v>0</v>
      </c>
      <c r="AO150" s="85" t="s">
        <v>861</v>
      </c>
      <c r="AP150" s="79" t="s">
        <v>895</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1</v>
      </c>
      <c r="BE150" s="49">
        <v>10</v>
      </c>
      <c r="BF150" s="48">
        <v>0</v>
      </c>
      <c r="BG150" s="49">
        <v>0</v>
      </c>
      <c r="BH150" s="48">
        <v>0</v>
      </c>
      <c r="BI150" s="49">
        <v>0</v>
      </c>
      <c r="BJ150" s="48">
        <v>9</v>
      </c>
      <c r="BK150" s="49">
        <v>90</v>
      </c>
      <c r="BL150" s="48">
        <v>10</v>
      </c>
    </row>
    <row r="151" spans="1:64" ht="15">
      <c r="A151" s="64" t="s">
        <v>298</v>
      </c>
      <c r="B151" s="64" t="s">
        <v>297</v>
      </c>
      <c r="C151" s="65" t="s">
        <v>2403</v>
      </c>
      <c r="D151" s="66">
        <v>3</v>
      </c>
      <c r="E151" s="67" t="s">
        <v>132</v>
      </c>
      <c r="F151" s="68">
        <v>35</v>
      </c>
      <c r="G151" s="65"/>
      <c r="H151" s="69"/>
      <c r="I151" s="70"/>
      <c r="J151" s="70"/>
      <c r="K151" s="34" t="s">
        <v>65</v>
      </c>
      <c r="L151" s="77">
        <v>151</v>
      </c>
      <c r="M151" s="77"/>
      <c r="N151" s="72"/>
      <c r="O151" s="79" t="s">
        <v>321</v>
      </c>
      <c r="P151" s="81">
        <v>43681.36366898148</v>
      </c>
      <c r="Q151" s="79" t="s">
        <v>349</v>
      </c>
      <c r="R151" s="83" t="s">
        <v>427</v>
      </c>
      <c r="S151" s="79" t="s">
        <v>476</v>
      </c>
      <c r="T151" s="79" t="s">
        <v>506</v>
      </c>
      <c r="U151" s="79"/>
      <c r="V151" s="83" t="s">
        <v>618</v>
      </c>
      <c r="W151" s="81">
        <v>43681.36366898148</v>
      </c>
      <c r="X151" s="83" t="s">
        <v>740</v>
      </c>
      <c r="Y151" s="79"/>
      <c r="Z151" s="79"/>
      <c r="AA151" s="85" t="s">
        <v>862</v>
      </c>
      <c r="AB151" s="79"/>
      <c r="AC151" s="79" t="b">
        <v>0</v>
      </c>
      <c r="AD151" s="79">
        <v>0</v>
      </c>
      <c r="AE151" s="85" t="s">
        <v>866</v>
      </c>
      <c r="AF151" s="79" t="b">
        <v>0</v>
      </c>
      <c r="AG151" s="79" t="s">
        <v>871</v>
      </c>
      <c r="AH151" s="79"/>
      <c r="AI151" s="85" t="s">
        <v>866</v>
      </c>
      <c r="AJ151" s="79" t="b">
        <v>0</v>
      </c>
      <c r="AK151" s="79">
        <v>19</v>
      </c>
      <c r="AL151" s="85" t="s">
        <v>861</v>
      </c>
      <c r="AM151" s="79" t="s">
        <v>881</v>
      </c>
      <c r="AN151" s="79" t="b">
        <v>0</v>
      </c>
      <c r="AO151" s="85" t="s">
        <v>861</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1</v>
      </c>
      <c r="BE151" s="49">
        <v>8.333333333333334</v>
      </c>
      <c r="BF151" s="48">
        <v>0</v>
      </c>
      <c r="BG151" s="49">
        <v>0</v>
      </c>
      <c r="BH151" s="48">
        <v>0</v>
      </c>
      <c r="BI151" s="49">
        <v>0</v>
      </c>
      <c r="BJ151" s="48">
        <v>11</v>
      </c>
      <c r="BK151" s="49">
        <v>91.66666666666667</v>
      </c>
      <c r="BL151" s="48">
        <v>12</v>
      </c>
    </row>
    <row r="152" spans="1:64" ht="15">
      <c r="A152" s="64" t="s">
        <v>299</v>
      </c>
      <c r="B152" s="64" t="s">
        <v>299</v>
      </c>
      <c r="C152" s="65" t="s">
        <v>2403</v>
      </c>
      <c r="D152" s="66">
        <v>3</v>
      </c>
      <c r="E152" s="67" t="s">
        <v>132</v>
      </c>
      <c r="F152" s="68">
        <v>35</v>
      </c>
      <c r="G152" s="65"/>
      <c r="H152" s="69"/>
      <c r="I152" s="70"/>
      <c r="J152" s="70"/>
      <c r="K152" s="34" t="s">
        <v>65</v>
      </c>
      <c r="L152" s="77">
        <v>152</v>
      </c>
      <c r="M152" s="77"/>
      <c r="N152" s="72"/>
      <c r="O152" s="79" t="s">
        <v>176</v>
      </c>
      <c r="P152" s="81">
        <v>43681.958761574075</v>
      </c>
      <c r="Q152" s="79" t="s">
        <v>408</v>
      </c>
      <c r="R152" s="79" t="s">
        <v>466</v>
      </c>
      <c r="S152" s="79" t="s">
        <v>489</v>
      </c>
      <c r="T152" s="79"/>
      <c r="U152" s="79"/>
      <c r="V152" s="83" t="s">
        <v>619</v>
      </c>
      <c r="W152" s="81">
        <v>43681.958761574075</v>
      </c>
      <c r="X152" s="83" t="s">
        <v>741</v>
      </c>
      <c r="Y152" s="79"/>
      <c r="Z152" s="79"/>
      <c r="AA152" s="85" t="s">
        <v>863</v>
      </c>
      <c r="AB152" s="79"/>
      <c r="AC152" s="79" t="b">
        <v>0</v>
      </c>
      <c r="AD152" s="79">
        <v>3</v>
      </c>
      <c r="AE152" s="85" t="s">
        <v>866</v>
      </c>
      <c r="AF152" s="79" t="b">
        <v>0</v>
      </c>
      <c r="AG152" s="79" t="s">
        <v>871</v>
      </c>
      <c r="AH152" s="79"/>
      <c r="AI152" s="85" t="s">
        <v>866</v>
      </c>
      <c r="AJ152" s="79" t="b">
        <v>0</v>
      </c>
      <c r="AK152" s="79">
        <v>2</v>
      </c>
      <c r="AL152" s="85" t="s">
        <v>866</v>
      </c>
      <c r="AM152" s="79" t="s">
        <v>889</v>
      </c>
      <c r="AN152" s="79" t="b">
        <v>0</v>
      </c>
      <c r="AO152" s="85" t="s">
        <v>863</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2</v>
      </c>
      <c r="BD152" s="48">
        <v>1</v>
      </c>
      <c r="BE152" s="49">
        <v>2.6315789473684212</v>
      </c>
      <c r="BF152" s="48">
        <v>0</v>
      </c>
      <c r="BG152" s="49">
        <v>0</v>
      </c>
      <c r="BH152" s="48">
        <v>0</v>
      </c>
      <c r="BI152" s="49">
        <v>0</v>
      </c>
      <c r="BJ152" s="48">
        <v>37</v>
      </c>
      <c r="BK152" s="49">
        <v>97.36842105263158</v>
      </c>
      <c r="BL152" s="48">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2"/>
    <dataValidation allowBlank="1" showErrorMessage="1" sqref="N2:N1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2"/>
    <dataValidation allowBlank="1" showInputMessage="1" promptTitle="Edge Color" prompt="To select an optional edge color, right-click and select Select Color on the right-click menu." sqref="C3:C152"/>
    <dataValidation allowBlank="1" showInputMessage="1" promptTitle="Edge Width" prompt="Enter an optional edge width between 1 and 10." errorTitle="Invalid Edge Width" error="The optional edge width must be a whole number between 1 and 10." sqref="D3:D152"/>
    <dataValidation allowBlank="1" showInputMessage="1" promptTitle="Edge Opacity" prompt="Enter an optional edge opacity between 0 (transparent) and 100 (opaque)." errorTitle="Invalid Edge Opacity" error="The optional edge opacity must be a whole number between 0 and 10." sqref="F3:F1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2">
      <formula1>ValidEdgeVisibilities</formula1>
    </dataValidation>
    <dataValidation allowBlank="1" showInputMessage="1" showErrorMessage="1" promptTitle="Vertex 1 Name" prompt="Enter the name of the edge's first vertex." sqref="A3:A152"/>
    <dataValidation allowBlank="1" showInputMessage="1" showErrorMessage="1" promptTitle="Vertex 2 Name" prompt="Enter the name of the edge's second vertex." sqref="B3:B152"/>
    <dataValidation allowBlank="1" showInputMessage="1" showErrorMessage="1" promptTitle="Edge Label" prompt="Enter an optional edge label." errorTitle="Invalid Edge Visibility" error="You have entered an unrecognized edge visibility.  Try selecting from the drop-down list instead." sqref="H3:H1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2"/>
  </dataValidations>
  <hyperlinks>
    <hyperlink ref="R3" r:id="rId1" display="https://twitter.com/i/web/status/1153320359564722176"/>
    <hyperlink ref="R6" r:id="rId2" display="https://twitter.com/i/web/status/1153334942761463811"/>
    <hyperlink ref="R9" r:id="rId3" display="https://twitter.com/i/web/status/1153403089396928514"/>
    <hyperlink ref="R19" r:id="rId4" display="https://www.linkedin.com/slink?code=ezySExY"/>
    <hyperlink ref="R20" r:id="rId5" display="https://twitter.com/i/web/status/1153833880371118085"/>
    <hyperlink ref="R21" r:id="rId6" display="https://industryeurope.com/saipem-wins-143m-contracts-in-romania-uae/"/>
    <hyperlink ref="R22" r:id="rId7" display="https://armadillomerino.com/?utm_content=95121861&amp;utm_medium=social&amp;utm_source=twitter&amp;hss_channel=tw-251526049"/>
    <hyperlink ref="R23" r:id="rId8" display="https://twitter.com/i/web/status/1154363422345224197"/>
    <hyperlink ref="R25" r:id="rId9" display="https://twitter.com/i/web/status/1154398943276519424"/>
    <hyperlink ref="R33" r:id="rId10" display="https://twitter.com/i/web/status/1153411685354483712"/>
    <hyperlink ref="R34" r:id="rId11" display="https://twitter.com/i/web/status/1153411685354483712"/>
    <hyperlink ref="R35" r:id="rId12" display="https://twitter.com/i/web/status/1153411685354483712"/>
    <hyperlink ref="R36" r:id="rId13" display="https://twitter.com/i/web/status/1153411685354483712"/>
    <hyperlink ref="R37" r:id="rId14" display="https://twitter.com/i/web/status/1153411685354483712"/>
    <hyperlink ref="R38" r:id="rId15" display="https://twitter.com/i/web/status/1153411685354483712"/>
    <hyperlink ref="R39" r:id="rId16" display="https://twitter.com/i/web/status/1154447768259387393"/>
    <hyperlink ref="R40" r:id="rId17" display="https://usa.oceana.org/press-releases/house-votes-protect-coasts-new-offshore-drilling-activities"/>
    <hyperlink ref="R43" r:id="rId18" display="https://waterkeeper.org/call-for-our-coasts-and-climate/"/>
    <hyperlink ref="R44" r:id="rId19" display="https://waterkeeper.org/call-for-our-coasts-and-climate/"/>
    <hyperlink ref="R45" r:id="rId20" display="https://dy.si/XCCzZ"/>
    <hyperlink ref="R47" r:id="rId21" display="https://twitter.com/i/web/status/1154917768740798472"/>
    <hyperlink ref="R48" r:id="rId22" display="https://vimeo.com/347943301"/>
    <hyperlink ref="R49" r:id="rId23" display="https://vimeo.com/347943301"/>
    <hyperlink ref="R50" r:id="rId24" display="https://vimeo.com/347943301"/>
    <hyperlink ref="R51" r:id="rId25" display="https://twitter.com/i/web/status/1155644973028560896"/>
    <hyperlink ref="R53" r:id="rId26" display="https://twitter.com/i/web/status/1155644973028560896"/>
    <hyperlink ref="R58" r:id="rId27" display="https://www.subc-engineering.com/news/#news7"/>
    <hyperlink ref="R59" r:id="rId28" display="https://twitter.com/i/web/status/1155953687635714049"/>
    <hyperlink ref="R60" r:id="rId29" display="https://twitter.com/i/web/status/1156116780093304832"/>
    <hyperlink ref="R63" r:id="rId30" display="http://www.ncpolicywatch.com/2019/07/29/just-when-you-thought-it-was-safe-to-go-back-in-the-water/"/>
    <hyperlink ref="R64" r:id="rId31" display="http://www.ncpolicywatch.com/2019/07/29/just-when-you-thought-it-was-safe-to-go-back-in-the-water/"/>
    <hyperlink ref="R65" r:id="rId32" display="http://www.ncpolicywatch.com/2019/07/29/just-when-you-thought-it-was-safe-to-go-back-in-the-water/"/>
    <hyperlink ref="R66" r:id="rId33" display="http://www.ncpolicywatch.com/2019/07/29/just-when-you-thought-it-was-safe-to-go-back-in-the-water/"/>
    <hyperlink ref="R67" r:id="rId34" display="http://www.ncpolicywatch.com/2019/07/19/offshore-drilling-firm-asks-trump-administration-to-overrule-nc-deq-approve-seismic-testing/"/>
    <hyperlink ref="R68" r:id="rId35" display="http://www.ncpolicywatch.com/2019/07/29/just-when-you-thought-it-was-safe-to-go-back-in-the-water/"/>
    <hyperlink ref="R69" r:id="rId36" display="http://www.ncpolicywatch.com/2019/07/29/just-when-you-thought-it-was-safe-to-go-back-in-the-water/"/>
    <hyperlink ref="R70" r:id="rId37" display="http://www.ncpolicywatch.com/2019/07/29/just-when-you-thought-it-was-safe-to-go-back-in-the-water/"/>
    <hyperlink ref="R71" r:id="rId38" display="https://twitter.com/IndoPac_Info/status/1156225113936633863"/>
    <hyperlink ref="R72" r:id="rId39" display="https://twitter.com/IndoPac_Info/status/1156225113936633863"/>
    <hyperlink ref="R73" r:id="rId40" display="https://twitter.com/IndoPac_Info/status/1156225113936633863"/>
    <hyperlink ref="R74" r:id="rId41" display="https://waterkeeper.org/call-for-our-coasts-and-climate/"/>
    <hyperlink ref="R75" r:id="rId42" display="https://twitter.com/i/web/status/1155908397776166912"/>
    <hyperlink ref="R84" r:id="rId43" display="http://ow.ly/QLBA30pg3T6"/>
    <hyperlink ref="R85" r:id="rId44" display="https://twitter.com/i/web/status/1156619300893052930"/>
    <hyperlink ref="R88" r:id="rId45" display="https://wtkr.com/2019/07/31/local-leaders-work-to-keep-offshore-drilling-away-from-virginia-coast/?utm_source=dlvr.it&amp;utm_medium=twitter"/>
    <hyperlink ref="R91" r:id="rId46" display="https://www.technavio.com/report/global-managed-pressure-drilling-market-industry-analysis?utm_source=social&amp;utm_medium=twitter&amp;utm_campaign=julyrfs&amp;utm_content=IRTNTR31690"/>
    <hyperlink ref="R92" r:id="rId47" display="http://bit.do/eZXRM"/>
    <hyperlink ref="R93" r:id="rId48" display="http://bit.do/eZXRM"/>
    <hyperlink ref="R97" r:id="rId49" display="https://www.inverse.com/article/58188-joe-cunningham-hr-1941"/>
    <hyperlink ref="R98" r:id="rId50" display="https://vimeo.com/347943301"/>
    <hyperlink ref="R104" r:id="rId51" display="https://ziplook.house.gov/htbin/findrep_house?ZIP="/>
    <hyperlink ref="R105" r:id="rId52" display="https://cacoastkeeper.org/trumps-greedy-grab-for-the-california-coast/"/>
    <hyperlink ref="R109" r:id="rId53" display="https://vimeo.com/347943301"/>
    <hyperlink ref="R110" r:id="rId54" display="https://vimeo.com/347943301"/>
    <hyperlink ref="R124" r:id="rId55" display="https://www.nkaglobal.com/"/>
    <hyperlink ref="R125" r:id="rId56" display="https://vimeo.com/347943301"/>
    <hyperlink ref="R126" r:id="rId57" display="https://twitter.com/SierraClubCA/status/1149082212198785024"/>
    <hyperlink ref="R128" r:id="rId58" display="https://twitter.com/i/web/status/1150283634336681985"/>
    <hyperlink ref="R129" r:id="rId59" display="https://twitter.com/i/web/status/1145074726647156737"/>
    <hyperlink ref="R132" r:id="rId60" display="https://twitter.com/i/web/status/1156438856243146752"/>
    <hyperlink ref="R133" r:id="rId61" display="https://twitter.com/i/web/status/1156448218709807104"/>
    <hyperlink ref="R136" r:id="rId62" display="https://vimeo.com/347943301"/>
    <hyperlink ref="R137" r:id="rId63" display="https://twitter.com/i/web/status/1156660804822847489"/>
    <hyperlink ref="R139" r:id="rId64" display="https://vimeo.com/347943301"/>
    <hyperlink ref="R141" r:id="rId65" display="https://vimeo.com/347943301"/>
    <hyperlink ref="R142" r:id="rId66" display="https://vimeo.com/347943301"/>
    <hyperlink ref="R143" r:id="rId67" display="https://vimeo.com/347943301"/>
    <hyperlink ref="R144" r:id="rId68" display="https://vimeo.com/347943301"/>
    <hyperlink ref="R145" r:id="rId69" display="https://vimeo.com/347943301"/>
    <hyperlink ref="R146" r:id="rId70" display="https://vimeo.com/347943301"/>
    <hyperlink ref="R147" r:id="rId71" display="https://vimeo.com/347943301"/>
    <hyperlink ref="R148" r:id="rId72" display="https://vimeo.com/347943301"/>
    <hyperlink ref="R149" r:id="rId73" display="https://vimeo.com/347943301"/>
    <hyperlink ref="R150" r:id="rId74" display="https://vimeo.com/347943301"/>
    <hyperlink ref="R151" r:id="rId75" display="https://vimeo.com/347943301"/>
    <hyperlink ref="U21" r:id="rId76" display="https://pbs.twimg.com/media/EAPZGtbWwAMwlZN.png"/>
    <hyperlink ref="U22" r:id="rId77" display="https://pbs.twimg.com/media/EAPkpbtWkAANBUF.jpg"/>
    <hyperlink ref="U45" r:id="rId78" display="https://pbs.twimg.com/media/EAbPkO2U8AADuF7.png"/>
    <hyperlink ref="U61" r:id="rId79" display="https://pbs.twimg.com/media/D_q_uS5XUAMhss5.jpg"/>
    <hyperlink ref="U84" r:id="rId80" display="https://pbs.twimg.com/media/EAzseksXoAAJwvF.jpg"/>
    <hyperlink ref="U88" r:id="rId81" display="https://pbs.twimg.com/media/EA1UtL_UYAE4EsU.jpg"/>
    <hyperlink ref="U91" r:id="rId82" display="https://pbs.twimg.com/media/D_xObnuXkAApvwr.jpg"/>
    <hyperlink ref="U92" r:id="rId83" display="https://pbs.twimg.com/media/D_r5iN7WkAEDS05.jpg"/>
    <hyperlink ref="U93" r:id="rId84" display="https://pbs.twimg.com/media/EA49zIAXUAA4Aff.jpg"/>
    <hyperlink ref="U104" r:id="rId85" display="https://pbs.twimg.com/media/DXt42cnU0AAKcEw.jpg"/>
    <hyperlink ref="U105" r:id="rId86" display="https://pbs.twimg.com/media/D_342NHVAAAquSQ.jpg"/>
    <hyperlink ref="U124" r:id="rId87" display="https://pbs.twimg.com/media/EBBY6JcXoAMA5Iz.jpg"/>
    <hyperlink ref="U140" r:id="rId88" display="https://pbs.twimg.com/media/EBFbG-XU0AAFuJC.jpg"/>
    <hyperlink ref="V3" r:id="rId89" display="http://pbs.twimg.com/profile_images/707411067341635584/jd3hZ4LY_normal.jpg"/>
    <hyperlink ref="V4" r:id="rId90" display="http://pbs.twimg.com/profile_images/592504457788657665/ba8j4HE8_normal.jpg"/>
    <hyperlink ref="V5" r:id="rId91" display="http://pbs.twimg.com/profile_images/3502404159/a9cb26ae3f4718d17e6a849734a5857d_normal.jpeg"/>
    <hyperlink ref="V6" r:id="rId92" display="http://pbs.twimg.com/profile_images/3502404159/a9cb26ae3f4718d17e6a849734a5857d_normal.jpeg"/>
    <hyperlink ref="V7" r:id="rId93" display="http://pbs.twimg.com/profile_images/378800000129600312/bf10b10b902195324593d6040e16712d_normal.jpeg"/>
    <hyperlink ref="V8" r:id="rId94" display="http://pbs.twimg.com/profile_images/420277924852289536/JGa7O8HA_normal.png"/>
    <hyperlink ref="V9" r:id="rId95" display="http://pbs.twimg.com/profile_images/1131630122744909825/qaTul0sm_normal.jpg"/>
    <hyperlink ref="V10" r:id="rId96" display="http://pbs.twimg.com/profile_images/1050378915880062977/_B6M6Fwt_normal.jpg"/>
    <hyperlink ref="V11" r:id="rId97" display="http://pbs.twimg.com/profile_images/1050378915880062977/_B6M6Fwt_normal.jpg"/>
    <hyperlink ref="V12" r:id="rId98" display="http://pbs.twimg.com/profile_images/1003662005373427712/yDU36WO9_normal.jpg"/>
    <hyperlink ref="V13" r:id="rId99" display="http://pbs.twimg.com/profile_images/1003662005373427712/yDU36WO9_normal.jpg"/>
    <hyperlink ref="V14" r:id="rId100" display="http://pbs.twimg.com/profile_images/1003662005373427712/yDU36WO9_normal.jpg"/>
    <hyperlink ref="V15" r:id="rId101" display="http://pbs.twimg.com/profile_images/1003662005373427712/yDU36WO9_normal.jpg"/>
    <hyperlink ref="V16" r:id="rId102" display="http://pbs.twimg.com/profile_images/1003662005373427712/yDU36WO9_normal.jpg"/>
    <hyperlink ref="V17" r:id="rId103" display="http://pbs.twimg.com/profile_images/1003662005373427712/yDU36WO9_normal.jpg"/>
    <hyperlink ref="V18" r:id="rId104" display="http://pbs.twimg.com/profile_images/1003662005373427712/yDU36WO9_normal.jpg"/>
    <hyperlink ref="V19" r:id="rId105" display="http://pbs.twimg.com/profile_images/640080595771650048/LwcAZQ97_normal.jpg"/>
    <hyperlink ref="V20" r:id="rId106" display="http://pbs.twimg.com/profile_images/776588211158147072/TOX6zLBZ_normal.jpg"/>
    <hyperlink ref="V21" r:id="rId107" display="https://pbs.twimg.com/media/EAPZGtbWwAMwlZN.png"/>
    <hyperlink ref="V22" r:id="rId108" display="https://pbs.twimg.com/media/EAPkpbtWkAANBUF.jpg"/>
    <hyperlink ref="V23" r:id="rId109" display="http://pbs.twimg.com/profile_images/1129041151313547266/FiUp0kUh_normal.jpg"/>
    <hyperlink ref="V24" r:id="rId110" display="http://pbs.twimg.com/profile_images/1017122729357553666/KqO-IE6p_normal.jpg"/>
    <hyperlink ref="V25" r:id="rId111" display="http://pbs.twimg.com/profile_images/1017122729357553666/KqO-IE6p_normal.jpg"/>
    <hyperlink ref="V26" r:id="rId112" display="http://pbs.twimg.com/profile_images/858099323254558720/dSqPtzP9_normal.jpg"/>
    <hyperlink ref="V27" r:id="rId113" display="http://pbs.twimg.com/profile_images/992396702572310528/Yuxg5hh4_normal.jpg"/>
    <hyperlink ref="V28" r:id="rId114" display="http://pbs.twimg.com/profile_images/992396702572310528/Yuxg5hh4_normal.jpg"/>
    <hyperlink ref="V29" r:id="rId115" display="http://pbs.twimg.com/profile_images/992396702572310528/Yuxg5hh4_normal.jpg"/>
    <hyperlink ref="V30" r:id="rId116" display="http://pbs.twimg.com/profile_images/992396702572310528/Yuxg5hh4_normal.jpg"/>
    <hyperlink ref="V31" r:id="rId117" display="http://pbs.twimg.com/profile_images/992396702572310528/Yuxg5hh4_normal.jpg"/>
    <hyperlink ref="V32" r:id="rId118" display="http://pbs.twimg.com/profile_images/992396702572310528/Yuxg5hh4_normal.jpg"/>
    <hyperlink ref="V33" r:id="rId119" display="http://pbs.twimg.com/profile_images/1158341393158463493/lIf_tX3B_normal.jpg"/>
    <hyperlink ref="V34" r:id="rId120" display="http://pbs.twimg.com/profile_images/1158341393158463493/lIf_tX3B_normal.jpg"/>
    <hyperlink ref="V35" r:id="rId121" display="http://pbs.twimg.com/profile_images/1158341393158463493/lIf_tX3B_normal.jpg"/>
    <hyperlink ref="V36" r:id="rId122" display="http://pbs.twimg.com/profile_images/1158341393158463493/lIf_tX3B_normal.jpg"/>
    <hyperlink ref="V37" r:id="rId123" display="http://pbs.twimg.com/profile_images/1158341393158463493/lIf_tX3B_normal.jpg"/>
    <hyperlink ref="V38" r:id="rId124" display="http://pbs.twimg.com/profile_images/1158341393158463493/lIf_tX3B_normal.jpg"/>
    <hyperlink ref="V39" r:id="rId125" display="http://pbs.twimg.com/profile_images/1158341393158463493/lIf_tX3B_normal.jpg"/>
    <hyperlink ref="V40" r:id="rId126" display="http://pbs.twimg.com/profile_images/1153835082055995392/8Kc_0am__normal.jpg"/>
    <hyperlink ref="V41" r:id="rId127" display="http://pbs.twimg.com/profile_images/839949773654257664/M9TLJaVJ_normal.jpg"/>
    <hyperlink ref="V42" r:id="rId128" display="http://pbs.twimg.com/profile_images/839949773654257664/M9TLJaVJ_normal.jpg"/>
    <hyperlink ref="V43" r:id="rId129" display="http://pbs.twimg.com/profile_images/630099609914732545/Pa8mZHSW_normal.png"/>
    <hyperlink ref="V44" r:id="rId130" display="http://pbs.twimg.com/profile_images/1193700827/Minglewood_normal.jpg"/>
    <hyperlink ref="V45" r:id="rId131" display="https://pbs.twimg.com/media/EAbPkO2U8AADuF7.png"/>
    <hyperlink ref="V46" r:id="rId132" display="http://pbs.twimg.com/profile_images/1085015008323559425/Ji4qxrm6_normal.jpg"/>
    <hyperlink ref="V47" r:id="rId133" display="http://pbs.twimg.com/profile_images/794305724197146624/ZPiGiNY0_normal.jpg"/>
    <hyperlink ref="V48" r:id="rId134" display="http://abs.twimg.com/sticky/default_profile_images/default_profile_normal.png"/>
    <hyperlink ref="V49" r:id="rId135" display="http://abs.twimg.com/sticky/default_profile_images/default_profile_normal.png"/>
    <hyperlink ref="V50" r:id="rId136" display="http://abs.twimg.com/sticky/default_profile_images/default_profile_normal.png"/>
    <hyperlink ref="V51" r:id="rId137" display="http://pbs.twimg.com/profile_images/1078619105253416960/CMVje2rV_normal.jpg"/>
    <hyperlink ref="V52" r:id="rId138" display="http://pbs.twimg.com/profile_images/814279031566700545/5fu0zn8Z_normal.jpg"/>
    <hyperlink ref="V53" r:id="rId139" display="http://pbs.twimg.com/profile_images/1078619105253416960/CMVje2rV_normal.jpg"/>
    <hyperlink ref="V54" r:id="rId140" display="http://pbs.twimg.com/profile_images/814279031566700545/5fu0zn8Z_normal.jpg"/>
    <hyperlink ref="V55" r:id="rId141" display="http://pbs.twimg.com/profile_images/814279031566700545/5fu0zn8Z_normal.jpg"/>
    <hyperlink ref="V56" r:id="rId142" display="http://pbs.twimg.com/profile_images/937715922802003968/I5ozOpH9_normal.jpg"/>
    <hyperlink ref="V57" r:id="rId143" display="http://pbs.twimg.com/profile_images/664411766303137792/Iq0AEQey_normal.jpg"/>
    <hyperlink ref="V58" r:id="rId144" display="http://pbs.twimg.com/profile_images/596669737582653440/ffpBaIoo_normal.jpg"/>
    <hyperlink ref="V59" r:id="rId145" display="http://pbs.twimg.com/profile_images/504735320609263616/f0na-FhE_normal.jpeg"/>
    <hyperlink ref="V60" r:id="rId146" display="http://pbs.twimg.com/profile_images/663002244988731396/WibhK3QN_normal.jpg"/>
    <hyperlink ref="V61" r:id="rId147" display="https://pbs.twimg.com/media/D_q_uS5XUAMhss5.jpg"/>
    <hyperlink ref="V62" r:id="rId148" display="http://pbs.twimg.com/profile_images/2274372965/t2f45l95cyics01g76ic_normal.jpeg"/>
    <hyperlink ref="V63" r:id="rId149" display="http://pbs.twimg.com/profile_images/1086953372756914177/g2db6bik_normal.jpg"/>
    <hyperlink ref="V64" r:id="rId150" display="http://pbs.twimg.com/profile_images/1086953372756914177/g2db6bik_normal.jpg"/>
    <hyperlink ref="V65" r:id="rId151" display="http://pbs.twimg.com/profile_images/824652556186030080/fcq7UMmK_normal.jpg"/>
    <hyperlink ref="V66" r:id="rId152" display="http://pbs.twimg.com/profile_images/824652556186030080/fcq7UMmK_normal.jpg"/>
    <hyperlink ref="V67" r:id="rId153" display="http://pbs.twimg.com/profile_images/835555298018529281/vQ6DAfyp_normal.jpg"/>
    <hyperlink ref="V68" r:id="rId154" display="http://pbs.twimg.com/profile_images/1087740625867423745/_nrFCUh4_normal.jpg"/>
    <hyperlink ref="V69" r:id="rId155" display="http://pbs.twimg.com/profile_images/1060918098503421952/hp12uhs2_normal.jpg"/>
    <hyperlink ref="V70" r:id="rId156" display="http://pbs.twimg.com/profile_images/1060918098503421952/hp12uhs2_normal.jpg"/>
    <hyperlink ref="V71" r:id="rId157" display="http://pbs.twimg.com/profile_images/3610373060/70f7c3166b8a323771ca3cae6f33d00b_normal.png"/>
    <hyperlink ref="V72" r:id="rId158" display="http://pbs.twimg.com/profile_images/3610373060/70f7c3166b8a323771ca3cae6f33d00b_normal.png"/>
    <hyperlink ref="V73" r:id="rId159" display="http://pbs.twimg.com/profile_images/3610373060/70f7c3166b8a323771ca3cae6f33d00b_normal.png"/>
    <hyperlink ref="V74" r:id="rId160" display="http://pbs.twimg.com/profile_images/1076161492997664768/nfa1AnOF_normal.jpg"/>
    <hyperlink ref="V75" r:id="rId161" display="http://pbs.twimg.com/profile_images/504735320609263616/f0na-FhE_normal.jpeg"/>
    <hyperlink ref="V76" r:id="rId162" display="http://pbs.twimg.com/profile_images/839757469496729600/oTM_j9XZ_normal.jpg"/>
    <hyperlink ref="V77" r:id="rId163" display="http://pbs.twimg.com/profile_images/839757469496729600/oTM_j9XZ_normal.jpg"/>
    <hyperlink ref="V78" r:id="rId164" display="http://pbs.twimg.com/profile_images/817767683131396100/7xyIiegx_normal.jpg"/>
    <hyperlink ref="V79" r:id="rId165" display="http://pbs.twimg.com/profile_images/817767683131396100/7xyIiegx_normal.jpg"/>
    <hyperlink ref="V80" r:id="rId166" display="http://pbs.twimg.com/profile_images/817767683131396100/7xyIiegx_normal.jpg"/>
    <hyperlink ref="V81" r:id="rId167" display="http://pbs.twimg.com/profile_images/890354480855699457/2UsqY7fj_normal.jpg"/>
    <hyperlink ref="V82" r:id="rId168" display="http://pbs.twimg.com/profile_images/1138787236521041920/vDJYky-W_normal.png"/>
    <hyperlink ref="V83" r:id="rId169" display="http://pbs.twimg.com/profile_images/887471203815792640/SVB8fhXE_normal.jpg"/>
    <hyperlink ref="V84" r:id="rId170" display="https://pbs.twimg.com/media/EAzseksXoAAJwvF.jpg"/>
    <hyperlink ref="V85" r:id="rId171" display="http://pbs.twimg.com/profile_images/1016713726211133440/6i66CetN_normal.jpg"/>
    <hyperlink ref="V86" r:id="rId172" display="http://pbs.twimg.com/profile_images/765069160481034240/vAKBWnCa_normal.jpg"/>
    <hyperlink ref="V87" r:id="rId173" display="http://pbs.twimg.com/profile_images/905109789717303296/KB3aL5K4_normal.jpg"/>
    <hyperlink ref="V88" r:id="rId174" display="https://pbs.twimg.com/media/EA1UtL_UYAE4EsU.jpg"/>
    <hyperlink ref="V89" r:id="rId175" display="http://pbs.twimg.com/profile_images/666115836524949504/5Ba6Umce_normal.jpg"/>
    <hyperlink ref="V90" r:id="rId176" display="http://pbs.twimg.com/profile_images/1257667420/Yolanda_Lares_V._normal.jpg"/>
    <hyperlink ref="V91" r:id="rId177" display="https://pbs.twimg.com/media/D_xObnuXkAApvwr.jpg"/>
    <hyperlink ref="V92" r:id="rId178" display="https://pbs.twimg.com/media/D_r5iN7WkAEDS05.jpg"/>
    <hyperlink ref="V93" r:id="rId179" display="https://pbs.twimg.com/media/EA49zIAXUAA4Aff.jpg"/>
    <hyperlink ref="V94" r:id="rId180" display="http://pbs.twimg.com/profile_images/909815567007305728/jKde7vgo_normal.jpg"/>
    <hyperlink ref="V95" r:id="rId181" display="http://pbs.twimg.com/profile_images/909815567007305728/jKde7vgo_normal.jpg"/>
    <hyperlink ref="V96" r:id="rId182" display="http://pbs.twimg.com/profile_images/670850249716465664/lnev8QyA_normal.jpg"/>
    <hyperlink ref="V97" r:id="rId183" display="http://pbs.twimg.com/profile_images/806247021149650944/GDcqub_Z_normal.jpg"/>
    <hyperlink ref="V98" r:id="rId184" display="http://pbs.twimg.com/profile_images/1157085696579870720/t2eQZfGg_normal.jpg"/>
    <hyperlink ref="V99" r:id="rId185" display="http://pbs.twimg.com/profile_images/938497980029485056/pGzhlhtk_normal.jpg"/>
    <hyperlink ref="V100" r:id="rId186" display="http://pbs.twimg.com/profile_images/1147255529070186501/zGRBsa6E_normal.png"/>
    <hyperlink ref="V101" r:id="rId187" display="http://pbs.twimg.com/profile_images/705610426772381697/jFbt0AnJ_normal.jpg"/>
    <hyperlink ref="V102" r:id="rId188" display="http://pbs.twimg.com/profile_images/1115283409226600449/dRc0zKiW_normal.jpg"/>
    <hyperlink ref="V103" r:id="rId189" display="http://pbs.twimg.com/profile_images/1060686505822351365/En3y4tsY_normal.jpg"/>
    <hyperlink ref="V104" r:id="rId190" display="https://pbs.twimg.com/media/DXt42cnU0AAKcEw.jpg"/>
    <hyperlink ref="V105" r:id="rId191" display="https://pbs.twimg.com/media/D_342NHVAAAquSQ.jpg"/>
    <hyperlink ref="V106" r:id="rId192" display="http://pbs.twimg.com/profile_images/811353360062365696/sXanaj3u_normal.jpg"/>
    <hyperlink ref="V107" r:id="rId193" display="http://pbs.twimg.com/profile_images/1155672864546271233/0ehH_CBr_normal.jpg"/>
    <hyperlink ref="V108" r:id="rId194" display="http://pbs.twimg.com/profile_images/1045861621351026688/5DY0ePIp_normal.jpg"/>
    <hyperlink ref="V109" r:id="rId195" display="http://abs.twimg.com/sticky/default_profile_images/default_profile_normal.png"/>
    <hyperlink ref="V110" r:id="rId196" display="http://pbs.twimg.com/profile_images/1157508554548555776/J7h4hLSc_normal.jpg"/>
    <hyperlink ref="V111" r:id="rId197" display="http://pbs.twimg.com/profile_images/1083969027465232384/CoG482At_normal.jpg"/>
    <hyperlink ref="V112" r:id="rId198" display="http://pbs.twimg.com/profile_images/1083969027465232384/CoG482At_normal.jpg"/>
    <hyperlink ref="V113" r:id="rId199" display="http://pbs.twimg.com/profile_images/1083969027465232384/CoG482At_normal.jpg"/>
    <hyperlink ref="V114" r:id="rId200" display="http://pbs.twimg.com/profile_images/1083969027465232384/CoG482At_normal.jpg"/>
    <hyperlink ref="V115" r:id="rId201" display="http://pbs.twimg.com/profile_images/1083969027465232384/CoG482At_normal.jpg"/>
    <hyperlink ref="V116" r:id="rId202" display="http://pbs.twimg.com/profile_images/1083969027465232384/CoG482At_normal.jpg"/>
    <hyperlink ref="V117" r:id="rId203" display="http://pbs.twimg.com/profile_images/1083969027465232384/CoG482At_normal.jpg"/>
    <hyperlink ref="V118" r:id="rId204" display="http://pbs.twimg.com/profile_images/1083969027465232384/CoG482At_normal.jpg"/>
    <hyperlink ref="V119" r:id="rId205" display="http://pbs.twimg.com/profile_images/1083969027465232384/CoG482At_normal.jpg"/>
    <hyperlink ref="V120" r:id="rId206" display="http://pbs.twimg.com/profile_images/1083969027465232384/CoG482At_normal.jpg"/>
    <hyperlink ref="V121" r:id="rId207" display="http://pbs.twimg.com/profile_images/1083969027465232384/CoG482At_normal.jpg"/>
    <hyperlink ref="V122" r:id="rId208" display="http://pbs.twimg.com/profile_images/1083969027465232384/CoG482At_normal.jpg"/>
    <hyperlink ref="V123" r:id="rId209" display="http://pbs.twimg.com/profile_images/1083969027465232384/CoG482At_normal.jpg"/>
    <hyperlink ref="V124" r:id="rId210" display="https://pbs.twimg.com/media/EBBY6JcXoAMA5Iz.jpg"/>
    <hyperlink ref="V125" r:id="rId211" display="http://pbs.twimg.com/profile_images/1157521021697581056/WvPhXUwL_normal.jpg"/>
    <hyperlink ref="V126" r:id="rId212" display="http://pbs.twimg.com/profile_images/565710210614824960/_tjijrkv_normal.jpeg"/>
    <hyperlink ref="V127" r:id="rId213" display="http://pbs.twimg.com/profile_images/565710210614824960/_tjijrkv_normal.jpeg"/>
    <hyperlink ref="V128" r:id="rId214" display="http://pbs.twimg.com/profile_images/565710210614824960/_tjijrkv_normal.jpeg"/>
    <hyperlink ref="V129" r:id="rId215" display="http://pbs.twimg.com/profile_images/565710210614824960/_tjijrkv_normal.jpeg"/>
    <hyperlink ref="V130" r:id="rId216" display="http://pbs.twimg.com/profile_images/565710210614824960/_tjijrkv_normal.jpeg"/>
    <hyperlink ref="V131" r:id="rId217" display="http://pbs.twimg.com/profile_images/565710210614824960/_tjijrkv_normal.jpeg"/>
    <hyperlink ref="V132" r:id="rId218" display="http://pbs.twimg.com/profile_images/565710210614824960/_tjijrkv_normal.jpeg"/>
    <hyperlink ref="V133" r:id="rId219" display="http://pbs.twimg.com/profile_images/565710210614824960/_tjijrkv_normal.jpeg"/>
    <hyperlink ref="V134" r:id="rId220" display="http://pbs.twimg.com/profile_images/565710210614824960/_tjijrkv_normal.jpeg"/>
    <hyperlink ref="V135" r:id="rId221" display="http://pbs.twimg.com/profile_images/565710210614824960/_tjijrkv_normal.jpeg"/>
    <hyperlink ref="V136" r:id="rId222" display="http://pbs.twimg.com/profile_images/1157580243256918018/oZqYA98Y_normal.jpg"/>
    <hyperlink ref="V137" r:id="rId223" display="http://pbs.twimg.com/profile_images/776076702619410432/4u8B1Hc9_normal.jpg"/>
    <hyperlink ref="V138" r:id="rId224" display="http://pbs.twimg.com/profile_images/1147093874722185216/lqbk7Zq3_normal.jpg"/>
    <hyperlink ref="V139" r:id="rId225" display="http://abs.twimg.com/sticky/default_profile_images/default_profile_normal.png"/>
    <hyperlink ref="V140" r:id="rId226" display="https://pbs.twimg.com/media/EBFbG-XU0AAFuJC.jpg"/>
    <hyperlink ref="V141" r:id="rId227" display="http://pbs.twimg.com/profile_images/1157805573578080256/viIqPUjw_normal.jpg"/>
    <hyperlink ref="V142" r:id="rId228" display="http://pbs.twimg.com/profile_images/1157826944664084480/iVcDPvcr_normal.jpg"/>
    <hyperlink ref="V143" r:id="rId229" display="http://pbs.twimg.com/profile_images/1157834024464867335/5Gs0tufT_normal.jpg"/>
    <hyperlink ref="V144" r:id="rId230" display="http://abs.twimg.com/sticky/default_profile_images/default_profile_normal.png"/>
    <hyperlink ref="V145" r:id="rId231" display="http://pbs.twimg.com/profile_images/1157866787184058368/6SC2HbvI_normal.jpg"/>
    <hyperlink ref="V146" r:id="rId232" display="http://abs.twimg.com/sticky/default_profile_images/default_profile_normal.png"/>
    <hyperlink ref="V147" r:id="rId233" display="http://abs.twimg.com/sticky/default_profile_images/default_profile_normal.png"/>
    <hyperlink ref="V148" r:id="rId234" display="http://pbs.twimg.com/profile_images/1157901701686411265/wrzIzDk8_normal.jpg"/>
    <hyperlink ref="V149" r:id="rId235" display="http://pbs.twimg.com/profile_images/1157911139352641536/9JsRSfFA_normal.jpg"/>
    <hyperlink ref="V150" r:id="rId236" display="http://pbs.twimg.com/profile_images/861699973334745088/BVYcW-Lx_normal.jpg"/>
    <hyperlink ref="V151" r:id="rId237" display="http://pbs.twimg.com/profile_images/1157931162888785921/prFh3ybZ_normal.jpg"/>
    <hyperlink ref="V152" r:id="rId238" display="http://pbs.twimg.com/profile_images/875843498926153728/HL9XPjPK_normal.jpg"/>
    <hyperlink ref="X3" r:id="rId239" display="https://twitter.com/#!/meldawson6/status/1153320359564722176"/>
    <hyperlink ref="X4" r:id="rId240" display="https://twitter.com/#!/tomshrader/status/1153320395241660416"/>
    <hyperlink ref="X5" r:id="rId241" display="https://twitter.com/#!/hannonhydllc/status/1153334786267734019"/>
    <hyperlink ref="X6" r:id="rId242" display="https://twitter.com/#!/hannonhydllc/status/1153334942761463811"/>
    <hyperlink ref="X7" r:id="rId243" display="https://twitter.com/#!/dragondadx2/status/1153338011503013889"/>
    <hyperlink ref="X8" r:id="rId244" display="https://twitter.com/#!/sbchannelkeeper/status/1153355300134481920"/>
    <hyperlink ref="X9" r:id="rId245" display="https://twitter.com/#!/dontdrillsc/status/1153403089396928514"/>
    <hyperlink ref="X10" r:id="rId246" display="https://twitter.com/#!/goodlorde/status/1153407766423359490"/>
    <hyperlink ref="X11" r:id="rId247" display="https://twitter.com/#!/goodlorde/status/1153407766423359490"/>
    <hyperlink ref="X12" r:id="rId248" display="https://twitter.com/#!/gorman_mary/status/1153426979246546944"/>
    <hyperlink ref="X13" r:id="rId249" display="https://twitter.com/#!/gorman_mary/status/1153426979246546944"/>
    <hyperlink ref="X14" r:id="rId250" display="https://twitter.com/#!/gorman_mary/status/1153426979246546944"/>
    <hyperlink ref="X15" r:id="rId251" display="https://twitter.com/#!/gorman_mary/status/1153426979246546944"/>
    <hyperlink ref="X16" r:id="rId252" display="https://twitter.com/#!/gorman_mary/status/1153426979246546944"/>
    <hyperlink ref="X17" r:id="rId253" display="https://twitter.com/#!/gorman_mary/status/1153426979246546944"/>
    <hyperlink ref="X18" r:id="rId254" display="https://twitter.com/#!/gorman_mary/status/1153426979246546944"/>
    <hyperlink ref="X19" r:id="rId255" display="https://twitter.com/#!/theshippingguru/status/1153548970842578946"/>
    <hyperlink ref="X20" r:id="rId256" display="https://twitter.com/#!/tbkies/status/1153833880371118085"/>
    <hyperlink ref="X21" r:id="rId257" display="https://twitter.com/#!/industryeurope/status/1154005637032042496"/>
    <hyperlink ref="X22" r:id="rId258" display="https://twitter.com/#!/armadillomerino/status/1154017331548446722"/>
    <hyperlink ref="X23" r:id="rId259" display="https://twitter.com/#!/steveglouis/status/1154363422345224197"/>
    <hyperlink ref="X24" r:id="rId260" display="https://twitter.com/#!/uswatermaker/status/1153307710034546688"/>
    <hyperlink ref="X25" r:id="rId261" display="https://twitter.com/#!/uswatermaker/status/1154398943276519424"/>
    <hyperlink ref="X26" r:id="rId262" display="https://twitter.com/#!/waterdesal/status/1154400957415002112"/>
    <hyperlink ref="X27" r:id="rId263" display="https://twitter.com/#!/greenmission/status/1153430342390427649"/>
    <hyperlink ref="X28" r:id="rId264" display="https://twitter.com/#!/greenmission/status/1153430342390427649"/>
    <hyperlink ref="X29" r:id="rId265" display="https://twitter.com/#!/greenmission/status/1153430342390427649"/>
    <hyperlink ref="X30" r:id="rId266" display="https://twitter.com/#!/greenmission/status/1153430342390427649"/>
    <hyperlink ref="X31" r:id="rId267" display="https://twitter.com/#!/greenmission/status/1153430342390427649"/>
    <hyperlink ref="X32" r:id="rId268" display="https://twitter.com/#!/greenmission/status/1153430342390427649"/>
    <hyperlink ref="X33" r:id="rId269" display="https://twitter.com/#!/bigjmcc/status/1153411685354483712"/>
    <hyperlink ref="X34" r:id="rId270" display="https://twitter.com/#!/bigjmcc/status/1153411685354483712"/>
    <hyperlink ref="X35" r:id="rId271" display="https://twitter.com/#!/bigjmcc/status/1153411685354483712"/>
    <hyperlink ref="X36" r:id="rId272" display="https://twitter.com/#!/bigjmcc/status/1153411685354483712"/>
    <hyperlink ref="X37" r:id="rId273" display="https://twitter.com/#!/bigjmcc/status/1153411685354483712"/>
    <hyperlink ref="X38" r:id="rId274" display="https://twitter.com/#!/bigjmcc/status/1153411685354483712"/>
    <hyperlink ref="X39" r:id="rId275" display="https://twitter.com/#!/bigjmcc/status/1154447768259387393"/>
    <hyperlink ref="X40" r:id="rId276" display="https://twitter.com/#!/reptmmpp/status/1154485038639124480"/>
    <hyperlink ref="X41" r:id="rId277" display="https://twitter.com/#!/dragondeepwater/status/1153383837877121024"/>
    <hyperlink ref="X42" r:id="rId278" display="https://twitter.com/#!/dragondeepwater/status/1154729451474829312"/>
    <hyperlink ref="X43" r:id="rId279" display="https://twitter.com/#!/forgerat/status/1154804479528767488"/>
    <hyperlink ref="X44" r:id="rId280" display="https://twitter.com/#!/souljoo0oourney/status/1154810834578739200"/>
    <hyperlink ref="X45" r:id="rId281" display="https://twitter.com/#!/solekm/status/1154838579714985984"/>
    <hyperlink ref="X46" r:id="rId282" display="https://twitter.com/#!/lanieygr/status/1154911171838976000"/>
    <hyperlink ref="X47" r:id="rId283" display="https://twitter.com/#!/rawitt2/status/1154917768740798472"/>
    <hyperlink ref="X48" r:id="rId284" display="https://twitter.com/#!/josette75253683/status/1155067186680979457"/>
    <hyperlink ref="X49" r:id="rId285" display="https://twitter.com/#!/helenacuirot6/status/1155293170072248320"/>
    <hyperlink ref="X50" r:id="rId286" display="https://twitter.com/#!/cleliamidgett2/status/1155521773246402560"/>
    <hyperlink ref="X51" r:id="rId287" display="https://twitter.com/#!/orneryoh/status/1155644973028560896"/>
    <hyperlink ref="X52" r:id="rId288" display="https://twitter.com/#!/linlinkj/status/1155652948304642048"/>
    <hyperlink ref="X53" r:id="rId289" display="https://twitter.com/#!/orneryoh/status/1155644973028560896"/>
    <hyperlink ref="X54" r:id="rId290" display="https://twitter.com/#!/linlinkj/status/1155652948304642048"/>
    <hyperlink ref="X55" r:id="rId291" display="https://twitter.com/#!/linlinkj/status/1155652948304642048"/>
    <hyperlink ref="X56" r:id="rId292" display="https://twitter.com/#!/enerprogroupltd/status/1155760799354429440"/>
    <hyperlink ref="X57" r:id="rId293" display="https://twitter.com/#!/subcengineering/status/1155761756272308224"/>
    <hyperlink ref="X58" r:id="rId294" display="https://twitter.com/#!/allyg09/status/1155876043804332032"/>
    <hyperlink ref="X59" r:id="rId295" display="https://twitter.com/#!/waterkeeperscp/status/1155953687635714049"/>
    <hyperlink ref="X60" r:id="rId296" display="https://twitter.com/#!/scottewen13/status/1156116780093304832"/>
    <hyperlink ref="X61" r:id="rId297" display="https://twitter.com/#!/oeg_offshore/status/1151443728395116545"/>
    <hyperlink ref="X62" r:id="rId298" display="https://twitter.com/#!/offshorewords/status/1156128820883271681"/>
    <hyperlink ref="X63" r:id="rId299" display="https://twitter.com/#!/jb_in_motion/status/1156191144285474816"/>
    <hyperlink ref="X64" r:id="rId300" display="https://twitter.com/#!/jb_in_motion/status/1156191144285474816"/>
    <hyperlink ref="X65" r:id="rId301" display="https://twitter.com/#!/miti_vigliero/status/1156196417133785088"/>
    <hyperlink ref="X66" r:id="rId302" display="https://twitter.com/#!/miti_vigliero/status/1156196417133785088"/>
    <hyperlink ref="X67" r:id="rId303" display="https://twitter.com/#!/ncpolicywatch/status/1152186393587830791"/>
    <hyperlink ref="X68" r:id="rId304" display="https://twitter.com/#!/coletoon/status/1156184890238558208"/>
    <hyperlink ref="X69" r:id="rId305" display="https://twitter.com/#!/harrybrautt/status/1156209107713609730"/>
    <hyperlink ref="X70" r:id="rId306" display="https://twitter.com/#!/harrybrautt/status/1156209107713609730"/>
    <hyperlink ref="X71" r:id="rId307" display="https://twitter.com/#!/mark3ds/status/1156231506530095106"/>
    <hyperlink ref="X72" r:id="rId308" display="https://twitter.com/#!/mark3ds/status/1156231506530095106"/>
    <hyperlink ref="X73" r:id="rId309" display="https://twitter.com/#!/mark3ds/status/1156231506530095106"/>
    <hyperlink ref="X74" r:id="rId310" display="https://twitter.com/#!/waterkeeper/status/1154799675574280193"/>
    <hyperlink ref="X75" r:id="rId311" display="https://twitter.com/#!/waterkeeperscp/status/1155908397776166912"/>
    <hyperlink ref="X76" r:id="rId312" display="https://twitter.com/#!/creativegmspage/status/1156262054019252224"/>
    <hyperlink ref="X77" r:id="rId313" display="https://twitter.com/#!/creativegmspage/status/1156262054019252224"/>
    <hyperlink ref="X78" r:id="rId314" display="https://twitter.com/#!/kenirienks/status/1156335398270001152"/>
    <hyperlink ref="X79" r:id="rId315" display="https://twitter.com/#!/kenirienks/status/1156335398270001152"/>
    <hyperlink ref="X80" r:id="rId316" display="https://twitter.com/#!/kenirienks/status/1156335398270001152"/>
    <hyperlink ref="X81" r:id="rId317" display="https://twitter.com/#!/rtbayarea/status/1156552935934791681"/>
    <hyperlink ref="X82" r:id="rId318" display="https://twitter.com/#!/noobot9/status/1156559444097900545"/>
    <hyperlink ref="X83" r:id="rId319" display="https://twitter.com/#!/presenteorg/status/1156612585732497409"/>
    <hyperlink ref="X84" r:id="rId320" display="https://twitter.com/#!/sentinelcolo/status/1156559216062193664"/>
    <hyperlink ref="X85" r:id="rId321" display="https://twitter.com/#!/sentinelcolo/status/1156619300893052930"/>
    <hyperlink ref="X86" r:id="rId322" display="https://twitter.com/#!/pennieopal/status/1156623304993587200"/>
    <hyperlink ref="X87" r:id="rId323" display="https://twitter.com/#!/merlyn43/status/1156624924083048448"/>
    <hyperlink ref="X88" r:id="rId324" display="https://twitter.com/#!/harley_woody/status/1156673816153612288"/>
    <hyperlink ref="X89" r:id="rId325" display="https://twitter.com/#!/idlenomoresfbay/status/1156680295833190400"/>
    <hyperlink ref="X90" r:id="rId326" display="https://twitter.com/#!/y_laresv/status/1156768507540828161"/>
    <hyperlink ref="X91" r:id="rId327" display="https://twitter.com/#!/technavio/status/1151881842867527680"/>
    <hyperlink ref="X92" r:id="rId328" display="https://twitter.com/#!/technavio/status/1151507023319752704"/>
    <hyperlink ref="X93" r:id="rId329" display="https://twitter.com/#!/technavio/status/1156930105404526593"/>
    <hyperlink ref="X94" r:id="rId330" display="https://twitter.com/#!/technavio/status/1153754474575347712"/>
    <hyperlink ref="X95" r:id="rId331" display="https://twitter.com/#!/technavio/status/1153754556481753088"/>
    <hyperlink ref="X96" r:id="rId332" display="https://twitter.com/#!/pointsofjustice/status/1157074831243747333"/>
    <hyperlink ref="X97" r:id="rId333" display="https://twitter.com/#!/stapf/status/1157093702713692163"/>
    <hyperlink ref="X98" r:id="rId334" display="https://twitter.com/#!/claudia65186209/status/1157095297853509632"/>
    <hyperlink ref="X99" r:id="rId335" display="https://twitter.com/#!/lobosolitario1/status/1157106997285621766"/>
    <hyperlink ref="X100" r:id="rId336" display="https://twitter.com/#!/lyricsgirl54/status/1157107447321939968"/>
    <hyperlink ref="X101" r:id="rId337" display="https://twitter.com/#!/chandriee9/status/1157333053217394690"/>
    <hyperlink ref="X102" r:id="rId338" display="https://twitter.com/#!/joejoemolloy/status/1157391491255455745"/>
    <hyperlink ref="X103" r:id="rId339" display="https://twitter.com/#!/artytrace/status/1157392105649692672"/>
    <hyperlink ref="X104" r:id="rId340" display="https://twitter.com/#!/ca_waterkeepers/status/971503238003306496"/>
    <hyperlink ref="X105" r:id="rId341" display="https://twitter.com/#!/ca_waterkeepers/status/1152350692926840832"/>
    <hyperlink ref="X106" r:id="rId342" display="https://twitter.com/#!/ca_waterkeepers/status/1156692754178535424"/>
    <hyperlink ref="X107" r:id="rId343" display="https://twitter.com/#!/onemelek1/status/1157397932095807489"/>
    <hyperlink ref="X108" r:id="rId344" display="https://twitter.com/#!/bastagal/status/1157420865052729344"/>
    <hyperlink ref="X109" r:id="rId345" display="https://twitter.com/#!/andreevarnum2/status/1157458352974123008"/>
    <hyperlink ref="X110" r:id="rId346" display="https://twitter.com/#!/janetgoncalves8/status/1157513314034802689"/>
    <hyperlink ref="X111" r:id="rId347" display="https://twitter.com/#!/globalnka/status/1153854123953000449"/>
    <hyperlink ref="X112" r:id="rId348" display="https://twitter.com/#!/globalnka/status/1153854393424457730"/>
    <hyperlink ref="X113" r:id="rId349" display="https://twitter.com/#!/globalnka/status/1153854434788675584"/>
    <hyperlink ref="X114" r:id="rId350" display="https://twitter.com/#!/globalnka/status/1153854519693991938"/>
    <hyperlink ref="X115" r:id="rId351" display="https://twitter.com/#!/globalnka/status/1153854642415132672"/>
    <hyperlink ref="X116" r:id="rId352" display="https://twitter.com/#!/globalnka/status/1153854680704962561"/>
    <hyperlink ref="X117" r:id="rId353" display="https://twitter.com/#!/globalnka/status/1153855079973380098"/>
    <hyperlink ref="X118" r:id="rId354" display="https://twitter.com/#!/globalnka/status/1153855302703276032"/>
    <hyperlink ref="X119" r:id="rId355" display="https://twitter.com/#!/globalnka/status/1153855382776950784"/>
    <hyperlink ref="X120" r:id="rId356" display="https://twitter.com/#!/globalnka/status/1153855594815774722"/>
    <hyperlink ref="X121" r:id="rId357" display="https://twitter.com/#!/globalnka/status/1153855635798286336"/>
    <hyperlink ref="X122" r:id="rId358" display="https://twitter.com/#!/globalnka/status/1153855774810136576"/>
    <hyperlink ref="X123" r:id="rId359" display="https://twitter.com/#!/globalnka/status/1153857037417111552"/>
    <hyperlink ref="X124" r:id="rId360" display="https://twitter.com/#!/globalnka/status/1157522874405662729"/>
    <hyperlink ref="X125" r:id="rId361" display="https://twitter.com/#!/cherishrobson5/status/1157531207342493696"/>
    <hyperlink ref="X126" r:id="rId362" display="https://twitter.com/#!/danbacher/status/1149086164839628800"/>
    <hyperlink ref="X127" r:id="rId363" display="https://twitter.com/#!/danbacher/status/1154651002416402432"/>
    <hyperlink ref="X128" r:id="rId364" display="https://twitter.com/#!/danbacher/status/1150283634336681985"/>
    <hyperlink ref="X129" r:id="rId365" display="https://twitter.com/#!/danbacher/status/1145074726647156737"/>
    <hyperlink ref="X130" r:id="rId366" display="https://twitter.com/#!/danbacher/status/1154546777355214848"/>
    <hyperlink ref="X131" r:id="rId367" display="https://twitter.com/#!/danbacher/status/1154652104914419714"/>
    <hyperlink ref="X132" r:id="rId368" display="https://twitter.com/#!/danbacher/status/1156438856243146752"/>
    <hyperlink ref="X133" r:id="rId369" display="https://twitter.com/#!/danbacher/status/1156448218709807104"/>
    <hyperlink ref="X134" r:id="rId370" display="https://twitter.com/#!/danbacher/status/1157051333322539008"/>
    <hyperlink ref="X135" r:id="rId371" display="https://twitter.com/#!/danbacher/status/1157548811566239744"/>
    <hyperlink ref="X136" r:id="rId372" display="https://twitter.com/#!/candybarrows6/status/1157587097915723776"/>
    <hyperlink ref="X137" r:id="rId373" display="https://twitter.com/#!/makmakay/status/1156660804822847489"/>
    <hyperlink ref="X138" r:id="rId374" display="https://twitter.com/#!/gm_gayla/status/1157748017161809925"/>
    <hyperlink ref="X139" r:id="rId375" display="https://twitter.com/#!/carisabergman5/status/1157765699265167361"/>
    <hyperlink ref="X140" r:id="rId376" display="https://twitter.com/#!/freizky/status/1157806763032211456"/>
    <hyperlink ref="X141" r:id="rId377" display="https://twitter.com/#!/lindseyscafuri7/status/1157814406400659457"/>
    <hyperlink ref="X142" r:id="rId378" display="https://twitter.com/#!/corinna20158107/status/1157832601127682048"/>
    <hyperlink ref="X143" r:id="rId379" display="https://twitter.com/#!/lorenevilciau10/status/1157840306462765061"/>
    <hyperlink ref="X144" r:id="rId380" display="https://twitter.com/#!/karenbu17762415/status/1157858693381152768"/>
    <hyperlink ref="X145" r:id="rId381" display="https://twitter.com/#!/violavorberg7/status/1157872335459778560"/>
    <hyperlink ref="X146" r:id="rId382" display="https://twitter.com/#!/janycebeachler3/status/1157874492330237952"/>
    <hyperlink ref="X147" r:id="rId383" display="https://twitter.com/#!/evangelineparu5/status/1157906072843145221"/>
    <hyperlink ref="X148" r:id="rId384" display="https://twitter.com/#!/merryahmed9/status/1157908216912711680"/>
    <hyperlink ref="X149" r:id="rId385" display="https://twitter.com/#!/makedaa12001217/status/1157919548948897792"/>
    <hyperlink ref="X150" r:id="rId386" display="https://twitter.com/#!/mckaystewart/status/1152731747173335040"/>
    <hyperlink ref="X151" r:id="rId387" display="https://twitter.com/#!/raeannleibovit6/status/1157935123700039680"/>
    <hyperlink ref="X152" r:id="rId388" display="https://twitter.com/#!/hexagonppm/status/1158150778504265729"/>
    <hyperlink ref="AZ33" r:id="rId389" display="https://api.twitter.com/1.1/geo/id/5d058f2e9fe1516c.json"/>
    <hyperlink ref="AZ34" r:id="rId390" display="https://api.twitter.com/1.1/geo/id/5d058f2e9fe1516c.json"/>
    <hyperlink ref="AZ35" r:id="rId391" display="https://api.twitter.com/1.1/geo/id/5d058f2e9fe1516c.json"/>
    <hyperlink ref="AZ36" r:id="rId392" display="https://api.twitter.com/1.1/geo/id/5d058f2e9fe1516c.json"/>
    <hyperlink ref="AZ37" r:id="rId393" display="https://api.twitter.com/1.1/geo/id/5d058f2e9fe1516c.json"/>
    <hyperlink ref="AZ38" r:id="rId394" display="https://api.twitter.com/1.1/geo/id/5d058f2e9fe1516c.json"/>
    <hyperlink ref="AZ39" r:id="rId395" display="https://api.twitter.com/1.1/geo/id/5d058f2e9fe1516c.json"/>
  </hyperlinks>
  <printOptions/>
  <pageMargins left="0.7" right="0.7" top="0.75" bottom="0.75" header="0.3" footer="0.3"/>
  <pageSetup horizontalDpi="600" verticalDpi="600" orientation="portrait" r:id="rId399"/>
  <legacyDrawing r:id="rId397"/>
  <tableParts>
    <tablePart r:id="rId39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2308</v>
      </c>
      <c r="B1" s="13" t="s">
        <v>2309</v>
      </c>
      <c r="C1" s="13" t="s">
        <v>2302</v>
      </c>
      <c r="D1" s="13" t="s">
        <v>2303</v>
      </c>
      <c r="E1" s="13" t="s">
        <v>2310</v>
      </c>
      <c r="F1" s="13" t="s">
        <v>144</v>
      </c>
      <c r="G1" s="13" t="s">
        <v>2311</v>
      </c>
      <c r="H1" s="13" t="s">
        <v>2312</v>
      </c>
      <c r="I1" s="13" t="s">
        <v>2313</v>
      </c>
      <c r="J1" s="13" t="s">
        <v>2314</v>
      </c>
      <c r="K1" s="13" t="s">
        <v>2315</v>
      </c>
      <c r="L1" s="13" t="s">
        <v>2316</v>
      </c>
    </row>
    <row r="2" spans="1:12" ht="15">
      <c r="A2" s="84" t="s">
        <v>1773</v>
      </c>
      <c r="B2" s="84" t="s">
        <v>1770</v>
      </c>
      <c r="C2" s="84">
        <v>20</v>
      </c>
      <c r="D2" s="118">
        <v>0.01100672508774726</v>
      </c>
      <c r="E2" s="118">
        <v>1.3094305376904125</v>
      </c>
      <c r="F2" s="84" t="s">
        <v>2304</v>
      </c>
      <c r="G2" s="84" t="b">
        <v>0</v>
      </c>
      <c r="H2" s="84" t="b">
        <v>0</v>
      </c>
      <c r="I2" s="84" t="b">
        <v>0</v>
      </c>
      <c r="J2" s="84" t="b">
        <v>0</v>
      </c>
      <c r="K2" s="84" t="b">
        <v>0</v>
      </c>
      <c r="L2" s="84" t="b">
        <v>0</v>
      </c>
    </row>
    <row r="3" spans="1:12" ht="15">
      <c r="A3" s="84" t="s">
        <v>1770</v>
      </c>
      <c r="B3" s="84" t="s">
        <v>1771</v>
      </c>
      <c r="C3" s="84">
        <v>20</v>
      </c>
      <c r="D3" s="118">
        <v>0.01100672508774726</v>
      </c>
      <c r="E3" s="118">
        <v>1.29508066315078</v>
      </c>
      <c r="F3" s="84" t="s">
        <v>2304</v>
      </c>
      <c r="G3" s="84" t="b">
        <v>0</v>
      </c>
      <c r="H3" s="84" t="b">
        <v>0</v>
      </c>
      <c r="I3" s="84" t="b">
        <v>0</v>
      </c>
      <c r="J3" s="84" t="b">
        <v>0</v>
      </c>
      <c r="K3" s="84" t="b">
        <v>0</v>
      </c>
      <c r="L3" s="84" t="b">
        <v>0</v>
      </c>
    </row>
    <row r="4" spans="1:12" ht="15">
      <c r="A4" s="84" t="s">
        <v>1771</v>
      </c>
      <c r="B4" s="84" t="s">
        <v>1772</v>
      </c>
      <c r="C4" s="84">
        <v>20</v>
      </c>
      <c r="D4" s="118">
        <v>0.01100672508774726</v>
      </c>
      <c r="E4" s="118">
        <v>1.7933912169403805</v>
      </c>
      <c r="F4" s="84" t="s">
        <v>2304</v>
      </c>
      <c r="G4" s="84" t="b">
        <v>0</v>
      </c>
      <c r="H4" s="84" t="b">
        <v>0</v>
      </c>
      <c r="I4" s="84" t="b">
        <v>0</v>
      </c>
      <c r="J4" s="84" t="b">
        <v>0</v>
      </c>
      <c r="K4" s="84" t="b">
        <v>0</v>
      </c>
      <c r="L4" s="84" t="b">
        <v>0</v>
      </c>
    </row>
    <row r="5" spans="1:12" ht="15">
      <c r="A5" s="84" t="s">
        <v>297</v>
      </c>
      <c r="B5" s="84" t="s">
        <v>1773</v>
      </c>
      <c r="C5" s="84">
        <v>19</v>
      </c>
      <c r="D5" s="118">
        <v>0.010752991145561644</v>
      </c>
      <c r="E5" s="118">
        <v>1.836856910721471</v>
      </c>
      <c r="F5" s="84" t="s">
        <v>2304</v>
      </c>
      <c r="G5" s="84" t="b">
        <v>0</v>
      </c>
      <c r="H5" s="84" t="b">
        <v>0</v>
      </c>
      <c r="I5" s="84" t="b">
        <v>0</v>
      </c>
      <c r="J5" s="84" t="b">
        <v>0</v>
      </c>
      <c r="K5" s="84" t="b">
        <v>0</v>
      </c>
      <c r="L5" s="84" t="b">
        <v>0</v>
      </c>
    </row>
    <row r="6" spans="1:12" ht="15">
      <c r="A6" s="84" t="s">
        <v>1779</v>
      </c>
      <c r="B6" s="84" t="s">
        <v>1780</v>
      </c>
      <c r="C6" s="84">
        <v>14</v>
      </c>
      <c r="D6" s="118">
        <v>0.009224418451262189</v>
      </c>
      <c r="E6" s="118">
        <v>1.8815273056409318</v>
      </c>
      <c r="F6" s="84" t="s">
        <v>2304</v>
      </c>
      <c r="G6" s="84" t="b">
        <v>0</v>
      </c>
      <c r="H6" s="84" t="b">
        <v>0</v>
      </c>
      <c r="I6" s="84" t="b">
        <v>0</v>
      </c>
      <c r="J6" s="84" t="b">
        <v>0</v>
      </c>
      <c r="K6" s="84" t="b">
        <v>0</v>
      </c>
      <c r="L6" s="84" t="b">
        <v>0</v>
      </c>
    </row>
    <row r="7" spans="1:12" ht="15">
      <c r="A7" s="84" t="s">
        <v>1780</v>
      </c>
      <c r="B7" s="84" t="s">
        <v>1781</v>
      </c>
      <c r="C7" s="84">
        <v>14</v>
      </c>
      <c r="D7" s="118">
        <v>0.009224418451262189</v>
      </c>
      <c r="E7" s="118">
        <v>1.911490529018375</v>
      </c>
      <c r="F7" s="84" t="s">
        <v>2304</v>
      </c>
      <c r="G7" s="84" t="b">
        <v>0</v>
      </c>
      <c r="H7" s="84" t="b">
        <v>0</v>
      </c>
      <c r="I7" s="84" t="b">
        <v>0</v>
      </c>
      <c r="J7" s="84" t="b">
        <v>0</v>
      </c>
      <c r="K7" s="84" t="b">
        <v>0</v>
      </c>
      <c r="L7" s="84" t="b">
        <v>0</v>
      </c>
    </row>
    <row r="8" spans="1:12" ht="15">
      <c r="A8" s="84" t="s">
        <v>1781</v>
      </c>
      <c r="B8" s="84" t="s">
        <v>1778</v>
      </c>
      <c r="C8" s="84">
        <v>14</v>
      </c>
      <c r="D8" s="118">
        <v>0.009224418451262189</v>
      </c>
      <c r="E8" s="118">
        <v>1.8603380065709938</v>
      </c>
      <c r="F8" s="84" t="s">
        <v>2304</v>
      </c>
      <c r="G8" s="84" t="b">
        <v>0</v>
      </c>
      <c r="H8" s="84" t="b">
        <v>0</v>
      </c>
      <c r="I8" s="84" t="b">
        <v>0</v>
      </c>
      <c r="J8" s="84" t="b">
        <v>0</v>
      </c>
      <c r="K8" s="84" t="b">
        <v>0</v>
      </c>
      <c r="L8" s="84" t="b">
        <v>0</v>
      </c>
    </row>
    <row r="9" spans="1:12" ht="15">
      <c r="A9" s="84" t="s">
        <v>1778</v>
      </c>
      <c r="B9" s="84" t="s">
        <v>1782</v>
      </c>
      <c r="C9" s="84">
        <v>14</v>
      </c>
      <c r="D9" s="118">
        <v>0.009224418451262189</v>
      </c>
      <c r="E9" s="118">
        <v>1.885161590296026</v>
      </c>
      <c r="F9" s="84" t="s">
        <v>2304</v>
      </c>
      <c r="G9" s="84" t="b">
        <v>0</v>
      </c>
      <c r="H9" s="84" t="b">
        <v>0</v>
      </c>
      <c r="I9" s="84" t="b">
        <v>0</v>
      </c>
      <c r="J9" s="84" t="b">
        <v>0</v>
      </c>
      <c r="K9" s="84" t="b">
        <v>0</v>
      </c>
      <c r="L9" s="84" t="b">
        <v>0</v>
      </c>
    </row>
    <row r="10" spans="1:12" ht="15">
      <c r="A10" s="84" t="s">
        <v>1783</v>
      </c>
      <c r="B10" s="84" t="s">
        <v>1777</v>
      </c>
      <c r="C10" s="84">
        <v>14</v>
      </c>
      <c r="D10" s="118">
        <v>0.009224418451262189</v>
      </c>
      <c r="E10" s="118">
        <v>1.8603380065709938</v>
      </c>
      <c r="F10" s="84" t="s">
        <v>2304</v>
      </c>
      <c r="G10" s="84" t="b">
        <v>0</v>
      </c>
      <c r="H10" s="84" t="b">
        <v>0</v>
      </c>
      <c r="I10" s="84" t="b">
        <v>0</v>
      </c>
      <c r="J10" s="84" t="b">
        <v>0</v>
      </c>
      <c r="K10" s="84" t="b">
        <v>0</v>
      </c>
      <c r="L10" s="84" t="b">
        <v>0</v>
      </c>
    </row>
    <row r="11" spans="1:12" ht="15">
      <c r="A11" s="84" t="s">
        <v>1777</v>
      </c>
      <c r="B11" s="84" t="s">
        <v>1784</v>
      </c>
      <c r="C11" s="84">
        <v>14</v>
      </c>
      <c r="D11" s="118">
        <v>0.009224418451262189</v>
      </c>
      <c r="E11" s="118">
        <v>1.885161590296026</v>
      </c>
      <c r="F11" s="84" t="s">
        <v>2304</v>
      </c>
      <c r="G11" s="84" t="b">
        <v>0</v>
      </c>
      <c r="H11" s="84" t="b">
        <v>0</v>
      </c>
      <c r="I11" s="84" t="b">
        <v>0</v>
      </c>
      <c r="J11" s="84" t="b">
        <v>0</v>
      </c>
      <c r="K11" s="84" t="b">
        <v>0</v>
      </c>
      <c r="L11" s="84" t="b">
        <v>0</v>
      </c>
    </row>
    <row r="12" spans="1:12" ht="15">
      <c r="A12" s="84" t="s">
        <v>1784</v>
      </c>
      <c r="B12" s="84" t="s">
        <v>1776</v>
      </c>
      <c r="C12" s="84">
        <v>14</v>
      </c>
      <c r="D12" s="118">
        <v>0.009224418451262189</v>
      </c>
      <c r="E12" s="118">
        <v>1.885161590296026</v>
      </c>
      <c r="F12" s="84" t="s">
        <v>2304</v>
      </c>
      <c r="G12" s="84" t="b">
        <v>0</v>
      </c>
      <c r="H12" s="84" t="b">
        <v>0</v>
      </c>
      <c r="I12" s="84" t="b">
        <v>0</v>
      </c>
      <c r="J12" s="84" t="b">
        <v>0</v>
      </c>
      <c r="K12" s="84" t="b">
        <v>0</v>
      </c>
      <c r="L12" s="84" t="b">
        <v>0</v>
      </c>
    </row>
    <row r="13" spans="1:12" ht="15">
      <c r="A13" s="84" t="s">
        <v>1782</v>
      </c>
      <c r="B13" s="84" t="s">
        <v>1785</v>
      </c>
      <c r="C13" s="84">
        <v>13</v>
      </c>
      <c r="D13" s="118">
        <v>0.008858734561165276</v>
      </c>
      <c r="E13" s="118">
        <v>1.9694824759960616</v>
      </c>
      <c r="F13" s="84" t="s">
        <v>2304</v>
      </c>
      <c r="G13" s="84" t="b">
        <v>0</v>
      </c>
      <c r="H13" s="84" t="b">
        <v>0</v>
      </c>
      <c r="I13" s="84" t="b">
        <v>0</v>
      </c>
      <c r="J13" s="84" t="b">
        <v>0</v>
      </c>
      <c r="K13" s="84" t="b">
        <v>0</v>
      </c>
      <c r="L13" s="84" t="b">
        <v>0</v>
      </c>
    </row>
    <row r="14" spans="1:12" ht="15">
      <c r="A14" s="84" t="s">
        <v>1785</v>
      </c>
      <c r="B14" s="84" t="s">
        <v>1783</v>
      </c>
      <c r="C14" s="84">
        <v>13</v>
      </c>
      <c r="D14" s="118">
        <v>0.008858734561165276</v>
      </c>
      <c r="E14" s="118">
        <v>1.9694824759960616</v>
      </c>
      <c r="F14" s="84" t="s">
        <v>2304</v>
      </c>
      <c r="G14" s="84" t="b">
        <v>0</v>
      </c>
      <c r="H14" s="84" t="b">
        <v>0</v>
      </c>
      <c r="I14" s="84" t="b">
        <v>0</v>
      </c>
      <c r="J14" s="84" t="b">
        <v>0</v>
      </c>
      <c r="K14" s="84" t="b">
        <v>0</v>
      </c>
      <c r="L14" s="84" t="b">
        <v>0</v>
      </c>
    </row>
    <row r="15" spans="1:12" ht="15">
      <c r="A15" s="84" t="s">
        <v>1770</v>
      </c>
      <c r="B15" s="84" t="s">
        <v>1788</v>
      </c>
      <c r="C15" s="84">
        <v>12</v>
      </c>
      <c r="D15" s="118">
        <v>0.008469616689225985</v>
      </c>
      <c r="E15" s="118">
        <v>1.3162699622207181</v>
      </c>
      <c r="F15" s="84" t="s">
        <v>2304</v>
      </c>
      <c r="G15" s="84" t="b">
        <v>0</v>
      </c>
      <c r="H15" s="84" t="b">
        <v>0</v>
      </c>
      <c r="I15" s="84" t="b">
        <v>0</v>
      </c>
      <c r="J15" s="84" t="b">
        <v>0</v>
      </c>
      <c r="K15" s="84" t="b">
        <v>0</v>
      </c>
      <c r="L15" s="84" t="b">
        <v>0</v>
      </c>
    </row>
    <row r="16" spans="1:12" ht="15">
      <c r="A16" s="84" t="s">
        <v>1788</v>
      </c>
      <c r="B16" s="84" t="s">
        <v>1789</v>
      </c>
      <c r="C16" s="84">
        <v>12</v>
      </c>
      <c r="D16" s="118">
        <v>0.008469616689225985</v>
      </c>
      <c r="E16" s="118">
        <v>2.036429265626675</v>
      </c>
      <c r="F16" s="84" t="s">
        <v>2304</v>
      </c>
      <c r="G16" s="84" t="b">
        <v>0</v>
      </c>
      <c r="H16" s="84" t="b">
        <v>0</v>
      </c>
      <c r="I16" s="84" t="b">
        <v>0</v>
      </c>
      <c r="J16" s="84" t="b">
        <v>0</v>
      </c>
      <c r="K16" s="84" t="b">
        <v>0</v>
      </c>
      <c r="L16" s="84" t="b">
        <v>0</v>
      </c>
    </row>
    <row r="17" spans="1:12" ht="15">
      <c r="A17" s="84" t="s">
        <v>1789</v>
      </c>
      <c r="B17" s="84" t="s">
        <v>1790</v>
      </c>
      <c r="C17" s="84">
        <v>12</v>
      </c>
      <c r="D17" s="118">
        <v>0.008469616689225985</v>
      </c>
      <c r="E17" s="118">
        <v>2.036429265626675</v>
      </c>
      <c r="F17" s="84" t="s">
        <v>2304</v>
      </c>
      <c r="G17" s="84" t="b">
        <v>0</v>
      </c>
      <c r="H17" s="84" t="b">
        <v>0</v>
      </c>
      <c r="I17" s="84" t="b">
        <v>0</v>
      </c>
      <c r="J17" s="84" t="b">
        <v>0</v>
      </c>
      <c r="K17" s="84" t="b">
        <v>0</v>
      </c>
      <c r="L17" s="84" t="b">
        <v>0</v>
      </c>
    </row>
    <row r="18" spans="1:12" ht="15">
      <c r="A18" s="84" t="s">
        <v>1790</v>
      </c>
      <c r="B18" s="84" t="s">
        <v>1791</v>
      </c>
      <c r="C18" s="84">
        <v>12</v>
      </c>
      <c r="D18" s="118">
        <v>0.008469616689225985</v>
      </c>
      <c r="E18" s="118">
        <v>2.001667159367463</v>
      </c>
      <c r="F18" s="84" t="s">
        <v>2304</v>
      </c>
      <c r="G18" s="84" t="b">
        <v>0</v>
      </c>
      <c r="H18" s="84" t="b">
        <v>0</v>
      </c>
      <c r="I18" s="84" t="b">
        <v>0</v>
      </c>
      <c r="J18" s="84" t="b">
        <v>0</v>
      </c>
      <c r="K18" s="84" t="b">
        <v>0</v>
      </c>
      <c r="L18" s="84" t="b">
        <v>0</v>
      </c>
    </row>
    <row r="19" spans="1:12" ht="15">
      <c r="A19" s="84" t="s">
        <v>1791</v>
      </c>
      <c r="B19" s="84" t="s">
        <v>1792</v>
      </c>
      <c r="C19" s="84">
        <v>12</v>
      </c>
      <c r="D19" s="118">
        <v>0.008469616689225985</v>
      </c>
      <c r="E19" s="118">
        <v>2.036429265626675</v>
      </c>
      <c r="F19" s="84" t="s">
        <v>2304</v>
      </c>
      <c r="G19" s="84" t="b">
        <v>0</v>
      </c>
      <c r="H19" s="84" t="b">
        <v>0</v>
      </c>
      <c r="I19" s="84" t="b">
        <v>0</v>
      </c>
      <c r="J19" s="84" t="b">
        <v>0</v>
      </c>
      <c r="K19" s="84" t="b">
        <v>0</v>
      </c>
      <c r="L19" s="84" t="b">
        <v>0</v>
      </c>
    </row>
    <row r="20" spans="1:12" ht="15">
      <c r="A20" s="84" t="s">
        <v>1792</v>
      </c>
      <c r="B20" s="84" t="s">
        <v>1793</v>
      </c>
      <c r="C20" s="84">
        <v>12</v>
      </c>
      <c r="D20" s="118">
        <v>0.008469616689225985</v>
      </c>
      <c r="E20" s="118">
        <v>2.036429265626675</v>
      </c>
      <c r="F20" s="84" t="s">
        <v>2304</v>
      </c>
      <c r="G20" s="84" t="b">
        <v>0</v>
      </c>
      <c r="H20" s="84" t="b">
        <v>0</v>
      </c>
      <c r="I20" s="84" t="b">
        <v>0</v>
      </c>
      <c r="J20" s="84" t="b">
        <v>0</v>
      </c>
      <c r="K20" s="84" t="b">
        <v>0</v>
      </c>
      <c r="L20" s="84" t="b">
        <v>0</v>
      </c>
    </row>
    <row r="21" spans="1:12" ht="15">
      <c r="A21" s="84" t="s">
        <v>1793</v>
      </c>
      <c r="B21" s="84" t="s">
        <v>1794</v>
      </c>
      <c r="C21" s="84">
        <v>12</v>
      </c>
      <c r="D21" s="118">
        <v>0.008469616689225985</v>
      </c>
      <c r="E21" s="118">
        <v>2.036429265626675</v>
      </c>
      <c r="F21" s="84" t="s">
        <v>2304</v>
      </c>
      <c r="G21" s="84" t="b">
        <v>0</v>
      </c>
      <c r="H21" s="84" t="b">
        <v>0</v>
      </c>
      <c r="I21" s="84" t="b">
        <v>0</v>
      </c>
      <c r="J21" s="84" t="b">
        <v>0</v>
      </c>
      <c r="K21" s="84" t="b">
        <v>0</v>
      </c>
      <c r="L21" s="84" t="b">
        <v>0</v>
      </c>
    </row>
    <row r="22" spans="1:12" ht="15">
      <c r="A22" s="84" t="s">
        <v>1794</v>
      </c>
      <c r="B22" s="84" t="s">
        <v>2154</v>
      </c>
      <c r="C22" s="84">
        <v>12</v>
      </c>
      <c r="D22" s="118">
        <v>0.008469616689225985</v>
      </c>
      <c r="E22" s="118">
        <v>2.036429265626675</v>
      </c>
      <c r="F22" s="84" t="s">
        <v>2304</v>
      </c>
      <c r="G22" s="84" t="b">
        <v>0</v>
      </c>
      <c r="H22" s="84" t="b">
        <v>0</v>
      </c>
      <c r="I22" s="84" t="b">
        <v>0</v>
      </c>
      <c r="J22" s="84" t="b">
        <v>0</v>
      </c>
      <c r="K22" s="84" t="b">
        <v>0</v>
      </c>
      <c r="L22" s="84" t="b">
        <v>0</v>
      </c>
    </row>
    <row r="23" spans="1:12" ht="15">
      <c r="A23" s="84" t="s">
        <v>2154</v>
      </c>
      <c r="B23" s="84" t="s">
        <v>2155</v>
      </c>
      <c r="C23" s="84">
        <v>12</v>
      </c>
      <c r="D23" s="118">
        <v>0.008469616689225985</v>
      </c>
      <c r="E23" s="118">
        <v>2.036429265626675</v>
      </c>
      <c r="F23" s="84" t="s">
        <v>2304</v>
      </c>
      <c r="G23" s="84" t="b">
        <v>0</v>
      </c>
      <c r="H23" s="84" t="b">
        <v>0</v>
      </c>
      <c r="I23" s="84" t="b">
        <v>0</v>
      </c>
      <c r="J23" s="84" t="b">
        <v>0</v>
      </c>
      <c r="K23" s="84" t="b">
        <v>1</v>
      </c>
      <c r="L23" s="84" t="b">
        <v>0</v>
      </c>
    </row>
    <row r="24" spans="1:12" ht="15">
      <c r="A24" s="84" t="s">
        <v>2155</v>
      </c>
      <c r="B24" s="84" t="s">
        <v>1812</v>
      </c>
      <c r="C24" s="84">
        <v>12</v>
      </c>
      <c r="D24" s="118">
        <v>0.008469616689225985</v>
      </c>
      <c r="E24" s="118">
        <v>1.885161590296026</v>
      </c>
      <c r="F24" s="84" t="s">
        <v>2304</v>
      </c>
      <c r="G24" s="84" t="b">
        <v>0</v>
      </c>
      <c r="H24" s="84" t="b">
        <v>1</v>
      </c>
      <c r="I24" s="84" t="b">
        <v>0</v>
      </c>
      <c r="J24" s="84" t="b">
        <v>0</v>
      </c>
      <c r="K24" s="84" t="b">
        <v>0</v>
      </c>
      <c r="L24" s="84" t="b">
        <v>0</v>
      </c>
    </row>
    <row r="25" spans="1:12" ht="15">
      <c r="A25" s="84" t="s">
        <v>1812</v>
      </c>
      <c r="B25" s="84" t="s">
        <v>1787</v>
      </c>
      <c r="C25" s="84">
        <v>12</v>
      </c>
      <c r="D25" s="118">
        <v>0.008469616689225985</v>
      </c>
      <c r="E25" s="118">
        <v>1.760222853687726</v>
      </c>
      <c r="F25" s="84" t="s">
        <v>2304</v>
      </c>
      <c r="G25" s="84" t="b">
        <v>0</v>
      </c>
      <c r="H25" s="84" t="b">
        <v>0</v>
      </c>
      <c r="I25" s="84" t="b">
        <v>0</v>
      </c>
      <c r="J25" s="84" t="b">
        <v>1</v>
      </c>
      <c r="K25" s="84" t="b">
        <v>0</v>
      </c>
      <c r="L25" s="84" t="b">
        <v>0</v>
      </c>
    </row>
    <row r="26" spans="1:12" ht="15">
      <c r="A26" s="84" t="s">
        <v>1787</v>
      </c>
      <c r="B26" s="84" t="s">
        <v>2152</v>
      </c>
      <c r="C26" s="84">
        <v>12</v>
      </c>
      <c r="D26" s="118">
        <v>0.008469616689225985</v>
      </c>
      <c r="E26" s="118">
        <v>1.760222853687726</v>
      </c>
      <c r="F26" s="84" t="s">
        <v>2304</v>
      </c>
      <c r="G26" s="84" t="b">
        <v>1</v>
      </c>
      <c r="H26" s="84" t="b">
        <v>0</v>
      </c>
      <c r="I26" s="84" t="b">
        <v>0</v>
      </c>
      <c r="J26" s="84" t="b">
        <v>0</v>
      </c>
      <c r="K26" s="84" t="b">
        <v>0</v>
      </c>
      <c r="L26" s="84" t="b">
        <v>0</v>
      </c>
    </row>
    <row r="27" spans="1:12" ht="15">
      <c r="A27" s="84" t="s">
        <v>2152</v>
      </c>
      <c r="B27" s="84" t="s">
        <v>1718</v>
      </c>
      <c r="C27" s="84">
        <v>12</v>
      </c>
      <c r="D27" s="118">
        <v>0.008469616689225985</v>
      </c>
      <c r="E27" s="118">
        <v>1.6896417794020187</v>
      </c>
      <c r="F27" s="84" t="s">
        <v>2304</v>
      </c>
      <c r="G27" s="84" t="b">
        <v>0</v>
      </c>
      <c r="H27" s="84" t="b">
        <v>0</v>
      </c>
      <c r="I27" s="84" t="b">
        <v>0</v>
      </c>
      <c r="J27" s="84" t="b">
        <v>0</v>
      </c>
      <c r="K27" s="84" t="b">
        <v>0</v>
      </c>
      <c r="L27" s="84" t="b">
        <v>0</v>
      </c>
    </row>
    <row r="28" spans="1:12" ht="15">
      <c r="A28" s="84" t="s">
        <v>1718</v>
      </c>
      <c r="B28" s="84" t="s">
        <v>1752</v>
      </c>
      <c r="C28" s="84">
        <v>12</v>
      </c>
      <c r="D28" s="118">
        <v>0.008469616689225985</v>
      </c>
      <c r="E28" s="118">
        <v>1.6421235416097315</v>
      </c>
      <c r="F28" s="84" t="s">
        <v>2304</v>
      </c>
      <c r="G28" s="84" t="b">
        <v>0</v>
      </c>
      <c r="H28" s="84" t="b">
        <v>0</v>
      </c>
      <c r="I28" s="84" t="b">
        <v>0</v>
      </c>
      <c r="J28" s="84" t="b">
        <v>0</v>
      </c>
      <c r="K28" s="84" t="b">
        <v>0</v>
      </c>
      <c r="L28" s="84" t="b">
        <v>0</v>
      </c>
    </row>
    <row r="29" spans="1:12" ht="15">
      <c r="A29" s="84" t="s">
        <v>1801</v>
      </c>
      <c r="B29" s="84" t="s">
        <v>1802</v>
      </c>
      <c r="C29" s="84">
        <v>10</v>
      </c>
      <c r="D29" s="118">
        <v>0.007612892997019959</v>
      </c>
      <c r="E29" s="118">
        <v>2.1156105116742996</v>
      </c>
      <c r="F29" s="84" t="s">
        <v>2304</v>
      </c>
      <c r="G29" s="84" t="b">
        <v>0</v>
      </c>
      <c r="H29" s="84" t="b">
        <v>0</v>
      </c>
      <c r="I29" s="84" t="b">
        <v>0</v>
      </c>
      <c r="J29" s="84" t="b">
        <v>1</v>
      </c>
      <c r="K29" s="84" t="b">
        <v>0</v>
      </c>
      <c r="L29" s="84" t="b">
        <v>0</v>
      </c>
    </row>
    <row r="30" spans="1:12" ht="15">
      <c r="A30" s="84" t="s">
        <v>1802</v>
      </c>
      <c r="B30" s="84" t="s">
        <v>1803</v>
      </c>
      <c r="C30" s="84">
        <v>10</v>
      </c>
      <c r="D30" s="118">
        <v>0.007612892997019959</v>
      </c>
      <c r="E30" s="118">
        <v>2.1156105116742996</v>
      </c>
      <c r="F30" s="84" t="s">
        <v>2304</v>
      </c>
      <c r="G30" s="84" t="b">
        <v>1</v>
      </c>
      <c r="H30" s="84" t="b">
        <v>0</v>
      </c>
      <c r="I30" s="84" t="b">
        <v>0</v>
      </c>
      <c r="J30" s="84" t="b">
        <v>0</v>
      </c>
      <c r="K30" s="84" t="b">
        <v>0</v>
      </c>
      <c r="L30" s="84" t="b">
        <v>0</v>
      </c>
    </row>
    <row r="31" spans="1:12" ht="15">
      <c r="A31" s="84" t="s">
        <v>1803</v>
      </c>
      <c r="B31" s="84" t="s">
        <v>1798</v>
      </c>
      <c r="C31" s="84">
        <v>10</v>
      </c>
      <c r="D31" s="118">
        <v>0.007612892997019959</v>
      </c>
      <c r="E31" s="118">
        <v>2.001667159367463</v>
      </c>
      <c r="F31" s="84" t="s">
        <v>2304</v>
      </c>
      <c r="G31" s="84" t="b">
        <v>0</v>
      </c>
      <c r="H31" s="84" t="b">
        <v>0</v>
      </c>
      <c r="I31" s="84" t="b">
        <v>0</v>
      </c>
      <c r="J31" s="84" t="b">
        <v>0</v>
      </c>
      <c r="K31" s="84" t="b">
        <v>0</v>
      </c>
      <c r="L31" s="84" t="b">
        <v>0</v>
      </c>
    </row>
    <row r="32" spans="1:12" ht="15">
      <c r="A32" s="84" t="s">
        <v>1798</v>
      </c>
      <c r="B32" s="84" t="s">
        <v>1804</v>
      </c>
      <c r="C32" s="84">
        <v>10</v>
      </c>
      <c r="D32" s="118">
        <v>0.007612892997019959</v>
      </c>
      <c r="E32" s="118">
        <v>2.001667159367463</v>
      </c>
      <c r="F32" s="84" t="s">
        <v>2304</v>
      </c>
      <c r="G32" s="84" t="b">
        <v>0</v>
      </c>
      <c r="H32" s="84" t="b">
        <v>0</v>
      </c>
      <c r="I32" s="84" t="b">
        <v>0</v>
      </c>
      <c r="J32" s="84" t="b">
        <v>0</v>
      </c>
      <c r="K32" s="84" t="b">
        <v>0</v>
      </c>
      <c r="L32" s="84" t="b">
        <v>0</v>
      </c>
    </row>
    <row r="33" spans="1:12" ht="15">
      <c r="A33" s="84" t="s">
        <v>1804</v>
      </c>
      <c r="B33" s="84" t="s">
        <v>1805</v>
      </c>
      <c r="C33" s="84">
        <v>10</v>
      </c>
      <c r="D33" s="118">
        <v>0.007612892997019959</v>
      </c>
      <c r="E33" s="118">
        <v>2.1156105116742996</v>
      </c>
      <c r="F33" s="84" t="s">
        <v>2304</v>
      </c>
      <c r="G33" s="84" t="b">
        <v>0</v>
      </c>
      <c r="H33" s="84" t="b">
        <v>0</v>
      </c>
      <c r="I33" s="84" t="b">
        <v>0</v>
      </c>
      <c r="J33" s="84" t="b">
        <v>0</v>
      </c>
      <c r="K33" s="84" t="b">
        <v>0</v>
      </c>
      <c r="L33" s="84" t="b">
        <v>0</v>
      </c>
    </row>
    <row r="34" spans="1:12" ht="15">
      <c r="A34" s="84" t="s">
        <v>1752</v>
      </c>
      <c r="B34" s="84" t="s">
        <v>2153</v>
      </c>
      <c r="C34" s="84">
        <v>9</v>
      </c>
      <c r="D34" s="118">
        <v>0.007140193336453267</v>
      </c>
      <c r="E34" s="118">
        <v>1.7196050027794618</v>
      </c>
      <c r="F34" s="84" t="s">
        <v>2304</v>
      </c>
      <c r="G34" s="84" t="b">
        <v>0</v>
      </c>
      <c r="H34" s="84" t="b">
        <v>0</v>
      </c>
      <c r="I34" s="84" t="b">
        <v>0</v>
      </c>
      <c r="J34" s="84" t="b">
        <v>0</v>
      </c>
      <c r="K34" s="84" t="b">
        <v>0</v>
      </c>
      <c r="L34" s="84" t="b">
        <v>0</v>
      </c>
    </row>
    <row r="35" spans="1:12" ht="15">
      <c r="A35" s="84" t="s">
        <v>284</v>
      </c>
      <c r="B35" s="84" t="s">
        <v>1770</v>
      </c>
      <c r="C35" s="84">
        <v>8</v>
      </c>
      <c r="D35" s="118">
        <v>0.006633608093526585</v>
      </c>
      <c r="E35" s="118">
        <v>1.3094305376904125</v>
      </c>
      <c r="F35" s="84" t="s">
        <v>2304</v>
      </c>
      <c r="G35" s="84" t="b">
        <v>0</v>
      </c>
      <c r="H35" s="84" t="b">
        <v>0</v>
      </c>
      <c r="I35" s="84" t="b">
        <v>0</v>
      </c>
      <c r="J35" s="84" t="b">
        <v>0</v>
      </c>
      <c r="K35" s="84" t="b">
        <v>0</v>
      </c>
      <c r="L35" s="84" t="b">
        <v>0</v>
      </c>
    </row>
    <row r="36" spans="1:12" ht="15">
      <c r="A36" s="84" t="s">
        <v>282</v>
      </c>
      <c r="B36" s="84" t="s">
        <v>1800</v>
      </c>
      <c r="C36" s="84">
        <v>8</v>
      </c>
      <c r="D36" s="118">
        <v>0.006633608093526585</v>
      </c>
      <c r="E36" s="118">
        <v>2.0742178265160747</v>
      </c>
      <c r="F36" s="84" t="s">
        <v>2304</v>
      </c>
      <c r="G36" s="84" t="b">
        <v>0</v>
      </c>
      <c r="H36" s="84" t="b">
        <v>0</v>
      </c>
      <c r="I36" s="84" t="b">
        <v>0</v>
      </c>
      <c r="J36" s="84" t="b">
        <v>0</v>
      </c>
      <c r="K36" s="84" t="b">
        <v>0</v>
      </c>
      <c r="L36" s="84" t="b">
        <v>0</v>
      </c>
    </row>
    <row r="37" spans="1:12" ht="15">
      <c r="A37" s="84" t="s">
        <v>1815</v>
      </c>
      <c r="B37" s="84" t="s">
        <v>1816</v>
      </c>
      <c r="C37" s="84">
        <v>7</v>
      </c>
      <c r="D37" s="118">
        <v>0.006088880542833525</v>
      </c>
      <c r="E37" s="118">
        <v>2.103376055257288</v>
      </c>
      <c r="F37" s="84" t="s">
        <v>2304</v>
      </c>
      <c r="G37" s="84" t="b">
        <v>0</v>
      </c>
      <c r="H37" s="84" t="b">
        <v>0</v>
      </c>
      <c r="I37" s="84" t="b">
        <v>0</v>
      </c>
      <c r="J37" s="84" t="b">
        <v>0</v>
      </c>
      <c r="K37" s="84" t="b">
        <v>0</v>
      </c>
      <c r="L37" s="84" t="b">
        <v>0</v>
      </c>
    </row>
    <row r="38" spans="1:12" ht="15">
      <c r="A38" s="84" t="s">
        <v>1800</v>
      </c>
      <c r="B38" s="84" t="s">
        <v>1801</v>
      </c>
      <c r="C38" s="84">
        <v>7</v>
      </c>
      <c r="D38" s="118">
        <v>0.006088880542833525</v>
      </c>
      <c r="E38" s="118">
        <v>1.9607085516885567</v>
      </c>
      <c r="F38" s="84" t="s">
        <v>2304</v>
      </c>
      <c r="G38" s="84" t="b">
        <v>0</v>
      </c>
      <c r="H38" s="84" t="b">
        <v>0</v>
      </c>
      <c r="I38" s="84" t="b">
        <v>0</v>
      </c>
      <c r="J38" s="84" t="b">
        <v>0</v>
      </c>
      <c r="K38" s="84" t="b">
        <v>0</v>
      </c>
      <c r="L38" s="84" t="b">
        <v>0</v>
      </c>
    </row>
    <row r="39" spans="1:12" ht="15">
      <c r="A39" s="84" t="s">
        <v>1805</v>
      </c>
      <c r="B39" s="84" t="s">
        <v>1807</v>
      </c>
      <c r="C39" s="84">
        <v>7</v>
      </c>
      <c r="D39" s="118">
        <v>0.006088880542833525</v>
      </c>
      <c r="E39" s="118">
        <v>2.1156105116742996</v>
      </c>
      <c r="F39" s="84" t="s">
        <v>2304</v>
      </c>
      <c r="G39" s="84" t="b">
        <v>0</v>
      </c>
      <c r="H39" s="84" t="b">
        <v>0</v>
      </c>
      <c r="I39" s="84" t="b">
        <v>0</v>
      </c>
      <c r="J39" s="84" t="b">
        <v>0</v>
      </c>
      <c r="K39" s="84" t="b">
        <v>0</v>
      </c>
      <c r="L39" s="84" t="b">
        <v>0</v>
      </c>
    </row>
    <row r="40" spans="1:12" ht="15">
      <c r="A40" s="84" t="s">
        <v>1807</v>
      </c>
      <c r="B40" s="84" t="s">
        <v>2157</v>
      </c>
      <c r="C40" s="84">
        <v>7</v>
      </c>
      <c r="D40" s="118">
        <v>0.006088880542833525</v>
      </c>
      <c r="E40" s="118">
        <v>2.270512471660043</v>
      </c>
      <c r="F40" s="84" t="s">
        <v>2304</v>
      </c>
      <c r="G40" s="84" t="b">
        <v>0</v>
      </c>
      <c r="H40" s="84" t="b">
        <v>0</v>
      </c>
      <c r="I40" s="84" t="b">
        <v>0</v>
      </c>
      <c r="J40" s="84" t="b">
        <v>0</v>
      </c>
      <c r="K40" s="84" t="b">
        <v>0</v>
      </c>
      <c r="L40" s="84" t="b">
        <v>0</v>
      </c>
    </row>
    <row r="41" spans="1:12" ht="15">
      <c r="A41" s="84" t="s">
        <v>2157</v>
      </c>
      <c r="B41" s="84" t="s">
        <v>1806</v>
      </c>
      <c r="C41" s="84">
        <v>7</v>
      </c>
      <c r="D41" s="118">
        <v>0.006088880542833525</v>
      </c>
      <c r="E41" s="118">
        <v>2.1156105116742996</v>
      </c>
      <c r="F41" s="84" t="s">
        <v>2304</v>
      </c>
      <c r="G41" s="84" t="b">
        <v>0</v>
      </c>
      <c r="H41" s="84" t="b">
        <v>0</v>
      </c>
      <c r="I41" s="84" t="b">
        <v>0</v>
      </c>
      <c r="J41" s="84" t="b">
        <v>0</v>
      </c>
      <c r="K41" s="84" t="b">
        <v>0</v>
      </c>
      <c r="L41" s="84" t="b">
        <v>0</v>
      </c>
    </row>
    <row r="42" spans="1:12" ht="15">
      <c r="A42" s="84" t="s">
        <v>1806</v>
      </c>
      <c r="B42" s="84" t="s">
        <v>2158</v>
      </c>
      <c r="C42" s="84">
        <v>7</v>
      </c>
      <c r="D42" s="118">
        <v>0.006088880542833525</v>
      </c>
      <c r="E42" s="118">
        <v>2.161368002234975</v>
      </c>
      <c r="F42" s="84" t="s">
        <v>2304</v>
      </c>
      <c r="G42" s="84" t="b">
        <v>0</v>
      </c>
      <c r="H42" s="84" t="b">
        <v>0</v>
      </c>
      <c r="I42" s="84" t="b">
        <v>0</v>
      </c>
      <c r="J42" s="84" t="b">
        <v>0</v>
      </c>
      <c r="K42" s="84" t="b">
        <v>0</v>
      </c>
      <c r="L42" s="84" t="b">
        <v>0</v>
      </c>
    </row>
    <row r="43" spans="1:12" ht="15">
      <c r="A43" s="84" t="s">
        <v>1718</v>
      </c>
      <c r="B43" s="84" t="s">
        <v>1824</v>
      </c>
      <c r="C43" s="84">
        <v>7</v>
      </c>
      <c r="D43" s="118">
        <v>0.006088880542833525</v>
      </c>
      <c r="E43" s="118">
        <v>1.5593080109070125</v>
      </c>
      <c r="F43" s="84" t="s">
        <v>2304</v>
      </c>
      <c r="G43" s="84" t="b">
        <v>0</v>
      </c>
      <c r="H43" s="84" t="b">
        <v>0</v>
      </c>
      <c r="I43" s="84" t="b">
        <v>0</v>
      </c>
      <c r="J43" s="84" t="b">
        <v>0</v>
      </c>
      <c r="K43" s="84" t="b">
        <v>0</v>
      </c>
      <c r="L43" s="84" t="b">
        <v>0</v>
      </c>
    </row>
    <row r="44" spans="1:12" ht="15">
      <c r="A44" s="84" t="s">
        <v>2158</v>
      </c>
      <c r="B44" s="84" t="s">
        <v>2159</v>
      </c>
      <c r="C44" s="84">
        <v>6</v>
      </c>
      <c r="D44" s="118">
        <v>0.005500526616500791</v>
      </c>
      <c r="E44" s="118">
        <v>2.337459261290656</v>
      </c>
      <c r="F44" s="84" t="s">
        <v>2304</v>
      </c>
      <c r="G44" s="84" t="b">
        <v>0</v>
      </c>
      <c r="H44" s="84" t="b">
        <v>0</v>
      </c>
      <c r="I44" s="84" t="b">
        <v>0</v>
      </c>
      <c r="J44" s="84" t="b">
        <v>0</v>
      </c>
      <c r="K44" s="84" t="b">
        <v>0</v>
      </c>
      <c r="L44" s="84" t="b">
        <v>0</v>
      </c>
    </row>
    <row r="45" spans="1:12" ht="15">
      <c r="A45" s="84" t="s">
        <v>1816</v>
      </c>
      <c r="B45" s="84" t="s">
        <v>1809</v>
      </c>
      <c r="C45" s="84">
        <v>6</v>
      </c>
      <c r="D45" s="118">
        <v>0.005500526616500791</v>
      </c>
      <c r="E45" s="118">
        <v>2.0944212126043618</v>
      </c>
      <c r="F45" s="84" t="s">
        <v>2304</v>
      </c>
      <c r="G45" s="84" t="b">
        <v>0</v>
      </c>
      <c r="H45" s="84" t="b">
        <v>0</v>
      </c>
      <c r="I45" s="84" t="b">
        <v>0</v>
      </c>
      <c r="J45" s="84" t="b">
        <v>0</v>
      </c>
      <c r="K45" s="84" t="b">
        <v>0</v>
      </c>
      <c r="L45" s="84" t="b">
        <v>0</v>
      </c>
    </row>
    <row r="46" spans="1:12" ht="15">
      <c r="A46" s="84" t="s">
        <v>1810</v>
      </c>
      <c r="B46" s="84" t="s">
        <v>1811</v>
      </c>
      <c r="C46" s="84">
        <v>5</v>
      </c>
      <c r="D46" s="118">
        <v>0.004861211725083144</v>
      </c>
      <c r="E46" s="118">
        <v>2.337459261290656</v>
      </c>
      <c r="F46" s="84" t="s">
        <v>2304</v>
      </c>
      <c r="G46" s="84" t="b">
        <v>0</v>
      </c>
      <c r="H46" s="84" t="b">
        <v>0</v>
      </c>
      <c r="I46" s="84" t="b">
        <v>0</v>
      </c>
      <c r="J46" s="84" t="b">
        <v>0</v>
      </c>
      <c r="K46" s="84" t="b">
        <v>0</v>
      </c>
      <c r="L46" s="84" t="b">
        <v>0</v>
      </c>
    </row>
    <row r="47" spans="1:12" ht="15">
      <c r="A47" s="84" t="s">
        <v>1811</v>
      </c>
      <c r="B47" s="84" t="s">
        <v>1812</v>
      </c>
      <c r="C47" s="84">
        <v>5</v>
      </c>
      <c r="D47" s="118">
        <v>0.004861211725083144</v>
      </c>
      <c r="E47" s="118">
        <v>1.805980344248401</v>
      </c>
      <c r="F47" s="84" t="s">
        <v>2304</v>
      </c>
      <c r="G47" s="84" t="b">
        <v>0</v>
      </c>
      <c r="H47" s="84" t="b">
        <v>0</v>
      </c>
      <c r="I47" s="84" t="b">
        <v>0</v>
      </c>
      <c r="J47" s="84" t="b">
        <v>0</v>
      </c>
      <c r="K47" s="84" t="b">
        <v>0</v>
      </c>
      <c r="L47" s="84" t="b">
        <v>0</v>
      </c>
    </row>
    <row r="48" spans="1:12" ht="15">
      <c r="A48" s="84" t="s">
        <v>1813</v>
      </c>
      <c r="B48" s="84" t="s">
        <v>1814</v>
      </c>
      <c r="C48" s="84">
        <v>5</v>
      </c>
      <c r="D48" s="118">
        <v>0.004861211725083144</v>
      </c>
      <c r="E48" s="118">
        <v>2.337459261290656</v>
      </c>
      <c r="F48" s="84" t="s">
        <v>2304</v>
      </c>
      <c r="G48" s="84" t="b">
        <v>0</v>
      </c>
      <c r="H48" s="84" t="b">
        <v>0</v>
      </c>
      <c r="I48" s="84" t="b">
        <v>0</v>
      </c>
      <c r="J48" s="84" t="b">
        <v>0</v>
      </c>
      <c r="K48" s="84" t="b">
        <v>0</v>
      </c>
      <c r="L48" s="84" t="b">
        <v>0</v>
      </c>
    </row>
    <row r="49" spans="1:12" ht="15">
      <c r="A49" s="84" t="s">
        <v>1814</v>
      </c>
      <c r="B49" s="84" t="s">
        <v>1815</v>
      </c>
      <c r="C49" s="84">
        <v>5</v>
      </c>
      <c r="D49" s="118">
        <v>0.004861211725083144</v>
      </c>
      <c r="E49" s="118">
        <v>2.036429265626675</v>
      </c>
      <c r="F49" s="84" t="s">
        <v>2304</v>
      </c>
      <c r="G49" s="84" t="b">
        <v>0</v>
      </c>
      <c r="H49" s="84" t="b">
        <v>0</v>
      </c>
      <c r="I49" s="84" t="b">
        <v>0</v>
      </c>
      <c r="J49" s="84" t="b">
        <v>0</v>
      </c>
      <c r="K49" s="84" t="b">
        <v>0</v>
      </c>
      <c r="L49" s="84" t="b">
        <v>0</v>
      </c>
    </row>
    <row r="50" spans="1:12" ht="15">
      <c r="A50" s="84" t="s">
        <v>1752</v>
      </c>
      <c r="B50" s="84" t="s">
        <v>1824</v>
      </c>
      <c r="C50" s="84">
        <v>4</v>
      </c>
      <c r="D50" s="118">
        <v>0.004160616228021824</v>
      </c>
      <c r="E50" s="118">
        <v>1.4343692742987126</v>
      </c>
      <c r="F50" s="84" t="s">
        <v>2304</v>
      </c>
      <c r="G50" s="84" t="b">
        <v>0</v>
      </c>
      <c r="H50" s="84" t="b">
        <v>0</v>
      </c>
      <c r="I50" s="84" t="b">
        <v>0</v>
      </c>
      <c r="J50" s="84" t="b">
        <v>0</v>
      </c>
      <c r="K50" s="84" t="b">
        <v>0</v>
      </c>
      <c r="L50" s="84" t="b">
        <v>0</v>
      </c>
    </row>
    <row r="51" spans="1:12" ht="15">
      <c r="A51" s="84" t="s">
        <v>1787</v>
      </c>
      <c r="B51" s="84" t="s">
        <v>2166</v>
      </c>
      <c r="C51" s="84">
        <v>4</v>
      </c>
      <c r="D51" s="118">
        <v>0.004160616228021824</v>
      </c>
      <c r="E51" s="118">
        <v>1.885161590296026</v>
      </c>
      <c r="F51" s="84" t="s">
        <v>2304</v>
      </c>
      <c r="G51" s="84" t="b">
        <v>1</v>
      </c>
      <c r="H51" s="84" t="b">
        <v>0</v>
      </c>
      <c r="I51" s="84" t="b">
        <v>0</v>
      </c>
      <c r="J51" s="84" t="b">
        <v>0</v>
      </c>
      <c r="K51" s="84" t="b">
        <v>0</v>
      </c>
      <c r="L51" s="84" t="b">
        <v>0</v>
      </c>
    </row>
    <row r="52" spans="1:12" ht="15">
      <c r="A52" s="84" t="s">
        <v>2156</v>
      </c>
      <c r="B52" s="84" t="s">
        <v>2169</v>
      </c>
      <c r="C52" s="84">
        <v>4</v>
      </c>
      <c r="D52" s="118">
        <v>0.004160616228021824</v>
      </c>
      <c r="E52" s="118">
        <v>2.1156105116742996</v>
      </c>
      <c r="F52" s="84" t="s">
        <v>2304</v>
      </c>
      <c r="G52" s="84" t="b">
        <v>0</v>
      </c>
      <c r="H52" s="84" t="b">
        <v>0</v>
      </c>
      <c r="I52" s="84" t="b">
        <v>0</v>
      </c>
      <c r="J52" s="84" t="b">
        <v>0</v>
      </c>
      <c r="K52" s="84" t="b">
        <v>0</v>
      </c>
      <c r="L52" s="84" t="b">
        <v>0</v>
      </c>
    </row>
    <row r="53" spans="1:12" ht="15">
      <c r="A53" s="84" t="s">
        <v>251</v>
      </c>
      <c r="B53" s="84" t="s">
        <v>1820</v>
      </c>
      <c r="C53" s="84">
        <v>4</v>
      </c>
      <c r="D53" s="118">
        <v>0.004160616228021824</v>
      </c>
      <c r="E53" s="118">
        <v>2.270512471660043</v>
      </c>
      <c r="F53" s="84" t="s">
        <v>2304</v>
      </c>
      <c r="G53" s="84" t="b">
        <v>0</v>
      </c>
      <c r="H53" s="84" t="b">
        <v>0</v>
      </c>
      <c r="I53" s="84" t="b">
        <v>0</v>
      </c>
      <c r="J53" s="84" t="b">
        <v>0</v>
      </c>
      <c r="K53" s="84" t="b">
        <v>0</v>
      </c>
      <c r="L53" s="84" t="b">
        <v>0</v>
      </c>
    </row>
    <row r="54" spans="1:12" ht="15">
      <c r="A54" s="84" t="s">
        <v>1820</v>
      </c>
      <c r="B54" s="84" t="s">
        <v>1821</v>
      </c>
      <c r="C54" s="84">
        <v>4</v>
      </c>
      <c r="D54" s="118">
        <v>0.004160616228021824</v>
      </c>
      <c r="E54" s="118">
        <v>2.5135505203463375</v>
      </c>
      <c r="F54" s="84" t="s">
        <v>2304</v>
      </c>
      <c r="G54" s="84" t="b">
        <v>0</v>
      </c>
      <c r="H54" s="84" t="b">
        <v>0</v>
      </c>
      <c r="I54" s="84" t="b">
        <v>0</v>
      </c>
      <c r="J54" s="84" t="b">
        <v>0</v>
      </c>
      <c r="K54" s="84" t="b">
        <v>0</v>
      </c>
      <c r="L54" s="84" t="b">
        <v>0</v>
      </c>
    </row>
    <row r="55" spans="1:12" ht="15">
      <c r="A55" s="84" t="s">
        <v>1821</v>
      </c>
      <c r="B55" s="84" t="s">
        <v>250</v>
      </c>
      <c r="C55" s="84">
        <v>4</v>
      </c>
      <c r="D55" s="118">
        <v>0.004160616228021824</v>
      </c>
      <c r="E55" s="118">
        <v>2.5135505203463375</v>
      </c>
      <c r="F55" s="84" t="s">
        <v>2304</v>
      </c>
      <c r="G55" s="84" t="b">
        <v>0</v>
      </c>
      <c r="H55" s="84" t="b">
        <v>0</v>
      </c>
      <c r="I55" s="84" t="b">
        <v>0</v>
      </c>
      <c r="J55" s="84" t="b">
        <v>0</v>
      </c>
      <c r="K55" s="84" t="b">
        <v>0</v>
      </c>
      <c r="L55" s="84" t="b">
        <v>0</v>
      </c>
    </row>
    <row r="56" spans="1:12" ht="15">
      <c r="A56" s="84" t="s">
        <v>250</v>
      </c>
      <c r="B56" s="84" t="s">
        <v>1819</v>
      </c>
      <c r="C56" s="84">
        <v>4</v>
      </c>
      <c r="D56" s="118">
        <v>0.004160616228021824</v>
      </c>
      <c r="E56" s="118">
        <v>2.3197304943302246</v>
      </c>
      <c r="F56" s="84" t="s">
        <v>2304</v>
      </c>
      <c r="G56" s="84" t="b">
        <v>0</v>
      </c>
      <c r="H56" s="84" t="b">
        <v>0</v>
      </c>
      <c r="I56" s="84" t="b">
        <v>0</v>
      </c>
      <c r="J56" s="84" t="b">
        <v>0</v>
      </c>
      <c r="K56" s="84" t="b">
        <v>0</v>
      </c>
      <c r="L56" s="84" t="b">
        <v>0</v>
      </c>
    </row>
    <row r="57" spans="1:12" ht="15">
      <c r="A57" s="84" t="s">
        <v>1819</v>
      </c>
      <c r="B57" s="84" t="s">
        <v>1770</v>
      </c>
      <c r="C57" s="84">
        <v>4</v>
      </c>
      <c r="D57" s="118">
        <v>0.004160616228021824</v>
      </c>
      <c r="E57" s="118">
        <v>1.2125205246823563</v>
      </c>
      <c r="F57" s="84" t="s">
        <v>2304</v>
      </c>
      <c r="G57" s="84" t="b">
        <v>0</v>
      </c>
      <c r="H57" s="84" t="b">
        <v>0</v>
      </c>
      <c r="I57" s="84" t="b">
        <v>0</v>
      </c>
      <c r="J57" s="84" t="b">
        <v>0</v>
      </c>
      <c r="K57" s="84" t="b">
        <v>0</v>
      </c>
      <c r="L57" s="84" t="b">
        <v>0</v>
      </c>
    </row>
    <row r="58" spans="1:12" ht="15">
      <c r="A58" s="84" t="s">
        <v>1770</v>
      </c>
      <c r="B58" s="84" t="s">
        <v>1822</v>
      </c>
      <c r="C58" s="84">
        <v>4</v>
      </c>
      <c r="D58" s="118">
        <v>0.004160616228021824</v>
      </c>
      <c r="E58" s="118">
        <v>1.3162699622207181</v>
      </c>
      <c r="F58" s="84" t="s">
        <v>2304</v>
      </c>
      <c r="G58" s="84" t="b">
        <v>0</v>
      </c>
      <c r="H58" s="84" t="b">
        <v>0</v>
      </c>
      <c r="I58" s="84" t="b">
        <v>0</v>
      </c>
      <c r="J58" s="84" t="b">
        <v>0</v>
      </c>
      <c r="K58" s="84" t="b">
        <v>0</v>
      </c>
      <c r="L58" s="84" t="b">
        <v>0</v>
      </c>
    </row>
    <row r="59" spans="1:12" ht="15">
      <c r="A59" s="84" t="s">
        <v>2167</v>
      </c>
      <c r="B59" s="84" t="s">
        <v>2176</v>
      </c>
      <c r="C59" s="84">
        <v>3</v>
      </c>
      <c r="D59" s="118">
        <v>0.0033831224441942943</v>
      </c>
      <c r="E59" s="118">
        <v>2.5135505203463375</v>
      </c>
      <c r="F59" s="84" t="s">
        <v>2304</v>
      </c>
      <c r="G59" s="84" t="b">
        <v>0</v>
      </c>
      <c r="H59" s="84" t="b">
        <v>0</v>
      </c>
      <c r="I59" s="84" t="b">
        <v>0</v>
      </c>
      <c r="J59" s="84" t="b">
        <v>0</v>
      </c>
      <c r="K59" s="84" t="b">
        <v>0</v>
      </c>
      <c r="L59" s="84" t="b">
        <v>0</v>
      </c>
    </row>
    <row r="60" spans="1:12" ht="15">
      <c r="A60" s="84" t="s">
        <v>2177</v>
      </c>
      <c r="B60" s="84" t="s">
        <v>2178</v>
      </c>
      <c r="C60" s="84">
        <v>3</v>
      </c>
      <c r="D60" s="118">
        <v>0.0033831224441942943</v>
      </c>
      <c r="E60" s="118">
        <v>2.6384892569546374</v>
      </c>
      <c r="F60" s="84" t="s">
        <v>2304</v>
      </c>
      <c r="G60" s="84" t="b">
        <v>0</v>
      </c>
      <c r="H60" s="84" t="b">
        <v>0</v>
      </c>
      <c r="I60" s="84" t="b">
        <v>0</v>
      </c>
      <c r="J60" s="84" t="b">
        <v>0</v>
      </c>
      <c r="K60" s="84" t="b">
        <v>0</v>
      </c>
      <c r="L60" s="84" t="b">
        <v>0</v>
      </c>
    </row>
    <row r="61" spans="1:12" ht="15">
      <c r="A61" s="84" t="s">
        <v>2178</v>
      </c>
      <c r="B61" s="84" t="s">
        <v>2162</v>
      </c>
      <c r="C61" s="84">
        <v>3</v>
      </c>
      <c r="D61" s="118">
        <v>0.0033831224441942943</v>
      </c>
      <c r="E61" s="118">
        <v>2.416640507338281</v>
      </c>
      <c r="F61" s="84" t="s">
        <v>2304</v>
      </c>
      <c r="G61" s="84" t="b">
        <v>0</v>
      </c>
      <c r="H61" s="84" t="b">
        <v>0</v>
      </c>
      <c r="I61" s="84" t="b">
        <v>0</v>
      </c>
      <c r="J61" s="84" t="b">
        <v>0</v>
      </c>
      <c r="K61" s="84" t="b">
        <v>0</v>
      </c>
      <c r="L61" s="84" t="b">
        <v>0</v>
      </c>
    </row>
    <row r="62" spans="1:12" ht="15">
      <c r="A62" s="84" t="s">
        <v>2162</v>
      </c>
      <c r="B62" s="84" t="s">
        <v>2179</v>
      </c>
      <c r="C62" s="84">
        <v>3</v>
      </c>
      <c r="D62" s="118">
        <v>0.0033831224441942943</v>
      </c>
      <c r="E62" s="118">
        <v>2.416640507338281</v>
      </c>
      <c r="F62" s="84" t="s">
        <v>2304</v>
      </c>
      <c r="G62" s="84" t="b">
        <v>0</v>
      </c>
      <c r="H62" s="84" t="b">
        <v>0</v>
      </c>
      <c r="I62" s="84" t="b">
        <v>0</v>
      </c>
      <c r="J62" s="84" t="b">
        <v>0</v>
      </c>
      <c r="K62" s="84" t="b">
        <v>0</v>
      </c>
      <c r="L62" s="84" t="b">
        <v>0</v>
      </c>
    </row>
    <row r="63" spans="1:12" ht="15">
      <c r="A63" s="84" t="s">
        <v>2179</v>
      </c>
      <c r="B63" s="84" t="s">
        <v>2180</v>
      </c>
      <c r="C63" s="84">
        <v>3</v>
      </c>
      <c r="D63" s="118">
        <v>0.0033831224441942943</v>
      </c>
      <c r="E63" s="118">
        <v>2.6384892569546374</v>
      </c>
      <c r="F63" s="84" t="s">
        <v>2304</v>
      </c>
      <c r="G63" s="84" t="b">
        <v>0</v>
      </c>
      <c r="H63" s="84" t="b">
        <v>0</v>
      </c>
      <c r="I63" s="84" t="b">
        <v>0</v>
      </c>
      <c r="J63" s="84" t="b">
        <v>0</v>
      </c>
      <c r="K63" s="84" t="b">
        <v>0</v>
      </c>
      <c r="L63" s="84" t="b">
        <v>0</v>
      </c>
    </row>
    <row r="64" spans="1:12" ht="15">
      <c r="A64" s="84" t="s">
        <v>1800</v>
      </c>
      <c r="B64" s="84" t="s">
        <v>2170</v>
      </c>
      <c r="C64" s="84">
        <v>3</v>
      </c>
      <c r="D64" s="118">
        <v>0.0033831224441942943</v>
      </c>
      <c r="E64" s="118">
        <v>1.990671775066</v>
      </c>
      <c r="F64" s="84" t="s">
        <v>2304</v>
      </c>
      <c r="G64" s="84" t="b">
        <v>0</v>
      </c>
      <c r="H64" s="84" t="b">
        <v>0</v>
      </c>
      <c r="I64" s="84" t="b">
        <v>0</v>
      </c>
      <c r="J64" s="84" t="b">
        <v>0</v>
      </c>
      <c r="K64" s="84" t="b">
        <v>0</v>
      </c>
      <c r="L64" s="84" t="b">
        <v>0</v>
      </c>
    </row>
    <row r="65" spans="1:12" ht="15">
      <c r="A65" s="84" t="s">
        <v>2170</v>
      </c>
      <c r="B65" s="84" t="s">
        <v>1801</v>
      </c>
      <c r="C65" s="84">
        <v>3</v>
      </c>
      <c r="D65" s="118">
        <v>0.0033831224441942943</v>
      </c>
      <c r="E65" s="118">
        <v>1.990671775066</v>
      </c>
      <c r="F65" s="84" t="s">
        <v>2304</v>
      </c>
      <c r="G65" s="84" t="b">
        <v>0</v>
      </c>
      <c r="H65" s="84" t="b">
        <v>0</v>
      </c>
      <c r="I65" s="84" t="b">
        <v>0</v>
      </c>
      <c r="J65" s="84" t="b">
        <v>0</v>
      </c>
      <c r="K65" s="84" t="b">
        <v>0</v>
      </c>
      <c r="L65" s="84" t="b">
        <v>0</v>
      </c>
    </row>
    <row r="66" spans="1:12" ht="15">
      <c r="A66" s="84" t="s">
        <v>1805</v>
      </c>
      <c r="B66" s="84" t="s">
        <v>2181</v>
      </c>
      <c r="C66" s="84">
        <v>3</v>
      </c>
      <c r="D66" s="118">
        <v>0.0033831224441942943</v>
      </c>
      <c r="E66" s="118">
        <v>2.1156105116742996</v>
      </c>
      <c r="F66" s="84" t="s">
        <v>2304</v>
      </c>
      <c r="G66" s="84" t="b">
        <v>0</v>
      </c>
      <c r="H66" s="84" t="b">
        <v>0</v>
      </c>
      <c r="I66" s="84" t="b">
        <v>0</v>
      </c>
      <c r="J66" s="84" t="b">
        <v>0</v>
      </c>
      <c r="K66" s="84" t="b">
        <v>0</v>
      </c>
      <c r="L66" s="84" t="b">
        <v>0</v>
      </c>
    </row>
    <row r="67" spans="1:12" ht="15">
      <c r="A67" s="84" t="s">
        <v>2181</v>
      </c>
      <c r="B67" s="84" t="s">
        <v>1806</v>
      </c>
      <c r="C67" s="84">
        <v>3</v>
      </c>
      <c r="D67" s="118">
        <v>0.0033831224441942943</v>
      </c>
      <c r="E67" s="118">
        <v>2.1156105116742996</v>
      </c>
      <c r="F67" s="84" t="s">
        <v>2304</v>
      </c>
      <c r="G67" s="84" t="b">
        <v>0</v>
      </c>
      <c r="H67" s="84" t="b">
        <v>0</v>
      </c>
      <c r="I67" s="84" t="b">
        <v>0</v>
      </c>
      <c r="J67" s="84" t="b">
        <v>0</v>
      </c>
      <c r="K67" s="84" t="b">
        <v>0</v>
      </c>
      <c r="L67" s="84" t="b">
        <v>0</v>
      </c>
    </row>
    <row r="68" spans="1:12" ht="15">
      <c r="A68" s="84" t="s">
        <v>2182</v>
      </c>
      <c r="B68" s="84" t="s">
        <v>2160</v>
      </c>
      <c r="C68" s="84">
        <v>3</v>
      </c>
      <c r="D68" s="118">
        <v>0.0033831224441942943</v>
      </c>
      <c r="E68" s="118">
        <v>2.337459261290656</v>
      </c>
      <c r="F68" s="84" t="s">
        <v>2304</v>
      </c>
      <c r="G68" s="84" t="b">
        <v>0</v>
      </c>
      <c r="H68" s="84" t="b">
        <v>0</v>
      </c>
      <c r="I68" s="84" t="b">
        <v>0</v>
      </c>
      <c r="J68" s="84" t="b">
        <v>0</v>
      </c>
      <c r="K68" s="84" t="b">
        <v>0</v>
      </c>
      <c r="L68" s="84" t="b">
        <v>0</v>
      </c>
    </row>
    <row r="69" spans="1:12" ht="15">
      <c r="A69" s="84" t="s">
        <v>2160</v>
      </c>
      <c r="B69" s="84" t="s">
        <v>2171</v>
      </c>
      <c r="C69" s="84">
        <v>3</v>
      </c>
      <c r="D69" s="118">
        <v>0.0033831224441942943</v>
      </c>
      <c r="E69" s="118">
        <v>2.2125205246823563</v>
      </c>
      <c r="F69" s="84" t="s">
        <v>2304</v>
      </c>
      <c r="G69" s="84" t="b">
        <v>0</v>
      </c>
      <c r="H69" s="84" t="b">
        <v>0</v>
      </c>
      <c r="I69" s="84" t="b">
        <v>0</v>
      </c>
      <c r="J69" s="84" t="b">
        <v>0</v>
      </c>
      <c r="K69" s="84" t="b">
        <v>0</v>
      </c>
      <c r="L69" s="84" t="b">
        <v>0</v>
      </c>
    </row>
    <row r="70" spans="1:12" ht="15">
      <c r="A70" s="84" t="s">
        <v>2171</v>
      </c>
      <c r="B70" s="84" t="s">
        <v>2183</v>
      </c>
      <c r="C70" s="84">
        <v>3</v>
      </c>
      <c r="D70" s="118">
        <v>0.0033831224441942943</v>
      </c>
      <c r="E70" s="118">
        <v>2.5135505203463375</v>
      </c>
      <c r="F70" s="84" t="s">
        <v>2304</v>
      </c>
      <c r="G70" s="84" t="b">
        <v>0</v>
      </c>
      <c r="H70" s="84" t="b">
        <v>0</v>
      </c>
      <c r="I70" s="84" t="b">
        <v>0</v>
      </c>
      <c r="J70" s="84" t="b">
        <v>0</v>
      </c>
      <c r="K70" s="84" t="b">
        <v>0</v>
      </c>
      <c r="L70" s="84" t="b">
        <v>0</v>
      </c>
    </row>
    <row r="71" spans="1:12" ht="15">
      <c r="A71" s="84" t="s">
        <v>2183</v>
      </c>
      <c r="B71" s="84" t="s">
        <v>2160</v>
      </c>
      <c r="C71" s="84">
        <v>3</v>
      </c>
      <c r="D71" s="118">
        <v>0.0033831224441942943</v>
      </c>
      <c r="E71" s="118">
        <v>2.337459261290656</v>
      </c>
      <c r="F71" s="84" t="s">
        <v>2304</v>
      </c>
      <c r="G71" s="84" t="b">
        <v>0</v>
      </c>
      <c r="H71" s="84" t="b">
        <v>0</v>
      </c>
      <c r="I71" s="84" t="b">
        <v>0</v>
      </c>
      <c r="J71" s="84" t="b">
        <v>0</v>
      </c>
      <c r="K71" s="84" t="b">
        <v>0</v>
      </c>
      <c r="L71" s="84" t="b">
        <v>0</v>
      </c>
    </row>
    <row r="72" spans="1:12" ht="15">
      <c r="A72" s="84" t="s">
        <v>2160</v>
      </c>
      <c r="B72" s="84" t="s">
        <v>2172</v>
      </c>
      <c r="C72" s="84">
        <v>3</v>
      </c>
      <c r="D72" s="118">
        <v>0.0033831224441942943</v>
      </c>
      <c r="E72" s="118">
        <v>2.2125205246823563</v>
      </c>
      <c r="F72" s="84" t="s">
        <v>2304</v>
      </c>
      <c r="G72" s="84" t="b">
        <v>0</v>
      </c>
      <c r="H72" s="84" t="b">
        <v>0</v>
      </c>
      <c r="I72" s="84" t="b">
        <v>0</v>
      </c>
      <c r="J72" s="84" t="b">
        <v>0</v>
      </c>
      <c r="K72" s="84" t="b">
        <v>0</v>
      </c>
      <c r="L72" s="84" t="b">
        <v>0</v>
      </c>
    </row>
    <row r="73" spans="1:12" ht="15">
      <c r="A73" s="84" t="s">
        <v>2172</v>
      </c>
      <c r="B73" s="84" t="s">
        <v>2184</v>
      </c>
      <c r="C73" s="84">
        <v>3</v>
      </c>
      <c r="D73" s="118">
        <v>0.0033831224441942943</v>
      </c>
      <c r="E73" s="118">
        <v>2.5135505203463375</v>
      </c>
      <c r="F73" s="84" t="s">
        <v>2304</v>
      </c>
      <c r="G73" s="84" t="b">
        <v>0</v>
      </c>
      <c r="H73" s="84" t="b">
        <v>0</v>
      </c>
      <c r="I73" s="84" t="b">
        <v>0</v>
      </c>
      <c r="J73" s="84" t="b">
        <v>0</v>
      </c>
      <c r="K73" s="84" t="b">
        <v>0</v>
      </c>
      <c r="L73" s="84" t="b">
        <v>0</v>
      </c>
    </row>
    <row r="74" spans="1:12" ht="15">
      <c r="A74" s="84" t="s">
        <v>2184</v>
      </c>
      <c r="B74" s="84" t="s">
        <v>2185</v>
      </c>
      <c r="C74" s="84">
        <v>3</v>
      </c>
      <c r="D74" s="118">
        <v>0.0033831224441942943</v>
      </c>
      <c r="E74" s="118">
        <v>2.6384892569546374</v>
      </c>
      <c r="F74" s="84" t="s">
        <v>2304</v>
      </c>
      <c r="G74" s="84" t="b">
        <v>0</v>
      </c>
      <c r="H74" s="84" t="b">
        <v>0</v>
      </c>
      <c r="I74" s="84" t="b">
        <v>0</v>
      </c>
      <c r="J74" s="84" t="b">
        <v>0</v>
      </c>
      <c r="K74" s="84" t="b">
        <v>0</v>
      </c>
      <c r="L74" s="84" t="b">
        <v>0</v>
      </c>
    </row>
    <row r="75" spans="1:12" ht="15">
      <c r="A75" s="84" t="s">
        <v>2185</v>
      </c>
      <c r="B75" s="84" t="s">
        <v>2186</v>
      </c>
      <c r="C75" s="84">
        <v>3</v>
      </c>
      <c r="D75" s="118">
        <v>0.0033831224441942943</v>
      </c>
      <c r="E75" s="118">
        <v>2.6384892569546374</v>
      </c>
      <c r="F75" s="84" t="s">
        <v>2304</v>
      </c>
      <c r="G75" s="84" t="b">
        <v>0</v>
      </c>
      <c r="H75" s="84" t="b">
        <v>0</v>
      </c>
      <c r="I75" s="84" t="b">
        <v>0</v>
      </c>
      <c r="J75" s="84" t="b">
        <v>0</v>
      </c>
      <c r="K75" s="84" t="b">
        <v>0</v>
      </c>
      <c r="L75" s="84" t="b">
        <v>0</v>
      </c>
    </row>
    <row r="76" spans="1:12" ht="15">
      <c r="A76" s="84" t="s">
        <v>2186</v>
      </c>
      <c r="B76" s="84" t="s">
        <v>2187</v>
      </c>
      <c r="C76" s="84">
        <v>3</v>
      </c>
      <c r="D76" s="118">
        <v>0.0033831224441942943</v>
      </c>
      <c r="E76" s="118">
        <v>2.6384892569546374</v>
      </c>
      <c r="F76" s="84" t="s">
        <v>2304</v>
      </c>
      <c r="G76" s="84" t="b">
        <v>0</v>
      </c>
      <c r="H76" s="84" t="b">
        <v>0</v>
      </c>
      <c r="I76" s="84" t="b">
        <v>0</v>
      </c>
      <c r="J76" s="84" t="b">
        <v>0</v>
      </c>
      <c r="K76" s="84" t="b">
        <v>0</v>
      </c>
      <c r="L76" s="84" t="b">
        <v>0</v>
      </c>
    </row>
    <row r="77" spans="1:12" ht="15">
      <c r="A77" s="84" t="s">
        <v>251</v>
      </c>
      <c r="B77" s="84" t="s">
        <v>251</v>
      </c>
      <c r="C77" s="84">
        <v>3</v>
      </c>
      <c r="D77" s="118">
        <v>0.0033831224441942943</v>
      </c>
      <c r="E77" s="118">
        <v>2.270512471660043</v>
      </c>
      <c r="F77" s="84" t="s">
        <v>2304</v>
      </c>
      <c r="G77" s="84" t="b">
        <v>0</v>
      </c>
      <c r="H77" s="84" t="b">
        <v>0</v>
      </c>
      <c r="I77" s="84" t="b">
        <v>0</v>
      </c>
      <c r="J77" s="84" t="b">
        <v>0</v>
      </c>
      <c r="K77" s="84" t="b">
        <v>0</v>
      </c>
      <c r="L77" s="84" t="b">
        <v>0</v>
      </c>
    </row>
    <row r="78" spans="1:12" ht="15">
      <c r="A78" s="84" t="s">
        <v>508</v>
      </c>
      <c r="B78" s="84" t="s">
        <v>2189</v>
      </c>
      <c r="C78" s="84">
        <v>3</v>
      </c>
      <c r="D78" s="118">
        <v>0.0033831224441942943</v>
      </c>
      <c r="E78" s="118">
        <v>2.6384892569546374</v>
      </c>
      <c r="F78" s="84" t="s">
        <v>2304</v>
      </c>
      <c r="G78" s="84" t="b">
        <v>0</v>
      </c>
      <c r="H78" s="84" t="b">
        <v>0</v>
      </c>
      <c r="I78" s="84" t="b">
        <v>0</v>
      </c>
      <c r="J78" s="84" t="b">
        <v>0</v>
      </c>
      <c r="K78" s="84" t="b">
        <v>0</v>
      </c>
      <c r="L78" s="84" t="b">
        <v>0</v>
      </c>
    </row>
    <row r="79" spans="1:12" ht="15">
      <c r="A79" s="84" t="s">
        <v>2189</v>
      </c>
      <c r="B79" s="84" t="s">
        <v>2190</v>
      </c>
      <c r="C79" s="84">
        <v>3</v>
      </c>
      <c r="D79" s="118">
        <v>0.0033831224441942943</v>
      </c>
      <c r="E79" s="118">
        <v>2.6384892569546374</v>
      </c>
      <c r="F79" s="84" t="s">
        <v>2304</v>
      </c>
      <c r="G79" s="84" t="b">
        <v>0</v>
      </c>
      <c r="H79" s="84" t="b">
        <v>0</v>
      </c>
      <c r="I79" s="84" t="b">
        <v>0</v>
      </c>
      <c r="J79" s="84" t="b">
        <v>0</v>
      </c>
      <c r="K79" s="84" t="b">
        <v>0</v>
      </c>
      <c r="L79" s="84" t="b">
        <v>0</v>
      </c>
    </row>
    <row r="80" spans="1:12" ht="15">
      <c r="A80" s="84" t="s">
        <v>2190</v>
      </c>
      <c r="B80" s="84" t="s">
        <v>2173</v>
      </c>
      <c r="C80" s="84">
        <v>3</v>
      </c>
      <c r="D80" s="118">
        <v>0.0033831224441942943</v>
      </c>
      <c r="E80" s="118">
        <v>2.5135505203463375</v>
      </c>
      <c r="F80" s="84" t="s">
        <v>2304</v>
      </c>
      <c r="G80" s="84" t="b">
        <v>0</v>
      </c>
      <c r="H80" s="84" t="b">
        <v>0</v>
      </c>
      <c r="I80" s="84" t="b">
        <v>0</v>
      </c>
      <c r="J80" s="84" t="b">
        <v>1</v>
      </c>
      <c r="K80" s="84" t="b">
        <v>0</v>
      </c>
      <c r="L80" s="84" t="b">
        <v>0</v>
      </c>
    </row>
    <row r="81" spans="1:12" ht="15">
      <c r="A81" s="84" t="s">
        <v>2173</v>
      </c>
      <c r="B81" s="84" t="s">
        <v>2191</v>
      </c>
      <c r="C81" s="84">
        <v>3</v>
      </c>
      <c r="D81" s="118">
        <v>0.0033831224441942943</v>
      </c>
      <c r="E81" s="118">
        <v>2.5135505203463375</v>
      </c>
      <c r="F81" s="84" t="s">
        <v>2304</v>
      </c>
      <c r="G81" s="84" t="b">
        <v>1</v>
      </c>
      <c r="H81" s="84" t="b">
        <v>0</v>
      </c>
      <c r="I81" s="84" t="b">
        <v>0</v>
      </c>
      <c r="J81" s="84" t="b">
        <v>0</v>
      </c>
      <c r="K81" s="84" t="b">
        <v>0</v>
      </c>
      <c r="L81" s="84" t="b">
        <v>0</v>
      </c>
    </row>
    <row r="82" spans="1:12" ht="15">
      <c r="A82" s="84" t="s">
        <v>2191</v>
      </c>
      <c r="B82" s="84" t="s">
        <v>2192</v>
      </c>
      <c r="C82" s="84">
        <v>3</v>
      </c>
      <c r="D82" s="118">
        <v>0.0033831224441942943</v>
      </c>
      <c r="E82" s="118">
        <v>2.6384892569546374</v>
      </c>
      <c r="F82" s="84" t="s">
        <v>2304</v>
      </c>
      <c r="G82" s="84" t="b">
        <v>0</v>
      </c>
      <c r="H82" s="84" t="b">
        <v>0</v>
      </c>
      <c r="I82" s="84" t="b">
        <v>0</v>
      </c>
      <c r="J82" s="84" t="b">
        <v>0</v>
      </c>
      <c r="K82" s="84" t="b">
        <v>0</v>
      </c>
      <c r="L82" s="84" t="b">
        <v>0</v>
      </c>
    </row>
    <row r="83" spans="1:12" ht="15">
      <c r="A83" s="84" t="s">
        <v>2192</v>
      </c>
      <c r="B83" s="84" t="s">
        <v>2193</v>
      </c>
      <c r="C83" s="84">
        <v>3</v>
      </c>
      <c r="D83" s="118">
        <v>0.0033831224441942943</v>
      </c>
      <c r="E83" s="118">
        <v>2.6384892569546374</v>
      </c>
      <c r="F83" s="84" t="s">
        <v>2304</v>
      </c>
      <c r="G83" s="84" t="b">
        <v>0</v>
      </c>
      <c r="H83" s="84" t="b">
        <v>0</v>
      </c>
      <c r="I83" s="84" t="b">
        <v>0</v>
      </c>
      <c r="J83" s="84" t="b">
        <v>0</v>
      </c>
      <c r="K83" s="84" t="b">
        <v>0</v>
      </c>
      <c r="L83" s="84" t="b">
        <v>0</v>
      </c>
    </row>
    <row r="84" spans="1:12" ht="15">
      <c r="A84" s="84" t="s">
        <v>1817</v>
      </c>
      <c r="B84" s="84" t="s">
        <v>1810</v>
      </c>
      <c r="C84" s="84">
        <v>3</v>
      </c>
      <c r="D84" s="118">
        <v>0.0033831224441942943</v>
      </c>
      <c r="E84" s="118">
        <v>2.416640507338281</v>
      </c>
      <c r="F84" s="84" t="s">
        <v>2304</v>
      </c>
      <c r="G84" s="84" t="b">
        <v>0</v>
      </c>
      <c r="H84" s="84" t="b">
        <v>0</v>
      </c>
      <c r="I84" s="84" t="b">
        <v>0</v>
      </c>
      <c r="J84" s="84" t="b">
        <v>0</v>
      </c>
      <c r="K84" s="84" t="b">
        <v>0</v>
      </c>
      <c r="L84" s="84" t="b">
        <v>0</v>
      </c>
    </row>
    <row r="85" spans="1:12" ht="15">
      <c r="A85" s="84" t="s">
        <v>1812</v>
      </c>
      <c r="B85" s="84" t="s">
        <v>1770</v>
      </c>
      <c r="C85" s="84">
        <v>3</v>
      </c>
      <c r="D85" s="118">
        <v>0.0033831224441942943</v>
      </c>
      <c r="E85" s="118">
        <v>0.5561028710318011</v>
      </c>
      <c r="F85" s="84" t="s">
        <v>2304</v>
      </c>
      <c r="G85" s="84" t="b">
        <v>0</v>
      </c>
      <c r="H85" s="84" t="b">
        <v>0</v>
      </c>
      <c r="I85" s="84" t="b">
        <v>0</v>
      </c>
      <c r="J85" s="84" t="b">
        <v>0</v>
      </c>
      <c r="K85" s="84" t="b">
        <v>0</v>
      </c>
      <c r="L85" s="84" t="b">
        <v>0</v>
      </c>
    </row>
    <row r="86" spans="1:12" ht="15">
      <c r="A86" s="84" t="s">
        <v>1770</v>
      </c>
      <c r="B86" s="84" t="s">
        <v>1813</v>
      </c>
      <c r="C86" s="84">
        <v>3</v>
      </c>
      <c r="D86" s="118">
        <v>0.0033831224441942943</v>
      </c>
      <c r="E86" s="118">
        <v>1.0944212126043618</v>
      </c>
      <c r="F86" s="84" t="s">
        <v>2304</v>
      </c>
      <c r="G86" s="84" t="b">
        <v>0</v>
      </c>
      <c r="H86" s="84" t="b">
        <v>0</v>
      </c>
      <c r="I86" s="84" t="b">
        <v>0</v>
      </c>
      <c r="J86" s="84" t="b">
        <v>0</v>
      </c>
      <c r="K86" s="84" t="b">
        <v>0</v>
      </c>
      <c r="L86" s="84" t="b">
        <v>0</v>
      </c>
    </row>
    <row r="87" spans="1:12" ht="15">
      <c r="A87" s="84" t="s">
        <v>1770</v>
      </c>
      <c r="B87" s="84" t="s">
        <v>1796</v>
      </c>
      <c r="C87" s="84">
        <v>3</v>
      </c>
      <c r="D87" s="118">
        <v>0.0033831224441942943</v>
      </c>
      <c r="E87" s="118">
        <v>1.3162699622207181</v>
      </c>
      <c r="F87" s="84" t="s">
        <v>2304</v>
      </c>
      <c r="G87" s="84" t="b">
        <v>0</v>
      </c>
      <c r="H87" s="84" t="b">
        <v>0</v>
      </c>
      <c r="I87" s="84" t="b">
        <v>0</v>
      </c>
      <c r="J87" s="84" t="b">
        <v>0</v>
      </c>
      <c r="K87" s="84" t="b">
        <v>0</v>
      </c>
      <c r="L87" s="84" t="b">
        <v>0</v>
      </c>
    </row>
    <row r="88" spans="1:12" ht="15">
      <c r="A88" s="84" t="s">
        <v>1796</v>
      </c>
      <c r="B88" s="84" t="s">
        <v>1797</v>
      </c>
      <c r="C88" s="84">
        <v>3</v>
      </c>
      <c r="D88" s="118">
        <v>0.0033831224441942943</v>
      </c>
      <c r="E88" s="118">
        <v>2.6384892569546374</v>
      </c>
      <c r="F88" s="84" t="s">
        <v>2304</v>
      </c>
      <c r="G88" s="84" t="b">
        <v>0</v>
      </c>
      <c r="H88" s="84" t="b">
        <v>0</v>
      </c>
      <c r="I88" s="84" t="b">
        <v>0</v>
      </c>
      <c r="J88" s="84" t="b">
        <v>0</v>
      </c>
      <c r="K88" s="84" t="b">
        <v>0</v>
      </c>
      <c r="L88" s="84" t="b">
        <v>0</v>
      </c>
    </row>
    <row r="89" spans="1:12" ht="15">
      <c r="A89" s="84" t="s">
        <v>1797</v>
      </c>
      <c r="B89" s="84" t="s">
        <v>1798</v>
      </c>
      <c r="C89" s="84">
        <v>3</v>
      </c>
      <c r="D89" s="118">
        <v>0.0033831224441942943</v>
      </c>
      <c r="E89" s="118">
        <v>2.001667159367463</v>
      </c>
      <c r="F89" s="84" t="s">
        <v>2304</v>
      </c>
      <c r="G89" s="84" t="b">
        <v>0</v>
      </c>
      <c r="H89" s="84" t="b">
        <v>0</v>
      </c>
      <c r="I89" s="84" t="b">
        <v>0</v>
      </c>
      <c r="J89" s="84" t="b">
        <v>0</v>
      </c>
      <c r="K89" s="84" t="b">
        <v>0</v>
      </c>
      <c r="L89" s="84" t="b">
        <v>0</v>
      </c>
    </row>
    <row r="90" spans="1:12" ht="15">
      <c r="A90" s="84" t="s">
        <v>1798</v>
      </c>
      <c r="B90" s="84" t="s">
        <v>305</v>
      </c>
      <c r="C90" s="84">
        <v>3</v>
      </c>
      <c r="D90" s="118">
        <v>0.0033831224441942943</v>
      </c>
      <c r="E90" s="118">
        <v>2.001667159367463</v>
      </c>
      <c r="F90" s="84" t="s">
        <v>2304</v>
      </c>
      <c r="G90" s="84" t="b">
        <v>0</v>
      </c>
      <c r="H90" s="84" t="b">
        <v>0</v>
      </c>
      <c r="I90" s="84" t="b">
        <v>0</v>
      </c>
      <c r="J90" s="84" t="b">
        <v>0</v>
      </c>
      <c r="K90" s="84" t="b">
        <v>0</v>
      </c>
      <c r="L90" s="84" t="b">
        <v>0</v>
      </c>
    </row>
    <row r="91" spans="1:12" ht="15">
      <c r="A91" s="84" t="s">
        <v>305</v>
      </c>
      <c r="B91" s="84" t="s">
        <v>304</v>
      </c>
      <c r="C91" s="84">
        <v>3</v>
      </c>
      <c r="D91" s="118">
        <v>0.0033831224441942943</v>
      </c>
      <c r="E91" s="118">
        <v>2.6384892569546374</v>
      </c>
      <c r="F91" s="84" t="s">
        <v>2304</v>
      </c>
      <c r="G91" s="84" t="b">
        <v>0</v>
      </c>
      <c r="H91" s="84" t="b">
        <v>0</v>
      </c>
      <c r="I91" s="84" t="b">
        <v>0</v>
      </c>
      <c r="J91" s="84" t="b">
        <v>0</v>
      </c>
      <c r="K91" s="84" t="b">
        <v>0</v>
      </c>
      <c r="L91" s="84" t="b">
        <v>0</v>
      </c>
    </row>
    <row r="92" spans="1:12" ht="15">
      <c r="A92" s="84" t="s">
        <v>304</v>
      </c>
      <c r="B92" s="84" t="s">
        <v>303</v>
      </c>
      <c r="C92" s="84">
        <v>3</v>
      </c>
      <c r="D92" s="118">
        <v>0.0033831224441942943</v>
      </c>
      <c r="E92" s="118">
        <v>2.6384892569546374</v>
      </c>
      <c r="F92" s="84" t="s">
        <v>2304</v>
      </c>
      <c r="G92" s="84" t="b">
        <v>0</v>
      </c>
      <c r="H92" s="84" t="b">
        <v>0</v>
      </c>
      <c r="I92" s="84" t="b">
        <v>0</v>
      </c>
      <c r="J92" s="84" t="b">
        <v>0</v>
      </c>
      <c r="K92" s="84" t="b">
        <v>0</v>
      </c>
      <c r="L92" s="84" t="b">
        <v>0</v>
      </c>
    </row>
    <row r="93" spans="1:12" ht="15">
      <c r="A93" s="84" t="s">
        <v>303</v>
      </c>
      <c r="B93" s="84" t="s">
        <v>302</v>
      </c>
      <c r="C93" s="84">
        <v>3</v>
      </c>
      <c r="D93" s="118">
        <v>0.0033831224441942943</v>
      </c>
      <c r="E93" s="118">
        <v>2.6384892569546374</v>
      </c>
      <c r="F93" s="84" t="s">
        <v>2304</v>
      </c>
      <c r="G93" s="84" t="b">
        <v>0</v>
      </c>
      <c r="H93" s="84" t="b">
        <v>0</v>
      </c>
      <c r="I93" s="84" t="b">
        <v>0</v>
      </c>
      <c r="J93" s="84" t="b">
        <v>0</v>
      </c>
      <c r="K93" s="84" t="b">
        <v>0</v>
      </c>
      <c r="L93" s="84" t="b">
        <v>0</v>
      </c>
    </row>
    <row r="94" spans="1:12" ht="15">
      <c r="A94" s="84" t="s">
        <v>302</v>
      </c>
      <c r="B94" s="84" t="s">
        <v>301</v>
      </c>
      <c r="C94" s="84">
        <v>3</v>
      </c>
      <c r="D94" s="118">
        <v>0.0033831224441942943</v>
      </c>
      <c r="E94" s="118">
        <v>2.6384892569546374</v>
      </c>
      <c r="F94" s="84" t="s">
        <v>2304</v>
      </c>
      <c r="G94" s="84" t="b">
        <v>0</v>
      </c>
      <c r="H94" s="84" t="b">
        <v>0</v>
      </c>
      <c r="I94" s="84" t="b">
        <v>0</v>
      </c>
      <c r="J94" s="84" t="b">
        <v>0</v>
      </c>
      <c r="K94" s="84" t="b">
        <v>0</v>
      </c>
      <c r="L94" s="84" t="b">
        <v>0</v>
      </c>
    </row>
    <row r="95" spans="1:12" ht="15">
      <c r="A95" s="84" t="s">
        <v>301</v>
      </c>
      <c r="B95" s="84" t="s">
        <v>227</v>
      </c>
      <c r="C95" s="84">
        <v>3</v>
      </c>
      <c r="D95" s="118">
        <v>0.0033831224441942943</v>
      </c>
      <c r="E95" s="118">
        <v>2.6384892569546374</v>
      </c>
      <c r="F95" s="84" t="s">
        <v>2304</v>
      </c>
      <c r="G95" s="84" t="b">
        <v>0</v>
      </c>
      <c r="H95" s="84" t="b">
        <v>0</v>
      </c>
      <c r="I95" s="84" t="b">
        <v>0</v>
      </c>
      <c r="J95" s="84" t="b">
        <v>0</v>
      </c>
      <c r="K95" s="84" t="b">
        <v>0</v>
      </c>
      <c r="L95" s="84" t="b">
        <v>0</v>
      </c>
    </row>
    <row r="96" spans="1:12" ht="15">
      <c r="A96" s="84" t="s">
        <v>2195</v>
      </c>
      <c r="B96" s="84" t="s">
        <v>2196</v>
      </c>
      <c r="C96" s="84">
        <v>3</v>
      </c>
      <c r="D96" s="118">
        <v>0.0033831224441942943</v>
      </c>
      <c r="E96" s="118">
        <v>2.6384892569546374</v>
      </c>
      <c r="F96" s="84" t="s">
        <v>2304</v>
      </c>
      <c r="G96" s="84" t="b">
        <v>0</v>
      </c>
      <c r="H96" s="84" t="b">
        <v>0</v>
      </c>
      <c r="I96" s="84" t="b">
        <v>0</v>
      </c>
      <c r="J96" s="84" t="b">
        <v>0</v>
      </c>
      <c r="K96" s="84" t="b">
        <v>0</v>
      </c>
      <c r="L96" s="84" t="b">
        <v>0</v>
      </c>
    </row>
    <row r="97" spans="1:12" ht="15">
      <c r="A97" s="84" t="s">
        <v>2196</v>
      </c>
      <c r="B97" s="84" t="s">
        <v>2197</v>
      </c>
      <c r="C97" s="84">
        <v>3</v>
      </c>
      <c r="D97" s="118">
        <v>0.0033831224441942943</v>
      </c>
      <c r="E97" s="118">
        <v>2.6384892569546374</v>
      </c>
      <c r="F97" s="84" t="s">
        <v>2304</v>
      </c>
      <c r="G97" s="84" t="b">
        <v>0</v>
      </c>
      <c r="H97" s="84" t="b">
        <v>0</v>
      </c>
      <c r="I97" s="84" t="b">
        <v>0</v>
      </c>
      <c r="J97" s="84" t="b">
        <v>0</v>
      </c>
      <c r="K97" s="84" t="b">
        <v>0</v>
      </c>
      <c r="L97" s="84" t="b">
        <v>0</v>
      </c>
    </row>
    <row r="98" spans="1:12" ht="15">
      <c r="A98" s="84" t="s">
        <v>2197</v>
      </c>
      <c r="B98" s="84" t="s">
        <v>2198</v>
      </c>
      <c r="C98" s="84">
        <v>3</v>
      </c>
      <c r="D98" s="118">
        <v>0.0033831224441942943</v>
      </c>
      <c r="E98" s="118">
        <v>2.6384892569546374</v>
      </c>
      <c r="F98" s="84" t="s">
        <v>2304</v>
      </c>
      <c r="G98" s="84" t="b">
        <v>0</v>
      </c>
      <c r="H98" s="84" t="b">
        <v>0</v>
      </c>
      <c r="I98" s="84" t="b">
        <v>0</v>
      </c>
      <c r="J98" s="84" t="b">
        <v>0</v>
      </c>
      <c r="K98" s="84" t="b">
        <v>0</v>
      </c>
      <c r="L98" s="84" t="b">
        <v>0</v>
      </c>
    </row>
    <row r="99" spans="1:12" ht="15">
      <c r="A99" s="84" t="s">
        <v>2198</v>
      </c>
      <c r="B99" s="84" t="s">
        <v>2199</v>
      </c>
      <c r="C99" s="84">
        <v>3</v>
      </c>
      <c r="D99" s="118">
        <v>0.0033831224441942943</v>
      </c>
      <c r="E99" s="118">
        <v>2.6384892569546374</v>
      </c>
      <c r="F99" s="84" t="s">
        <v>2304</v>
      </c>
      <c r="G99" s="84" t="b">
        <v>0</v>
      </c>
      <c r="H99" s="84" t="b">
        <v>0</v>
      </c>
      <c r="I99" s="84" t="b">
        <v>0</v>
      </c>
      <c r="J99" s="84" t="b">
        <v>0</v>
      </c>
      <c r="K99" s="84" t="b">
        <v>0</v>
      </c>
      <c r="L99" s="84" t="b">
        <v>0</v>
      </c>
    </row>
    <row r="100" spans="1:12" ht="15">
      <c r="A100" s="84" t="s">
        <v>2199</v>
      </c>
      <c r="B100" s="84" t="s">
        <v>2200</v>
      </c>
      <c r="C100" s="84">
        <v>3</v>
      </c>
      <c r="D100" s="118">
        <v>0.0033831224441942943</v>
      </c>
      <c r="E100" s="118">
        <v>2.6384892569546374</v>
      </c>
      <c r="F100" s="84" t="s">
        <v>2304</v>
      </c>
      <c r="G100" s="84" t="b">
        <v>0</v>
      </c>
      <c r="H100" s="84" t="b">
        <v>0</v>
      </c>
      <c r="I100" s="84" t="b">
        <v>0</v>
      </c>
      <c r="J100" s="84" t="b">
        <v>0</v>
      </c>
      <c r="K100" s="84" t="b">
        <v>0</v>
      </c>
      <c r="L100" s="84" t="b">
        <v>0</v>
      </c>
    </row>
    <row r="101" spans="1:12" ht="15">
      <c r="A101" s="84" t="s">
        <v>2200</v>
      </c>
      <c r="B101" s="84" t="s">
        <v>2201</v>
      </c>
      <c r="C101" s="84">
        <v>3</v>
      </c>
      <c r="D101" s="118">
        <v>0.0033831224441942943</v>
      </c>
      <c r="E101" s="118">
        <v>2.6384892569546374</v>
      </c>
      <c r="F101" s="84" t="s">
        <v>2304</v>
      </c>
      <c r="G101" s="84" t="b">
        <v>0</v>
      </c>
      <c r="H101" s="84" t="b">
        <v>0</v>
      </c>
      <c r="I101" s="84" t="b">
        <v>0</v>
      </c>
      <c r="J101" s="84" t="b">
        <v>0</v>
      </c>
      <c r="K101" s="84" t="b">
        <v>0</v>
      </c>
      <c r="L101" s="84" t="b">
        <v>0</v>
      </c>
    </row>
    <row r="102" spans="1:12" ht="15">
      <c r="A102" s="84" t="s">
        <v>2201</v>
      </c>
      <c r="B102" s="84" t="s">
        <v>2202</v>
      </c>
      <c r="C102" s="84">
        <v>3</v>
      </c>
      <c r="D102" s="118">
        <v>0.0033831224441942943</v>
      </c>
      <c r="E102" s="118">
        <v>2.6384892569546374</v>
      </c>
      <c r="F102" s="84" t="s">
        <v>2304</v>
      </c>
      <c r="G102" s="84" t="b">
        <v>0</v>
      </c>
      <c r="H102" s="84" t="b">
        <v>0</v>
      </c>
      <c r="I102" s="84" t="b">
        <v>0</v>
      </c>
      <c r="J102" s="84" t="b">
        <v>0</v>
      </c>
      <c r="K102" s="84" t="b">
        <v>1</v>
      </c>
      <c r="L102" s="84" t="b">
        <v>0</v>
      </c>
    </row>
    <row r="103" spans="1:12" ht="15">
      <c r="A103" s="84" t="s">
        <v>2202</v>
      </c>
      <c r="B103" s="84" t="s">
        <v>2203</v>
      </c>
      <c r="C103" s="84">
        <v>3</v>
      </c>
      <c r="D103" s="118">
        <v>0.0033831224441942943</v>
      </c>
      <c r="E103" s="118">
        <v>2.6384892569546374</v>
      </c>
      <c r="F103" s="84" t="s">
        <v>2304</v>
      </c>
      <c r="G103" s="84" t="b">
        <v>0</v>
      </c>
      <c r="H103" s="84" t="b">
        <v>1</v>
      </c>
      <c r="I103" s="84" t="b">
        <v>0</v>
      </c>
      <c r="J103" s="84" t="b">
        <v>0</v>
      </c>
      <c r="K103" s="84" t="b">
        <v>0</v>
      </c>
      <c r="L103" s="84" t="b">
        <v>0</v>
      </c>
    </row>
    <row r="104" spans="1:12" ht="15">
      <c r="A104" s="84" t="s">
        <v>2203</v>
      </c>
      <c r="B104" s="84" t="s">
        <v>2204</v>
      </c>
      <c r="C104" s="84">
        <v>3</v>
      </c>
      <c r="D104" s="118">
        <v>0.0033831224441942943</v>
      </c>
      <c r="E104" s="118">
        <v>2.6384892569546374</v>
      </c>
      <c r="F104" s="84" t="s">
        <v>2304</v>
      </c>
      <c r="G104" s="84" t="b">
        <v>0</v>
      </c>
      <c r="H104" s="84" t="b">
        <v>0</v>
      </c>
      <c r="I104" s="84" t="b">
        <v>0</v>
      </c>
      <c r="J104" s="84" t="b">
        <v>0</v>
      </c>
      <c r="K104" s="84" t="b">
        <v>0</v>
      </c>
      <c r="L104" s="84" t="b">
        <v>0</v>
      </c>
    </row>
    <row r="105" spans="1:12" ht="15">
      <c r="A105" s="84" t="s">
        <v>2204</v>
      </c>
      <c r="B105" s="84" t="s">
        <v>2205</v>
      </c>
      <c r="C105" s="84">
        <v>3</v>
      </c>
      <c r="D105" s="118">
        <v>0.0033831224441942943</v>
      </c>
      <c r="E105" s="118">
        <v>2.6384892569546374</v>
      </c>
      <c r="F105" s="84" t="s">
        <v>2304</v>
      </c>
      <c r="G105" s="84" t="b">
        <v>0</v>
      </c>
      <c r="H105" s="84" t="b">
        <v>0</v>
      </c>
      <c r="I105" s="84" t="b">
        <v>0</v>
      </c>
      <c r="J105" s="84" t="b">
        <v>0</v>
      </c>
      <c r="K105" s="84" t="b">
        <v>0</v>
      </c>
      <c r="L105" s="84" t="b">
        <v>0</v>
      </c>
    </row>
    <row r="106" spans="1:12" ht="15">
      <c r="A106" s="84" t="s">
        <v>2205</v>
      </c>
      <c r="B106" s="84" t="s">
        <v>2206</v>
      </c>
      <c r="C106" s="84">
        <v>3</v>
      </c>
      <c r="D106" s="118">
        <v>0.0033831224441942943</v>
      </c>
      <c r="E106" s="118">
        <v>2.6384892569546374</v>
      </c>
      <c r="F106" s="84" t="s">
        <v>2304</v>
      </c>
      <c r="G106" s="84" t="b">
        <v>0</v>
      </c>
      <c r="H106" s="84" t="b">
        <v>0</v>
      </c>
      <c r="I106" s="84" t="b">
        <v>0</v>
      </c>
      <c r="J106" s="84" t="b">
        <v>0</v>
      </c>
      <c r="K106" s="84" t="b">
        <v>0</v>
      </c>
      <c r="L106" s="84" t="b">
        <v>0</v>
      </c>
    </row>
    <row r="107" spans="1:12" ht="15">
      <c r="A107" s="84" t="s">
        <v>2206</v>
      </c>
      <c r="B107" s="84" t="s">
        <v>1815</v>
      </c>
      <c r="C107" s="84">
        <v>3</v>
      </c>
      <c r="D107" s="118">
        <v>0.0033831224441942943</v>
      </c>
      <c r="E107" s="118">
        <v>2.1156105116742996</v>
      </c>
      <c r="F107" s="84" t="s">
        <v>2304</v>
      </c>
      <c r="G107" s="84" t="b">
        <v>0</v>
      </c>
      <c r="H107" s="84" t="b">
        <v>0</v>
      </c>
      <c r="I107" s="84" t="b">
        <v>0</v>
      </c>
      <c r="J107" s="84" t="b">
        <v>0</v>
      </c>
      <c r="K107" s="84" t="b">
        <v>0</v>
      </c>
      <c r="L107" s="84" t="b">
        <v>0</v>
      </c>
    </row>
    <row r="108" spans="1:12" ht="15">
      <c r="A108" s="84" t="s">
        <v>320</v>
      </c>
      <c r="B108" s="84" t="s">
        <v>2207</v>
      </c>
      <c r="C108" s="84">
        <v>2</v>
      </c>
      <c r="D108" s="118">
        <v>0.002502214204640178</v>
      </c>
      <c r="E108" s="118">
        <v>2.814580516010319</v>
      </c>
      <c r="F108" s="84" t="s">
        <v>2304</v>
      </c>
      <c r="G108" s="84" t="b">
        <v>0</v>
      </c>
      <c r="H108" s="84" t="b">
        <v>0</v>
      </c>
      <c r="I108" s="84" t="b">
        <v>0</v>
      </c>
      <c r="J108" s="84" t="b">
        <v>0</v>
      </c>
      <c r="K108" s="84" t="b">
        <v>0</v>
      </c>
      <c r="L108" s="84" t="b">
        <v>0</v>
      </c>
    </row>
    <row r="109" spans="1:12" ht="15">
      <c r="A109" s="84" t="s">
        <v>2207</v>
      </c>
      <c r="B109" s="84" t="s">
        <v>2208</v>
      </c>
      <c r="C109" s="84">
        <v>2</v>
      </c>
      <c r="D109" s="118">
        <v>0.002502214204640178</v>
      </c>
      <c r="E109" s="118">
        <v>2.814580516010319</v>
      </c>
      <c r="F109" s="84" t="s">
        <v>2304</v>
      </c>
      <c r="G109" s="84" t="b">
        <v>0</v>
      </c>
      <c r="H109" s="84" t="b">
        <v>0</v>
      </c>
      <c r="I109" s="84" t="b">
        <v>0</v>
      </c>
      <c r="J109" s="84" t="b">
        <v>0</v>
      </c>
      <c r="K109" s="84" t="b">
        <v>0</v>
      </c>
      <c r="L109" s="84" t="b">
        <v>0</v>
      </c>
    </row>
    <row r="110" spans="1:12" ht="15">
      <c r="A110" s="84" t="s">
        <v>2208</v>
      </c>
      <c r="B110" s="84" t="s">
        <v>1752</v>
      </c>
      <c r="C110" s="84">
        <v>2</v>
      </c>
      <c r="D110" s="118">
        <v>0.002502214204640178</v>
      </c>
      <c r="E110" s="118">
        <v>1.885161590296026</v>
      </c>
      <c r="F110" s="84" t="s">
        <v>2304</v>
      </c>
      <c r="G110" s="84" t="b">
        <v>0</v>
      </c>
      <c r="H110" s="84" t="b">
        <v>0</v>
      </c>
      <c r="I110" s="84" t="b">
        <v>0</v>
      </c>
      <c r="J110" s="84" t="b">
        <v>0</v>
      </c>
      <c r="K110" s="84" t="b">
        <v>0</v>
      </c>
      <c r="L110" s="84" t="b">
        <v>0</v>
      </c>
    </row>
    <row r="111" spans="1:12" ht="15">
      <c r="A111" s="84" t="s">
        <v>1824</v>
      </c>
      <c r="B111" s="84" t="s">
        <v>2209</v>
      </c>
      <c r="C111" s="84">
        <v>2</v>
      </c>
      <c r="D111" s="118">
        <v>0.002502214204640178</v>
      </c>
      <c r="E111" s="118">
        <v>2.036429265626675</v>
      </c>
      <c r="F111" s="84" t="s">
        <v>2304</v>
      </c>
      <c r="G111" s="84" t="b">
        <v>0</v>
      </c>
      <c r="H111" s="84" t="b">
        <v>0</v>
      </c>
      <c r="I111" s="84" t="b">
        <v>0</v>
      </c>
      <c r="J111" s="84" t="b">
        <v>0</v>
      </c>
      <c r="K111" s="84" t="b">
        <v>1</v>
      </c>
      <c r="L111" s="84" t="b">
        <v>0</v>
      </c>
    </row>
    <row r="112" spans="1:12" ht="15">
      <c r="A112" s="84" t="s">
        <v>2209</v>
      </c>
      <c r="B112" s="84" t="s">
        <v>2164</v>
      </c>
      <c r="C112" s="84">
        <v>2</v>
      </c>
      <c r="D112" s="118">
        <v>0.002502214204640178</v>
      </c>
      <c r="E112" s="118">
        <v>2.5135505203463375</v>
      </c>
      <c r="F112" s="84" t="s">
        <v>2304</v>
      </c>
      <c r="G112" s="84" t="b">
        <v>0</v>
      </c>
      <c r="H112" s="84" t="b">
        <v>1</v>
      </c>
      <c r="I112" s="84" t="b">
        <v>0</v>
      </c>
      <c r="J112" s="84" t="b">
        <v>0</v>
      </c>
      <c r="K112" s="84" t="b">
        <v>0</v>
      </c>
      <c r="L112" s="84" t="b">
        <v>0</v>
      </c>
    </row>
    <row r="113" spans="1:12" ht="15">
      <c r="A113" s="84" t="s">
        <v>2164</v>
      </c>
      <c r="B113" s="84" t="s">
        <v>2210</v>
      </c>
      <c r="C113" s="84">
        <v>2</v>
      </c>
      <c r="D113" s="118">
        <v>0.002502214204640178</v>
      </c>
      <c r="E113" s="118">
        <v>2.5135505203463375</v>
      </c>
      <c r="F113" s="84" t="s">
        <v>2304</v>
      </c>
      <c r="G113" s="84" t="b">
        <v>0</v>
      </c>
      <c r="H113" s="84" t="b">
        <v>0</v>
      </c>
      <c r="I113" s="84" t="b">
        <v>0</v>
      </c>
      <c r="J113" s="84" t="b">
        <v>0</v>
      </c>
      <c r="K113" s="84" t="b">
        <v>0</v>
      </c>
      <c r="L113" s="84" t="b">
        <v>0</v>
      </c>
    </row>
    <row r="114" spans="1:12" ht="15">
      <c r="A114" s="84" t="s">
        <v>2210</v>
      </c>
      <c r="B114" s="84" t="s">
        <v>2153</v>
      </c>
      <c r="C114" s="84">
        <v>2</v>
      </c>
      <c r="D114" s="118">
        <v>0.002502214204640178</v>
      </c>
      <c r="E114" s="118">
        <v>1.9694824759960619</v>
      </c>
      <c r="F114" s="84" t="s">
        <v>2304</v>
      </c>
      <c r="G114" s="84" t="b">
        <v>0</v>
      </c>
      <c r="H114" s="84" t="b">
        <v>0</v>
      </c>
      <c r="I114" s="84" t="b">
        <v>0</v>
      </c>
      <c r="J114" s="84" t="b">
        <v>0</v>
      </c>
      <c r="K114" s="84" t="b">
        <v>0</v>
      </c>
      <c r="L114" s="84" t="b">
        <v>0</v>
      </c>
    </row>
    <row r="115" spans="1:12" ht="15">
      <c r="A115" s="84" t="s">
        <v>2153</v>
      </c>
      <c r="B115" s="84" t="s">
        <v>2211</v>
      </c>
      <c r="C115" s="84">
        <v>2</v>
      </c>
      <c r="D115" s="118">
        <v>0.002502214204640178</v>
      </c>
      <c r="E115" s="118">
        <v>2.337459261290656</v>
      </c>
      <c r="F115" s="84" t="s">
        <v>2304</v>
      </c>
      <c r="G115" s="84" t="b">
        <v>0</v>
      </c>
      <c r="H115" s="84" t="b">
        <v>0</v>
      </c>
      <c r="I115" s="84" t="b">
        <v>0</v>
      </c>
      <c r="J115" s="84" t="b">
        <v>0</v>
      </c>
      <c r="K115" s="84" t="b">
        <v>0</v>
      </c>
      <c r="L115" s="84" t="b">
        <v>0</v>
      </c>
    </row>
    <row r="116" spans="1:12" ht="15">
      <c r="A116" s="84" t="s">
        <v>275</v>
      </c>
      <c r="B116" s="84" t="s">
        <v>1770</v>
      </c>
      <c r="C116" s="84">
        <v>2</v>
      </c>
      <c r="D116" s="118">
        <v>0.002502214204640178</v>
      </c>
      <c r="E116" s="118">
        <v>1.1333392786347314</v>
      </c>
      <c r="F116" s="84" t="s">
        <v>2304</v>
      </c>
      <c r="G116" s="84" t="b">
        <v>0</v>
      </c>
      <c r="H116" s="84" t="b">
        <v>0</v>
      </c>
      <c r="I116" s="84" t="b">
        <v>0</v>
      </c>
      <c r="J116" s="84" t="b">
        <v>0</v>
      </c>
      <c r="K116" s="84" t="b">
        <v>0</v>
      </c>
      <c r="L116" s="84" t="b">
        <v>0</v>
      </c>
    </row>
    <row r="117" spans="1:12" ht="15">
      <c r="A117" s="84" t="s">
        <v>1752</v>
      </c>
      <c r="B117" s="84" t="s">
        <v>2213</v>
      </c>
      <c r="C117" s="84">
        <v>2</v>
      </c>
      <c r="D117" s="118">
        <v>0.002502214204640178</v>
      </c>
      <c r="E117" s="118">
        <v>1.911490529018375</v>
      </c>
      <c r="F117" s="84" t="s">
        <v>2304</v>
      </c>
      <c r="G117" s="84" t="b">
        <v>0</v>
      </c>
      <c r="H117" s="84" t="b">
        <v>0</v>
      </c>
      <c r="I117" s="84" t="b">
        <v>0</v>
      </c>
      <c r="J117" s="84" t="b">
        <v>0</v>
      </c>
      <c r="K117" s="84" t="b">
        <v>0</v>
      </c>
      <c r="L117" s="84" t="b">
        <v>0</v>
      </c>
    </row>
    <row r="118" spans="1:12" ht="15">
      <c r="A118" s="84" t="s">
        <v>2166</v>
      </c>
      <c r="B118" s="84" t="s">
        <v>2214</v>
      </c>
      <c r="C118" s="84">
        <v>2</v>
      </c>
      <c r="D118" s="118">
        <v>0.002502214204640178</v>
      </c>
      <c r="E118" s="118">
        <v>2.5135505203463375</v>
      </c>
      <c r="F118" s="84" t="s">
        <v>2304</v>
      </c>
      <c r="G118" s="84" t="b">
        <v>0</v>
      </c>
      <c r="H118" s="84" t="b">
        <v>0</v>
      </c>
      <c r="I118" s="84" t="b">
        <v>0</v>
      </c>
      <c r="J118" s="84" t="b">
        <v>0</v>
      </c>
      <c r="K118" s="84" t="b">
        <v>0</v>
      </c>
      <c r="L118" s="84" t="b">
        <v>0</v>
      </c>
    </row>
    <row r="119" spans="1:12" ht="15">
      <c r="A119" s="84" t="s">
        <v>2214</v>
      </c>
      <c r="B119" s="84" t="s">
        <v>2161</v>
      </c>
      <c r="C119" s="84">
        <v>2</v>
      </c>
      <c r="D119" s="118">
        <v>0.002502214204640178</v>
      </c>
      <c r="E119" s="118">
        <v>2.416640507338281</v>
      </c>
      <c r="F119" s="84" t="s">
        <v>2304</v>
      </c>
      <c r="G119" s="84" t="b">
        <v>0</v>
      </c>
      <c r="H119" s="84" t="b">
        <v>0</v>
      </c>
      <c r="I119" s="84" t="b">
        <v>0</v>
      </c>
      <c r="J119" s="84" t="b">
        <v>0</v>
      </c>
      <c r="K119" s="84" t="b">
        <v>0</v>
      </c>
      <c r="L119" s="84" t="b">
        <v>0</v>
      </c>
    </row>
    <row r="120" spans="1:12" ht="15">
      <c r="A120" s="84" t="s">
        <v>2161</v>
      </c>
      <c r="B120" s="84" t="s">
        <v>1770</v>
      </c>
      <c r="C120" s="84">
        <v>2</v>
      </c>
      <c r="D120" s="118">
        <v>0.002502214204640178</v>
      </c>
      <c r="E120" s="118">
        <v>0.911490529018375</v>
      </c>
      <c r="F120" s="84" t="s">
        <v>2304</v>
      </c>
      <c r="G120" s="84" t="b">
        <v>0</v>
      </c>
      <c r="H120" s="84" t="b">
        <v>0</v>
      </c>
      <c r="I120" s="84" t="b">
        <v>0</v>
      </c>
      <c r="J120" s="84" t="b">
        <v>0</v>
      </c>
      <c r="K120" s="84" t="b">
        <v>0</v>
      </c>
      <c r="L120" s="84" t="b">
        <v>0</v>
      </c>
    </row>
    <row r="121" spans="1:12" ht="15">
      <c r="A121" s="84" t="s">
        <v>1770</v>
      </c>
      <c r="B121" s="84" t="s">
        <v>2215</v>
      </c>
      <c r="C121" s="84">
        <v>2</v>
      </c>
      <c r="D121" s="118">
        <v>0.002502214204640178</v>
      </c>
      <c r="E121" s="118">
        <v>1.3162699622207181</v>
      </c>
      <c r="F121" s="84" t="s">
        <v>2304</v>
      </c>
      <c r="G121" s="84" t="b">
        <v>0</v>
      </c>
      <c r="H121" s="84" t="b">
        <v>0</v>
      </c>
      <c r="I121" s="84" t="b">
        <v>0</v>
      </c>
      <c r="J121" s="84" t="b">
        <v>0</v>
      </c>
      <c r="K121" s="84" t="b">
        <v>0</v>
      </c>
      <c r="L121" s="84" t="b">
        <v>0</v>
      </c>
    </row>
    <row r="122" spans="1:12" ht="15">
      <c r="A122" s="84" t="s">
        <v>2215</v>
      </c>
      <c r="B122" s="84" t="s">
        <v>1815</v>
      </c>
      <c r="C122" s="84">
        <v>2</v>
      </c>
      <c r="D122" s="118">
        <v>0.002502214204640178</v>
      </c>
      <c r="E122" s="118">
        <v>2.1156105116742996</v>
      </c>
      <c r="F122" s="84" t="s">
        <v>2304</v>
      </c>
      <c r="G122" s="84" t="b">
        <v>0</v>
      </c>
      <c r="H122" s="84" t="b">
        <v>0</v>
      </c>
      <c r="I122" s="84" t="b">
        <v>0</v>
      </c>
      <c r="J122" s="84" t="b">
        <v>0</v>
      </c>
      <c r="K122" s="84" t="b">
        <v>0</v>
      </c>
      <c r="L122" s="84" t="b">
        <v>0</v>
      </c>
    </row>
    <row r="123" spans="1:12" ht="15">
      <c r="A123" s="84" t="s">
        <v>2168</v>
      </c>
      <c r="B123" s="84" t="s">
        <v>2216</v>
      </c>
      <c r="C123" s="84">
        <v>2</v>
      </c>
      <c r="D123" s="118">
        <v>0.002502214204640178</v>
      </c>
      <c r="E123" s="118">
        <v>2.6384892569546374</v>
      </c>
      <c r="F123" s="84" t="s">
        <v>2304</v>
      </c>
      <c r="G123" s="84" t="b">
        <v>0</v>
      </c>
      <c r="H123" s="84" t="b">
        <v>0</v>
      </c>
      <c r="I123" s="84" t="b">
        <v>0</v>
      </c>
      <c r="J123" s="84" t="b">
        <v>0</v>
      </c>
      <c r="K123" s="84" t="b">
        <v>0</v>
      </c>
      <c r="L123" s="84" t="b">
        <v>0</v>
      </c>
    </row>
    <row r="124" spans="1:12" ht="15">
      <c r="A124" s="84" t="s">
        <v>2216</v>
      </c>
      <c r="B124" s="84" t="s">
        <v>2217</v>
      </c>
      <c r="C124" s="84">
        <v>2</v>
      </c>
      <c r="D124" s="118">
        <v>0.002502214204640178</v>
      </c>
      <c r="E124" s="118">
        <v>2.814580516010319</v>
      </c>
      <c r="F124" s="84" t="s">
        <v>2304</v>
      </c>
      <c r="G124" s="84" t="b">
        <v>0</v>
      </c>
      <c r="H124" s="84" t="b">
        <v>0</v>
      </c>
      <c r="I124" s="84" t="b">
        <v>0</v>
      </c>
      <c r="J124" s="84" t="b">
        <v>0</v>
      </c>
      <c r="K124" s="84" t="b">
        <v>0</v>
      </c>
      <c r="L124" s="84" t="b">
        <v>0</v>
      </c>
    </row>
    <row r="125" spans="1:12" ht="15">
      <c r="A125" s="84" t="s">
        <v>2217</v>
      </c>
      <c r="B125" s="84" t="s">
        <v>2163</v>
      </c>
      <c r="C125" s="84">
        <v>2</v>
      </c>
      <c r="D125" s="118">
        <v>0.002502214204640178</v>
      </c>
      <c r="E125" s="118">
        <v>2.416640507338281</v>
      </c>
      <c r="F125" s="84" t="s">
        <v>2304</v>
      </c>
      <c r="G125" s="84" t="b">
        <v>0</v>
      </c>
      <c r="H125" s="84" t="b">
        <v>0</v>
      </c>
      <c r="I125" s="84" t="b">
        <v>0</v>
      </c>
      <c r="J125" s="84" t="b">
        <v>0</v>
      </c>
      <c r="K125" s="84" t="b">
        <v>0</v>
      </c>
      <c r="L125" s="84" t="b">
        <v>0</v>
      </c>
    </row>
    <row r="126" spans="1:12" ht="15">
      <c r="A126" s="84" t="s">
        <v>2218</v>
      </c>
      <c r="B126" s="84" t="s">
        <v>2219</v>
      </c>
      <c r="C126" s="84">
        <v>2</v>
      </c>
      <c r="D126" s="118">
        <v>0.002502214204640178</v>
      </c>
      <c r="E126" s="118">
        <v>2.814580516010319</v>
      </c>
      <c r="F126" s="84" t="s">
        <v>2304</v>
      </c>
      <c r="G126" s="84" t="b">
        <v>0</v>
      </c>
      <c r="H126" s="84" t="b">
        <v>0</v>
      </c>
      <c r="I126" s="84" t="b">
        <v>0</v>
      </c>
      <c r="J126" s="84" t="b">
        <v>0</v>
      </c>
      <c r="K126" s="84" t="b">
        <v>0</v>
      </c>
      <c r="L126" s="84" t="b">
        <v>0</v>
      </c>
    </row>
    <row r="127" spans="1:12" ht="15">
      <c r="A127" s="84" t="s">
        <v>2219</v>
      </c>
      <c r="B127" s="84" t="s">
        <v>2156</v>
      </c>
      <c r="C127" s="84">
        <v>2</v>
      </c>
      <c r="D127" s="118">
        <v>0.002502214204640178</v>
      </c>
      <c r="E127" s="118">
        <v>2.1156105116742996</v>
      </c>
      <c r="F127" s="84" t="s">
        <v>2304</v>
      </c>
      <c r="G127" s="84" t="b">
        <v>0</v>
      </c>
      <c r="H127" s="84" t="b">
        <v>0</v>
      </c>
      <c r="I127" s="84" t="b">
        <v>0</v>
      </c>
      <c r="J127" s="84" t="b">
        <v>0</v>
      </c>
      <c r="K127" s="84" t="b">
        <v>0</v>
      </c>
      <c r="L127" s="84" t="b">
        <v>0</v>
      </c>
    </row>
    <row r="128" spans="1:12" ht="15">
      <c r="A128" s="84" t="s">
        <v>2169</v>
      </c>
      <c r="B128" s="84" t="s">
        <v>319</v>
      </c>
      <c r="C128" s="84">
        <v>2</v>
      </c>
      <c r="D128" s="118">
        <v>0.002502214204640178</v>
      </c>
      <c r="E128" s="118">
        <v>2.6384892569546374</v>
      </c>
      <c r="F128" s="84" t="s">
        <v>2304</v>
      </c>
      <c r="G128" s="84" t="b">
        <v>0</v>
      </c>
      <c r="H128" s="84" t="b">
        <v>0</v>
      </c>
      <c r="I128" s="84" t="b">
        <v>0</v>
      </c>
      <c r="J128" s="84" t="b">
        <v>0</v>
      </c>
      <c r="K128" s="84" t="b">
        <v>0</v>
      </c>
      <c r="L128" s="84" t="b">
        <v>0</v>
      </c>
    </row>
    <row r="129" spans="1:12" ht="15">
      <c r="A129" s="84" t="s">
        <v>2220</v>
      </c>
      <c r="B129" s="84" t="s">
        <v>1770</v>
      </c>
      <c r="C129" s="84">
        <v>2</v>
      </c>
      <c r="D129" s="118">
        <v>0.002502214204640178</v>
      </c>
      <c r="E129" s="118">
        <v>1.3094305376904125</v>
      </c>
      <c r="F129" s="84" t="s">
        <v>2304</v>
      </c>
      <c r="G129" s="84" t="b">
        <v>0</v>
      </c>
      <c r="H129" s="84" t="b">
        <v>0</v>
      </c>
      <c r="I129" s="84" t="b">
        <v>0</v>
      </c>
      <c r="J129" s="84" t="b">
        <v>0</v>
      </c>
      <c r="K129" s="84" t="b">
        <v>0</v>
      </c>
      <c r="L129" s="84" t="b">
        <v>0</v>
      </c>
    </row>
    <row r="130" spans="1:12" ht="15">
      <c r="A130" s="84" t="s">
        <v>2176</v>
      </c>
      <c r="B130" s="84" t="s">
        <v>2221</v>
      </c>
      <c r="C130" s="84">
        <v>2</v>
      </c>
      <c r="D130" s="118">
        <v>0.002502214204640178</v>
      </c>
      <c r="E130" s="118">
        <v>2.6384892569546374</v>
      </c>
      <c r="F130" s="84" t="s">
        <v>2304</v>
      </c>
      <c r="G130" s="84" t="b">
        <v>0</v>
      </c>
      <c r="H130" s="84" t="b">
        <v>0</v>
      </c>
      <c r="I130" s="84" t="b">
        <v>0</v>
      </c>
      <c r="J130" s="84" t="b">
        <v>0</v>
      </c>
      <c r="K130" s="84" t="b">
        <v>0</v>
      </c>
      <c r="L130" s="84" t="b">
        <v>0</v>
      </c>
    </row>
    <row r="131" spans="1:12" ht="15">
      <c r="A131" s="84" t="s">
        <v>2221</v>
      </c>
      <c r="B131" s="84" t="s">
        <v>2177</v>
      </c>
      <c r="C131" s="84">
        <v>2</v>
      </c>
      <c r="D131" s="118">
        <v>0.002502214204640178</v>
      </c>
      <c r="E131" s="118">
        <v>2.6384892569546374</v>
      </c>
      <c r="F131" s="84" t="s">
        <v>2304</v>
      </c>
      <c r="G131" s="84" t="b">
        <v>0</v>
      </c>
      <c r="H131" s="84" t="b">
        <v>0</v>
      </c>
      <c r="I131" s="84" t="b">
        <v>0</v>
      </c>
      <c r="J131" s="84" t="b">
        <v>0</v>
      </c>
      <c r="K131" s="84" t="b">
        <v>0</v>
      </c>
      <c r="L131" s="84" t="b">
        <v>0</v>
      </c>
    </row>
    <row r="132" spans="1:12" ht="15">
      <c r="A132" s="84" t="s">
        <v>2180</v>
      </c>
      <c r="B132" s="84" t="s">
        <v>2222</v>
      </c>
      <c r="C132" s="84">
        <v>2</v>
      </c>
      <c r="D132" s="118">
        <v>0.002502214204640178</v>
      </c>
      <c r="E132" s="118">
        <v>2.6384892569546374</v>
      </c>
      <c r="F132" s="84" t="s">
        <v>2304</v>
      </c>
      <c r="G132" s="84" t="b">
        <v>0</v>
      </c>
      <c r="H132" s="84" t="b">
        <v>0</v>
      </c>
      <c r="I132" s="84" t="b">
        <v>0</v>
      </c>
      <c r="J132" s="84" t="b">
        <v>0</v>
      </c>
      <c r="K132" s="84" t="b">
        <v>1</v>
      </c>
      <c r="L132" s="84" t="b">
        <v>0</v>
      </c>
    </row>
    <row r="133" spans="1:12" ht="15">
      <c r="A133" s="84" t="s">
        <v>2222</v>
      </c>
      <c r="B133" s="84" t="s">
        <v>2223</v>
      </c>
      <c r="C133" s="84">
        <v>2</v>
      </c>
      <c r="D133" s="118">
        <v>0.002502214204640178</v>
      </c>
      <c r="E133" s="118">
        <v>2.814580516010319</v>
      </c>
      <c r="F133" s="84" t="s">
        <v>2304</v>
      </c>
      <c r="G133" s="84" t="b">
        <v>0</v>
      </c>
      <c r="H133" s="84" t="b">
        <v>1</v>
      </c>
      <c r="I133" s="84" t="b">
        <v>0</v>
      </c>
      <c r="J133" s="84" t="b">
        <v>0</v>
      </c>
      <c r="K133" s="84" t="b">
        <v>0</v>
      </c>
      <c r="L133" s="84" t="b">
        <v>0</v>
      </c>
    </row>
    <row r="134" spans="1:12" ht="15">
      <c r="A134" s="84" t="s">
        <v>2223</v>
      </c>
      <c r="B134" s="84" t="s">
        <v>2224</v>
      </c>
      <c r="C134" s="84">
        <v>2</v>
      </c>
      <c r="D134" s="118">
        <v>0.002502214204640178</v>
      </c>
      <c r="E134" s="118">
        <v>2.814580516010319</v>
      </c>
      <c r="F134" s="84" t="s">
        <v>2304</v>
      </c>
      <c r="G134" s="84" t="b">
        <v>0</v>
      </c>
      <c r="H134" s="84" t="b">
        <v>0</v>
      </c>
      <c r="I134" s="84" t="b">
        <v>0</v>
      </c>
      <c r="J134" s="84" t="b">
        <v>0</v>
      </c>
      <c r="K134" s="84" t="b">
        <v>0</v>
      </c>
      <c r="L134" s="84" t="b">
        <v>0</v>
      </c>
    </row>
    <row r="135" spans="1:12" ht="15">
      <c r="A135" s="84" t="s">
        <v>2224</v>
      </c>
      <c r="B135" s="84" t="s">
        <v>2225</v>
      </c>
      <c r="C135" s="84">
        <v>2</v>
      </c>
      <c r="D135" s="118">
        <v>0.002502214204640178</v>
      </c>
      <c r="E135" s="118">
        <v>2.814580516010319</v>
      </c>
      <c r="F135" s="84" t="s">
        <v>2304</v>
      </c>
      <c r="G135" s="84" t="b">
        <v>0</v>
      </c>
      <c r="H135" s="84" t="b">
        <v>0</v>
      </c>
      <c r="I135" s="84" t="b">
        <v>0</v>
      </c>
      <c r="J135" s="84" t="b">
        <v>0</v>
      </c>
      <c r="K135" s="84" t="b">
        <v>0</v>
      </c>
      <c r="L135" s="84" t="b">
        <v>0</v>
      </c>
    </row>
    <row r="136" spans="1:12" ht="15">
      <c r="A136" s="84" t="s">
        <v>2225</v>
      </c>
      <c r="B136" s="84" t="s">
        <v>2168</v>
      </c>
      <c r="C136" s="84">
        <v>2</v>
      </c>
      <c r="D136" s="118">
        <v>0.002502214204640178</v>
      </c>
      <c r="E136" s="118">
        <v>2.5135505203463375</v>
      </c>
      <c r="F136" s="84" t="s">
        <v>2304</v>
      </c>
      <c r="G136" s="84" t="b">
        <v>0</v>
      </c>
      <c r="H136" s="84" t="b">
        <v>0</v>
      </c>
      <c r="I136" s="84" t="b">
        <v>0</v>
      </c>
      <c r="J136" s="84" t="b">
        <v>0</v>
      </c>
      <c r="K136" s="84" t="b">
        <v>0</v>
      </c>
      <c r="L136" s="84" t="b">
        <v>0</v>
      </c>
    </row>
    <row r="137" spans="1:12" ht="15">
      <c r="A137" s="84" t="s">
        <v>2226</v>
      </c>
      <c r="B137" s="84" t="s">
        <v>2163</v>
      </c>
      <c r="C137" s="84">
        <v>2</v>
      </c>
      <c r="D137" s="118">
        <v>0.002502214204640178</v>
      </c>
      <c r="E137" s="118">
        <v>2.416640507338281</v>
      </c>
      <c r="F137" s="84" t="s">
        <v>2304</v>
      </c>
      <c r="G137" s="84" t="b">
        <v>0</v>
      </c>
      <c r="H137" s="84" t="b">
        <v>0</v>
      </c>
      <c r="I137" s="84" t="b">
        <v>0</v>
      </c>
      <c r="J137" s="84" t="b">
        <v>0</v>
      </c>
      <c r="K137" s="84" t="b">
        <v>0</v>
      </c>
      <c r="L137" s="84" t="b">
        <v>0</v>
      </c>
    </row>
    <row r="138" spans="1:12" ht="15">
      <c r="A138" s="84" t="s">
        <v>2163</v>
      </c>
      <c r="B138" s="84" t="s">
        <v>2227</v>
      </c>
      <c r="C138" s="84">
        <v>2</v>
      </c>
      <c r="D138" s="118">
        <v>0.002502214204640178</v>
      </c>
      <c r="E138" s="118">
        <v>2.416640507338281</v>
      </c>
      <c r="F138" s="84" t="s">
        <v>2304</v>
      </c>
      <c r="G138" s="84" t="b">
        <v>0</v>
      </c>
      <c r="H138" s="84" t="b">
        <v>0</v>
      </c>
      <c r="I138" s="84" t="b">
        <v>0</v>
      </c>
      <c r="J138" s="84" t="b">
        <v>0</v>
      </c>
      <c r="K138" s="84" t="b">
        <v>1</v>
      </c>
      <c r="L138" s="84" t="b">
        <v>0</v>
      </c>
    </row>
    <row r="139" spans="1:12" ht="15">
      <c r="A139" s="84" t="s">
        <v>2227</v>
      </c>
      <c r="B139" s="84" t="s">
        <v>2228</v>
      </c>
      <c r="C139" s="84">
        <v>2</v>
      </c>
      <c r="D139" s="118">
        <v>0.002502214204640178</v>
      </c>
      <c r="E139" s="118">
        <v>2.814580516010319</v>
      </c>
      <c r="F139" s="84" t="s">
        <v>2304</v>
      </c>
      <c r="G139" s="84" t="b">
        <v>0</v>
      </c>
      <c r="H139" s="84" t="b">
        <v>1</v>
      </c>
      <c r="I139" s="84" t="b">
        <v>0</v>
      </c>
      <c r="J139" s="84" t="b">
        <v>0</v>
      </c>
      <c r="K139" s="84" t="b">
        <v>0</v>
      </c>
      <c r="L139" s="84" t="b">
        <v>0</v>
      </c>
    </row>
    <row r="140" spans="1:12" ht="15">
      <c r="A140" s="84" t="s">
        <v>2228</v>
      </c>
      <c r="B140" s="84" t="s">
        <v>2229</v>
      </c>
      <c r="C140" s="84">
        <v>2</v>
      </c>
      <c r="D140" s="118">
        <v>0.002502214204640178</v>
      </c>
      <c r="E140" s="118">
        <v>2.814580516010319</v>
      </c>
      <c r="F140" s="84" t="s">
        <v>2304</v>
      </c>
      <c r="G140" s="84" t="b">
        <v>0</v>
      </c>
      <c r="H140" s="84" t="b">
        <v>0</v>
      </c>
      <c r="I140" s="84" t="b">
        <v>0</v>
      </c>
      <c r="J140" s="84" t="b">
        <v>0</v>
      </c>
      <c r="K140" s="84" t="b">
        <v>0</v>
      </c>
      <c r="L140" s="84" t="b">
        <v>0</v>
      </c>
    </row>
    <row r="141" spans="1:12" ht="15">
      <c r="A141" s="84" t="s">
        <v>2229</v>
      </c>
      <c r="B141" s="84" t="s">
        <v>2230</v>
      </c>
      <c r="C141" s="84">
        <v>2</v>
      </c>
      <c r="D141" s="118">
        <v>0.002502214204640178</v>
      </c>
      <c r="E141" s="118">
        <v>2.814580516010319</v>
      </c>
      <c r="F141" s="84" t="s">
        <v>2304</v>
      </c>
      <c r="G141" s="84" t="b">
        <v>0</v>
      </c>
      <c r="H141" s="84" t="b">
        <v>0</v>
      </c>
      <c r="I141" s="84" t="b">
        <v>0</v>
      </c>
      <c r="J141" s="84" t="b">
        <v>0</v>
      </c>
      <c r="K141" s="84" t="b">
        <v>0</v>
      </c>
      <c r="L141" s="84" t="b">
        <v>0</v>
      </c>
    </row>
    <row r="142" spans="1:12" ht="15">
      <c r="A142" s="84" t="s">
        <v>2230</v>
      </c>
      <c r="B142" s="84" t="s">
        <v>2231</v>
      </c>
      <c r="C142" s="84">
        <v>2</v>
      </c>
      <c r="D142" s="118">
        <v>0.002502214204640178</v>
      </c>
      <c r="E142" s="118">
        <v>2.814580516010319</v>
      </c>
      <c r="F142" s="84" t="s">
        <v>2304</v>
      </c>
      <c r="G142" s="84" t="b">
        <v>0</v>
      </c>
      <c r="H142" s="84" t="b">
        <v>0</v>
      </c>
      <c r="I142" s="84" t="b">
        <v>0</v>
      </c>
      <c r="J142" s="84" t="b">
        <v>0</v>
      </c>
      <c r="K142" s="84" t="b">
        <v>0</v>
      </c>
      <c r="L142" s="84" t="b">
        <v>0</v>
      </c>
    </row>
    <row r="143" spans="1:12" ht="15">
      <c r="A143" s="84" t="s">
        <v>2231</v>
      </c>
      <c r="B143" s="84" t="s">
        <v>2232</v>
      </c>
      <c r="C143" s="84">
        <v>2</v>
      </c>
      <c r="D143" s="118">
        <v>0.002502214204640178</v>
      </c>
      <c r="E143" s="118">
        <v>2.814580516010319</v>
      </c>
      <c r="F143" s="84" t="s">
        <v>2304</v>
      </c>
      <c r="G143" s="84" t="b">
        <v>0</v>
      </c>
      <c r="H143" s="84" t="b">
        <v>0</v>
      </c>
      <c r="I143" s="84" t="b">
        <v>0</v>
      </c>
      <c r="J143" s="84" t="b">
        <v>0</v>
      </c>
      <c r="K143" s="84" t="b">
        <v>0</v>
      </c>
      <c r="L143" s="84" t="b">
        <v>0</v>
      </c>
    </row>
    <row r="144" spans="1:12" ht="15">
      <c r="A144" s="84" t="s">
        <v>2232</v>
      </c>
      <c r="B144" s="84" t="s">
        <v>2156</v>
      </c>
      <c r="C144" s="84">
        <v>2</v>
      </c>
      <c r="D144" s="118">
        <v>0.002502214204640178</v>
      </c>
      <c r="E144" s="118">
        <v>2.1156105116742996</v>
      </c>
      <c r="F144" s="84" t="s">
        <v>2304</v>
      </c>
      <c r="G144" s="84" t="b">
        <v>0</v>
      </c>
      <c r="H144" s="84" t="b">
        <v>0</v>
      </c>
      <c r="I144" s="84" t="b">
        <v>0</v>
      </c>
      <c r="J144" s="84" t="b">
        <v>0</v>
      </c>
      <c r="K144" s="84" t="b">
        <v>0</v>
      </c>
      <c r="L144" s="84" t="b">
        <v>0</v>
      </c>
    </row>
    <row r="145" spans="1:12" ht="15">
      <c r="A145" s="84" t="s">
        <v>1806</v>
      </c>
      <c r="B145" s="84" t="s">
        <v>2233</v>
      </c>
      <c r="C145" s="84">
        <v>2</v>
      </c>
      <c r="D145" s="118">
        <v>0.002502214204640178</v>
      </c>
      <c r="E145" s="118">
        <v>2.161368002234975</v>
      </c>
      <c r="F145" s="84" t="s">
        <v>2304</v>
      </c>
      <c r="G145" s="84" t="b">
        <v>0</v>
      </c>
      <c r="H145" s="84" t="b">
        <v>0</v>
      </c>
      <c r="I145" s="84" t="b">
        <v>0</v>
      </c>
      <c r="J145" s="84" t="b">
        <v>0</v>
      </c>
      <c r="K145" s="84" t="b">
        <v>0</v>
      </c>
      <c r="L145" s="84" t="b">
        <v>0</v>
      </c>
    </row>
    <row r="146" spans="1:12" ht="15">
      <c r="A146" s="84" t="s">
        <v>2236</v>
      </c>
      <c r="B146" s="84" t="s">
        <v>2237</v>
      </c>
      <c r="C146" s="84">
        <v>2</v>
      </c>
      <c r="D146" s="118">
        <v>0.002502214204640178</v>
      </c>
      <c r="E146" s="118">
        <v>2.814580516010319</v>
      </c>
      <c r="F146" s="84" t="s">
        <v>2304</v>
      </c>
      <c r="G146" s="84" t="b">
        <v>0</v>
      </c>
      <c r="H146" s="84" t="b">
        <v>0</v>
      </c>
      <c r="I146" s="84" t="b">
        <v>0</v>
      </c>
      <c r="J146" s="84" t="b">
        <v>0</v>
      </c>
      <c r="K146" s="84" t="b">
        <v>0</v>
      </c>
      <c r="L146" s="84" t="b">
        <v>0</v>
      </c>
    </row>
    <row r="147" spans="1:12" ht="15">
      <c r="A147" s="84" t="s">
        <v>2237</v>
      </c>
      <c r="B147" s="84" t="s">
        <v>2238</v>
      </c>
      <c r="C147" s="84">
        <v>2</v>
      </c>
      <c r="D147" s="118">
        <v>0.002502214204640178</v>
      </c>
      <c r="E147" s="118">
        <v>2.814580516010319</v>
      </c>
      <c r="F147" s="84" t="s">
        <v>2304</v>
      </c>
      <c r="G147" s="84" t="b">
        <v>0</v>
      </c>
      <c r="H147" s="84" t="b">
        <v>0</v>
      </c>
      <c r="I147" s="84" t="b">
        <v>0</v>
      </c>
      <c r="J147" s="84" t="b">
        <v>0</v>
      </c>
      <c r="K147" s="84" t="b">
        <v>0</v>
      </c>
      <c r="L147" s="84" t="b">
        <v>0</v>
      </c>
    </row>
    <row r="148" spans="1:12" ht="15">
      <c r="A148" s="84" t="s">
        <v>2238</v>
      </c>
      <c r="B148" s="84" t="s">
        <v>2239</v>
      </c>
      <c r="C148" s="84">
        <v>2</v>
      </c>
      <c r="D148" s="118">
        <v>0.002502214204640178</v>
      </c>
      <c r="E148" s="118">
        <v>2.814580516010319</v>
      </c>
      <c r="F148" s="84" t="s">
        <v>2304</v>
      </c>
      <c r="G148" s="84" t="b">
        <v>0</v>
      </c>
      <c r="H148" s="84" t="b">
        <v>0</v>
      </c>
      <c r="I148" s="84" t="b">
        <v>0</v>
      </c>
      <c r="J148" s="84" t="b">
        <v>0</v>
      </c>
      <c r="K148" s="84" t="b">
        <v>0</v>
      </c>
      <c r="L148" s="84" t="b">
        <v>0</v>
      </c>
    </row>
    <row r="149" spans="1:12" ht="15">
      <c r="A149" s="84" t="s">
        <v>2239</v>
      </c>
      <c r="B149" s="84" t="s">
        <v>1770</v>
      </c>
      <c r="C149" s="84">
        <v>2</v>
      </c>
      <c r="D149" s="118">
        <v>0.002502214204640178</v>
      </c>
      <c r="E149" s="118">
        <v>1.3094305376904125</v>
      </c>
      <c r="F149" s="84" t="s">
        <v>2304</v>
      </c>
      <c r="G149" s="84" t="b">
        <v>0</v>
      </c>
      <c r="H149" s="84" t="b">
        <v>0</v>
      </c>
      <c r="I149" s="84" t="b">
        <v>0</v>
      </c>
      <c r="J149" s="84" t="b">
        <v>0</v>
      </c>
      <c r="K149" s="84" t="b">
        <v>0</v>
      </c>
      <c r="L149" s="84" t="b">
        <v>0</v>
      </c>
    </row>
    <row r="150" spans="1:12" ht="15">
      <c r="A150" s="84" t="s">
        <v>1770</v>
      </c>
      <c r="B150" s="84" t="s">
        <v>2161</v>
      </c>
      <c r="C150" s="84">
        <v>2</v>
      </c>
      <c r="D150" s="118">
        <v>0.002502214204640178</v>
      </c>
      <c r="E150" s="118">
        <v>0.9183299535486805</v>
      </c>
      <c r="F150" s="84" t="s">
        <v>2304</v>
      </c>
      <c r="G150" s="84" t="b">
        <v>0</v>
      </c>
      <c r="H150" s="84" t="b">
        <v>0</v>
      </c>
      <c r="I150" s="84" t="b">
        <v>0</v>
      </c>
      <c r="J150" s="84" t="b">
        <v>0</v>
      </c>
      <c r="K150" s="84" t="b">
        <v>0</v>
      </c>
      <c r="L150" s="84" t="b">
        <v>0</v>
      </c>
    </row>
    <row r="151" spans="1:12" ht="15">
      <c r="A151" s="84" t="s">
        <v>2161</v>
      </c>
      <c r="B151" s="84" t="s">
        <v>2165</v>
      </c>
      <c r="C151" s="84">
        <v>2</v>
      </c>
      <c r="D151" s="118">
        <v>0.002502214204640178</v>
      </c>
      <c r="E151" s="118">
        <v>2.1156105116742996</v>
      </c>
      <c r="F151" s="84" t="s">
        <v>2304</v>
      </c>
      <c r="G151" s="84" t="b">
        <v>0</v>
      </c>
      <c r="H151" s="84" t="b">
        <v>0</v>
      </c>
      <c r="I151" s="84" t="b">
        <v>0</v>
      </c>
      <c r="J151" s="84" t="b">
        <v>0</v>
      </c>
      <c r="K151" s="84" t="b">
        <v>0</v>
      </c>
      <c r="L151" s="84" t="b">
        <v>0</v>
      </c>
    </row>
    <row r="152" spans="1:12" ht="15">
      <c r="A152" s="84" t="s">
        <v>2165</v>
      </c>
      <c r="B152" s="84" t="s">
        <v>2240</v>
      </c>
      <c r="C152" s="84">
        <v>2</v>
      </c>
      <c r="D152" s="118">
        <v>0.002502214204640178</v>
      </c>
      <c r="E152" s="118">
        <v>2.5135505203463375</v>
      </c>
      <c r="F152" s="84" t="s">
        <v>2304</v>
      </c>
      <c r="G152" s="84" t="b">
        <v>0</v>
      </c>
      <c r="H152" s="84" t="b">
        <v>0</v>
      </c>
      <c r="I152" s="84" t="b">
        <v>0</v>
      </c>
      <c r="J152" s="84" t="b">
        <v>0</v>
      </c>
      <c r="K152" s="84" t="b">
        <v>0</v>
      </c>
      <c r="L152" s="84" t="b">
        <v>0</v>
      </c>
    </row>
    <row r="153" spans="1:12" ht="15">
      <c r="A153" s="84" t="s">
        <v>2240</v>
      </c>
      <c r="B153" s="84" t="s">
        <v>2241</v>
      </c>
      <c r="C153" s="84">
        <v>2</v>
      </c>
      <c r="D153" s="118">
        <v>0.002502214204640178</v>
      </c>
      <c r="E153" s="118">
        <v>2.814580516010319</v>
      </c>
      <c r="F153" s="84" t="s">
        <v>2304</v>
      </c>
      <c r="G153" s="84" t="b">
        <v>0</v>
      </c>
      <c r="H153" s="84" t="b">
        <v>0</v>
      </c>
      <c r="I153" s="84" t="b">
        <v>0</v>
      </c>
      <c r="J153" s="84" t="b">
        <v>0</v>
      </c>
      <c r="K153" s="84" t="b">
        <v>0</v>
      </c>
      <c r="L153" s="84" t="b">
        <v>0</v>
      </c>
    </row>
    <row r="154" spans="1:12" ht="15">
      <c r="A154" s="84" t="s">
        <v>2241</v>
      </c>
      <c r="B154" s="84" t="s">
        <v>2156</v>
      </c>
      <c r="C154" s="84">
        <v>2</v>
      </c>
      <c r="D154" s="118">
        <v>0.002502214204640178</v>
      </c>
      <c r="E154" s="118">
        <v>2.1156105116742996</v>
      </c>
      <c r="F154" s="84" t="s">
        <v>2304</v>
      </c>
      <c r="G154" s="84" t="b">
        <v>0</v>
      </c>
      <c r="H154" s="84" t="b">
        <v>0</v>
      </c>
      <c r="I154" s="84" t="b">
        <v>0</v>
      </c>
      <c r="J154" s="84" t="b">
        <v>0</v>
      </c>
      <c r="K154" s="84" t="b">
        <v>0</v>
      </c>
      <c r="L154" s="84" t="b">
        <v>0</v>
      </c>
    </row>
    <row r="155" spans="1:12" ht="15">
      <c r="A155" s="84" t="s">
        <v>2242</v>
      </c>
      <c r="B155" s="84" t="s">
        <v>2243</v>
      </c>
      <c r="C155" s="84">
        <v>2</v>
      </c>
      <c r="D155" s="118">
        <v>0.002502214204640178</v>
      </c>
      <c r="E155" s="118">
        <v>2.814580516010319</v>
      </c>
      <c r="F155" s="84" t="s">
        <v>2304</v>
      </c>
      <c r="G155" s="84" t="b">
        <v>0</v>
      </c>
      <c r="H155" s="84" t="b">
        <v>0</v>
      </c>
      <c r="I155" s="84" t="b">
        <v>0</v>
      </c>
      <c r="J155" s="84" t="b">
        <v>0</v>
      </c>
      <c r="K155" s="84" t="b">
        <v>1</v>
      </c>
      <c r="L155" s="84" t="b">
        <v>0</v>
      </c>
    </row>
    <row r="156" spans="1:12" ht="15">
      <c r="A156" s="84" t="s">
        <v>2243</v>
      </c>
      <c r="B156" s="84" t="s">
        <v>2244</v>
      </c>
      <c r="C156" s="84">
        <v>2</v>
      </c>
      <c r="D156" s="118">
        <v>0.002502214204640178</v>
      </c>
      <c r="E156" s="118">
        <v>2.814580516010319</v>
      </c>
      <c r="F156" s="84" t="s">
        <v>2304</v>
      </c>
      <c r="G156" s="84" t="b">
        <v>0</v>
      </c>
      <c r="H156" s="84" t="b">
        <v>1</v>
      </c>
      <c r="I156" s="84" t="b">
        <v>0</v>
      </c>
      <c r="J156" s="84" t="b">
        <v>0</v>
      </c>
      <c r="K156" s="84" t="b">
        <v>0</v>
      </c>
      <c r="L156" s="84" t="b">
        <v>0</v>
      </c>
    </row>
    <row r="157" spans="1:12" ht="15">
      <c r="A157" s="84" t="s">
        <v>2244</v>
      </c>
      <c r="B157" s="84" t="s">
        <v>2153</v>
      </c>
      <c r="C157" s="84">
        <v>2</v>
      </c>
      <c r="D157" s="118">
        <v>0.002502214204640178</v>
      </c>
      <c r="E157" s="118">
        <v>1.9694824759960619</v>
      </c>
      <c r="F157" s="84" t="s">
        <v>2304</v>
      </c>
      <c r="G157" s="84" t="b">
        <v>0</v>
      </c>
      <c r="H157" s="84" t="b">
        <v>0</v>
      </c>
      <c r="I157" s="84" t="b">
        <v>0</v>
      </c>
      <c r="J157" s="84" t="b">
        <v>0</v>
      </c>
      <c r="K157" s="84" t="b">
        <v>0</v>
      </c>
      <c r="L157" s="84" t="b">
        <v>0</v>
      </c>
    </row>
    <row r="158" spans="1:12" ht="15">
      <c r="A158" s="84" t="s">
        <v>2153</v>
      </c>
      <c r="B158" s="84" t="s">
        <v>2164</v>
      </c>
      <c r="C158" s="84">
        <v>2</v>
      </c>
      <c r="D158" s="118">
        <v>0.002502214204640178</v>
      </c>
      <c r="E158" s="118">
        <v>2.036429265626675</v>
      </c>
      <c r="F158" s="84" t="s">
        <v>2304</v>
      </c>
      <c r="G158" s="84" t="b">
        <v>0</v>
      </c>
      <c r="H158" s="84" t="b">
        <v>0</v>
      </c>
      <c r="I158" s="84" t="b">
        <v>0</v>
      </c>
      <c r="J158" s="84" t="b">
        <v>0</v>
      </c>
      <c r="K158" s="84" t="b">
        <v>0</v>
      </c>
      <c r="L158" s="84" t="b">
        <v>0</v>
      </c>
    </row>
    <row r="159" spans="1:12" ht="15">
      <c r="A159" s="84" t="s">
        <v>2164</v>
      </c>
      <c r="B159" s="84" t="s">
        <v>1752</v>
      </c>
      <c r="C159" s="84">
        <v>2</v>
      </c>
      <c r="D159" s="118">
        <v>0.002502214204640178</v>
      </c>
      <c r="E159" s="118">
        <v>1.5841315946320447</v>
      </c>
      <c r="F159" s="84" t="s">
        <v>2304</v>
      </c>
      <c r="G159" s="84" t="b">
        <v>0</v>
      </c>
      <c r="H159" s="84" t="b">
        <v>0</v>
      </c>
      <c r="I159" s="84" t="b">
        <v>0</v>
      </c>
      <c r="J159" s="84" t="b">
        <v>0</v>
      </c>
      <c r="K159" s="84" t="b">
        <v>0</v>
      </c>
      <c r="L159" s="84" t="b">
        <v>0</v>
      </c>
    </row>
    <row r="160" spans="1:12" ht="15">
      <c r="A160" s="84" t="s">
        <v>1824</v>
      </c>
      <c r="B160" s="84" t="s">
        <v>2245</v>
      </c>
      <c r="C160" s="84">
        <v>2</v>
      </c>
      <c r="D160" s="118">
        <v>0.002502214204640178</v>
      </c>
      <c r="E160" s="118">
        <v>2.036429265626675</v>
      </c>
      <c r="F160" s="84" t="s">
        <v>2304</v>
      </c>
      <c r="G160" s="84" t="b">
        <v>0</v>
      </c>
      <c r="H160" s="84" t="b">
        <v>0</v>
      </c>
      <c r="I160" s="84" t="b">
        <v>0</v>
      </c>
      <c r="J160" s="84" t="b">
        <v>0</v>
      </c>
      <c r="K160" s="84" t="b">
        <v>0</v>
      </c>
      <c r="L160" s="84" t="b">
        <v>0</v>
      </c>
    </row>
    <row r="161" spans="1:12" ht="15">
      <c r="A161" s="84" t="s">
        <v>2245</v>
      </c>
      <c r="B161" s="84" t="s">
        <v>2246</v>
      </c>
      <c r="C161" s="84">
        <v>2</v>
      </c>
      <c r="D161" s="118">
        <v>0.002502214204640178</v>
      </c>
      <c r="E161" s="118">
        <v>2.814580516010319</v>
      </c>
      <c r="F161" s="84" t="s">
        <v>2304</v>
      </c>
      <c r="G161" s="84" t="b">
        <v>0</v>
      </c>
      <c r="H161" s="84" t="b">
        <v>0</v>
      </c>
      <c r="I161" s="84" t="b">
        <v>0</v>
      </c>
      <c r="J161" s="84" t="b">
        <v>0</v>
      </c>
      <c r="K161" s="84" t="b">
        <v>0</v>
      </c>
      <c r="L161" s="84" t="b">
        <v>0</v>
      </c>
    </row>
    <row r="162" spans="1:12" ht="15">
      <c r="A162" s="84" t="s">
        <v>254</v>
      </c>
      <c r="B162" s="84" t="s">
        <v>1810</v>
      </c>
      <c r="C162" s="84">
        <v>2</v>
      </c>
      <c r="D162" s="118">
        <v>0.002502214204640178</v>
      </c>
      <c r="E162" s="118">
        <v>2.1156105116742996</v>
      </c>
      <c r="F162" s="84" t="s">
        <v>2304</v>
      </c>
      <c r="G162" s="84" t="b">
        <v>0</v>
      </c>
      <c r="H162" s="84" t="b">
        <v>0</v>
      </c>
      <c r="I162" s="84" t="b">
        <v>0</v>
      </c>
      <c r="J162" s="84" t="b">
        <v>0</v>
      </c>
      <c r="K162" s="84" t="b">
        <v>0</v>
      </c>
      <c r="L162" s="84" t="b">
        <v>0</v>
      </c>
    </row>
    <row r="163" spans="1:12" ht="15">
      <c r="A163" s="84" t="s">
        <v>1812</v>
      </c>
      <c r="B163" s="84" t="s">
        <v>1718</v>
      </c>
      <c r="C163" s="84">
        <v>2</v>
      </c>
      <c r="D163" s="118">
        <v>0.002502214204640178</v>
      </c>
      <c r="E163" s="118">
        <v>0.8851615902960259</v>
      </c>
      <c r="F163" s="84" t="s">
        <v>2304</v>
      </c>
      <c r="G163" s="84" t="b">
        <v>0</v>
      </c>
      <c r="H163" s="84" t="b">
        <v>0</v>
      </c>
      <c r="I163" s="84" t="b">
        <v>0</v>
      </c>
      <c r="J163" s="84" t="b">
        <v>0</v>
      </c>
      <c r="K163" s="84" t="b">
        <v>0</v>
      </c>
      <c r="L163" s="84" t="b">
        <v>0</v>
      </c>
    </row>
    <row r="164" spans="1:12" ht="15">
      <c r="A164" s="84" t="s">
        <v>1824</v>
      </c>
      <c r="B164" s="84" t="s">
        <v>1813</v>
      </c>
      <c r="C164" s="84">
        <v>2</v>
      </c>
      <c r="D164" s="118">
        <v>0.002502214204640178</v>
      </c>
      <c r="E164" s="118">
        <v>1.6384892569546374</v>
      </c>
      <c r="F164" s="84" t="s">
        <v>2304</v>
      </c>
      <c r="G164" s="84" t="b">
        <v>0</v>
      </c>
      <c r="H164" s="84" t="b">
        <v>0</v>
      </c>
      <c r="I164" s="84" t="b">
        <v>0</v>
      </c>
      <c r="J164" s="84" t="b">
        <v>0</v>
      </c>
      <c r="K164" s="84" t="b">
        <v>0</v>
      </c>
      <c r="L164" s="84" t="b">
        <v>0</v>
      </c>
    </row>
    <row r="165" spans="1:12" ht="15">
      <c r="A165" s="84" t="s">
        <v>2247</v>
      </c>
      <c r="B165" s="84" t="s">
        <v>2248</v>
      </c>
      <c r="C165" s="84">
        <v>2</v>
      </c>
      <c r="D165" s="118">
        <v>0.002502214204640178</v>
      </c>
      <c r="E165" s="118">
        <v>2.814580516010319</v>
      </c>
      <c r="F165" s="84" t="s">
        <v>2304</v>
      </c>
      <c r="G165" s="84" t="b">
        <v>0</v>
      </c>
      <c r="H165" s="84" t="b">
        <v>0</v>
      </c>
      <c r="I165" s="84" t="b">
        <v>0</v>
      </c>
      <c r="J165" s="84" t="b">
        <v>0</v>
      </c>
      <c r="K165" s="84" t="b">
        <v>0</v>
      </c>
      <c r="L165" s="84" t="b">
        <v>0</v>
      </c>
    </row>
    <row r="166" spans="1:12" ht="15">
      <c r="A166" s="84" t="s">
        <v>2248</v>
      </c>
      <c r="B166" s="84" t="s">
        <v>2249</v>
      </c>
      <c r="C166" s="84">
        <v>2</v>
      </c>
      <c r="D166" s="118">
        <v>0.002502214204640178</v>
      </c>
      <c r="E166" s="118">
        <v>2.814580516010319</v>
      </c>
      <c r="F166" s="84" t="s">
        <v>2304</v>
      </c>
      <c r="G166" s="84" t="b">
        <v>0</v>
      </c>
      <c r="H166" s="84" t="b">
        <v>0</v>
      </c>
      <c r="I166" s="84" t="b">
        <v>0</v>
      </c>
      <c r="J166" s="84" t="b">
        <v>0</v>
      </c>
      <c r="K166" s="84" t="b">
        <v>0</v>
      </c>
      <c r="L166" s="84" t="b">
        <v>0</v>
      </c>
    </row>
    <row r="167" spans="1:12" ht="15">
      <c r="A167" s="84" t="s">
        <v>2249</v>
      </c>
      <c r="B167" s="84" t="s">
        <v>2250</v>
      </c>
      <c r="C167" s="84">
        <v>2</v>
      </c>
      <c r="D167" s="118">
        <v>0.002502214204640178</v>
      </c>
      <c r="E167" s="118">
        <v>2.814580516010319</v>
      </c>
      <c r="F167" s="84" t="s">
        <v>2304</v>
      </c>
      <c r="G167" s="84" t="b">
        <v>0</v>
      </c>
      <c r="H167" s="84" t="b">
        <v>0</v>
      </c>
      <c r="I167" s="84" t="b">
        <v>0</v>
      </c>
      <c r="J167" s="84" t="b">
        <v>0</v>
      </c>
      <c r="K167" s="84" t="b">
        <v>0</v>
      </c>
      <c r="L167" s="84" t="b">
        <v>0</v>
      </c>
    </row>
    <row r="168" spans="1:12" ht="15">
      <c r="A168" s="84" t="s">
        <v>2250</v>
      </c>
      <c r="B168" s="84" t="s">
        <v>2251</v>
      </c>
      <c r="C168" s="84">
        <v>2</v>
      </c>
      <c r="D168" s="118">
        <v>0.002502214204640178</v>
      </c>
      <c r="E168" s="118">
        <v>2.814580516010319</v>
      </c>
      <c r="F168" s="84" t="s">
        <v>2304</v>
      </c>
      <c r="G168" s="84" t="b">
        <v>0</v>
      </c>
      <c r="H168" s="84" t="b">
        <v>0</v>
      </c>
      <c r="I168" s="84" t="b">
        <v>0</v>
      </c>
      <c r="J168" s="84" t="b">
        <v>0</v>
      </c>
      <c r="K168" s="84" t="b">
        <v>0</v>
      </c>
      <c r="L168" s="84" t="b">
        <v>0</v>
      </c>
    </row>
    <row r="169" spans="1:12" ht="15">
      <c r="A169" s="84" t="s">
        <v>2251</v>
      </c>
      <c r="B169" s="84" t="s">
        <v>2252</v>
      </c>
      <c r="C169" s="84">
        <v>2</v>
      </c>
      <c r="D169" s="118">
        <v>0.002502214204640178</v>
      </c>
      <c r="E169" s="118">
        <v>2.814580516010319</v>
      </c>
      <c r="F169" s="84" t="s">
        <v>2304</v>
      </c>
      <c r="G169" s="84" t="b">
        <v>0</v>
      </c>
      <c r="H169" s="84" t="b">
        <v>0</v>
      </c>
      <c r="I169" s="84" t="b">
        <v>0</v>
      </c>
      <c r="J169" s="84" t="b">
        <v>0</v>
      </c>
      <c r="K169" s="84" t="b">
        <v>0</v>
      </c>
      <c r="L169" s="84" t="b">
        <v>0</v>
      </c>
    </row>
    <row r="170" spans="1:12" ht="15">
      <c r="A170" s="84" t="s">
        <v>2252</v>
      </c>
      <c r="B170" s="84" t="s">
        <v>2253</v>
      </c>
      <c r="C170" s="84">
        <v>2</v>
      </c>
      <c r="D170" s="118">
        <v>0.002502214204640178</v>
      </c>
      <c r="E170" s="118">
        <v>2.814580516010319</v>
      </c>
      <c r="F170" s="84" t="s">
        <v>2304</v>
      </c>
      <c r="G170" s="84" t="b">
        <v>0</v>
      </c>
      <c r="H170" s="84" t="b">
        <v>0</v>
      </c>
      <c r="I170" s="84" t="b">
        <v>0</v>
      </c>
      <c r="J170" s="84" t="b">
        <v>0</v>
      </c>
      <c r="K170" s="84" t="b">
        <v>0</v>
      </c>
      <c r="L170" s="84" t="b">
        <v>0</v>
      </c>
    </row>
    <row r="171" spans="1:12" ht="15">
      <c r="A171" s="84" t="s">
        <v>2253</v>
      </c>
      <c r="B171" s="84" t="s">
        <v>2254</v>
      </c>
      <c r="C171" s="84">
        <v>2</v>
      </c>
      <c r="D171" s="118">
        <v>0.002502214204640178</v>
      </c>
      <c r="E171" s="118">
        <v>2.814580516010319</v>
      </c>
      <c r="F171" s="84" t="s">
        <v>2304</v>
      </c>
      <c r="G171" s="84" t="b">
        <v>0</v>
      </c>
      <c r="H171" s="84" t="b">
        <v>0</v>
      </c>
      <c r="I171" s="84" t="b">
        <v>0</v>
      </c>
      <c r="J171" s="84" t="b">
        <v>0</v>
      </c>
      <c r="K171" s="84" t="b">
        <v>0</v>
      </c>
      <c r="L171" s="84" t="b">
        <v>0</v>
      </c>
    </row>
    <row r="172" spans="1:12" ht="15">
      <c r="A172" s="84" t="s">
        <v>2254</v>
      </c>
      <c r="B172" s="84" t="s">
        <v>2255</v>
      </c>
      <c r="C172" s="84">
        <v>2</v>
      </c>
      <c r="D172" s="118">
        <v>0.002502214204640178</v>
      </c>
      <c r="E172" s="118">
        <v>2.814580516010319</v>
      </c>
      <c r="F172" s="84" t="s">
        <v>2304</v>
      </c>
      <c r="G172" s="84" t="b">
        <v>0</v>
      </c>
      <c r="H172" s="84" t="b">
        <v>0</v>
      </c>
      <c r="I172" s="84" t="b">
        <v>0</v>
      </c>
      <c r="J172" s="84" t="b">
        <v>0</v>
      </c>
      <c r="K172" s="84" t="b">
        <v>0</v>
      </c>
      <c r="L172" s="84" t="b">
        <v>0</v>
      </c>
    </row>
    <row r="173" spans="1:12" ht="15">
      <c r="A173" s="84" t="s">
        <v>2255</v>
      </c>
      <c r="B173" s="84" t="s">
        <v>1777</v>
      </c>
      <c r="C173" s="84">
        <v>2</v>
      </c>
      <c r="D173" s="118">
        <v>0.002502214204640178</v>
      </c>
      <c r="E173" s="118">
        <v>1.8603380065709938</v>
      </c>
      <c r="F173" s="84" t="s">
        <v>2304</v>
      </c>
      <c r="G173" s="84" t="b">
        <v>0</v>
      </c>
      <c r="H173" s="84" t="b">
        <v>0</v>
      </c>
      <c r="I173" s="84" t="b">
        <v>0</v>
      </c>
      <c r="J173" s="84" t="b">
        <v>0</v>
      </c>
      <c r="K173" s="84" t="b">
        <v>0</v>
      </c>
      <c r="L173" s="84" t="b">
        <v>0</v>
      </c>
    </row>
    <row r="174" spans="1:12" ht="15">
      <c r="A174" s="84" t="s">
        <v>1777</v>
      </c>
      <c r="B174" s="84" t="s">
        <v>2256</v>
      </c>
      <c r="C174" s="84">
        <v>2</v>
      </c>
      <c r="D174" s="118">
        <v>0.002502214204640178</v>
      </c>
      <c r="E174" s="118">
        <v>1.885161590296026</v>
      </c>
      <c r="F174" s="84" t="s">
        <v>2304</v>
      </c>
      <c r="G174" s="84" t="b">
        <v>0</v>
      </c>
      <c r="H174" s="84" t="b">
        <v>0</v>
      </c>
      <c r="I174" s="84" t="b">
        <v>0</v>
      </c>
      <c r="J174" s="84" t="b">
        <v>0</v>
      </c>
      <c r="K174" s="84" t="b">
        <v>0</v>
      </c>
      <c r="L174" s="84" t="b">
        <v>0</v>
      </c>
    </row>
    <row r="175" spans="1:12" ht="15">
      <c r="A175" s="84" t="s">
        <v>2256</v>
      </c>
      <c r="B175" s="84" t="s">
        <v>2257</v>
      </c>
      <c r="C175" s="84">
        <v>2</v>
      </c>
      <c r="D175" s="118">
        <v>0.002502214204640178</v>
      </c>
      <c r="E175" s="118">
        <v>2.814580516010319</v>
      </c>
      <c r="F175" s="84" t="s">
        <v>2304</v>
      </c>
      <c r="G175" s="84" t="b">
        <v>0</v>
      </c>
      <c r="H175" s="84" t="b">
        <v>0</v>
      </c>
      <c r="I175" s="84" t="b">
        <v>0</v>
      </c>
      <c r="J175" s="84" t="b">
        <v>0</v>
      </c>
      <c r="K175" s="84" t="b">
        <v>0</v>
      </c>
      <c r="L175" s="84" t="b">
        <v>0</v>
      </c>
    </row>
    <row r="176" spans="1:12" ht="15">
      <c r="A176" s="84" t="s">
        <v>2257</v>
      </c>
      <c r="B176" s="84" t="s">
        <v>1718</v>
      </c>
      <c r="C176" s="84">
        <v>2</v>
      </c>
      <c r="D176" s="118">
        <v>0.002502214204640178</v>
      </c>
      <c r="E176" s="118">
        <v>1.8145805160103186</v>
      </c>
      <c r="F176" s="84" t="s">
        <v>2304</v>
      </c>
      <c r="G176" s="84" t="b">
        <v>0</v>
      </c>
      <c r="H176" s="84" t="b">
        <v>0</v>
      </c>
      <c r="I176" s="84" t="b">
        <v>0</v>
      </c>
      <c r="J176" s="84" t="b">
        <v>0</v>
      </c>
      <c r="K176" s="84" t="b">
        <v>0</v>
      </c>
      <c r="L176" s="84" t="b">
        <v>0</v>
      </c>
    </row>
    <row r="177" spans="1:12" ht="15">
      <c r="A177" s="84" t="s">
        <v>1718</v>
      </c>
      <c r="B177" s="84" t="s">
        <v>1809</v>
      </c>
      <c r="C177" s="84">
        <v>2</v>
      </c>
      <c r="D177" s="118">
        <v>0.002502214204640178</v>
      </c>
      <c r="E177" s="118">
        <v>1.1401787031650368</v>
      </c>
      <c r="F177" s="84" t="s">
        <v>2304</v>
      </c>
      <c r="G177" s="84" t="b">
        <v>0</v>
      </c>
      <c r="H177" s="84" t="b">
        <v>0</v>
      </c>
      <c r="I177" s="84" t="b">
        <v>0</v>
      </c>
      <c r="J177" s="84" t="b">
        <v>0</v>
      </c>
      <c r="K177" s="84" t="b">
        <v>0</v>
      </c>
      <c r="L177" s="84" t="b">
        <v>0</v>
      </c>
    </row>
    <row r="178" spans="1:12" ht="15">
      <c r="A178" s="84" t="s">
        <v>242</v>
      </c>
      <c r="B178" s="84" t="s">
        <v>508</v>
      </c>
      <c r="C178" s="84">
        <v>2</v>
      </c>
      <c r="D178" s="118">
        <v>0.002502214204640178</v>
      </c>
      <c r="E178" s="118">
        <v>2.814580516010319</v>
      </c>
      <c r="F178" s="84" t="s">
        <v>2304</v>
      </c>
      <c r="G178" s="84" t="b">
        <v>0</v>
      </c>
      <c r="H178" s="84" t="b">
        <v>0</v>
      </c>
      <c r="I178" s="84" t="b">
        <v>0</v>
      </c>
      <c r="J178" s="84" t="b">
        <v>0</v>
      </c>
      <c r="K178" s="84" t="b">
        <v>0</v>
      </c>
      <c r="L178" s="84" t="b">
        <v>0</v>
      </c>
    </row>
    <row r="179" spans="1:12" ht="15">
      <c r="A179" s="84" t="s">
        <v>2193</v>
      </c>
      <c r="B179" s="84" t="s">
        <v>2258</v>
      </c>
      <c r="C179" s="84">
        <v>2</v>
      </c>
      <c r="D179" s="118">
        <v>0.002502214204640178</v>
      </c>
      <c r="E179" s="118">
        <v>2.814580516010319</v>
      </c>
      <c r="F179" s="84" t="s">
        <v>2304</v>
      </c>
      <c r="G179" s="84" t="b">
        <v>0</v>
      </c>
      <c r="H179" s="84" t="b">
        <v>0</v>
      </c>
      <c r="I179" s="84" t="b">
        <v>0</v>
      </c>
      <c r="J179" s="84" t="b">
        <v>0</v>
      </c>
      <c r="K179" s="84" t="b">
        <v>0</v>
      </c>
      <c r="L179" s="84" t="b">
        <v>0</v>
      </c>
    </row>
    <row r="180" spans="1:12" ht="15">
      <c r="A180" s="84" t="s">
        <v>309</v>
      </c>
      <c r="B180" s="84" t="s">
        <v>308</v>
      </c>
      <c r="C180" s="84">
        <v>2</v>
      </c>
      <c r="D180" s="118">
        <v>0.002502214204640178</v>
      </c>
      <c r="E180" s="118">
        <v>2.5135505203463375</v>
      </c>
      <c r="F180" s="84" t="s">
        <v>2304</v>
      </c>
      <c r="G180" s="84" t="b">
        <v>0</v>
      </c>
      <c r="H180" s="84" t="b">
        <v>0</v>
      </c>
      <c r="I180" s="84" t="b">
        <v>0</v>
      </c>
      <c r="J180" s="84" t="b">
        <v>0</v>
      </c>
      <c r="K180" s="84" t="b">
        <v>0</v>
      </c>
      <c r="L180" s="84" t="b">
        <v>0</v>
      </c>
    </row>
    <row r="181" spans="1:12" ht="15">
      <c r="A181" s="84" t="s">
        <v>308</v>
      </c>
      <c r="B181" s="84" t="s">
        <v>308</v>
      </c>
      <c r="C181" s="84">
        <v>2</v>
      </c>
      <c r="D181" s="118">
        <v>0.002502214204640178</v>
      </c>
      <c r="E181" s="118">
        <v>2.2125205246823563</v>
      </c>
      <c r="F181" s="84" t="s">
        <v>2304</v>
      </c>
      <c r="G181" s="84" t="b">
        <v>0</v>
      </c>
      <c r="H181" s="84" t="b">
        <v>0</v>
      </c>
      <c r="I181" s="84" t="b">
        <v>0</v>
      </c>
      <c r="J181" s="84" t="b">
        <v>0</v>
      </c>
      <c r="K181" s="84" t="b">
        <v>0</v>
      </c>
      <c r="L181" s="84" t="b">
        <v>0</v>
      </c>
    </row>
    <row r="182" spans="1:12" ht="15">
      <c r="A182" s="84" t="s">
        <v>308</v>
      </c>
      <c r="B182" s="84" t="s">
        <v>1828</v>
      </c>
      <c r="C182" s="84">
        <v>2</v>
      </c>
      <c r="D182" s="118">
        <v>0.002502214204640178</v>
      </c>
      <c r="E182" s="118">
        <v>2.5135505203463375</v>
      </c>
      <c r="F182" s="84" t="s">
        <v>2304</v>
      </c>
      <c r="G182" s="84" t="b">
        <v>0</v>
      </c>
      <c r="H182" s="84" t="b">
        <v>0</v>
      </c>
      <c r="I182" s="84" t="b">
        <v>0</v>
      </c>
      <c r="J182" s="84" t="b">
        <v>0</v>
      </c>
      <c r="K182" s="84" t="b">
        <v>0</v>
      </c>
      <c r="L182" s="84" t="b">
        <v>0</v>
      </c>
    </row>
    <row r="183" spans="1:12" ht="15">
      <c r="A183" s="84" t="s">
        <v>1828</v>
      </c>
      <c r="B183" s="84" t="s">
        <v>1829</v>
      </c>
      <c r="C183" s="84">
        <v>2</v>
      </c>
      <c r="D183" s="118">
        <v>0.002502214204640178</v>
      </c>
      <c r="E183" s="118">
        <v>2.814580516010319</v>
      </c>
      <c r="F183" s="84" t="s">
        <v>2304</v>
      </c>
      <c r="G183" s="84" t="b">
        <v>0</v>
      </c>
      <c r="H183" s="84" t="b">
        <v>0</v>
      </c>
      <c r="I183" s="84" t="b">
        <v>0</v>
      </c>
      <c r="J183" s="84" t="b">
        <v>0</v>
      </c>
      <c r="K183" s="84" t="b">
        <v>0</v>
      </c>
      <c r="L183" s="84" t="b">
        <v>0</v>
      </c>
    </row>
    <row r="184" spans="1:12" ht="15">
      <c r="A184" s="84" t="s">
        <v>1829</v>
      </c>
      <c r="B184" s="84" t="s">
        <v>1830</v>
      </c>
      <c r="C184" s="84">
        <v>2</v>
      </c>
      <c r="D184" s="118">
        <v>0.002502214204640178</v>
      </c>
      <c r="E184" s="118">
        <v>2.814580516010319</v>
      </c>
      <c r="F184" s="84" t="s">
        <v>2304</v>
      </c>
      <c r="G184" s="84" t="b">
        <v>0</v>
      </c>
      <c r="H184" s="84" t="b">
        <v>0</v>
      </c>
      <c r="I184" s="84" t="b">
        <v>0</v>
      </c>
      <c r="J184" s="84" t="b">
        <v>0</v>
      </c>
      <c r="K184" s="84" t="b">
        <v>1</v>
      </c>
      <c r="L184" s="84" t="b">
        <v>0</v>
      </c>
    </row>
    <row r="185" spans="1:12" ht="15">
      <c r="A185" s="84" t="s">
        <v>1830</v>
      </c>
      <c r="B185" s="84" t="s">
        <v>1831</v>
      </c>
      <c r="C185" s="84">
        <v>2</v>
      </c>
      <c r="D185" s="118">
        <v>0.002502214204640178</v>
      </c>
      <c r="E185" s="118">
        <v>2.814580516010319</v>
      </c>
      <c r="F185" s="84" t="s">
        <v>2304</v>
      </c>
      <c r="G185" s="84" t="b">
        <v>0</v>
      </c>
      <c r="H185" s="84" t="b">
        <v>1</v>
      </c>
      <c r="I185" s="84" t="b">
        <v>0</v>
      </c>
      <c r="J185" s="84" t="b">
        <v>0</v>
      </c>
      <c r="K185" s="84" t="b">
        <v>0</v>
      </c>
      <c r="L185" s="84" t="b">
        <v>0</v>
      </c>
    </row>
    <row r="186" spans="1:12" ht="15">
      <c r="A186" s="84" t="s">
        <v>1831</v>
      </c>
      <c r="B186" s="84" t="s">
        <v>1832</v>
      </c>
      <c r="C186" s="84">
        <v>2</v>
      </c>
      <c r="D186" s="118">
        <v>0.002502214204640178</v>
      </c>
      <c r="E186" s="118">
        <v>2.814580516010319</v>
      </c>
      <c r="F186" s="84" t="s">
        <v>2304</v>
      </c>
      <c r="G186" s="84" t="b">
        <v>0</v>
      </c>
      <c r="H186" s="84" t="b">
        <v>0</v>
      </c>
      <c r="I186" s="84" t="b">
        <v>0</v>
      </c>
      <c r="J186" s="84" t="b">
        <v>0</v>
      </c>
      <c r="K186" s="84" t="b">
        <v>0</v>
      </c>
      <c r="L186" s="84" t="b">
        <v>0</v>
      </c>
    </row>
    <row r="187" spans="1:12" ht="15">
      <c r="A187" s="84" t="s">
        <v>1824</v>
      </c>
      <c r="B187" s="84" t="s">
        <v>2260</v>
      </c>
      <c r="C187" s="84">
        <v>2</v>
      </c>
      <c r="D187" s="118">
        <v>0.002502214204640178</v>
      </c>
      <c r="E187" s="118">
        <v>2.036429265626675</v>
      </c>
      <c r="F187" s="84" t="s">
        <v>2304</v>
      </c>
      <c r="G187" s="84" t="b">
        <v>0</v>
      </c>
      <c r="H187" s="84" t="b">
        <v>0</v>
      </c>
      <c r="I187" s="84" t="b">
        <v>0</v>
      </c>
      <c r="J187" s="84" t="b">
        <v>0</v>
      </c>
      <c r="K187" s="84" t="b">
        <v>0</v>
      </c>
      <c r="L187" s="84" t="b">
        <v>0</v>
      </c>
    </row>
    <row r="188" spans="1:12" ht="15">
      <c r="A188" s="84" t="s">
        <v>2260</v>
      </c>
      <c r="B188" s="84" t="s">
        <v>2261</v>
      </c>
      <c r="C188" s="84">
        <v>2</v>
      </c>
      <c r="D188" s="118">
        <v>0.002502214204640178</v>
      </c>
      <c r="E188" s="118">
        <v>2.814580516010319</v>
      </c>
      <c r="F188" s="84" t="s">
        <v>2304</v>
      </c>
      <c r="G188" s="84" t="b">
        <v>0</v>
      </c>
      <c r="H188" s="84" t="b">
        <v>0</v>
      </c>
      <c r="I188" s="84" t="b">
        <v>0</v>
      </c>
      <c r="J188" s="84" t="b">
        <v>0</v>
      </c>
      <c r="K188" s="84" t="b">
        <v>0</v>
      </c>
      <c r="L188" s="84" t="b">
        <v>0</v>
      </c>
    </row>
    <row r="189" spans="1:12" ht="15">
      <c r="A189" s="84" t="s">
        <v>2261</v>
      </c>
      <c r="B189" s="84" t="s">
        <v>1787</v>
      </c>
      <c r="C189" s="84">
        <v>2</v>
      </c>
      <c r="D189" s="118">
        <v>0.002502214204640178</v>
      </c>
      <c r="E189" s="118">
        <v>1.911490529018375</v>
      </c>
      <c r="F189" s="84" t="s">
        <v>2304</v>
      </c>
      <c r="G189" s="84" t="b">
        <v>0</v>
      </c>
      <c r="H189" s="84" t="b">
        <v>0</v>
      </c>
      <c r="I189" s="84" t="b">
        <v>0</v>
      </c>
      <c r="J189" s="84" t="b">
        <v>1</v>
      </c>
      <c r="K189" s="84" t="b">
        <v>0</v>
      </c>
      <c r="L189" s="84" t="b">
        <v>0</v>
      </c>
    </row>
    <row r="190" spans="1:12" ht="15">
      <c r="A190" s="84" t="s">
        <v>2166</v>
      </c>
      <c r="B190" s="84" t="s">
        <v>2262</v>
      </c>
      <c r="C190" s="84">
        <v>2</v>
      </c>
      <c r="D190" s="118">
        <v>0.002502214204640178</v>
      </c>
      <c r="E190" s="118">
        <v>2.5135505203463375</v>
      </c>
      <c r="F190" s="84" t="s">
        <v>2304</v>
      </c>
      <c r="G190" s="84" t="b">
        <v>0</v>
      </c>
      <c r="H190" s="84" t="b">
        <v>0</v>
      </c>
      <c r="I190" s="84" t="b">
        <v>0</v>
      </c>
      <c r="J190" s="84" t="b">
        <v>0</v>
      </c>
      <c r="K190" s="84" t="b">
        <v>0</v>
      </c>
      <c r="L190" s="84" t="b">
        <v>0</v>
      </c>
    </row>
    <row r="191" spans="1:12" ht="15">
      <c r="A191" s="84" t="s">
        <v>2262</v>
      </c>
      <c r="B191" s="84" t="s">
        <v>1823</v>
      </c>
      <c r="C191" s="84">
        <v>2</v>
      </c>
      <c r="D191" s="118">
        <v>0.002502214204640178</v>
      </c>
      <c r="E191" s="118">
        <v>2.416640507338281</v>
      </c>
      <c r="F191" s="84" t="s">
        <v>2304</v>
      </c>
      <c r="G191" s="84" t="b">
        <v>0</v>
      </c>
      <c r="H191" s="84" t="b">
        <v>0</v>
      </c>
      <c r="I191" s="84" t="b">
        <v>0</v>
      </c>
      <c r="J191" s="84" t="b">
        <v>0</v>
      </c>
      <c r="K191" s="84" t="b">
        <v>0</v>
      </c>
      <c r="L191" s="84" t="b">
        <v>0</v>
      </c>
    </row>
    <row r="192" spans="1:12" ht="15">
      <c r="A192" s="84" t="s">
        <v>1823</v>
      </c>
      <c r="B192" s="84" t="s">
        <v>2263</v>
      </c>
      <c r="C192" s="84">
        <v>2</v>
      </c>
      <c r="D192" s="118">
        <v>0.002502214204640178</v>
      </c>
      <c r="E192" s="118">
        <v>2.416640507338281</v>
      </c>
      <c r="F192" s="84" t="s">
        <v>2304</v>
      </c>
      <c r="G192" s="84" t="b">
        <v>0</v>
      </c>
      <c r="H192" s="84" t="b">
        <v>0</v>
      </c>
      <c r="I192" s="84" t="b">
        <v>0</v>
      </c>
      <c r="J192" s="84" t="b">
        <v>0</v>
      </c>
      <c r="K192" s="84" t="b">
        <v>0</v>
      </c>
      <c r="L192" s="84" t="b">
        <v>0</v>
      </c>
    </row>
    <row r="193" spans="1:12" ht="15">
      <c r="A193" s="84" t="s">
        <v>2263</v>
      </c>
      <c r="B193" s="84" t="s">
        <v>2264</v>
      </c>
      <c r="C193" s="84">
        <v>2</v>
      </c>
      <c r="D193" s="118">
        <v>0.002502214204640178</v>
      </c>
      <c r="E193" s="118">
        <v>2.814580516010319</v>
      </c>
      <c r="F193" s="84" t="s">
        <v>2304</v>
      </c>
      <c r="G193" s="84" t="b">
        <v>0</v>
      </c>
      <c r="H193" s="84" t="b">
        <v>0</v>
      </c>
      <c r="I193" s="84" t="b">
        <v>0</v>
      </c>
      <c r="J193" s="84" t="b">
        <v>1</v>
      </c>
      <c r="K193" s="84" t="b">
        <v>0</v>
      </c>
      <c r="L193" s="84" t="b">
        <v>0</v>
      </c>
    </row>
    <row r="194" spans="1:12" ht="15">
      <c r="A194" s="84" t="s">
        <v>2264</v>
      </c>
      <c r="B194" s="84" t="s">
        <v>2265</v>
      </c>
      <c r="C194" s="84">
        <v>2</v>
      </c>
      <c r="D194" s="118">
        <v>0.002502214204640178</v>
      </c>
      <c r="E194" s="118">
        <v>2.814580516010319</v>
      </c>
      <c r="F194" s="84" t="s">
        <v>2304</v>
      </c>
      <c r="G194" s="84" t="b">
        <v>1</v>
      </c>
      <c r="H194" s="84" t="b">
        <v>0</v>
      </c>
      <c r="I194" s="84" t="b">
        <v>0</v>
      </c>
      <c r="J194" s="84" t="b">
        <v>0</v>
      </c>
      <c r="K194" s="84" t="b">
        <v>0</v>
      </c>
      <c r="L194" s="84" t="b">
        <v>0</v>
      </c>
    </row>
    <row r="195" spans="1:12" ht="15">
      <c r="A195" s="84" t="s">
        <v>2265</v>
      </c>
      <c r="B195" s="84" t="s">
        <v>2266</v>
      </c>
      <c r="C195" s="84">
        <v>2</v>
      </c>
      <c r="D195" s="118">
        <v>0.002502214204640178</v>
      </c>
      <c r="E195" s="118">
        <v>2.814580516010319</v>
      </c>
      <c r="F195" s="84" t="s">
        <v>2304</v>
      </c>
      <c r="G195" s="84" t="b">
        <v>0</v>
      </c>
      <c r="H195" s="84" t="b">
        <v>0</v>
      </c>
      <c r="I195" s="84" t="b">
        <v>0</v>
      </c>
      <c r="J195" s="84" t="b">
        <v>0</v>
      </c>
      <c r="K195" s="84" t="b">
        <v>0</v>
      </c>
      <c r="L195" s="84" t="b">
        <v>0</v>
      </c>
    </row>
    <row r="196" spans="1:12" ht="15">
      <c r="A196" s="84" t="s">
        <v>2266</v>
      </c>
      <c r="B196" s="84" t="s">
        <v>1823</v>
      </c>
      <c r="C196" s="84">
        <v>2</v>
      </c>
      <c r="D196" s="118">
        <v>0.002502214204640178</v>
      </c>
      <c r="E196" s="118">
        <v>2.416640507338281</v>
      </c>
      <c r="F196" s="84" t="s">
        <v>2304</v>
      </c>
      <c r="G196" s="84" t="b">
        <v>0</v>
      </c>
      <c r="H196" s="84" t="b">
        <v>0</v>
      </c>
      <c r="I196" s="84" t="b">
        <v>0</v>
      </c>
      <c r="J196" s="84" t="b">
        <v>0</v>
      </c>
      <c r="K196" s="84" t="b">
        <v>0</v>
      </c>
      <c r="L196" s="84" t="b">
        <v>0</v>
      </c>
    </row>
    <row r="197" spans="1:12" ht="15">
      <c r="A197" s="84" t="s">
        <v>1823</v>
      </c>
      <c r="B197" s="84" t="s">
        <v>2267</v>
      </c>
      <c r="C197" s="84">
        <v>2</v>
      </c>
      <c r="D197" s="118">
        <v>0.002502214204640178</v>
      </c>
      <c r="E197" s="118">
        <v>2.416640507338281</v>
      </c>
      <c r="F197" s="84" t="s">
        <v>2304</v>
      </c>
      <c r="G197" s="84" t="b">
        <v>0</v>
      </c>
      <c r="H197" s="84" t="b">
        <v>0</v>
      </c>
      <c r="I197" s="84" t="b">
        <v>0</v>
      </c>
      <c r="J197" s="84" t="b">
        <v>0</v>
      </c>
      <c r="K197" s="84" t="b">
        <v>0</v>
      </c>
      <c r="L197" s="84" t="b">
        <v>0</v>
      </c>
    </row>
    <row r="198" spans="1:12" ht="15">
      <c r="A198" s="84" t="s">
        <v>2267</v>
      </c>
      <c r="B198" s="84" t="s">
        <v>2268</v>
      </c>
      <c r="C198" s="84">
        <v>2</v>
      </c>
      <c r="D198" s="118">
        <v>0.002502214204640178</v>
      </c>
      <c r="E198" s="118">
        <v>2.814580516010319</v>
      </c>
      <c r="F198" s="84" t="s">
        <v>2304</v>
      </c>
      <c r="G198" s="84" t="b">
        <v>0</v>
      </c>
      <c r="H198" s="84" t="b">
        <v>0</v>
      </c>
      <c r="I198" s="84" t="b">
        <v>0</v>
      </c>
      <c r="J198" s="84" t="b">
        <v>0</v>
      </c>
      <c r="K198" s="84" t="b">
        <v>0</v>
      </c>
      <c r="L198" s="84" t="b">
        <v>0</v>
      </c>
    </row>
    <row r="199" spans="1:12" ht="15">
      <c r="A199" s="84" t="s">
        <v>254</v>
      </c>
      <c r="B199" s="84" t="s">
        <v>1817</v>
      </c>
      <c r="C199" s="84">
        <v>2</v>
      </c>
      <c r="D199" s="118">
        <v>0.002502214204640178</v>
      </c>
      <c r="E199" s="118">
        <v>2.5135505203463375</v>
      </c>
      <c r="F199" s="84" t="s">
        <v>2304</v>
      </c>
      <c r="G199" s="84" t="b">
        <v>0</v>
      </c>
      <c r="H199" s="84" t="b">
        <v>0</v>
      </c>
      <c r="I199" s="84" t="b">
        <v>0</v>
      </c>
      <c r="J199" s="84" t="b">
        <v>0</v>
      </c>
      <c r="K199" s="84" t="b">
        <v>0</v>
      </c>
      <c r="L199" s="84" t="b">
        <v>0</v>
      </c>
    </row>
    <row r="200" spans="1:12" ht="15">
      <c r="A200" s="84" t="s">
        <v>2175</v>
      </c>
      <c r="B200" s="84" t="s">
        <v>1718</v>
      </c>
      <c r="C200" s="84">
        <v>2</v>
      </c>
      <c r="D200" s="118">
        <v>0.002502214204640178</v>
      </c>
      <c r="E200" s="118">
        <v>1.6384892569546374</v>
      </c>
      <c r="F200" s="84" t="s">
        <v>2304</v>
      </c>
      <c r="G200" s="84" t="b">
        <v>0</v>
      </c>
      <c r="H200" s="84" t="b">
        <v>0</v>
      </c>
      <c r="I200" s="84" t="b">
        <v>0</v>
      </c>
      <c r="J200" s="84" t="b">
        <v>0</v>
      </c>
      <c r="K200" s="84" t="b">
        <v>0</v>
      </c>
      <c r="L200" s="84" t="b">
        <v>0</v>
      </c>
    </row>
    <row r="201" spans="1:12" ht="15">
      <c r="A201" s="84" t="s">
        <v>2272</v>
      </c>
      <c r="B201" s="84" t="s">
        <v>2156</v>
      </c>
      <c r="C201" s="84">
        <v>2</v>
      </c>
      <c r="D201" s="118">
        <v>0.002502214204640178</v>
      </c>
      <c r="E201" s="118">
        <v>2.1156105116742996</v>
      </c>
      <c r="F201" s="84" t="s">
        <v>2304</v>
      </c>
      <c r="G201" s="84" t="b">
        <v>0</v>
      </c>
      <c r="H201" s="84" t="b">
        <v>0</v>
      </c>
      <c r="I201" s="84" t="b">
        <v>0</v>
      </c>
      <c r="J201" s="84" t="b">
        <v>0</v>
      </c>
      <c r="K201" s="84" t="b">
        <v>0</v>
      </c>
      <c r="L201" s="84" t="b">
        <v>0</v>
      </c>
    </row>
    <row r="202" spans="1:12" ht="15">
      <c r="A202" s="84" t="s">
        <v>2156</v>
      </c>
      <c r="B202" s="84" t="s">
        <v>2162</v>
      </c>
      <c r="C202" s="84">
        <v>2</v>
      </c>
      <c r="D202" s="118">
        <v>0.002502214204640178</v>
      </c>
      <c r="E202" s="118">
        <v>1.7176705030022623</v>
      </c>
      <c r="F202" s="84" t="s">
        <v>2304</v>
      </c>
      <c r="G202" s="84" t="b">
        <v>0</v>
      </c>
      <c r="H202" s="84" t="b">
        <v>0</v>
      </c>
      <c r="I202" s="84" t="b">
        <v>0</v>
      </c>
      <c r="J202" s="84" t="b">
        <v>0</v>
      </c>
      <c r="K202" s="84" t="b">
        <v>0</v>
      </c>
      <c r="L202" s="84" t="b">
        <v>0</v>
      </c>
    </row>
    <row r="203" spans="1:12" ht="15">
      <c r="A203" s="84" t="s">
        <v>2162</v>
      </c>
      <c r="B203" s="84" t="s">
        <v>2273</v>
      </c>
      <c r="C203" s="84">
        <v>2</v>
      </c>
      <c r="D203" s="118">
        <v>0.002502214204640178</v>
      </c>
      <c r="E203" s="118">
        <v>2.416640507338281</v>
      </c>
      <c r="F203" s="84" t="s">
        <v>2304</v>
      </c>
      <c r="G203" s="84" t="b">
        <v>0</v>
      </c>
      <c r="H203" s="84" t="b">
        <v>0</v>
      </c>
      <c r="I203" s="84" t="b">
        <v>0</v>
      </c>
      <c r="J203" s="84" t="b">
        <v>0</v>
      </c>
      <c r="K203" s="84" t="b">
        <v>0</v>
      </c>
      <c r="L203" s="84" t="b">
        <v>0</v>
      </c>
    </row>
    <row r="204" spans="1:12" ht="15">
      <c r="A204" s="84" t="s">
        <v>2273</v>
      </c>
      <c r="B204" s="84" t="s">
        <v>2274</v>
      </c>
      <c r="C204" s="84">
        <v>2</v>
      </c>
      <c r="D204" s="118">
        <v>0.002502214204640178</v>
      </c>
      <c r="E204" s="118">
        <v>2.814580516010319</v>
      </c>
      <c r="F204" s="84" t="s">
        <v>2304</v>
      </c>
      <c r="G204" s="84" t="b">
        <v>0</v>
      </c>
      <c r="H204" s="84" t="b">
        <v>0</v>
      </c>
      <c r="I204" s="84" t="b">
        <v>0</v>
      </c>
      <c r="J204" s="84" t="b">
        <v>0</v>
      </c>
      <c r="K204" s="84" t="b">
        <v>0</v>
      </c>
      <c r="L204" s="84" t="b">
        <v>0</v>
      </c>
    </row>
    <row r="205" spans="1:12" ht="15">
      <c r="A205" s="84" t="s">
        <v>2274</v>
      </c>
      <c r="B205" s="84" t="s">
        <v>2194</v>
      </c>
      <c r="C205" s="84">
        <v>2</v>
      </c>
      <c r="D205" s="118">
        <v>0.002502214204640178</v>
      </c>
      <c r="E205" s="118">
        <v>2.6384892569546374</v>
      </c>
      <c r="F205" s="84" t="s">
        <v>2304</v>
      </c>
      <c r="G205" s="84" t="b">
        <v>0</v>
      </c>
      <c r="H205" s="84" t="b">
        <v>0</v>
      </c>
      <c r="I205" s="84" t="b">
        <v>0</v>
      </c>
      <c r="J205" s="84" t="b">
        <v>1</v>
      </c>
      <c r="K205" s="84" t="b">
        <v>0</v>
      </c>
      <c r="L205" s="84" t="b">
        <v>0</v>
      </c>
    </row>
    <row r="206" spans="1:12" ht="15">
      <c r="A206" s="84" t="s">
        <v>2194</v>
      </c>
      <c r="B206" s="84" t="s">
        <v>2275</v>
      </c>
      <c r="C206" s="84">
        <v>2</v>
      </c>
      <c r="D206" s="118">
        <v>0.002502214204640178</v>
      </c>
      <c r="E206" s="118">
        <v>2.6384892569546374</v>
      </c>
      <c r="F206" s="84" t="s">
        <v>2304</v>
      </c>
      <c r="G206" s="84" t="b">
        <v>1</v>
      </c>
      <c r="H206" s="84" t="b">
        <v>0</v>
      </c>
      <c r="I206" s="84" t="b">
        <v>0</v>
      </c>
      <c r="J206" s="84" t="b">
        <v>0</v>
      </c>
      <c r="K206" s="84" t="b">
        <v>0</v>
      </c>
      <c r="L206" s="84" t="b">
        <v>0</v>
      </c>
    </row>
    <row r="207" spans="1:12" ht="15">
      <c r="A207" s="84" t="s">
        <v>2275</v>
      </c>
      <c r="B207" s="84" t="s">
        <v>2276</v>
      </c>
      <c r="C207" s="84">
        <v>2</v>
      </c>
      <c r="D207" s="118">
        <v>0.002502214204640178</v>
      </c>
      <c r="E207" s="118">
        <v>2.814580516010319</v>
      </c>
      <c r="F207" s="84" t="s">
        <v>2304</v>
      </c>
      <c r="G207" s="84" t="b">
        <v>0</v>
      </c>
      <c r="H207" s="84" t="b">
        <v>0</v>
      </c>
      <c r="I207" s="84" t="b">
        <v>0</v>
      </c>
      <c r="J207" s="84" t="b">
        <v>0</v>
      </c>
      <c r="K207" s="84" t="b">
        <v>0</v>
      </c>
      <c r="L207" s="84" t="b">
        <v>0</v>
      </c>
    </row>
    <row r="208" spans="1:12" ht="15">
      <c r="A208" s="84" t="s">
        <v>2276</v>
      </c>
      <c r="B208" s="84" t="s">
        <v>2277</v>
      </c>
      <c r="C208" s="84">
        <v>2</v>
      </c>
      <c r="D208" s="118">
        <v>0.002502214204640178</v>
      </c>
      <c r="E208" s="118">
        <v>2.814580516010319</v>
      </c>
      <c r="F208" s="84" t="s">
        <v>2304</v>
      </c>
      <c r="G208" s="84" t="b">
        <v>0</v>
      </c>
      <c r="H208" s="84" t="b">
        <v>0</v>
      </c>
      <c r="I208" s="84" t="b">
        <v>0</v>
      </c>
      <c r="J208" s="84" t="b">
        <v>0</v>
      </c>
      <c r="K208" s="84" t="b">
        <v>0</v>
      </c>
      <c r="L208" s="84" t="b">
        <v>0</v>
      </c>
    </row>
    <row r="209" spans="1:12" ht="15">
      <c r="A209" s="84" t="s">
        <v>2277</v>
      </c>
      <c r="B209" s="84" t="s">
        <v>2278</v>
      </c>
      <c r="C209" s="84">
        <v>2</v>
      </c>
      <c r="D209" s="118">
        <v>0.002502214204640178</v>
      </c>
      <c r="E209" s="118">
        <v>2.814580516010319</v>
      </c>
      <c r="F209" s="84" t="s">
        <v>2304</v>
      </c>
      <c r="G209" s="84" t="b">
        <v>0</v>
      </c>
      <c r="H209" s="84" t="b">
        <v>0</v>
      </c>
      <c r="I209" s="84" t="b">
        <v>0</v>
      </c>
      <c r="J209" s="84" t="b">
        <v>0</v>
      </c>
      <c r="K209" s="84" t="b">
        <v>0</v>
      </c>
      <c r="L209" s="84" t="b">
        <v>0</v>
      </c>
    </row>
    <row r="210" spans="1:12" ht="15">
      <c r="A210" s="84" t="s">
        <v>2278</v>
      </c>
      <c r="B210" s="84" t="s">
        <v>2279</v>
      </c>
      <c r="C210" s="84">
        <v>2</v>
      </c>
      <c r="D210" s="118">
        <v>0.002502214204640178</v>
      </c>
      <c r="E210" s="118">
        <v>2.814580516010319</v>
      </c>
      <c r="F210" s="84" t="s">
        <v>2304</v>
      </c>
      <c r="G210" s="84" t="b">
        <v>0</v>
      </c>
      <c r="H210" s="84" t="b">
        <v>0</v>
      </c>
      <c r="I210" s="84" t="b">
        <v>0</v>
      </c>
      <c r="J210" s="84" t="b">
        <v>0</v>
      </c>
      <c r="K210" s="84" t="b">
        <v>0</v>
      </c>
      <c r="L210" s="84" t="b">
        <v>0</v>
      </c>
    </row>
    <row r="211" spans="1:12" ht="15">
      <c r="A211" s="84" t="s">
        <v>2281</v>
      </c>
      <c r="B211" s="84" t="s">
        <v>2282</v>
      </c>
      <c r="C211" s="84">
        <v>2</v>
      </c>
      <c r="D211" s="118">
        <v>0.002924120295269444</v>
      </c>
      <c r="E211" s="118">
        <v>2.814580516010319</v>
      </c>
      <c r="F211" s="84" t="s">
        <v>2304</v>
      </c>
      <c r="G211" s="84" t="b">
        <v>0</v>
      </c>
      <c r="H211" s="84" t="b">
        <v>0</v>
      </c>
      <c r="I211" s="84" t="b">
        <v>0</v>
      </c>
      <c r="J211" s="84" t="b">
        <v>0</v>
      </c>
      <c r="K211" s="84" t="b">
        <v>0</v>
      </c>
      <c r="L211" s="84" t="b">
        <v>0</v>
      </c>
    </row>
    <row r="212" spans="1:12" ht="15">
      <c r="A212" s="84" t="s">
        <v>228</v>
      </c>
      <c r="B212" s="84" t="s">
        <v>1770</v>
      </c>
      <c r="C212" s="84">
        <v>2</v>
      </c>
      <c r="D212" s="118">
        <v>0.002502214204640178</v>
      </c>
      <c r="E212" s="118">
        <v>1.3094305376904125</v>
      </c>
      <c r="F212" s="84" t="s">
        <v>2304</v>
      </c>
      <c r="G212" s="84" t="b">
        <v>0</v>
      </c>
      <c r="H212" s="84" t="b">
        <v>0</v>
      </c>
      <c r="I212" s="84" t="b">
        <v>0</v>
      </c>
      <c r="J212" s="84" t="b">
        <v>0</v>
      </c>
      <c r="K212" s="84" t="b">
        <v>0</v>
      </c>
      <c r="L212" s="84" t="b">
        <v>0</v>
      </c>
    </row>
    <row r="213" spans="1:12" ht="15">
      <c r="A213" s="84" t="s">
        <v>227</v>
      </c>
      <c r="B213" s="84" t="s">
        <v>1958</v>
      </c>
      <c r="C213" s="84">
        <v>2</v>
      </c>
      <c r="D213" s="118">
        <v>0.002502214204640178</v>
      </c>
      <c r="E213" s="118">
        <v>2.814580516010319</v>
      </c>
      <c r="F213" s="84" t="s">
        <v>2304</v>
      </c>
      <c r="G213" s="84" t="b">
        <v>0</v>
      </c>
      <c r="H213" s="84" t="b">
        <v>0</v>
      </c>
      <c r="I213" s="84" t="b">
        <v>0</v>
      </c>
      <c r="J213" s="84" t="b">
        <v>0</v>
      </c>
      <c r="K213" s="84" t="b">
        <v>0</v>
      </c>
      <c r="L213" s="84" t="b">
        <v>0</v>
      </c>
    </row>
    <row r="214" spans="1:12" ht="15">
      <c r="A214" s="84" t="s">
        <v>2283</v>
      </c>
      <c r="B214" s="84" t="s">
        <v>2284</v>
      </c>
      <c r="C214" s="84">
        <v>2</v>
      </c>
      <c r="D214" s="118">
        <v>0.002502214204640178</v>
      </c>
      <c r="E214" s="118">
        <v>2.814580516010319</v>
      </c>
      <c r="F214" s="84" t="s">
        <v>2304</v>
      </c>
      <c r="G214" s="84" t="b">
        <v>0</v>
      </c>
      <c r="H214" s="84" t="b">
        <v>0</v>
      </c>
      <c r="I214" s="84" t="b">
        <v>0</v>
      </c>
      <c r="J214" s="84" t="b">
        <v>0</v>
      </c>
      <c r="K214" s="84" t="b">
        <v>0</v>
      </c>
      <c r="L214" s="84" t="b">
        <v>0</v>
      </c>
    </row>
    <row r="215" spans="1:12" ht="15">
      <c r="A215" s="84" t="s">
        <v>2284</v>
      </c>
      <c r="B215" s="84" t="s">
        <v>2285</v>
      </c>
      <c r="C215" s="84">
        <v>2</v>
      </c>
      <c r="D215" s="118">
        <v>0.002502214204640178</v>
      </c>
      <c r="E215" s="118">
        <v>2.814580516010319</v>
      </c>
      <c r="F215" s="84" t="s">
        <v>2304</v>
      </c>
      <c r="G215" s="84" t="b">
        <v>0</v>
      </c>
      <c r="H215" s="84" t="b">
        <v>0</v>
      </c>
      <c r="I215" s="84" t="b">
        <v>0</v>
      </c>
      <c r="J215" s="84" t="b">
        <v>0</v>
      </c>
      <c r="K215" s="84" t="b">
        <v>0</v>
      </c>
      <c r="L215" s="84" t="b">
        <v>0</v>
      </c>
    </row>
    <row r="216" spans="1:12" ht="15">
      <c r="A216" s="84" t="s">
        <v>2285</v>
      </c>
      <c r="B216" s="84" t="s">
        <v>1778</v>
      </c>
      <c r="C216" s="84">
        <v>2</v>
      </c>
      <c r="D216" s="118">
        <v>0.002502214204640178</v>
      </c>
      <c r="E216" s="118">
        <v>1.8603380065709938</v>
      </c>
      <c r="F216" s="84" t="s">
        <v>2304</v>
      </c>
      <c r="G216" s="84" t="b">
        <v>0</v>
      </c>
      <c r="H216" s="84" t="b">
        <v>0</v>
      </c>
      <c r="I216" s="84" t="b">
        <v>0</v>
      </c>
      <c r="J216" s="84" t="b">
        <v>0</v>
      </c>
      <c r="K216" s="84" t="b">
        <v>0</v>
      </c>
      <c r="L216" s="84" t="b">
        <v>0</v>
      </c>
    </row>
    <row r="217" spans="1:12" ht="15">
      <c r="A217" s="84" t="s">
        <v>1778</v>
      </c>
      <c r="B217" s="84" t="s">
        <v>2286</v>
      </c>
      <c r="C217" s="84">
        <v>2</v>
      </c>
      <c r="D217" s="118">
        <v>0.002502214204640178</v>
      </c>
      <c r="E217" s="118">
        <v>1.885161590296026</v>
      </c>
      <c r="F217" s="84" t="s">
        <v>2304</v>
      </c>
      <c r="G217" s="84" t="b">
        <v>0</v>
      </c>
      <c r="H217" s="84" t="b">
        <v>0</v>
      </c>
      <c r="I217" s="84" t="b">
        <v>0</v>
      </c>
      <c r="J217" s="84" t="b">
        <v>0</v>
      </c>
      <c r="K217" s="84" t="b">
        <v>0</v>
      </c>
      <c r="L217" s="84" t="b">
        <v>0</v>
      </c>
    </row>
    <row r="218" spans="1:12" ht="15">
      <c r="A218" s="84" t="s">
        <v>2286</v>
      </c>
      <c r="B218" s="84" t="s">
        <v>2287</v>
      </c>
      <c r="C218" s="84">
        <v>2</v>
      </c>
      <c r="D218" s="118">
        <v>0.002502214204640178</v>
      </c>
      <c r="E218" s="118">
        <v>2.814580516010319</v>
      </c>
      <c r="F218" s="84" t="s">
        <v>2304</v>
      </c>
      <c r="G218" s="84" t="b">
        <v>0</v>
      </c>
      <c r="H218" s="84" t="b">
        <v>0</v>
      </c>
      <c r="I218" s="84" t="b">
        <v>0</v>
      </c>
      <c r="J218" s="84" t="b">
        <v>0</v>
      </c>
      <c r="K218" s="84" t="b">
        <v>1</v>
      </c>
      <c r="L218" s="84" t="b">
        <v>0</v>
      </c>
    </row>
    <row r="219" spans="1:12" ht="15">
      <c r="A219" s="84" t="s">
        <v>2287</v>
      </c>
      <c r="B219" s="84" t="s">
        <v>2288</v>
      </c>
      <c r="C219" s="84">
        <v>2</v>
      </c>
      <c r="D219" s="118">
        <v>0.002502214204640178</v>
      </c>
      <c r="E219" s="118">
        <v>2.814580516010319</v>
      </c>
      <c r="F219" s="84" t="s">
        <v>2304</v>
      </c>
      <c r="G219" s="84" t="b">
        <v>0</v>
      </c>
      <c r="H219" s="84" t="b">
        <v>1</v>
      </c>
      <c r="I219" s="84" t="b">
        <v>0</v>
      </c>
      <c r="J219" s="84" t="b">
        <v>0</v>
      </c>
      <c r="K219" s="84" t="b">
        <v>0</v>
      </c>
      <c r="L219" s="84" t="b">
        <v>0</v>
      </c>
    </row>
    <row r="220" spans="1:12" ht="15">
      <c r="A220" s="84" t="s">
        <v>2288</v>
      </c>
      <c r="B220" s="84" t="s">
        <v>2289</v>
      </c>
      <c r="C220" s="84">
        <v>2</v>
      </c>
      <c r="D220" s="118">
        <v>0.002502214204640178</v>
      </c>
      <c r="E220" s="118">
        <v>2.814580516010319</v>
      </c>
      <c r="F220" s="84" t="s">
        <v>2304</v>
      </c>
      <c r="G220" s="84" t="b">
        <v>0</v>
      </c>
      <c r="H220" s="84" t="b">
        <v>0</v>
      </c>
      <c r="I220" s="84" t="b">
        <v>0</v>
      </c>
      <c r="J220" s="84" t="b">
        <v>0</v>
      </c>
      <c r="K220" s="84" t="b">
        <v>0</v>
      </c>
      <c r="L220" s="84" t="b">
        <v>0</v>
      </c>
    </row>
    <row r="221" spans="1:12" ht="15">
      <c r="A221" s="84" t="s">
        <v>2289</v>
      </c>
      <c r="B221" s="84" t="s">
        <v>2290</v>
      </c>
      <c r="C221" s="84">
        <v>2</v>
      </c>
      <c r="D221" s="118">
        <v>0.002502214204640178</v>
      </c>
      <c r="E221" s="118">
        <v>2.814580516010319</v>
      </c>
      <c r="F221" s="84" t="s">
        <v>2304</v>
      </c>
      <c r="G221" s="84" t="b">
        <v>0</v>
      </c>
      <c r="H221" s="84" t="b">
        <v>0</v>
      </c>
      <c r="I221" s="84" t="b">
        <v>0</v>
      </c>
      <c r="J221" s="84" t="b">
        <v>0</v>
      </c>
      <c r="K221" s="84" t="b">
        <v>0</v>
      </c>
      <c r="L221" s="84" t="b">
        <v>0</v>
      </c>
    </row>
    <row r="222" spans="1:12" ht="15">
      <c r="A222" s="84" t="s">
        <v>2290</v>
      </c>
      <c r="B222" s="84" t="s">
        <v>2291</v>
      </c>
      <c r="C222" s="84">
        <v>2</v>
      </c>
      <c r="D222" s="118">
        <v>0.002502214204640178</v>
      </c>
      <c r="E222" s="118">
        <v>2.814580516010319</v>
      </c>
      <c r="F222" s="84" t="s">
        <v>2304</v>
      </c>
      <c r="G222" s="84" t="b">
        <v>0</v>
      </c>
      <c r="H222" s="84" t="b">
        <v>0</v>
      </c>
      <c r="I222" s="84" t="b">
        <v>0</v>
      </c>
      <c r="J222" s="84" t="b">
        <v>0</v>
      </c>
      <c r="K222" s="84" t="b">
        <v>0</v>
      </c>
      <c r="L222" s="84" t="b">
        <v>0</v>
      </c>
    </row>
    <row r="223" spans="1:12" ht="15">
      <c r="A223" s="84" t="s">
        <v>2291</v>
      </c>
      <c r="B223" s="84" t="s">
        <v>300</v>
      </c>
      <c r="C223" s="84">
        <v>2</v>
      </c>
      <c r="D223" s="118">
        <v>0.002502214204640178</v>
      </c>
      <c r="E223" s="118">
        <v>2.814580516010319</v>
      </c>
      <c r="F223" s="84" t="s">
        <v>2304</v>
      </c>
      <c r="G223" s="84" t="b">
        <v>0</v>
      </c>
      <c r="H223" s="84" t="b">
        <v>0</v>
      </c>
      <c r="I223" s="84" t="b">
        <v>0</v>
      </c>
      <c r="J223" s="84" t="b">
        <v>0</v>
      </c>
      <c r="K223" s="84" t="b">
        <v>0</v>
      </c>
      <c r="L223" s="84" t="b">
        <v>0</v>
      </c>
    </row>
    <row r="224" spans="1:12" ht="15">
      <c r="A224" s="84" t="s">
        <v>300</v>
      </c>
      <c r="B224" s="84" t="s">
        <v>1780</v>
      </c>
      <c r="C224" s="84">
        <v>2</v>
      </c>
      <c r="D224" s="118">
        <v>0.002502214204640178</v>
      </c>
      <c r="E224" s="118">
        <v>1.911490529018375</v>
      </c>
      <c r="F224" s="84" t="s">
        <v>2304</v>
      </c>
      <c r="G224" s="84" t="b">
        <v>0</v>
      </c>
      <c r="H224" s="84" t="b">
        <v>0</v>
      </c>
      <c r="I224" s="84" t="b">
        <v>0</v>
      </c>
      <c r="J224" s="84" t="b">
        <v>0</v>
      </c>
      <c r="K224" s="84" t="b">
        <v>0</v>
      </c>
      <c r="L224" s="84" t="b">
        <v>0</v>
      </c>
    </row>
    <row r="225" spans="1:12" ht="15">
      <c r="A225" s="84" t="s">
        <v>2292</v>
      </c>
      <c r="B225" s="84" t="s">
        <v>2156</v>
      </c>
      <c r="C225" s="84">
        <v>2</v>
      </c>
      <c r="D225" s="118">
        <v>0.002502214204640178</v>
      </c>
      <c r="E225" s="118">
        <v>2.1156105116742996</v>
      </c>
      <c r="F225" s="84" t="s">
        <v>2304</v>
      </c>
      <c r="G225" s="84" t="b">
        <v>1</v>
      </c>
      <c r="H225" s="84" t="b">
        <v>0</v>
      </c>
      <c r="I225" s="84" t="b">
        <v>0</v>
      </c>
      <c r="J225" s="84" t="b">
        <v>0</v>
      </c>
      <c r="K225" s="84" t="b">
        <v>0</v>
      </c>
      <c r="L225" s="84" t="b">
        <v>0</v>
      </c>
    </row>
    <row r="226" spans="1:12" ht="15">
      <c r="A226" s="84" t="s">
        <v>2156</v>
      </c>
      <c r="B226" s="84" t="s">
        <v>2293</v>
      </c>
      <c r="C226" s="84">
        <v>2</v>
      </c>
      <c r="D226" s="118">
        <v>0.002502214204640178</v>
      </c>
      <c r="E226" s="118">
        <v>2.1156105116742996</v>
      </c>
      <c r="F226" s="84" t="s">
        <v>2304</v>
      </c>
      <c r="G226" s="84" t="b">
        <v>0</v>
      </c>
      <c r="H226" s="84" t="b">
        <v>0</v>
      </c>
      <c r="I226" s="84" t="b">
        <v>0</v>
      </c>
      <c r="J226" s="84" t="b">
        <v>0</v>
      </c>
      <c r="K226" s="84" t="b">
        <v>0</v>
      </c>
      <c r="L226" s="84" t="b">
        <v>0</v>
      </c>
    </row>
    <row r="227" spans="1:12" ht="15">
      <c r="A227" s="84" t="s">
        <v>2293</v>
      </c>
      <c r="B227" s="84" t="s">
        <v>2294</v>
      </c>
      <c r="C227" s="84">
        <v>2</v>
      </c>
      <c r="D227" s="118">
        <v>0.002502214204640178</v>
      </c>
      <c r="E227" s="118">
        <v>2.814580516010319</v>
      </c>
      <c r="F227" s="84" t="s">
        <v>2304</v>
      </c>
      <c r="G227" s="84" t="b">
        <v>0</v>
      </c>
      <c r="H227" s="84" t="b">
        <v>0</v>
      </c>
      <c r="I227" s="84" t="b">
        <v>0</v>
      </c>
      <c r="J227" s="84" t="b">
        <v>0</v>
      </c>
      <c r="K227" s="84" t="b">
        <v>0</v>
      </c>
      <c r="L227" s="84" t="b">
        <v>0</v>
      </c>
    </row>
    <row r="228" spans="1:12" ht="15">
      <c r="A228" s="84" t="s">
        <v>2294</v>
      </c>
      <c r="B228" s="84" t="s">
        <v>2295</v>
      </c>
      <c r="C228" s="84">
        <v>2</v>
      </c>
      <c r="D228" s="118">
        <v>0.002502214204640178</v>
      </c>
      <c r="E228" s="118">
        <v>2.814580516010319</v>
      </c>
      <c r="F228" s="84" t="s">
        <v>2304</v>
      </c>
      <c r="G228" s="84" t="b">
        <v>0</v>
      </c>
      <c r="H228" s="84" t="b">
        <v>0</v>
      </c>
      <c r="I228" s="84" t="b">
        <v>0</v>
      </c>
      <c r="J228" s="84" t="b">
        <v>1</v>
      </c>
      <c r="K228" s="84" t="b">
        <v>0</v>
      </c>
      <c r="L228" s="84" t="b">
        <v>0</v>
      </c>
    </row>
    <row r="229" spans="1:12" ht="15">
      <c r="A229" s="84" t="s">
        <v>2295</v>
      </c>
      <c r="B229" s="84" t="s">
        <v>2296</v>
      </c>
      <c r="C229" s="84">
        <v>2</v>
      </c>
      <c r="D229" s="118">
        <v>0.002502214204640178</v>
      </c>
      <c r="E229" s="118">
        <v>2.814580516010319</v>
      </c>
      <c r="F229" s="84" t="s">
        <v>2304</v>
      </c>
      <c r="G229" s="84" t="b">
        <v>1</v>
      </c>
      <c r="H229" s="84" t="b">
        <v>0</v>
      </c>
      <c r="I229" s="84" t="b">
        <v>0</v>
      </c>
      <c r="J229" s="84" t="b">
        <v>0</v>
      </c>
      <c r="K229" s="84" t="b">
        <v>0</v>
      </c>
      <c r="L229" s="84" t="b">
        <v>0</v>
      </c>
    </row>
    <row r="230" spans="1:12" ht="15">
      <c r="A230" s="84" t="s">
        <v>2296</v>
      </c>
      <c r="B230" s="84" t="s">
        <v>2297</v>
      </c>
      <c r="C230" s="84">
        <v>2</v>
      </c>
      <c r="D230" s="118">
        <v>0.002502214204640178</v>
      </c>
      <c r="E230" s="118">
        <v>2.814580516010319</v>
      </c>
      <c r="F230" s="84" t="s">
        <v>2304</v>
      </c>
      <c r="G230" s="84" t="b">
        <v>0</v>
      </c>
      <c r="H230" s="84" t="b">
        <v>0</v>
      </c>
      <c r="I230" s="84" t="b">
        <v>0</v>
      </c>
      <c r="J230" s="84" t="b">
        <v>0</v>
      </c>
      <c r="K230" s="84" t="b">
        <v>0</v>
      </c>
      <c r="L230" s="84" t="b">
        <v>0</v>
      </c>
    </row>
    <row r="231" spans="1:12" ht="15">
      <c r="A231" s="84" t="s">
        <v>2297</v>
      </c>
      <c r="B231" s="84" t="s">
        <v>2298</v>
      </c>
      <c r="C231" s="84">
        <v>2</v>
      </c>
      <c r="D231" s="118">
        <v>0.002502214204640178</v>
      </c>
      <c r="E231" s="118">
        <v>2.814580516010319</v>
      </c>
      <c r="F231" s="84" t="s">
        <v>2304</v>
      </c>
      <c r="G231" s="84" t="b">
        <v>0</v>
      </c>
      <c r="H231" s="84" t="b">
        <v>0</v>
      </c>
      <c r="I231" s="84" t="b">
        <v>0</v>
      </c>
      <c r="J231" s="84" t="b">
        <v>0</v>
      </c>
      <c r="K231" s="84" t="b">
        <v>0</v>
      </c>
      <c r="L231" s="84" t="b">
        <v>0</v>
      </c>
    </row>
    <row r="232" spans="1:12" ht="15">
      <c r="A232" s="84" t="s">
        <v>2298</v>
      </c>
      <c r="B232" s="84" t="s">
        <v>2299</v>
      </c>
      <c r="C232" s="84">
        <v>2</v>
      </c>
      <c r="D232" s="118">
        <v>0.002502214204640178</v>
      </c>
      <c r="E232" s="118">
        <v>2.814580516010319</v>
      </c>
      <c r="F232" s="84" t="s">
        <v>2304</v>
      </c>
      <c r="G232" s="84" t="b">
        <v>0</v>
      </c>
      <c r="H232" s="84" t="b">
        <v>0</v>
      </c>
      <c r="I232" s="84" t="b">
        <v>0</v>
      </c>
      <c r="J232" s="84" t="b">
        <v>0</v>
      </c>
      <c r="K232" s="84" t="b">
        <v>0</v>
      </c>
      <c r="L232" s="84" t="b">
        <v>0</v>
      </c>
    </row>
    <row r="233" spans="1:12" ht="15">
      <c r="A233" s="84" t="s">
        <v>2299</v>
      </c>
      <c r="B233" s="84" t="s">
        <v>2300</v>
      </c>
      <c r="C233" s="84">
        <v>2</v>
      </c>
      <c r="D233" s="118">
        <v>0.002502214204640178</v>
      </c>
      <c r="E233" s="118">
        <v>2.814580516010319</v>
      </c>
      <c r="F233" s="84" t="s">
        <v>2304</v>
      </c>
      <c r="G233" s="84" t="b">
        <v>0</v>
      </c>
      <c r="H233" s="84" t="b">
        <v>0</v>
      </c>
      <c r="I233" s="84" t="b">
        <v>0</v>
      </c>
      <c r="J233" s="84" t="b">
        <v>0</v>
      </c>
      <c r="K233" s="84" t="b">
        <v>0</v>
      </c>
      <c r="L233" s="84" t="b">
        <v>0</v>
      </c>
    </row>
    <row r="234" spans="1:12" ht="15">
      <c r="A234" s="84" t="s">
        <v>2300</v>
      </c>
      <c r="B234" s="84" t="s">
        <v>2301</v>
      </c>
      <c r="C234" s="84">
        <v>2</v>
      </c>
      <c r="D234" s="118">
        <v>0.002502214204640178</v>
      </c>
      <c r="E234" s="118">
        <v>2.814580516010319</v>
      </c>
      <c r="F234" s="84" t="s">
        <v>2304</v>
      </c>
      <c r="G234" s="84" t="b">
        <v>0</v>
      </c>
      <c r="H234" s="84" t="b">
        <v>0</v>
      </c>
      <c r="I234" s="84" t="b">
        <v>0</v>
      </c>
      <c r="J234" s="84" t="b">
        <v>0</v>
      </c>
      <c r="K234" s="84" t="b">
        <v>0</v>
      </c>
      <c r="L234" s="84" t="b">
        <v>0</v>
      </c>
    </row>
    <row r="235" spans="1:12" ht="15">
      <c r="A235" s="84" t="s">
        <v>1773</v>
      </c>
      <c r="B235" s="84" t="s">
        <v>1770</v>
      </c>
      <c r="C235" s="84">
        <v>20</v>
      </c>
      <c r="D235" s="118">
        <v>0</v>
      </c>
      <c r="E235" s="118">
        <v>0.5965970956264602</v>
      </c>
      <c r="F235" s="84" t="s">
        <v>1622</v>
      </c>
      <c r="G235" s="84" t="b">
        <v>0</v>
      </c>
      <c r="H235" s="84" t="b">
        <v>0</v>
      </c>
      <c r="I235" s="84" t="b">
        <v>0</v>
      </c>
      <c r="J235" s="84" t="b">
        <v>0</v>
      </c>
      <c r="K235" s="84" t="b">
        <v>0</v>
      </c>
      <c r="L235" s="84" t="b">
        <v>0</v>
      </c>
    </row>
    <row r="236" spans="1:12" ht="15">
      <c r="A236" s="84" t="s">
        <v>1770</v>
      </c>
      <c r="B236" s="84" t="s">
        <v>1771</v>
      </c>
      <c r="C236" s="84">
        <v>20</v>
      </c>
      <c r="D236" s="118">
        <v>0</v>
      </c>
      <c r="E236" s="118">
        <v>0.5965970956264602</v>
      </c>
      <c r="F236" s="84" t="s">
        <v>1622</v>
      </c>
      <c r="G236" s="84" t="b">
        <v>0</v>
      </c>
      <c r="H236" s="84" t="b">
        <v>0</v>
      </c>
      <c r="I236" s="84" t="b">
        <v>0</v>
      </c>
      <c r="J236" s="84" t="b">
        <v>0</v>
      </c>
      <c r="K236" s="84" t="b">
        <v>0</v>
      </c>
      <c r="L236" s="84" t="b">
        <v>0</v>
      </c>
    </row>
    <row r="237" spans="1:12" ht="15">
      <c r="A237" s="84" t="s">
        <v>1771</v>
      </c>
      <c r="B237" s="84" t="s">
        <v>1772</v>
      </c>
      <c r="C237" s="84">
        <v>20</v>
      </c>
      <c r="D237" s="118">
        <v>0</v>
      </c>
      <c r="E237" s="118">
        <v>0.5965970956264602</v>
      </c>
      <c r="F237" s="84" t="s">
        <v>1622</v>
      </c>
      <c r="G237" s="84" t="b">
        <v>0</v>
      </c>
      <c r="H237" s="84" t="b">
        <v>0</v>
      </c>
      <c r="I237" s="84" t="b">
        <v>0</v>
      </c>
      <c r="J237" s="84" t="b">
        <v>0</v>
      </c>
      <c r="K237" s="84" t="b">
        <v>0</v>
      </c>
      <c r="L237" s="84" t="b">
        <v>0</v>
      </c>
    </row>
    <row r="238" spans="1:12" ht="15">
      <c r="A238" s="84" t="s">
        <v>297</v>
      </c>
      <c r="B238" s="84" t="s">
        <v>1773</v>
      </c>
      <c r="C238" s="84">
        <v>19</v>
      </c>
      <c r="D238" s="118">
        <v>0.0042752676718372925</v>
      </c>
      <c r="E238" s="118">
        <v>0.6188734903376125</v>
      </c>
      <c r="F238" s="84" t="s">
        <v>1622</v>
      </c>
      <c r="G238" s="84" t="b">
        <v>0</v>
      </c>
      <c r="H238" s="84" t="b">
        <v>0</v>
      </c>
      <c r="I238" s="84" t="b">
        <v>0</v>
      </c>
      <c r="J238" s="84" t="b">
        <v>0</v>
      </c>
      <c r="K238" s="84" t="b">
        <v>0</v>
      </c>
      <c r="L238" s="84" t="b">
        <v>0</v>
      </c>
    </row>
    <row r="239" spans="1:12" ht="15">
      <c r="A239" s="84" t="s">
        <v>1779</v>
      </c>
      <c r="B239" s="84" t="s">
        <v>1780</v>
      </c>
      <c r="C239" s="84">
        <v>14</v>
      </c>
      <c r="D239" s="118">
        <v>0.01342171955189725</v>
      </c>
      <c r="E239" s="118">
        <v>1.310237997450805</v>
      </c>
      <c r="F239" s="84" t="s">
        <v>1623</v>
      </c>
      <c r="G239" s="84" t="b">
        <v>0</v>
      </c>
      <c r="H239" s="84" t="b">
        <v>0</v>
      </c>
      <c r="I239" s="84" t="b">
        <v>0</v>
      </c>
      <c r="J239" s="84" t="b">
        <v>0</v>
      </c>
      <c r="K239" s="84" t="b">
        <v>0</v>
      </c>
      <c r="L239" s="84" t="b">
        <v>0</v>
      </c>
    </row>
    <row r="240" spans="1:12" ht="15">
      <c r="A240" s="84" t="s">
        <v>1780</v>
      </c>
      <c r="B240" s="84" t="s">
        <v>1781</v>
      </c>
      <c r="C240" s="84">
        <v>14</v>
      </c>
      <c r="D240" s="118">
        <v>0.01342171955189725</v>
      </c>
      <c r="E240" s="118">
        <v>1.310237997450805</v>
      </c>
      <c r="F240" s="84" t="s">
        <v>1623</v>
      </c>
      <c r="G240" s="84" t="b">
        <v>0</v>
      </c>
      <c r="H240" s="84" t="b">
        <v>0</v>
      </c>
      <c r="I240" s="84" t="b">
        <v>0</v>
      </c>
      <c r="J240" s="84" t="b">
        <v>0</v>
      </c>
      <c r="K240" s="84" t="b">
        <v>0</v>
      </c>
      <c r="L240" s="84" t="b">
        <v>0</v>
      </c>
    </row>
    <row r="241" spans="1:12" ht="15">
      <c r="A241" s="84" t="s">
        <v>1781</v>
      </c>
      <c r="B241" s="84" t="s">
        <v>1778</v>
      </c>
      <c r="C241" s="84">
        <v>14</v>
      </c>
      <c r="D241" s="118">
        <v>0.01342171955189725</v>
      </c>
      <c r="E241" s="118">
        <v>1.2802747740733618</v>
      </c>
      <c r="F241" s="84" t="s">
        <v>1623</v>
      </c>
      <c r="G241" s="84" t="b">
        <v>0</v>
      </c>
      <c r="H241" s="84" t="b">
        <v>0</v>
      </c>
      <c r="I241" s="84" t="b">
        <v>0</v>
      </c>
      <c r="J241" s="84" t="b">
        <v>0</v>
      </c>
      <c r="K241" s="84" t="b">
        <v>0</v>
      </c>
      <c r="L241" s="84" t="b">
        <v>0</v>
      </c>
    </row>
    <row r="242" spans="1:12" ht="15">
      <c r="A242" s="84" t="s">
        <v>1778</v>
      </c>
      <c r="B242" s="84" t="s">
        <v>1782</v>
      </c>
      <c r="C242" s="84">
        <v>14</v>
      </c>
      <c r="D242" s="118">
        <v>0.01342171955189725</v>
      </c>
      <c r="E242" s="118">
        <v>1.2802747740733618</v>
      </c>
      <c r="F242" s="84" t="s">
        <v>1623</v>
      </c>
      <c r="G242" s="84" t="b">
        <v>0</v>
      </c>
      <c r="H242" s="84" t="b">
        <v>0</v>
      </c>
      <c r="I242" s="84" t="b">
        <v>0</v>
      </c>
      <c r="J242" s="84" t="b">
        <v>0</v>
      </c>
      <c r="K242" s="84" t="b">
        <v>0</v>
      </c>
      <c r="L242" s="84" t="b">
        <v>0</v>
      </c>
    </row>
    <row r="243" spans="1:12" ht="15">
      <c r="A243" s="84" t="s">
        <v>1783</v>
      </c>
      <c r="B243" s="84" t="s">
        <v>1777</v>
      </c>
      <c r="C243" s="84">
        <v>14</v>
      </c>
      <c r="D243" s="118">
        <v>0.01342171955189725</v>
      </c>
      <c r="E243" s="118">
        <v>1.2802747740733618</v>
      </c>
      <c r="F243" s="84" t="s">
        <v>1623</v>
      </c>
      <c r="G243" s="84" t="b">
        <v>0</v>
      </c>
      <c r="H243" s="84" t="b">
        <v>0</v>
      </c>
      <c r="I243" s="84" t="b">
        <v>0</v>
      </c>
      <c r="J243" s="84" t="b">
        <v>0</v>
      </c>
      <c r="K243" s="84" t="b">
        <v>0</v>
      </c>
      <c r="L243" s="84" t="b">
        <v>0</v>
      </c>
    </row>
    <row r="244" spans="1:12" ht="15">
      <c r="A244" s="84" t="s">
        <v>1777</v>
      </c>
      <c r="B244" s="84" t="s">
        <v>1784</v>
      </c>
      <c r="C244" s="84">
        <v>14</v>
      </c>
      <c r="D244" s="118">
        <v>0.01342171955189725</v>
      </c>
      <c r="E244" s="118">
        <v>1.2802747740733618</v>
      </c>
      <c r="F244" s="84" t="s">
        <v>1623</v>
      </c>
      <c r="G244" s="84" t="b">
        <v>0</v>
      </c>
      <c r="H244" s="84" t="b">
        <v>0</v>
      </c>
      <c r="I244" s="84" t="b">
        <v>0</v>
      </c>
      <c r="J244" s="84" t="b">
        <v>0</v>
      </c>
      <c r="K244" s="84" t="b">
        <v>0</v>
      </c>
      <c r="L244" s="84" t="b">
        <v>0</v>
      </c>
    </row>
    <row r="245" spans="1:12" ht="15">
      <c r="A245" s="84" t="s">
        <v>1784</v>
      </c>
      <c r="B245" s="84" t="s">
        <v>1776</v>
      </c>
      <c r="C245" s="84">
        <v>14</v>
      </c>
      <c r="D245" s="118">
        <v>0.01342171955189725</v>
      </c>
      <c r="E245" s="118">
        <v>1.2802747740733618</v>
      </c>
      <c r="F245" s="84" t="s">
        <v>1623</v>
      </c>
      <c r="G245" s="84" t="b">
        <v>0</v>
      </c>
      <c r="H245" s="84" t="b">
        <v>0</v>
      </c>
      <c r="I245" s="84" t="b">
        <v>0</v>
      </c>
      <c r="J245" s="84" t="b">
        <v>0</v>
      </c>
      <c r="K245" s="84" t="b">
        <v>0</v>
      </c>
      <c r="L245" s="84" t="b">
        <v>0</v>
      </c>
    </row>
    <row r="246" spans="1:12" ht="15">
      <c r="A246" s="84" t="s">
        <v>1782</v>
      </c>
      <c r="B246" s="84" t="s">
        <v>1785</v>
      </c>
      <c r="C246" s="84">
        <v>13</v>
      </c>
      <c r="D246" s="118">
        <v>0.013795512189362966</v>
      </c>
      <c r="E246" s="118">
        <v>1.310237997450805</v>
      </c>
      <c r="F246" s="84" t="s">
        <v>1623</v>
      </c>
      <c r="G246" s="84" t="b">
        <v>0</v>
      </c>
      <c r="H246" s="84" t="b">
        <v>0</v>
      </c>
      <c r="I246" s="84" t="b">
        <v>0</v>
      </c>
      <c r="J246" s="84" t="b">
        <v>0</v>
      </c>
      <c r="K246" s="84" t="b">
        <v>0</v>
      </c>
      <c r="L246" s="84" t="b">
        <v>0</v>
      </c>
    </row>
    <row r="247" spans="1:12" ht="15">
      <c r="A247" s="84" t="s">
        <v>1785</v>
      </c>
      <c r="B247" s="84" t="s">
        <v>1783</v>
      </c>
      <c r="C247" s="84">
        <v>13</v>
      </c>
      <c r="D247" s="118">
        <v>0.013795512189362966</v>
      </c>
      <c r="E247" s="118">
        <v>1.310237997450805</v>
      </c>
      <c r="F247" s="84" t="s">
        <v>1623</v>
      </c>
      <c r="G247" s="84" t="b">
        <v>0</v>
      </c>
      <c r="H247" s="84" t="b">
        <v>0</v>
      </c>
      <c r="I247" s="84" t="b">
        <v>0</v>
      </c>
      <c r="J247" s="84" t="b">
        <v>0</v>
      </c>
      <c r="K247" s="84" t="b">
        <v>0</v>
      </c>
      <c r="L247" s="84" t="b">
        <v>0</v>
      </c>
    </row>
    <row r="248" spans="1:12" ht="15">
      <c r="A248" s="84" t="s">
        <v>2281</v>
      </c>
      <c r="B248" s="84" t="s">
        <v>2282</v>
      </c>
      <c r="C248" s="84">
        <v>2</v>
      </c>
      <c r="D248" s="118">
        <v>0.009217567078612862</v>
      </c>
      <c r="E248" s="118">
        <v>2.155336037465062</v>
      </c>
      <c r="F248" s="84" t="s">
        <v>1623</v>
      </c>
      <c r="G248" s="84" t="b">
        <v>0</v>
      </c>
      <c r="H248" s="84" t="b">
        <v>0</v>
      </c>
      <c r="I248" s="84" t="b">
        <v>0</v>
      </c>
      <c r="J248" s="84" t="b">
        <v>0</v>
      </c>
      <c r="K248" s="84" t="b">
        <v>0</v>
      </c>
      <c r="L248" s="84" t="b">
        <v>0</v>
      </c>
    </row>
    <row r="249" spans="1:12" ht="15">
      <c r="A249" s="84" t="s">
        <v>1770</v>
      </c>
      <c r="B249" s="84" t="s">
        <v>1788</v>
      </c>
      <c r="C249" s="84">
        <v>12</v>
      </c>
      <c r="D249" s="118">
        <v>0.0035081287142679413</v>
      </c>
      <c r="E249" s="118">
        <v>1.1863104242373672</v>
      </c>
      <c r="F249" s="84" t="s">
        <v>1624</v>
      </c>
      <c r="G249" s="84" t="b">
        <v>0</v>
      </c>
      <c r="H249" s="84" t="b">
        <v>0</v>
      </c>
      <c r="I249" s="84" t="b">
        <v>0</v>
      </c>
      <c r="J249" s="84" t="b">
        <v>0</v>
      </c>
      <c r="K249" s="84" t="b">
        <v>0</v>
      </c>
      <c r="L249" s="84" t="b">
        <v>0</v>
      </c>
    </row>
    <row r="250" spans="1:12" ht="15">
      <c r="A250" s="84" t="s">
        <v>1788</v>
      </c>
      <c r="B250" s="84" t="s">
        <v>1789</v>
      </c>
      <c r="C250" s="84">
        <v>12</v>
      </c>
      <c r="D250" s="118">
        <v>0.0035081287142679413</v>
      </c>
      <c r="E250" s="118">
        <v>1.2532572138679805</v>
      </c>
      <c r="F250" s="84" t="s">
        <v>1624</v>
      </c>
      <c r="G250" s="84" t="b">
        <v>0</v>
      </c>
      <c r="H250" s="84" t="b">
        <v>0</v>
      </c>
      <c r="I250" s="84" t="b">
        <v>0</v>
      </c>
      <c r="J250" s="84" t="b">
        <v>0</v>
      </c>
      <c r="K250" s="84" t="b">
        <v>0</v>
      </c>
      <c r="L250" s="84" t="b">
        <v>0</v>
      </c>
    </row>
    <row r="251" spans="1:12" ht="15">
      <c r="A251" s="84" t="s">
        <v>1789</v>
      </c>
      <c r="B251" s="84" t="s">
        <v>1790</v>
      </c>
      <c r="C251" s="84">
        <v>12</v>
      </c>
      <c r="D251" s="118">
        <v>0.0035081287142679413</v>
      </c>
      <c r="E251" s="118">
        <v>1.2532572138679805</v>
      </c>
      <c r="F251" s="84" t="s">
        <v>1624</v>
      </c>
      <c r="G251" s="84" t="b">
        <v>0</v>
      </c>
      <c r="H251" s="84" t="b">
        <v>0</v>
      </c>
      <c r="I251" s="84" t="b">
        <v>0</v>
      </c>
      <c r="J251" s="84" t="b">
        <v>0</v>
      </c>
      <c r="K251" s="84" t="b">
        <v>0</v>
      </c>
      <c r="L251" s="84" t="b">
        <v>0</v>
      </c>
    </row>
    <row r="252" spans="1:12" ht="15">
      <c r="A252" s="84" t="s">
        <v>1790</v>
      </c>
      <c r="B252" s="84" t="s">
        <v>1791</v>
      </c>
      <c r="C252" s="84">
        <v>12</v>
      </c>
      <c r="D252" s="118">
        <v>0.0035081287142679413</v>
      </c>
      <c r="E252" s="118">
        <v>1.2532572138679805</v>
      </c>
      <c r="F252" s="84" t="s">
        <v>1624</v>
      </c>
      <c r="G252" s="84" t="b">
        <v>0</v>
      </c>
      <c r="H252" s="84" t="b">
        <v>0</v>
      </c>
      <c r="I252" s="84" t="b">
        <v>0</v>
      </c>
      <c r="J252" s="84" t="b">
        <v>0</v>
      </c>
      <c r="K252" s="84" t="b">
        <v>0</v>
      </c>
      <c r="L252" s="84" t="b">
        <v>0</v>
      </c>
    </row>
    <row r="253" spans="1:12" ht="15">
      <c r="A253" s="84" t="s">
        <v>1791</v>
      </c>
      <c r="B253" s="84" t="s">
        <v>1792</v>
      </c>
      <c r="C253" s="84">
        <v>12</v>
      </c>
      <c r="D253" s="118">
        <v>0.0035081287142679413</v>
      </c>
      <c r="E253" s="118">
        <v>1.2532572138679805</v>
      </c>
      <c r="F253" s="84" t="s">
        <v>1624</v>
      </c>
      <c r="G253" s="84" t="b">
        <v>0</v>
      </c>
      <c r="H253" s="84" t="b">
        <v>0</v>
      </c>
      <c r="I253" s="84" t="b">
        <v>0</v>
      </c>
      <c r="J253" s="84" t="b">
        <v>0</v>
      </c>
      <c r="K253" s="84" t="b">
        <v>0</v>
      </c>
      <c r="L253" s="84" t="b">
        <v>0</v>
      </c>
    </row>
    <row r="254" spans="1:12" ht="15">
      <c r="A254" s="84" t="s">
        <v>1792</v>
      </c>
      <c r="B254" s="84" t="s">
        <v>1793</v>
      </c>
      <c r="C254" s="84">
        <v>12</v>
      </c>
      <c r="D254" s="118">
        <v>0.0035081287142679413</v>
      </c>
      <c r="E254" s="118">
        <v>1.2532572138679805</v>
      </c>
      <c r="F254" s="84" t="s">
        <v>1624</v>
      </c>
      <c r="G254" s="84" t="b">
        <v>0</v>
      </c>
      <c r="H254" s="84" t="b">
        <v>0</v>
      </c>
      <c r="I254" s="84" t="b">
        <v>0</v>
      </c>
      <c r="J254" s="84" t="b">
        <v>0</v>
      </c>
      <c r="K254" s="84" t="b">
        <v>0</v>
      </c>
      <c r="L254" s="84" t="b">
        <v>0</v>
      </c>
    </row>
    <row r="255" spans="1:12" ht="15">
      <c r="A255" s="84" t="s">
        <v>1793</v>
      </c>
      <c r="B255" s="84" t="s">
        <v>1794</v>
      </c>
      <c r="C255" s="84">
        <v>12</v>
      </c>
      <c r="D255" s="118">
        <v>0.0035081287142679413</v>
      </c>
      <c r="E255" s="118">
        <v>1.2532572138679805</v>
      </c>
      <c r="F255" s="84" t="s">
        <v>1624</v>
      </c>
      <c r="G255" s="84" t="b">
        <v>0</v>
      </c>
      <c r="H255" s="84" t="b">
        <v>0</v>
      </c>
      <c r="I255" s="84" t="b">
        <v>0</v>
      </c>
      <c r="J255" s="84" t="b">
        <v>0</v>
      </c>
      <c r="K255" s="84" t="b">
        <v>0</v>
      </c>
      <c r="L255" s="84" t="b">
        <v>0</v>
      </c>
    </row>
    <row r="256" spans="1:12" ht="15">
      <c r="A256" s="84" t="s">
        <v>1794</v>
      </c>
      <c r="B256" s="84" t="s">
        <v>2154</v>
      </c>
      <c r="C256" s="84">
        <v>12</v>
      </c>
      <c r="D256" s="118">
        <v>0.0035081287142679413</v>
      </c>
      <c r="E256" s="118">
        <v>1.2532572138679805</v>
      </c>
      <c r="F256" s="84" t="s">
        <v>1624</v>
      </c>
      <c r="G256" s="84" t="b">
        <v>0</v>
      </c>
      <c r="H256" s="84" t="b">
        <v>0</v>
      </c>
      <c r="I256" s="84" t="b">
        <v>0</v>
      </c>
      <c r="J256" s="84" t="b">
        <v>0</v>
      </c>
      <c r="K256" s="84" t="b">
        <v>0</v>
      </c>
      <c r="L256" s="84" t="b">
        <v>0</v>
      </c>
    </row>
    <row r="257" spans="1:12" ht="15">
      <c r="A257" s="84" t="s">
        <v>2154</v>
      </c>
      <c r="B257" s="84" t="s">
        <v>2155</v>
      </c>
      <c r="C257" s="84">
        <v>12</v>
      </c>
      <c r="D257" s="118">
        <v>0.0035081287142679413</v>
      </c>
      <c r="E257" s="118">
        <v>1.2532572138679805</v>
      </c>
      <c r="F257" s="84" t="s">
        <v>1624</v>
      </c>
      <c r="G257" s="84" t="b">
        <v>0</v>
      </c>
      <c r="H257" s="84" t="b">
        <v>0</v>
      </c>
      <c r="I257" s="84" t="b">
        <v>0</v>
      </c>
      <c r="J257" s="84" t="b">
        <v>0</v>
      </c>
      <c r="K257" s="84" t="b">
        <v>1</v>
      </c>
      <c r="L257" s="84" t="b">
        <v>0</v>
      </c>
    </row>
    <row r="258" spans="1:12" ht="15">
      <c r="A258" s="84" t="s">
        <v>2155</v>
      </c>
      <c r="B258" s="84" t="s">
        <v>1812</v>
      </c>
      <c r="C258" s="84">
        <v>12</v>
      </c>
      <c r="D258" s="118">
        <v>0.0035081287142679413</v>
      </c>
      <c r="E258" s="118">
        <v>1.2532572138679805</v>
      </c>
      <c r="F258" s="84" t="s">
        <v>1624</v>
      </c>
      <c r="G258" s="84" t="b">
        <v>0</v>
      </c>
      <c r="H258" s="84" t="b">
        <v>1</v>
      </c>
      <c r="I258" s="84" t="b">
        <v>0</v>
      </c>
      <c r="J258" s="84" t="b">
        <v>0</v>
      </c>
      <c r="K258" s="84" t="b">
        <v>0</v>
      </c>
      <c r="L258" s="84" t="b">
        <v>0</v>
      </c>
    </row>
    <row r="259" spans="1:12" ht="15">
      <c r="A259" s="84" t="s">
        <v>1812</v>
      </c>
      <c r="B259" s="84" t="s">
        <v>1787</v>
      </c>
      <c r="C259" s="84">
        <v>12</v>
      </c>
      <c r="D259" s="118">
        <v>0.0035081287142679413</v>
      </c>
      <c r="E259" s="118">
        <v>1.1863104242373672</v>
      </c>
      <c r="F259" s="84" t="s">
        <v>1624</v>
      </c>
      <c r="G259" s="84" t="b">
        <v>0</v>
      </c>
      <c r="H259" s="84" t="b">
        <v>0</v>
      </c>
      <c r="I259" s="84" t="b">
        <v>0</v>
      </c>
      <c r="J259" s="84" t="b">
        <v>1</v>
      </c>
      <c r="K259" s="84" t="b">
        <v>0</v>
      </c>
      <c r="L259" s="84" t="b">
        <v>0</v>
      </c>
    </row>
    <row r="260" spans="1:12" ht="15">
      <c r="A260" s="84" t="s">
        <v>1787</v>
      </c>
      <c r="B260" s="84" t="s">
        <v>2152</v>
      </c>
      <c r="C260" s="84">
        <v>12</v>
      </c>
      <c r="D260" s="118">
        <v>0.0035081287142679413</v>
      </c>
      <c r="E260" s="118">
        <v>1.156347200859924</v>
      </c>
      <c r="F260" s="84" t="s">
        <v>1624</v>
      </c>
      <c r="G260" s="84" t="b">
        <v>1</v>
      </c>
      <c r="H260" s="84" t="b">
        <v>0</v>
      </c>
      <c r="I260" s="84" t="b">
        <v>0</v>
      </c>
      <c r="J260" s="84" t="b">
        <v>0</v>
      </c>
      <c r="K260" s="84" t="b">
        <v>0</v>
      </c>
      <c r="L260" s="84" t="b">
        <v>0</v>
      </c>
    </row>
    <row r="261" spans="1:12" ht="15">
      <c r="A261" s="84" t="s">
        <v>2152</v>
      </c>
      <c r="B261" s="84" t="s">
        <v>1718</v>
      </c>
      <c r="C261" s="84">
        <v>12</v>
      </c>
      <c r="D261" s="118">
        <v>0.0035081287142679413</v>
      </c>
      <c r="E261" s="118">
        <v>1.2184951076087687</v>
      </c>
      <c r="F261" s="84" t="s">
        <v>1624</v>
      </c>
      <c r="G261" s="84" t="b">
        <v>0</v>
      </c>
      <c r="H261" s="84" t="b">
        <v>0</v>
      </c>
      <c r="I261" s="84" t="b">
        <v>0</v>
      </c>
      <c r="J261" s="84" t="b">
        <v>0</v>
      </c>
      <c r="K261" s="84" t="b">
        <v>0</v>
      </c>
      <c r="L261" s="84" t="b">
        <v>0</v>
      </c>
    </row>
    <row r="262" spans="1:12" ht="15">
      <c r="A262" s="84" t="s">
        <v>1718</v>
      </c>
      <c r="B262" s="84" t="s">
        <v>1752</v>
      </c>
      <c r="C262" s="84">
        <v>12</v>
      </c>
      <c r="D262" s="118">
        <v>0.0035081287142679413</v>
      </c>
      <c r="E262" s="118">
        <v>1.2184951076087687</v>
      </c>
      <c r="F262" s="84" t="s">
        <v>1624</v>
      </c>
      <c r="G262" s="84" t="b">
        <v>0</v>
      </c>
      <c r="H262" s="84" t="b">
        <v>0</v>
      </c>
      <c r="I262" s="84" t="b">
        <v>0</v>
      </c>
      <c r="J262" s="84" t="b">
        <v>0</v>
      </c>
      <c r="K262" s="84" t="b">
        <v>0</v>
      </c>
      <c r="L262" s="84" t="b">
        <v>0</v>
      </c>
    </row>
    <row r="263" spans="1:12" ht="15">
      <c r="A263" s="84" t="s">
        <v>1752</v>
      </c>
      <c r="B263" s="84" t="s">
        <v>2153</v>
      </c>
      <c r="C263" s="84">
        <v>9</v>
      </c>
      <c r="D263" s="118">
        <v>0.007541352559607941</v>
      </c>
      <c r="E263" s="118">
        <v>1.2910457747573802</v>
      </c>
      <c r="F263" s="84" t="s">
        <v>1624</v>
      </c>
      <c r="G263" s="84" t="b">
        <v>0</v>
      </c>
      <c r="H263" s="84" t="b">
        <v>0</v>
      </c>
      <c r="I263" s="84" t="b">
        <v>0</v>
      </c>
      <c r="J263" s="84" t="b">
        <v>0</v>
      </c>
      <c r="K263" s="84" t="b">
        <v>0</v>
      </c>
      <c r="L263" s="84" t="b">
        <v>0</v>
      </c>
    </row>
    <row r="264" spans="1:12" ht="15">
      <c r="A264" s="84" t="s">
        <v>284</v>
      </c>
      <c r="B264" s="84" t="s">
        <v>1770</v>
      </c>
      <c r="C264" s="84">
        <v>8</v>
      </c>
      <c r="D264" s="118">
        <v>0.008490412181180592</v>
      </c>
      <c r="E264" s="118">
        <v>1.2532572138679805</v>
      </c>
      <c r="F264" s="84" t="s">
        <v>1624</v>
      </c>
      <c r="G264" s="84" t="b">
        <v>0</v>
      </c>
      <c r="H264" s="84" t="b">
        <v>0</v>
      </c>
      <c r="I264" s="84" t="b">
        <v>0</v>
      </c>
      <c r="J264" s="84" t="b">
        <v>0</v>
      </c>
      <c r="K264" s="84" t="b">
        <v>0</v>
      </c>
      <c r="L264" s="84" t="b">
        <v>0</v>
      </c>
    </row>
    <row r="265" spans="1:12" ht="15">
      <c r="A265" s="84" t="s">
        <v>275</v>
      </c>
      <c r="B265" s="84" t="s">
        <v>1770</v>
      </c>
      <c r="C265" s="84">
        <v>2</v>
      </c>
      <c r="D265" s="118">
        <v>0.007380768908421456</v>
      </c>
      <c r="E265" s="118">
        <v>1.0771659548122994</v>
      </c>
      <c r="F265" s="84" t="s">
        <v>1624</v>
      </c>
      <c r="G265" s="84" t="b">
        <v>0</v>
      </c>
      <c r="H265" s="84" t="b">
        <v>0</v>
      </c>
      <c r="I265" s="84" t="b">
        <v>0</v>
      </c>
      <c r="J265" s="84" t="b">
        <v>0</v>
      </c>
      <c r="K265" s="84" t="b">
        <v>0</v>
      </c>
      <c r="L265" s="84" t="b">
        <v>0</v>
      </c>
    </row>
    <row r="266" spans="1:12" ht="15">
      <c r="A266" s="84" t="s">
        <v>1752</v>
      </c>
      <c r="B266" s="84" t="s">
        <v>2213</v>
      </c>
      <c r="C266" s="84">
        <v>2</v>
      </c>
      <c r="D266" s="118">
        <v>0.007380768908421456</v>
      </c>
      <c r="E266" s="118">
        <v>1.2910457747573802</v>
      </c>
      <c r="F266" s="84" t="s">
        <v>1624</v>
      </c>
      <c r="G266" s="84" t="b">
        <v>0</v>
      </c>
      <c r="H266" s="84" t="b">
        <v>0</v>
      </c>
      <c r="I266" s="84" t="b">
        <v>0</v>
      </c>
      <c r="J266" s="84" t="b">
        <v>0</v>
      </c>
      <c r="K266" s="84" t="b">
        <v>0</v>
      </c>
      <c r="L266" s="84" t="b">
        <v>0</v>
      </c>
    </row>
    <row r="267" spans="1:12" ht="15">
      <c r="A267" s="84" t="s">
        <v>1787</v>
      </c>
      <c r="B267" s="84" t="s">
        <v>2166</v>
      </c>
      <c r="C267" s="84">
        <v>2</v>
      </c>
      <c r="D267" s="118">
        <v>0.007380768908421456</v>
      </c>
      <c r="E267" s="118">
        <v>1.156347200859924</v>
      </c>
      <c r="F267" s="84" t="s">
        <v>1624</v>
      </c>
      <c r="G267" s="84" t="b">
        <v>1</v>
      </c>
      <c r="H267" s="84" t="b">
        <v>0</v>
      </c>
      <c r="I267" s="84" t="b">
        <v>0</v>
      </c>
      <c r="J267" s="84" t="b">
        <v>0</v>
      </c>
      <c r="K267" s="84" t="b">
        <v>0</v>
      </c>
      <c r="L267" s="84" t="b">
        <v>0</v>
      </c>
    </row>
    <row r="268" spans="1:12" ht="15">
      <c r="A268" s="84" t="s">
        <v>2166</v>
      </c>
      <c r="B268" s="84" t="s">
        <v>2214</v>
      </c>
      <c r="C268" s="84">
        <v>2</v>
      </c>
      <c r="D268" s="118">
        <v>0.007380768908421456</v>
      </c>
      <c r="E268" s="118">
        <v>2.031408464251624</v>
      </c>
      <c r="F268" s="84" t="s">
        <v>1624</v>
      </c>
      <c r="G268" s="84" t="b">
        <v>0</v>
      </c>
      <c r="H268" s="84" t="b">
        <v>0</v>
      </c>
      <c r="I268" s="84" t="b">
        <v>0</v>
      </c>
      <c r="J268" s="84" t="b">
        <v>0</v>
      </c>
      <c r="K268" s="84" t="b">
        <v>0</v>
      </c>
      <c r="L268" s="84" t="b">
        <v>0</v>
      </c>
    </row>
    <row r="269" spans="1:12" ht="15">
      <c r="A269" s="84" t="s">
        <v>2214</v>
      </c>
      <c r="B269" s="84" t="s">
        <v>2161</v>
      </c>
      <c r="C269" s="84">
        <v>2</v>
      </c>
      <c r="D269" s="118">
        <v>0.007380768908421456</v>
      </c>
      <c r="E269" s="118">
        <v>1.855317205195943</v>
      </c>
      <c r="F269" s="84" t="s">
        <v>1624</v>
      </c>
      <c r="G269" s="84" t="b">
        <v>0</v>
      </c>
      <c r="H269" s="84" t="b">
        <v>0</v>
      </c>
      <c r="I269" s="84" t="b">
        <v>0</v>
      </c>
      <c r="J269" s="84" t="b">
        <v>0</v>
      </c>
      <c r="K269" s="84" t="b">
        <v>0</v>
      </c>
      <c r="L269" s="84" t="b">
        <v>0</v>
      </c>
    </row>
    <row r="270" spans="1:12" ht="15">
      <c r="A270" s="84" t="s">
        <v>2161</v>
      </c>
      <c r="B270" s="84" t="s">
        <v>1770</v>
      </c>
      <c r="C270" s="84">
        <v>2</v>
      </c>
      <c r="D270" s="118">
        <v>0.007380768908421456</v>
      </c>
      <c r="E270" s="118">
        <v>1.0771659548122994</v>
      </c>
      <c r="F270" s="84" t="s">
        <v>1624</v>
      </c>
      <c r="G270" s="84" t="b">
        <v>0</v>
      </c>
      <c r="H270" s="84" t="b">
        <v>0</v>
      </c>
      <c r="I270" s="84" t="b">
        <v>0</v>
      </c>
      <c r="J270" s="84" t="b">
        <v>0</v>
      </c>
      <c r="K270" s="84" t="b">
        <v>0</v>
      </c>
      <c r="L270" s="84" t="b">
        <v>0</v>
      </c>
    </row>
    <row r="271" spans="1:12" ht="15">
      <c r="A271" s="84" t="s">
        <v>1770</v>
      </c>
      <c r="B271" s="84" t="s">
        <v>2215</v>
      </c>
      <c r="C271" s="84">
        <v>2</v>
      </c>
      <c r="D271" s="118">
        <v>0.007380768908421456</v>
      </c>
      <c r="E271" s="118">
        <v>1.1863104242373672</v>
      </c>
      <c r="F271" s="84" t="s">
        <v>1624</v>
      </c>
      <c r="G271" s="84" t="b">
        <v>0</v>
      </c>
      <c r="H271" s="84" t="b">
        <v>0</v>
      </c>
      <c r="I271" s="84" t="b">
        <v>0</v>
      </c>
      <c r="J271" s="84" t="b">
        <v>0</v>
      </c>
      <c r="K271" s="84" t="b">
        <v>0</v>
      </c>
      <c r="L271" s="84" t="b">
        <v>0</v>
      </c>
    </row>
    <row r="272" spans="1:12" ht="15">
      <c r="A272" s="84" t="s">
        <v>2215</v>
      </c>
      <c r="B272" s="84" t="s">
        <v>1815</v>
      </c>
      <c r="C272" s="84">
        <v>2</v>
      </c>
      <c r="D272" s="118">
        <v>0.007380768908421456</v>
      </c>
      <c r="E272" s="118">
        <v>2.031408464251624</v>
      </c>
      <c r="F272" s="84" t="s">
        <v>1624</v>
      </c>
      <c r="G272" s="84" t="b">
        <v>0</v>
      </c>
      <c r="H272" s="84" t="b">
        <v>0</v>
      </c>
      <c r="I272" s="84" t="b">
        <v>0</v>
      </c>
      <c r="J272" s="84" t="b">
        <v>0</v>
      </c>
      <c r="K272" s="84" t="b">
        <v>0</v>
      </c>
      <c r="L272" s="84" t="b">
        <v>0</v>
      </c>
    </row>
    <row r="273" spans="1:12" ht="15">
      <c r="A273" s="84" t="s">
        <v>1815</v>
      </c>
      <c r="B273" s="84" t="s">
        <v>1816</v>
      </c>
      <c r="C273" s="84">
        <v>2</v>
      </c>
      <c r="D273" s="118">
        <v>0.007380768908421456</v>
      </c>
      <c r="E273" s="118">
        <v>1.855317205195943</v>
      </c>
      <c r="F273" s="84" t="s">
        <v>1624</v>
      </c>
      <c r="G273" s="84" t="b">
        <v>0</v>
      </c>
      <c r="H273" s="84" t="b">
        <v>0</v>
      </c>
      <c r="I273" s="84" t="b">
        <v>0</v>
      </c>
      <c r="J273" s="84" t="b">
        <v>0</v>
      </c>
      <c r="K273" s="84" t="b">
        <v>0</v>
      </c>
      <c r="L273" s="84" t="b">
        <v>0</v>
      </c>
    </row>
    <row r="274" spans="1:12" ht="15">
      <c r="A274" s="84" t="s">
        <v>1770</v>
      </c>
      <c r="B274" s="84" t="s">
        <v>1796</v>
      </c>
      <c r="C274" s="84">
        <v>3</v>
      </c>
      <c r="D274" s="118">
        <v>0.008518550223293177</v>
      </c>
      <c r="E274" s="118">
        <v>1</v>
      </c>
      <c r="F274" s="84" t="s">
        <v>1625</v>
      </c>
      <c r="G274" s="84" t="b">
        <v>0</v>
      </c>
      <c r="H274" s="84" t="b">
        <v>0</v>
      </c>
      <c r="I274" s="84" t="b">
        <v>0</v>
      </c>
      <c r="J274" s="84" t="b">
        <v>0</v>
      </c>
      <c r="K274" s="84" t="b">
        <v>0</v>
      </c>
      <c r="L274" s="84" t="b">
        <v>0</v>
      </c>
    </row>
    <row r="275" spans="1:12" ht="15">
      <c r="A275" s="84" t="s">
        <v>1796</v>
      </c>
      <c r="B275" s="84" t="s">
        <v>1797</v>
      </c>
      <c r="C275" s="84">
        <v>3</v>
      </c>
      <c r="D275" s="118">
        <v>0.008518550223293177</v>
      </c>
      <c r="E275" s="118">
        <v>1.1249387366083</v>
      </c>
      <c r="F275" s="84" t="s">
        <v>1625</v>
      </c>
      <c r="G275" s="84" t="b">
        <v>0</v>
      </c>
      <c r="H275" s="84" t="b">
        <v>0</v>
      </c>
      <c r="I275" s="84" t="b">
        <v>0</v>
      </c>
      <c r="J275" s="84" t="b">
        <v>0</v>
      </c>
      <c r="K275" s="84" t="b">
        <v>0</v>
      </c>
      <c r="L275" s="84" t="b">
        <v>0</v>
      </c>
    </row>
    <row r="276" spans="1:12" ht="15">
      <c r="A276" s="84" t="s">
        <v>1797</v>
      </c>
      <c r="B276" s="84" t="s">
        <v>1798</v>
      </c>
      <c r="C276" s="84">
        <v>3</v>
      </c>
      <c r="D276" s="118">
        <v>0.008518550223293177</v>
      </c>
      <c r="E276" s="118">
        <v>1.1249387366083</v>
      </c>
      <c r="F276" s="84" t="s">
        <v>1625</v>
      </c>
      <c r="G276" s="84" t="b">
        <v>0</v>
      </c>
      <c r="H276" s="84" t="b">
        <v>0</v>
      </c>
      <c r="I276" s="84" t="b">
        <v>0</v>
      </c>
      <c r="J276" s="84" t="b">
        <v>0</v>
      </c>
      <c r="K276" s="84" t="b">
        <v>0</v>
      </c>
      <c r="L276" s="84" t="b">
        <v>0</v>
      </c>
    </row>
    <row r="277" spans="1:12" ht="15">
      <c r="A277" s="84" t="s">
        <v>1798</v>
      </c>
      <c r="B277" s="84" t="s">
        <v>305</v>
      </c>
      <c r="C277" s="84">
        <v>3</v>
      </c>
      <c r="D277" s="118">
        <v>0.008518550223293177</v>
      </c>
      <c r="E277" s="118">
        <v>1.1249387366083</v>
      </c>
      <c r="F277" s="84" t="s">
        <v>1625</v>
      </c>
      <c r="G277" s="84" t="b">
        <v>0</v>
      </c>
      <c r="H277" s="84" t="b">
        <v>0</v>
      </c>
      <c r="I277" s="84" t="b">
        <v>0</v>
      </c>
      <c r="J277" s="84" t="b">
        <v>0</v>
      </c>
      <c r="K277" s="84" t="b">
        <v>0</v>
      </c>
      <c r="L277" s="84" t="b">
        <v>0</v>
      </c>
    </row>
    <row r="278" spans="1:12" ht="15">
      <c r="A278" s="84" t="s">
        <v>305</v>
      </c>
      <c r="B278" s="84" t="s">
        <v>304</v>
      </c>
      <c r="C278" s="84">
        <v>3</v>
      </c>
      <c r="D278" s="118">
        <v>0.008518550223293177</v>
      </c>
      <c r="E278" s="118">
        <v>1.1249387366083</v>
      </c>
      <c r="F278" s="84" t="s">
        <v>1625</v>
      </c>
      <c r="G278" s="84" t="b">
        <v>0</v>
      </c>
      <c r="H278" s="84" t="b">
        <v>0</v>
      </c>
      <c r="I278" s="84" t="b">
        <v>0</v>
      </c>
      <c r="J278" s="84" t="b">
        <v>0</v>
      </c>
      <c r="K278" s="84" t="b">
        <v>0</v>
      </c>
      <c r="L278" s="84" t="b">
        <v>0</v>
      </c>
    </row>
    <row r="279" spans="1:12" ht="15">
      <c r="A279" s="84" t="s">
        <v>304</v>
      </c>
      <c r="B279" s="84" t="s">
        <v>303</v>
      </c>
      <c r="C279" s="84">
        <v>3</v>
      </c>
      <c r="D279" s="118">
        <v>0.008518550223293177</v>
      </c>
      <c r="E279" s="118">
        <v>1.1249387366083</v>
      </c>
      <c r="F279" s="84" t="s">
        <v>1625</v>
      </c>
      <c r="G279" s="84" t="b">
        <v>0</v>
      </c>
      <c r="H279" s="84" t="b">
        <v>0</v>
      </c>
      <c r="I279" s="84" t="b">
        <v>0</v>
      </c>
      <c r="J279" s="84" t="b">
        <v>0</v>
      </c>
      <c r="K279" s="84" t="b">
        <v>0</v>
      </c>
      <c r="L279" s="84" t="b">
        <v>0</v>
      </c>
    </row>
    <row r="280" spans="1:12" ht="15">
      <c r="A280" s="84" t="s">
        <v>303</v>
      </c>
      <c r="B280" s="84" t="s">
        <v>302</v>
      </c>
      <c r="C280" s="84">
        <v>3</v>
      </c>
      <c r="D280" s="118">
        <v>0.008518550223293177</v>
      </c>
      <c r="E280" s="118">
        <v>1.1249387366083</v>
      </c>
      <c r="F280" s="84" t="s">
        <v>1625</v>
      </c>
      <c r="G280" s="84" t="b">
        <v>0</v>
      </c>
      <c r="H280" s="84" t="b">
        <v>0</v>
      </c>
      <c r="I280" s="84" t="b">
        <v>0</v>
      </c>
      <c r="J280" s="84" t="b">
        <v>0</v>
      </c>
      <c r="K280" s="84" t="b">
        <v>0</v>
      </c>
      <c r="L280" s="84" t="b">
        <v>0</v>
      </c>
    </row>
    <row r="281" spans="1:12" ht="15">
      <c r="A281" s="84" t="s">
        <v>302</v>
      </c>
      <c r="B281" s="84" t="s">
        <v>301</v>
      </c>
      <c r="C281" s="84">
        <v>3</v>
      </c>
      <c r="D281" s="118">
        <v>0.008518550223293177</v>
      </c>
      <c r="E281" s="118">
        <v>1.1249387366083</v>
      </c>
      <c r="F281" s="84" t="s">
        <v>1625</v>
      </c>
      <c r="G281" s="84" t="b">
        <v>0</v>
      </c>
      <c r="H281" s="84" t="b">
        <v>0</v>
      </c>
      <c r="I281" s="84" t="b">
        <v>0</v>
      </c>
      <c r="J281" s="84" t="b">
        <v>0</v>
      </c>
      <c r="K281" s="84" t="b">
        <v>0</v>
      </c>
      <c r="L281" s="84" t="b">
        <v>0</v>
      </c>
    </row>
    <row r="282" spans="1:12" ht="15">
      <c r="A282" s="84" t="s">
        <v>301</v>
      </c>
      <c r="B282" s="84" t="s">
        <v>227</v>
      </c>
      <c r="C282" s="84">
        <v>3</v>
      </c>
      <c r="D282" s="118">
        <v>0.008518550223293177</v>
      </c>
      <c r="E282" s="118">
        <v>1.1249387366083</v>
      </c>
      <c r="F282" s="84" t="s">
        <v>1625</v>
      </c>
      <c r="G282" s="84" t="b">
        <v>0</v>
      </c>
      <c r="H282" s="84" t="b">
        <v>0</v>
      </c>
      <c r="I282" s="84" t="b">
        <v>0</v>
      </c>
      <c r="J282" s="84" t="b">
        <v>0</v>
      </c>
      <c r="K282" s="84" t="b">
        <v>0</v>
      </c>
      <c r="L282" s="84" t="b">
        <v>0</v>
      </c>
    </row>
    <row r="283" spans="1:12" ht="15">
      <c r="A283" s="84" t="s">
        <v>228</v>
      </c>
      <c r="B283" s="84" t="s">
        <v>1770</v>
      </c>
      <c r="C283" s="84">
        <v>2</v>
      </c>
      <c r="D283" s="118">
        <v>0.013683181621090055</v>
      </c>
      <c r="E283" s="118">
        <v>1.1249387366083</v>
      </c>
      <c r="F283" s="84" t="s">
        <v>1625</v>
      </c>
      <c r="G283" s="84" t="b">
        <v>0</v>
      </c>
      <c r="H283" s="84" t="b">
        <v>0</v>
      </c>
      <c r="I283" s="84" t="b">
        <v>0</v>
      </c>
      <c r="J283" s="84" t="b">
        <v>0</v>
      </c>
      <c r="K283" s="84" t="b">
        <v>0</v>
      </c>
      <c r="L283" s="84" t="b">
        <v>0</v>
      </c>
    </row>
    <row r="284" spans="1:12" ht="15">
      <c r="A284" s="84" t="s">
        <v>227</v>
      </c>
      <c r="B284" s="84" t="s">
        <v>1958</v>
      </c>
      <c r="C284" s="84">
        <v>2</v>
      </c>
      <c r="D284" s="118">
        <v>0.013683181621090055</v>
      </c>
      <c r="E284" s="118">
        <v>1.301029995663981</v>
      </c>
      <c r="F284" s="84" t="s">
        <v>1625</v>
      </c>
      <c r="G284" s="84" t="b">
        <v>0</v>
      </c>
      <c r="H284" s="84" t="b">
        <v>0</v>
      </c>
      <c r="I284" s="84" t="b">
        <v>0</v>
      </c>
      <c r="J284" s="84" t="b">
        <v>0</v>
      </c>
      <c r="K284" s="84" t="b">
        <v>0</v>
      </c>
      <c r="L284" s="84" t="b">
        <v>0</v>
      </c>
    </row>
    <row r="285" spans="1:12" ht="15">
      <c r="A285" s="84" t="s">
        <v>1801</v>
      </c>
      <c r="B285" s="84" t="s">
        <v>1802</v>
      </c>
      <c r="C285" s="84">
        <v>10</v>
      </c>
      <c r="D285" s="118">
        <v>0.009673932827295013</v>
      </c>
      <c r="E285" s="118">
        <v>1.290034611362518</v>
      </c>
      <c r="F285" s="84" t="s">
        <v>1626</v>
      </c>
      <c r="G285" s="84" t="b">
        <v>0</v>
      </c>
      <c r="H285" s="84" t="b">
        <v>0</v>
      </c>
      <c r="I285" s="84" t="b">
        <v>0</v>
      </c>
      <c r="J285" s="84" t="b">
        <v>1</v>
      </c>
      <c r="K285" s="84" t="b">
        <v>0</v>
      </c>
      <c r="L285" s="84" t="b">
        <v>0</v>
      </c>
    </row>
    <row r="286" spans="1:12" ht="15">
      <c r="A286" s="84" t="s">
        <v>1802</v>
      </c>
      <c r="B286" s="84" t="s">
        <v>1803</v>
      </c>
      <c r="C286" s="84">
        <v>10</v>
      </c>
      <c r="D286" s="118">
        <v>0.009673932827295013</v>
      </c>
      <c r="E286" s="118">
        <v>1.290034611362518</v>
      </c>
      <c r="F286" s="84" t="s">
        <v>1626</v>
      </c>
      <c r="G286" s="84" t="b">
        <v>1</v>
      </c>
      <c r="H286" s="84" t="b">
        <v>0</v>
      </c>
      <c r="I286" s="84" t="b">
        <v>0</v>
      </c>
      <c r="J286" s="84" t="b">
        <v>0</v>
      </c>
      <c r="K286" s="84" t="b">
        <v>0</v>
      </c>
      <c r="L286" s="84" t="b">
        <v>0</v>
      </c>
    </row>
    <row r="287" spans="1:12" ht="15">
      <c r="A287" s="84" t="s">
        <v>1803</v>
      </c>
      <c r="B287" s="84" t="s">
        <v>1798</v>
      </c>
      <c r="C287" s="84">
        <v>10</v>
      </c>
      <c r="D287" s="118">
        <v>0.009673932827295013</v>
      </c>
      <c r="E287" s="118">
        <v>1.290034611362518</v>
      </c>
      <c r="F287" s="84" t="s">
        <v>1626</v>
      </c>
      <c r="G287" s="84" t="b">
        <v>0</v>
      </c>
      <c r="H287" s="84" t="b">
        <v>0</v>
      </c>
      <c r="I287" s="84" t="b">
        <v>0</v>
      </c>
      <c r="J287" s="84" t="b">
        <v>0</v>
      </c>
      <c r="K287" s="84" t="b">
        <v>0</v>
      </c>
      <c r="L287" s="84" t="b">
        <v>0</v>
      </c>
    </row>
    <row r="288" spans="1:12" ht="15">
      <c r="A288" s="84" t="s">
        <v>1798</v>
      </c>
      <c r="B288" s="84" t="s">
        <v>1804</v>
      </c>
      <c r="C288" s="84">
        <v>10</v>
      </c>
      <c r="D288" s="118">
        <v>0.009673932827295013</v>
      </c>
      <c r="E288" s="118">
        <v>1.290034611362518</v>
      </c>
      <c r="F288" s="84" t="s">
        <v>1626</v>
      </c>
      <c r="G288" s="84" t="b">
        <v>0</v>
      </c>
      <c r="H288" s="84" t="b">
        <v>0</v>
      </c>
      <c r="I288" s="84" t="b">
        <v>0</v>
      </c>
      <c r="J288" s="84" t="b">
        <v>0</v>
      </c>
      <c r="K288" s="84" t="b">
        <v>0</v>
      </c>
      <c r="L288" s="84" t="b">
        <v>0</v>
      </c>
    </row>
    <row r="289" spans="1:12" ht="15">
      <c r="A289" s="84" t="s">
        <v>1804</v>
      </c>
      <c r="B289" s="84" t="s">
        <v>1805</v>
      </c>
      <c r="C289" s="84">
        <v>10</v>
      </c>
      <c r="D289" s="118">
        <v>0.009673932827295013</v>
      </c>
      <c r="E289" s="118">
        <v>1.290034611362518</v>
      </c>
      <c r="F289" s="84" t="s">
        <v>1626</v>
      </c>
      <c r="G289" s="84" t="b">
        <v>0</v>
      </c>
      <c r="H289" s="84" t="b">
        <v>0</v>
      </c>
      <c r="I289" s="84" t="b">
        <v>0</v>
      </c>
      <c r="J289" s="84" t="b">
        <v>0</v>
      </c>
      <c r="K289" s="84" t="b">
        <v>0</v>
      </c>
      <c r="L289" s="84" t="b">
        <v>0</v>
      </c>
    </row>
    <row r="290" spans="1:12" ht="15">
      <c r="A290" s="84" t="s">
        <v>282</v>
      </c>
      <c r="B290" s="84" t="s">
        <v>1800</v>
      </c>
      <c r="C290" s="84">
        <v>8</v>
      </c>
      <c r="D290" s="118">
        <v>0.011413459551240995</v>
      </c>
      <c r="E290" s="118">
        <v>1.248641926204293</v>
      </c>
      <c r="F290" s="84" t="s">
        <v>1626</v>
      </c>
      <c r="G290" s="84" t="b">
        <v>0</v>
      </c>
      <c r="H290" s="84" t="b">
        <v>0</v>
      </c>
      <c r="I290" s="84" t="b">
        <v>0</v>
      </c>
      <c r="J290" s="84" t="b">
        <v>0</v>
      </c>
      <c r="K290" s="84" t="b">
        <v>0</v>
      </c>
      <c r="L290" s="84" t="b">
        <v>0</v>
      </c>
    </row>
    <row r="291" spans="1:12" ht="15">
      <c r="A291" s="84" t="s">
        <v>1800</v>
      </c>
      <c r="B291" s="84" t="s">
        <v>1801</v>
      </c>
      <c r="C291" s="84">
        <v>7</v>
      </c>
      <c r="D291" s="118">
        <v>0.011910680561571923</v>
      </c>
      <c r="E291" s="118">
        <v>1.1351326513767748</v>
      </c>
      <c r="F291" s="84" t="s">
        <v>1626</v>
      </c>
      <c r="G291" s="84" t="b">
        <v>0</v>
      </c>
      <c r="H291" s="84" t="b">
        <v>0</v>
      </c>
      <c r="I291" s="84" t="b">
        <v>0</v>
      </c>
      <c r="J291" s="84" t="b">
        <v>0</v>
      </c>
      <c r="K291" s="84" t="b">
        <v>0</v>
      </c>
      <c r="L291" s="84" t="b">
        <v>0</v>
      </c>
    </row>
    <row r="292" spans="1:12" ht="15">
      <c r="A292" s="84" t="s">
        <v>1805</v>
      </c>
      <c r="B292" s="84" t="s">
        <v>1807</v>
      </c>
      <c r="C292" s="84">
        <v>7</v>
      </c>
      <c r="D292" s="118">
        <v>0.011910680561571923</v>
      </c>
      <c r="E292" s="118">
        <v>1.290034611362518</v>
      </c>
      <c r="F292" s="84" t="s">
        <v>1626</v>
      </c>
      <c r="G292" s="84" t="b">
        <v>0</v>
      </c>
      <c r="H292" s="84" t="b">
        <v>0</v>
      </c>
      <c r="I292" s="84" t="b">
        <v>0</v>
      </c>
      <c r="J292" s="84" t="b">
        <v>0</v>
      </c>
      <c r="K292" s="84" t="b">
        <v>0</v>
      </c>
      <c r="L292" s="84" t="b">
        <v>0</v>
      </c>
    </row>
    <row r="293" spans="1:12" ht="15">
      <c r="A293" s="84" t="s">
        <v>1807</v>
      </c>
      <c r="B293" s="84" t="s">
        <v>2157</v>
      </c>
      <c r="C293" s="84">
        <v>7</v>
      </c>
      <c r="D293" s="118">
        <v>0.011910680561571923</v>
      </c>
      <c r="E293" s="118">
        <v>1.4449365713482611</v>
      </c>
      <c r="F293" s="84" t="s">
        <v>1626</v>
      </c>
      <c r="G293" s="84" t="b">
        <v>0</v>
      </c>
      <c r="H293" s="84" t="b">
        <v>0</v>
      </c>
      <c r="I293" s="84" t="b">
        <v>0</v>
      </c>
      <c r="J293" s="84" t="b">
        <v>0</v>
      </c>
      <c r="K293" s="84" t="b">
        <v>0</v>
      </c>
      <c r="L293" s="84" t="b">
        <v>0</v>
      </c>
    </row>
    <row r="294" spans="1:12" ht="15">
      <c r="A294" s="84" t="s">
        <v>2157</v>
      </c>
      <c r="B294" s="84" t="s">
        <v>1806</v>
      </c>
      <c r="C294" s="84">
        <v>7</v>
      </c>
      <c r="D294" s="118">
        <v>0.011910680561571923</v>
      </c>
      <c r="E294" s="118">
        <v>1.290034611362518</v>
      </c>
      <c r="F294" s="84" t="s">
        <v>1626</v>
      </c>
      <c r="G294" s="84" t="b">
        <v>0</v>
      </c>
      <c r="H294" s="84" t="b">
        <v>0</v>
      </c>
      <c r="I294" s="84" t="b">
        <v>0</v>
      </c>
      <c r="J294" s="84" t="b">
        <v>0</v>
      </c>
      <c r="K294" s="84" t="b">
        <v>0</v>
      </c>
      <c r="L294" s="84" t="b">
        <v>0</v>
      </c>
    </row>
    <row r="295" spans="1:12" ht="15">
      <c r="A295" s="84" t="s">
        <v>1806</v>
      </c>
      <c r="B295" s="84" t="s">
        <v>2158</v>
      </c>
      <c r="C295" s="84">
        <v>7</v>
      </c>
      <c r="D295" s="118">
        <v>0.011910680561571923</v>
      </c>
      <c r="E295" s="118">
        <v>1.335792101923193</v>
      </c>
      <c r="F295" s="84" t="s">
        <v>1626</v>
      </c>
      <c r="G295" s="84" t="b">
        <v>0</v>
      </c>
      <c r="H295" s="84" t="b">
        <v>0</v>
      </c>
      <c r="I295" s="84" t="b">
        <v>0</v>
      </c>
      <c r="J295" s="84" t="b">
        <v>0</v>
      </c>
      <c r="K295" s="84" t="b">
        <v>0</v>
      </c>
      <c r="L295" s="84" t="b">
        <v>0</v>
      </c>
    </row>
    <row r="296" spans="1:12" ht="15">
      <c r="A296" s="84" t="s">
        <v>2158</v>
      </c>
      <c r="B296" s="84" t="s">
        <v>2159</v>
      </c>
      <c r="C296" s="84">
        <v>6</v>
      </c>
      <c r="D296" s="118">
        <v>0.012112854946131216</v>
      </c>
      <c r="E296" s="118">
        <v>1.5118833609788744</v>
      </c>
      <c r="F296" s="84" t="s">
        <v>1626</v>
      </c>
      <c r="G296" s="84" t="b">
        <v>0</v>
      </c>
      <c r="H296" s="84" t="b">
        <v>0</v>
      </c>
      <c r="I296" s="84" t="b">
        <v>0</v>
      </c>
      <c r="J296" s="84" t="b">
        <v>0</v>
      </c>
      <c r="K296" s="84" t="b">
        <v>0</v>
      </c>
      <c r="L296" s="84" t="b">
        <v>0</v>
      </c>
    </row>
    <row r="297" spans="1:12" ht="15">
      <c r="A297" s="84" t="s">
        <v>1752</v>
      </c>
      <c r="B297" s="84" t="s">
        <v>1824</v>
      </c>
      <c r="C297" s="84">
        <v>4</v>
      </c>
      <c r="D297" s="118">
        <v>0.011413459551240995</v>
      </c>
      <c r="E297" s="118">
        <v>1.4941545940184429</v>
      </c>
      <c r="F297" s="84" t="s">
        <v>1626</v>
      </c>
      <c r="G297" s="84" t="b">
        <v>0</v>
      </c>
      <c r="H297" s="84" t="b">
        <v>0</v>
      </c>
      <c r="I297" s="84" t="b">
        <v>0</v>
      </c>
      <c r="J297" s="84" t="b">
        <v>0</v>
      </c>
      <c r="K297" s="84" t="b">
        <v>0</v>
      </c>
      <c r="L297" s="84" t="b">
        <v>0</v>
      </c>
    </row>
    <row r="298" spans="1:12" ht="15">
      <c r="A298" s="84" t="s">
        <v>1800</v>
      </c>
      <c r="B298" s="84" t="s">
        <v>2170</v>
      </c>
      <c r="C298" s="84">
        <v>3</v>
      </c>
      <c r="D298" s="118">
        <v>0.01033647480478098</v>
      </c>
      <c r="E298" s="118">
        <v>1.290034611362518</v>
      </c>
      <c r="F298" s="84" t="s">
        <v>1626</v>
      </c>
      <c r="G298" s="84" t="b">
        <v>0</v>
      </c>
      <c r="H298" s="84" t="b">
        <v>0</v>
      </c>
      <c r="I298" s="84" t="b">
        <v>0</v>
      </c>
      <c r="J298" s="84" t="b">
        <v>0</v>
      </c>
      <c r="K298" s="84" t="b">
        <v>0</v>
      </c>
      <c r="L298" s="84" t="b">
        <v>0</v>
      </c>
    </row>
    <row r="299" spans="1:12" ht="15">
      <c r="A299" s="84" t="s">
        <v>2170</v>
      </c>
      <c r="B299" s="84" t="s">
        <v>1801</v>
      </c>
      <c r="C299" s="84">
        <v>3</v>
      </c>
      <c r="D299" s="118">
        <v>0.01033647480478098</v>
      </c>
      <c r="E299" s="118">
        <v>1.290034611362518</v>
      </c>
      <c r="F299" s="84" t="s">
        <v>1626</v>
      </c>
      <c r="G299" s="84" t="b">
        <v>0</v>
      </c>
      <c r="H299" s="84" t="b">
        <v>0</v>
      </c>
      <c r="I299" s="84" t="b">
        <v>0</v>
      </c>
      <c r="J299" s="84" t="b">
        <v>0</v>
      </c>
      <c r="K299" s="84" t="b">
        <v>0</v>
      </c>
      <c r="L299" s="84" t="b">
        <v>0</v>
      </c>
    </row>
    <row r="300" spans="1:12" ht="15">
      <c r="A300" s="84" t="s">
        <v>1805</v>
      </c>
      <c r="B300" s="84" t="s">
        <v>2181</v>
      </c>
      <c r="C300" s="84">
        <v>3</v>
      </c>
      <c r="D300" s="118">
        <v>0.01033647480478098</v>
      </c>
      <c r="E300" s="118">
        <v>1.290034611362518</v>
      </c>
      <c r="F300" s="84" t="s">
        <v>1626</v>
      </c>
      <c r="G300" s="84" t="b">
        <v>0</v>
      </c>
      <c r="H300" s="84" t="b">
        <v>0</v>
      </c>
      <c r="I300" s="84" t="b">
        <v>0</v>
      </c>
      <c r="J300" s="84" t="b">
        <v>0</v>
      </c>
      <c r="K300" s="84" t="b">
        <v>0</v>
      </c>
      <c r="L300" s="84" t="b">
        <v>0</v>
      </c>
    </row>
    <row r="301" spans="1:12" ht="15">
      <c r="A301" s="84" t="s">
        <v>2181</v>
      </c>
      <c r="B301" s="84" t="s">
        <v>1806</v>
      </c>
      <c r="C301" s="84">
        <v>3</v>
      </c>
      <c r="D301" s="118">
        <v>0.01033647480478098</v>
      </c>
      <c r="E301" s="118">
        <v>1.290034611362518</v>
      </c>
      <c r="F301" s="84" t="s">
        <v>1626</v>
      </c>
      <c r="G301" s="84" t="b">
        <v>0</v>
      </c>
      <c r="H301" s="84" t="b">
        <v>0</v>
      </c>
      <c r="I301" s="84" t="b">
        <v>0</v>
      </c>
      <c r="J301" s="84" t="b">
        <v>0</v>
      </c>
      <c r="K301" s="84" t="b">
        <v>0</v>
      </c>
      <c r="L301" s="84" t="b">
        <v>0</v>
      </c>
    </row>
    <row r="302" spans="1:12" ht="15">
      <c r="A302" s="84" t="s">
        <v>320</v>
      </c>
      <c r="B302" s="84" t="s">
        <v>2207</v>
      </c>
      <c r="C302" s="84">
        <v>2</v>
      </c>
      <c r="D302" s="118">
        <v>0.008560094663430745</v>
      </c>
      <c r="E302" s="118">
        <v>1.9890046156985368</v>
      </c>
      <c r="F302" s="84" t="s">
        <v>1626</v>
      </c>
      <c r="G302" s="84" t="b">
        <v>0</v>
      </c>
      <c r="H302" s="84" t="b">
        <v>0</v>
      </c>
      <c r="I302" s="84" t="b">
        <v>0</v>
      </c>
      <c r="J302" s="84" t="b">
        <v>0</v>
      </c>
      <c r="K302" s="84" t="b">
        <v>0</v>
      </c>
      <c r="L302" s="84" t="b">
        <v>0</v>
      </c>
    </row>
    <row r="303" spans="1:12" ht="15">
      <c r="A303" s="84" t="s">
        <v>2207</v>
      </c>
      <c r="B303" s="84" t="s">
        <v>2208</v>
      </c>
      <c r="C303" s="84">
        <v>2</v>
      </c>
      <c r="D303" s="118">
        <v>0.008560094663430745</v>
      </c>
      <c r="E303" s="118">
        <v>1.9890046156985368</v>
      </c>
      <c r="F303" s="84" t="s">
        <v>1626</v>
      </c>
      <c r="G303" s="84" t="b">
        <v>0</v>
      </c>
      <c r="H303" s="84" t="b">
        <v>0</v>
      </c>
      <c r="I303" s="84" t="b">
        <v>0</v>
      </c>
      <c r="J303" s="84" t="b">
        <v>0</v>
      </c>
      <c r="K303" s="84" t="b">
        <v>0</v>
      </c>
      <c r="L303" s="84" t="b">
        <v>0</v>
      </c>
    </row>
    <row r="304" spans="1:12" ht="15">
      <c r="A304" s="84" t="s">
        <v>2208</v>
      </c>
      <c r="B304" s="84" t="s">
        <v>1752</v>
      </c>
      <c r="C304" s="84">
        <v>2</v>
      </c>
      <c r="D304" s="118">
        <v>0.008560094663430745</v>
      </c>
      <c r="E304" s="118">
        <v>1.591064607026499</v>
      </c>
      <c r="F304" s="84" t="s">
        <v>1626</v>
      </c>
      <c r="G304" s="84" t="b">
        <v>0</v>
      </c>
      <c r="H304" s="84" t="b">
        <v>0</v>
      </c>
      <c r="I304" s="84" t="b">
        <v>0</v>
      </c>
      <c r="J304" s="84" t="b">
        <v>0</v>
      </c>
      <c r="K304" s="84" t="b">
        <v>0</v>
      </c>
      <c r="L304" s="84" t="b">
        <v>0</v>
      </c>
    </row>
    <row r="305" spans="1:12" ht="15">
      <c r="A305" s="84" t="s">
        <v>1824</v>
      </c>
      <c r="B305" s="84" t="s">
        <v>2209</v>
      </c>
      <c r="C305" s="84">
        <v>2</v>
      </c>
      <c r="D305" s="118">
        <v>0.008560094663430745</v>
      </c>
      <c r="E305" s="118">
        <v>1.591064607026499</v>
      </c>
      <c r="F305" s="84" t="s">
        <v>1626</v>
      </c>
      <c r="G305" s="84" t="b">
        <v>0</v>
      </c>
      <c r="H305" s="84" t="b">
        <v>0</v>
      </c>
      <c r="I305" s="84" t="b">
        <v>0</v>
      </c>
      <c r="J305" s="84" t="b">
        <v>0</v>
      </c>
      <c r="K305" s="84" t="b">
        <v>1</v>
      </c>
      <c r="L305" s="84" t="b">
        <v>0</v>
      </c>
    </row>
    <row r="306" spans="1:12" ht="15">
      <c r="A306" s="84" t="s">
        <v>2209</v>
      </c>
      <c r="B306" s="84" t="s">
        <v>2164</v>
      </c>
      <c r="C306" s="84">
        <v>2</v>
      </c>
      <c r="D306" s="118">
        <v>0.008560094663430745</v>
      </c>
      <c r="E306" s="118">
        <v>1.6879746200345556</v>
      </c>
      <c r="F306" s="84" t="s">
        <v>1626</v>
      </c>
      <c r="G306" s="84" t="b">
        <v>0</v>
      </c>
      <c r="H306" s="84" t="b">
        <v>1</v>
      </c>
      <c r="I306" s="84" t="b">
        <v>0</v>
      </c>
      <c r="J306" s="84" t="b">
        <v>0</v>
      </c>
      <c r="K306" s="84" t="b">
        <v>0</v>
      </c>
      <c r="L306" s="84" t="b">
        <v>0</v>
      </c>
    </row>
    <row r="307" spans="1:12" ht="15">
      <c r="A307" s="84" t="s">
        <v>2164</v>
      </c>
      <c r="B307" s="84" t="s">
        <v>2210</v>
      </c>
      <c r="C307" s="84">
        <v>2</v>
      </c>
      <c r="D307" s="118">
        <v>0.008560094663430745</v>
      </c>
      <c r="E307" s="118">
        <v>1.6879746200345556</v>
      </c>
      <c r="F307" s="84" t="s">
        <v>1626</v>
      </c>
      <c r="G307" s="84" t="b">
        <v>0</v>
      </c>
      <c r="H307" s="84" t="b">
        <v>0</v>
      </c>
      <c r="I307" s="84" t="b">
        <v>0</v>
      </c>
      <c r="J307" s="84" t="b">
        <v>0</v>
      </c>
      <c r="K307" s="84" t="b">
        <v>0</v>
      </c>
      <c r="L307" s="84" t="b">
        <v>0</v>
      </c>
    </row>
    <row r="308" spans="1:12" ht="15">
      <c r="A308" s="84" t="s">
        <v>2210</v>
      </c>
      <c r="B308" s="84" t="s">
        <v>2153</v>
      </c>
      <c r="C308" s="84">
        <v>2</v>
      </c>
      <c r="D308" s="118">
        <v>0.008560094663430745</v>
      </c>
      <c r="E308" s="118">
        <v>1.591064607026499</v>
      </c>
      <c r="F308" s="84" t="s">
        <v>1626</v>
      </c>
      <c r="G308" s="84" t="b">
        <v>0</v>
      </c>
      <c r="H308" s="84" t="b">
        <v>0</v>
      </c>
      <c r="I308" s="84" t="b">
        <v>0</v>
      </c>
      <c r="J308" s="84" t="b">
        <v>0</v>
      </c>
      <c r="K308" s="84" t="b">
        <v>0</v>
      </c>
      <c r="L308" s="84" t="b">
        <v>0</v>
      </c>
    </row>
    <row r="309" spans="1:12" ht="15">
      <c r="A309" s="84" t="s">
        <v>2153</v>
      </c>
      <c r="B309" s="84" t="s">
        <v>2211</v>
      </c>
      <c r="C309" s="84">
        <v>2</v>
      </c>
      <c r="D309" s="118">
        <v>0.008560094663430745</v>
      </c>
      <c r="E309" s="118">
        <v>1.591064607026499</v>
      </c>
      <c r="F309" s="84" t="s">
        <v>1626</v>
      </c>
      <c r="G309" s="84" t="b">
        <v>0</v>
      </c>
      <c r="H309" s="84" t="b">
        <v>0</v>
      </c>
      <c r="I309" s="84" t="b">
        <v>0</v>
      </c>
      <c r="J309" s="84" t="b">
        <v>0</v>
      </c>
      <c r="K309" s="84" t="b">
        <v>0</v>
      </c>
      <c r="L309" s="84" t="b">
        <v>0</v>
      </c>
    </row>
    <row r="310" spans="1:12" ht="15">
      <c r="A310" s="84" t="s">
        <v>2242</v>
      </c>
      <c r="B310" s="84" t="s">
        <v>2243</v>
      </c>
      <c r="C310" s="84">
        <v>2</v>
      </c>
      <c r="D310" s="118">
        <v>0.008560094663430745</v>
      </c>
      <c r="E310" s="118">
        <v>1.9890046156985368</v>
      </c>
      <c r="F310" s="84" t="s">
        <v>1626</v>
      </c>
      <c r="G310" s="84" t="b">
        <v>0</v>
      </c>
      <c r="H310" s="84" t="b">
        <v>0</v>
      </c>
      <c r="I310" s="84" t="b">
        <v>0</v>
      </c>
      <c r="J310" s="84" t="b">
        <v>0</v>
      </c>
      <c r="K310" s="84" t="b">
        <v>1</v>
      </c>
      <c r="L310" s="84" t="b">
        <v>0</v>
      </c>
    </row>
    <row r="311" spans="1:12" ht="15">
      <c r="A311" s="84" t="s">
        <v>2243</v>
      </c>
      <c r="B311" s="84" t="s">
        <v>2244</v>
      </c>
      <c r="C311" s="84">
        <v>2</v>
      </c>
      <c r="D311" s="118">
        <v>0.008560094663430745</v>
      </c>
      <c r="E311" s="118">
        <v>1.9890046156985368</v>
      </c>
      <c r="F311" s="84" t="s">
        <v>1626</v>
      </c>
      <c r="G311" s="84" t="b">
        <v>0</v>
      </c>
      <c r="H311" s="84" t="b">
        <v>1</v>
      </c>
      <c r="I311" s="84" t="b">
        <v>0</v>
      </c>
      <c r="J311" s="84" t="b">
        <v>0</v>
      </c>
      <c r="K311" s="84" t="b">
        <v>0</v>
      </c>
      <c r="L311" s="84" t="b">
        <v>0</v>
      </c>
    </row>
    <row r="312" spans="1:12" ht="15">
      <c r="A312" s="84" t="s">
        <v>2244</v>
      </c>
      <c r="B312" s="84" t="s">
        <v>2153</v>
      </c>
      <c r="C312" s="84">
        <v>2</v>
      </c>
      <c r="D312" s="118">
        <v>0.008560094663430745</v>
      </c>
      <c r="E312" s="118">
        <v>1.591064607026499</v>
      </c>
      <c r="F312" s="84" t="s">
        <v>1626</v>
      </c>
      <c r="G312" s="84" t="b">
        <v>0</v>
      </c>
      <c r="H312" s="84" t="b">
        <v>0</v>
      </c>
      <c r="I312" s="84" t="b">
        <v>0</v>
      </c>
      <c r="J312" s="84" t="b">
        <v>0</v>
      </c>
      <c r="K312" s="84" t="b">
        <v>0</v>
      </c>
      <c r="L312" s="84" t="b">
        <v>0</v>
      </c>
    </row>
    <row r="313" spans="1:12" ht="15">
      <c r="A313" s="84" t="s">
        <v>2153</v>
      </c>
      <c r="B313" s="84" t="s">
        <v>2164</v>
      </c>
      <c r="C313" s="84">
        <v>2</v>
      </c>
      <c r="D313" s="118">
        <v>0.008560094663430745</v>
      </c>
      <c r="E313" s="118">
        <v>1.290034611362518</v>
      </c>
      <c r="F313" s="84" t="s">
        <v>1626</v>
      </c>
      <c r="G313" s="84" t="b">
        <v>0</v>
      </c>
      <c r="H313" s="84" t="b">
        <v>0</v>
      </c>
      <c r="I313" s="84" t="b">
        <v>0</v>
      </c>
      <c r="J313" s="84" t="b">
        <v>0</v>
      </c>
      <c r="K313" s="84" t="b">
        <v>0</v>
      </c>
      <c r="L313" s="84" t="b">
        <v>0</v>
      </c>
    </row>
    <row r="314" spans="1:12" ht="15">
      <c r="A314" s="84" t="s">
        <v>2164</v>
      </c>
      <c r="B314" s="84" t="s">
        <v>1752</v>
      </c>
      <c r="C314" s="84">
        <v>2</v>
      </c>
      <c r="D314" s="118">
        <v>0.008560094663430745</v>
      </c>
      <c r="E314" s="118">
        <v>1.290034611362518</v>
      </c>
      <c r="F314" s="84" t="s">
        <v>1626</v>
      </c>
      <c r="G314" s="84" t="b">
        <v>0</v>
      </c>
      <c r="H314" s="84" t="b">
        <v>0</v>
      </c>
      <c r="I314" s="84" t="b">
        <v>0</v>
      </c>
      <c r="J314" s="84" t="b">
        <v>0</v>
      </c>
      <c r="K314" s="84" t="b">
        <v>0</v>
      </c>
      <c r="L314" s="84" t="b">
        <v>0</v>
      </c>
    </row>
    <row r="315" spans="1:12" ht="15">
      <c r="A315" s="84" t="s">
        <v>1824</v>
      </c>
      <c r="B315" s="84" t="s">
        <v>2245</v>
      </c>
      <c r="C315" s="84">
        <v>2</v>
      </c>
      <c r="D315" s="118">
        <v>0.008560094663430745</v>
      </c>
      <c r="E315" s="118">
        <v>1.591064607026499</v>
      </c>
      <c r="F315" s="84" t="s">
        <v>1626</v>
      </c>
      <c r="G315" s="84" t="b">
        <v>0</v>
      </c>
      <c r="H315" s="84" t="b">
        <v>0</v>
      </c>
      <c r="I315" s="84" t="b">
        <v>0</v>
      </c>
      <c r="J315" s="84" t="b">
        <v>0</v>
      </c>
      <c r="K315" s="84" t="b">
        <v>0</v>
      </c>
      <c r="L315" s="84" t="b">
        <v>0</v>
      </c>
    </row>
    <row r="316" spans="1:12" ht="15">
      <c r="A316" s="84" t="s">
        <v>2245</v>
      </c>
      <c r="B316" s="84" t="s">
        <v>2246</v>
      </c>
      <c r="C316" s="84">
        <v>2</v>
      </c>
      <c r="D316" s="118">
        <v>0.008560094663430745</v>
      </c>
      <c r="E316" s="118">
        <v>1.9890046156985368</v>
      </c>
      <c r="F316" s="84" t="s">
        <v>1626</v>
      </c>
      <c r="G316" s="84" t="b">
        <v>0</v>
      </c>
      <c r="H316" s="84" t="b">
        <v>0</v>
      </c>
      <c r="I316" s="84" t="b">
        <v>0</v>
      </c>
      <c r="J316" s="84" t="b">
        <v>0</v>
      </c>
      <c r="K316" s="84" t="b">
        <v>0</v>
      </c>
      <c r="L316" s="84" t="b">
        <v>0</v>
      </c>
    </row>
    <row r="317" spans="1:12" ht="15">
      <c r="A317" s="84" t="s">
        <v>2236</v>
      </c>
      <c r="B317" s="84" t="s">
        <v>2237</v>
      </c>
      <c r="C317" s="84">
        <v>2</v>
      </c>
      <c r="D317" s="118">
        <v>0.008560094663430745</v>
      </c>
      <c r="E317" s="118">
        <v>1.9890046156985368</v>
      </c>
      <c r="F317" s="84" t="s">
        <v>1626</v>
      </c>
      <c r="G317" s="84" t="b">
        <v>0</v>
      </c>
      <c r="H317" s="84" t="b">
        <v>0</v>
      </c>
      <c r="I317" s="84" t="b">
        <v>0</v>
      </c>
      <c r="J317" s="84" t="b">
        <v>0</v>
      </c>
      <c r="K317" s="84" t="b">
        <v>0</v>
      </c>
      <c r="L317" s="84" t="b">
        <v>0</v>
      </c>
    </row>
    <row r="318" spans="1:12" ht="15">
      <c r="A318" s="84" t="s">
        <v>2237</v>
      </c>
      <c r="B318" s="84" t="s">
        <v>2238</v>
      </c>
      <c r="C318" s="84">
        <v>2</v>
      </c>
      <c r="D318" s="118">
        <v>0.008560094663430745</v>
      </c>
      <c r="E318" s="118">
        <v>1.9890046156985368</v>
      </c>
      <c r="F318" s="84" t="s">
        <v>1626</v>
      </c>
      <c r="G318" s="84" t="b">
        <v>0</v>
      </c>
      <c r="H318" s="84" t="b">
        <v>0</v>
      </c>
      <c r="I318" s="84" t="b">
        <v>0</v>
      </c>
      <c r="J318" s="84" t="b">
        <v>0</v>
      </c>
      <c r="K318" s="84" t="b">
        <v>0</v>
      </c>
      <c r="L318" s="84" t="b">
        <v>0</v>
      </c>
    </row>
    <row r="319" spans="1:12" ht="15">
      <c r="A319" s="84" t="s">
        <v>2238</v>
      </c>
      <c r="B319" s="84" t="s">
        <v>2239</v>
      </c>
      <c r="C319" s="84">
        <v>2</v>
      </c>
      <c r="D319" s="118">
        <v>0.008560094663430745</v>
      </c>
      <c r="E319" s="118">
        <v>1.9890046156985368</v>
      </c>
      <c r="F319" s="84" t="s">
        <v>1626</v>
      </c>
      <c r="G319" s="84" t="b">
        <v>0</v>
      </c>
      <c r="H319" s="84" t="b">
        <v>0</v>
      </c>
      <c r="I319" s="84" t="b">
        <v>0</v>
      </c>
      <c r="J319" s="84" t="b">
        <v>0</v>
      </c>
      <c r="K319" s="84" t="b">
        <v>0</v>
      </c>
      <c r="L319" s="84" t="b">
        <v>0</v>
      </c>
    </row>
    <row r="320" spans="1:12" ht="15">
      <c r="A320" s="84" t="s">
        <v>2239</v>
      </c>
      <c r="B320" s="84" t="s">
        <v>1770</v>
      </c>
      <c r="C320" s="84">
        <v>2</v>
      </c>
      <c r="D320" s="118">
        <v>0.008560094663430745</v>
      </c>
      <c r="E320" s="118">
        <v>1.6879746200345556</v>
      </c>
      <c r="F320" s="84" t="s">
        <v>1626</v>
      </c>
      <c r="G320" s="84" t="b">
        <v>0</v>
      </c>
      <c r="H320" s="84" t="b">
        <v>0</v>
      </c>
      <c r="I320" s="84" t="b">
        <v>0</v>
      </c>
      <c r="J320" s="84" t="b">
        <v>0</v>
      </c>
      <c r="K320" s="84" t="b">
        <v>0</v>
      </c>
      <c r="L320" s="84" t="b">
        <v>0</v>
      </c>
    </row>
    <row r="321" spans="1:12" ht="15">
      <c r="A321" s="84" t="s">
        <v>1770</v>
      </c>
      <c r="B321" s="84" t="s">
        <v>2161</v>
      </c>
      <c r="C321" s="84">
        <v>2</v>
      </c>
      <c r="D321" s="118">
        <v>0.008560094663430745</v>
      </c>
      <c r="E321" s="118">
        <v>1.6879746200345556</v>
      </c>
      <c r="F321" s="84" t="s">
        <v>1626</v>
      </c>
      <c r="G321" s="84" t="b">
        <v>0</v>
      </c>
      <c r="H321" s="84" t="b">
        <v>0</v>
      </c>
      <c r="I321" s="84" t="b">
        <v>0</v>
      </c>
      <c r="J321" s="84" t="b">
        <v>0</v>
      </c>
      <c r="K321" s="84" t="b">
        <v>0</v>
      </c>
      <c r="L321" s="84" t="b">
        <v>0</v>
      </c>
    </row>
    <row r="322" spans="1:12" ht="15">
      <c r="A322" s="84" t="s">
        <v>2161</v>
      </c>
      <c r="B322" s="84" t="s">
        <v>2165</v>
      </c>
      <c r="C322" s="84">
        <v>2</v>
      </c>
      <c r="D322" s="118">
        <v>0.008560094663430745</v>
      </c>
      <c r="E322" s="118">
        <v>1.6879746200345556</v>
      </c>
      <c r="F322" s="84" t="s">
        <v>1626</v>
      </c>
      <c r="G322" s="84" t="b">
        <v>0</v>
      </c>
      <c r="H322" s="84" t="b">
        <v>0</v>
      </c>
      <c r="I322" s="84" t="b">
        <v>0</v>
      </c>
      <c r="J322" s="84" t="b">
        <v>0</v>
      </c>
      <c r="K322" s="84" t="b">
        <v>0</v>
      </c>
      <c r="L322" s="84" t="b">
        <v>0</v>
      </c>
    </row>
    <row r="323" spans="1:12" ht="15">
      <c r="A323" s="84" t="s">
        <v>2165</v>
      </c>
      <c r="B323" s="84" t="s">
        <v>2240</v>
      </c>
      <c r="C323" s="84">
        <v>2</v>
      </c>
      <c r="D323" s="118">
        <v>0.008560094663430745</v>
      </c>
      <c r="E323" s="118">
        <v>1.6879746200345556</v>
      </c>
      <c r="F323" s="84" t="s">
        <v>1626</v>
      </c>
      <c r="G323" s="84" t="b">
        <v>0</v>
      </c>
      <c r="H323" s="84" t="b">
        <v>0</v>
      </c>
      <c r="I323" s="84" t="b">
        <v>0</v>
      </c>
      <c r="J323" s="84" t="b">
        <v>0</v>
      </c>
      <c r="K323" s="84" t="b">
        <v>0</v>
      </c>
      <c r="L323" s="84" t="b">
        <v>0</v>
      </c>
    </row>
    <row r="324" spans="1:12" ht="15">
      <c r="A324" s="84" t="s">
        <v>2240</v>
      </c>
      <c r="B324" s="84" t="s">
        <v>2241</v>
      </c>
      <c r="C324" s="84">
        <v>2</v>
      </c>
      <c r="D324" s="118">
        <v>0.008560094663430745</v>
      </c>
      <c r="E324" s="118">
        <v>1.9890046156985368</v>
      </c>
      <c r="F324" s="84" t="s">
        <v>1626</v>
      </c>
      <c r="G324" s="84" t="b">
        <v>0</v>
      </c>
      <c r="H324" s="84" t="b">
        <v>0</v>
      </c>
      <c r="I324" s="84" t="b">
        <v>0</v>
      </c>
      <c r="J324" s="84" t="b">
        <v>0</v>
      </c>
      <c r="K324" s="84" t="b">
        <v>0</v>
      </c>
      <c r="L324" s="84" t="b">
        <v>0</v>
      </c>
    </row>
    <row r="325" spans="1:12" ht="15">
      <c r="A325" s="84" t="s">
        <v>2241</v>
      </c>
      <c r="B325" s="84" t="s">
        <v>2156</v>
      </c>
      <c r="C325" s="84">
        <v>2</v>
      </c>
      <c r="D325" s="118">
        <v>0.008560094663430745</v>
      </c>
      <c r="E325" s="118">
        <v>1.9890046156985368</v>
      </c>
      <c r="F325" s="84" t="s">
        <v>1626</v>
      </c>
      <c r="G325" s="84" t="b">
        <v>0</v>
      </c>
      <c r="H325" s="84" t="b">
        <v>0</v>
      </c>
      <c r="I325" s="84" t="b">
        <v>0</v>
      </c>
      <c r="J325" s="84" t="b">
        <v>0</v>
      </c>
      <c r="K325" s="84" t="b">
        <v>0</v>
      </c>
      <c r="L325" s="84" t="b">
        <v>0</v>
      </c>
    </row>
    <row r="326" spans="1:12" ht="15">
      <c r="A326" s="84" t="s">
        <v>1806</v>
      </c>
      <c r="B326" s="84" t="s">
        <v>2233</v>
      </c>
      <c r="C326" s="84">
        <v>2</v>
      </c>
      <c r="D326" s="118">
        <v>0.008560094663430745</v>
      </c>
      <c r="E326" s="118">
        <v>1.335792101923193</v>
      </c>
      <c r="F326" s="84" t="s">
        <v>1626</v>
      </c>
      <c r="G326" s="84" t="b">
        <v>0</v>
      </c>
      <c r="H326" s="84" t="b">
        <v>0</v>
      </c>
      <c r="I326" s="84" t="b">
        <v>0</v>
      </c>
      <c r="J326" s="84" t="b">
        <v>0</v>
      </c>
      <c r="K326" s="84" t="b">
        <v>0</v>
      </c>
      <c r="L326" s="84" t="b">
        <v>0</v>
      </c>
    </row>
    <row r="327" spans="1:12" ht="15">
      <c r="A327" s="84" t="s">
        <v>1810</v>
      </c>
      <c r="B327" s="84" t="s">
        <v>1811</v>
      </c>
      <c r="C327" s="84">
        <v>5</v>
      </c>
      <c r="D327" s="118">
        <v>0.005822150444678296</v>
      </c>
      <c r="E327" s="118">
        <v>1.0934216851622351</v>
      </c>
      <c r="F327" s="84" t="s">
        <v>1627</v>
      </c>
      <c r="G327" s="84" t="b">
        <v>0</v>
      </c>
      <c r="H327" s="84" t="b">
        <v>0</v>
      </c>
      <c r="I327" s="84" t="b">
        <v>0</v>
      </c>
      <c r="J327" s="84" t="b">
        <v>0</v>
      </c>
      <c r="K327" s="84" t="b">
        <v>0</v>
      </c>
      <c r="L327" s="84" t="b">
        <v>0</v>
      </c>
    </row>
    <row r="328" spans="1:12" ht="15">
      <c r="A328" s="84" t="s">
        <v>1811</v>
      </c>
      <c r="B328" s="84" t="s">
        <v>1812</v>
      </c>
      <c r="C328" s="84">
        <v>5</v>
      </c>
      <c r="D328" s="118">
        <v>0.005822150444678296</v>
      </c>
      <c r="E328" s="118">
        <v>1.0934216851622351</v>
      </c>
      <c r="F328" s="84" t="s">
        <v>1627</v>
      </c>
      <c r="G328" s="84" t="b">
        <v>0</v>
      </c>
      <c r="H328" s="84" t="b">
        <v>0</v>
      </c>
      <c r="I328" s="84" t="b">
        <v>0</v>
      </c>
      <c r="J328" s="84" t="b">
        <v>0</v>
      </c>
      <c r="K328" s="84" t="b">
        <v>0</v>
      </c>
      <c r="L328" s="84" t="b">
        <v>0</v>
      </c>
    </row>
    <row r="329" spans="1:12" ht="15">
      <c r="A329" s="84" t="s">
        <v>1813</v>
      </c>
      <c r="B329" s="84" t="s">
        <v>1814</v>
      </c>
      <c r="C329" s="84">
        <v>5</v>
      </c>
      <c r="D329" s="118">
        <v>0.005822150444678296</v>
      </c>
      <c r="E329" s="118">
        <v>1.0934216851622351</v>
      </c>
      <c r="F329" s="84" t="s">
        <v>1627</v>
      </c>
      <c r="G329" s="84" t="b">
        <v>0</v>
      </c>
      <c r="H329" s="84" t="b">
        <v>0</v>
      </c>
      <c r="I329" s="84" t="b">
        <v>0</v>
      </c>
      <c r="J329" s="84" t="b">
        <v>0</v>
      </c>
      <c r="K329" s="84" t="b">
        <v>0</v>
      </c>
      <c r="L329" s="84" t="b">
        <v>0</v>
      </c>
    </row>
    <row r="330" spans="1:12" ht="15">
      <c r="A330" s="84" t="s">
        <v>1814</v>
      </c>
      <c r="B330" s="84" t="s">
        <v>1815</v>
      </c>
      <c r="C330" s="84">
        <v>5</v>
      </c>
      <c r="D330" s="118">
        <v>0.005822150444678296</v>
      </c>
      <c r="E330" s="118">
        <v>1.0934216851622351</v>
      </c>
      <c r="F330" s="84" t="s">
        <v>1627</v>
      </c>
      <c r="G330" s="84" t="b">
        <v>0</v>
      </c>
      <c r="H330" s="84" t="b">
        <v>0</v>
      </c>
      <c r="I330" s="84" t="b">
        <v>0</v>
      </c>
      <c r="J330" s="84" t="b">
        <v>0</v>
      </c>
      <c r="K330" s="84" t="b">
        <v>0</v>
      </c>
      <c r="L330" s="84" t="b">
        <v>0</v>
      </c>
    </row>
    <row r="331" spans="1:12" ht="15">
      <c r="A331" s="84" t="s">
        <v>1815</v>
      </c>
      <c r="B331" s="84" t="s">
        <v>1816</v>
      </c>
      <c r="C331" s="84">
        <v>5</v>
      </c>
      <c r="D331" s="118">
        <v>0.005822150444678296</v>
      </c>
      <c r="E331" s="118">
        <v>1.0934216851622351</v>
      </c>
      <c r="F331" s="84" t="s">
        <v>1627</v>
      </c>
      <c r="G331" s="84" t="b">
        <v>0</v>
      </c>
      <c r="H331" s="84" t="b">
        <v>0</v>
      </c>
      <c r="I331" s="84" t="b">
        <v>0</v>
      </c>
      <c r="J331" s="84" t="b">
        <v>0</v>
      </c>
      <c r="K331" s="84" t="b">
        <v>0</v>
      </c>
      <c r="L331" s="84" t="b">
        <v>0</v>
      </c>
    </row>
    <row r="332" spans="1:12" ht="15">
      <c r="A332" s="84" t="s">
        <v>1816</v>
      </c>
      <c r="B332" s="84" t="s">
        <v>1809</v>
      </c>
      <c r="C332" s="84">
        <v>5</v>
      </c>
      <c r="D332" s="118">
        <v>0.005822150444678296</v>
      </c>
      <c r="E332" s="118">
        <v>1.0142404391146103</v>
      </c>
      <c r="F332" s="84" t="s">
        <v>1627</v>
      </c>
      <c r="G332" s="84" t="b">
        <v>0</v>
      </c>
      <c r="H332" s="84" t="b">
        <v>0</v>
      </c>
      <c r="I332" s="84" t="b">
        <v>0</v>
      </c>
      <c r="J332" s="84" t="b">
        <v>0</v>
      </c>
      <c r="K332" s="84" t="b">
        <v>0</v>
      </c>
      <c r="L332" s="84" t="b">
        <v>0</v>
      </c>
    </row>
    <row r="333" spans="1:12" ht="15">
      <c r="A333" s="84" t="s">
        <v>1817</v>
      </c>
      <c r="B333" s="84" t="s">
        <v>1810</v>
      </c>
      <c r="C333" s="84">
        <v>3</v>
      </c>
      <c r="D333" s="118">
        <v>0.0132807351028227</v>
      </c>
      <c r="E333" s="118">
        <v>1.0934216851622351</v>
      </c>
      <c r="F333" s="84" t="s">
        <v>1627</v>
      </c>
      <c r="G333" s="84" t="b">
        <v>0</v>
      </c>
      <c r="H333" s="84" t="b">
        <v>0</v>
      </c>
      <c r="I333" s="84" t="b">
        <v>0</v>
      </c>
      <c r="J333" s="84" t="b">
        <v>0</v>
      </c>
      <c r="K333" s="84" t="b">
        <v>0</v>
      </c>
      <c r="L333" s="84" t="b">
        <v>0</v>
      </c>
    </row>
    <row r="334" spans="1:12" ht="15">
      <c r="A334" s="84" t="s">
        <v>1812</v>
      </c>
      <c r="B334" s="84" t="s">
        <v>1770</v>
      </c>
      <c r="C334" s="84">
        <v>3</v>
      </c>
      <c r="D334" s="118">
        <v>0.0132807351028227</v>
      </c>
      <c r="E334" s="118">
        <v>1.0934216851622351</v>
      </c>
      <c r="F334" s="84" t="s">
        <v>1627</v>
      </c>
      <c r="G334" s="84" t="b">
        <v>0</v>
      </c>
      <c r="H334" s="84" t="b">
        <v>0</v>
      </c>
      <c r="I334" s="84" t="b">
        <v>0</v>
      </c>
      <c r="J334" s="84" t="b">
        <v>0</v>
      </c>
      <c r="K334" s="84" t="b">
        <v>0</v>
      </c>
      <c r="L334" s="84" t="b">
        <v>0</v>
      </c>
    </row>
    <row r="335" spans="1:12" ht="15">
      <c r="A335" s="84" t="s">
        <v>1770</v>
      </c>
      <c r="B335" s="84" t="s">
        <v>1813</v>
      </c>
      <c r="C335" s="84">
        <v>3</v>
      </c>
      <c r="D335" s="118">
        <v>0.0132807351028227</v>
      </c>
      <c r="E335" s="118">
        <v>1.0934216851622351</v>
      </c>
      <c r="F335" s="84" t="s">
        <v>1627</v>
      </c>
      <c r="G335" s="84" t="b">
        <v>0</v>
      </c>
      <c r="H335" s="84" t="b">
        <v>0</v>
      </c>
      <c r="I335" s="84" t="b">
        <v>0</v>
      </c>
      <c r="J335" s="84" t="b">
        <v>0</v>
      </c>
      <c r="K335" s="84" t="b">
        <v>0</v>
      </c>
      <c r="L335" s="84" t="b">
        <v>0</v>
      </c>
    </row>
    <row r="336" spans="1:12" ht="15">
      <c r="A336" s="84" t="s">
        <v>254</v>
      </c>
      <c r="B336" s="84" t="s">
        <v>1810</v>
      </c>
      <c r="C336" s="84">
        <v>2</v>
      </c>
      <c r="D336" s="118">
        <v>0.014032978079990072</v>
      </c>
      <c r="E336" s="118">
        <v>0.7923916894982539</v>
      </c>
      <c r="F336" s="84" t="s">
        <v>1627</v>
      </c>
      <c r="G336" s="84" t="b">
        <v>0</v>
      </c>
      <c r="H336" s="84" t="b">
        <v>0</v>
      </c>
      <c r="I336" s="84" t="b">
        <v>0</v>
      </c>
      <c r="J336" s="84" t="b">
        <v>0</v>
      </c>
      <c r="K336" s="84" t="b">
        <v>0</v>
      </c>
      <c r="L336" s="84" t="b">
        <v>0</v>
      </c>
    </row>
    <row r="337" spans="1:12" ht="15">
      <c r="A337" s="84" t="s">
        <v>1812</v>
      </c>
      <c r="B337" s="84" t="s">
        <v>1718</v>
      </c>
      <c r="C337" s="84">
        <v>2</v>
      </c>
      <c r="D337" s="118">
        <v>0.014032978079990072</v>
      </c>
      <c r="E337" s="118">
        <v>1.0934216851622351</v>
      </c>
      <c r="F337" s="84" t="s">
        <v>1627</v>
      </c>
      <c r="G337" s="84" t="b">
        <v>0</v>
      </c>
      <c r="H337" s="84" t="b">
        <v>0</v>
      </c>
      <c r="I337" s="84" t="b">
        <v>0</v>
      </c>
      <c r="J337" s="84" t="b">
        <v>0</v>
      </c>
      <c r="K337" s="84" t="b">
        <v>0</v>
      </c>
      <c r="L337" s="84" t="b">
        <v>0</v>
      </c>
    </row>
    <row r="338" spans="1:12" ht="15">
      <c r="A338" s="84" t="s">
        <v>1718</v>
      </c>
      <c r="B338" s="84" t="s">
        <v>1824</v>
      </c>
      <c r="C338" s="84">
        <v>2</v>
      </c>
      <c r="D338" s="118">
        <v>0.014032978079990072</v>
      </c>
      <c r="E338" s="118">
        <v>1.4913616938342726</v>
      </c>
      <c r="F338" s="84" t="s">
        <v>1627</v>
      </c>
      <c r="G338" s="84" t="b">
        <v>0</v>
      </c>
      <c r="H338" s="84" t="b">
        <v>0</v>
      </c>
      <c r="I338" s="84" t="b">
        <v>0</v>
      </c>
      <c r="J338" s="84" t="b">
        <v>0</v>
      </c>
      <c r="K338" s="84" t="b">
        <v>0</v>
      </c>
      <c r="L338" s="84" t="b">
        <v>0</v>
      </c>
    </row>
    <row r="339" spans="1:12" ht="15">
      <c r="A339" s="84" t="s">
        <v>1824</v>
      </c>
      <c r="B339" s="84" t="s">
        <v>1813</v>
      </c>
      <c r="C339" s="84">
        <v>2</v>
      </c>
      <c r="D339" s="118">
        <v>0.014032978079990072</v>
      </c>
      <c r="E339" s="118">
        <v>1.0934216851622351</v>
      </c>
      <c r="F339" s="84" t="s">
        <v>1627</v>
      </c>
      <c r="G339" s="84" t="b">
        <v>0</v>
      </c>
      <c r="H339" s="84" t="b">
        <v>0</v>
      </c>
      <c r="I339" s="84" t="b">
        <v>0</v>
      </c>
      <c r="J339" s="84" t="b">
        <v>0</v>
      </c>
      <c r="K339" s="84" t="b">
        <v>0</v>
      </c>
      <c r="L339" s="84" t="b">
        <v>0</v>
      </c>
    </row>
    <row r="340" spans="1:12" ht="15">
      <c r="A340" s="84" t="s">
        <v>254</v>
      </c>
      <c r="B340" s="84" t="s">
        <v>1817</v>
      </c>
      <c r="C340" s="84">
        <v>2</v>
      </c>
      <c r="D340" s="118">
        <v>0.014032978079990072</v>
      </c>
      <c r="E340" s="118">
        <v>1.1903316981702916</v>
      </c>
      <c r="F340" s="84" t="s">
        <v>1627</v>
      </c>
      <c r="G340" s="84" t="b">
        <v>0</v>
      </c>
      <c r="H340" s="84" t="b">
        <v>0</v>
      </c>
      <c r="I340" s="84" t="b">
        <v>0</v>
      </c>
      <c r="J340" s="84" t="b">
        <v>0</v>
      </c>
      <c r="K340" s="84" t="b">
        <v>0</v>
      </c>
      <c r="L340" s="84" t="b">
        <v>0</v>
      </c>
    </row>
    <row r="341" spans="1:12" ht="15">
      <c r="A341" s="84" t="s">
        <v>251</v>
      </c>
      <c r="B341" s="84" t="s">
        <v>1820</v>
      </c>
      <c r="C341" s="84">
        <v>4</v>
      </c>
      <c r="D341" s="118">
        <v>0.010672197518526137</v>
      </c>
      <c r="E341" s="118">
        <v>0.9330532103693868</v>
      </c>
      <c r="F341" s="84" t="s">
        <v>1628</v>
      </c>
      <c r="G341" s="84" t="b">
        <v>0</v>
      </c>
      <c r="H341" s="84" t="b">
        <v>0</v>
      </c>
      <c r="I341" s="84" t="b">
        <v>0</v>
      </c>
      <c r="J341" s="84" t="b">
        <v>0</v>
      </c>
      <c r="K341" s="84" t="b">
        <v>0</v>
      </c>
      <c r="L341" s="84" t="b">
        <v>0</v>
      </c>
    </row>
    <row r="342" spans="1:12" ht="15">
      <c r="A342" s="84" t="s">
        <v>1820</v>
      </c>
      <c r="B342" s="84" t="s">
        <v>1821</v>
      </c>
      <c r="C342" s="84">
        <v>4</v>
      </c>
      <c r="D342" s="118">
        <v>0.010672197518526137</v>
      </c>
      <c r="E342" s="118">
        <v>1.1760912590556813</v>
      </c>
      <c r="F342" s="84" t="s">
        <v>1628</v>
      </c>
      <c r="G342" s="84" t="b">
        <v>0</v>
      </c>
      <c r="H342" s="84" t="b">
        <v>0</v>
      </c>
      <c r="I342" s="84" t="b">
        <v>0</v>
      </c>
      <c r="J342" s="84" t="b">
        <v>0</v>
      </c>
      <c r="K342" s="84" t="b">
        <v>0</v>
      </c>
      <c r="L342" s="84" t="b">
        <v>0</v>
      </c>
    </row>
    <row r="343" spans="1:12" ht="15">
      <c r="A343" s="84" t="s">
        <v>1821</v>
      </c>
      <c r="B343" s="84" t="s">
        <v>250</v>
      </c>
      <c r="C343" s="84">
        <v>4</v>
      </c>
      <c r="D343" s="118">
        <v>0.010672197518526137</v>
      </c>
      <c r="E343" s="118">
        <v>1.1760912590556813</v>
      </c>
      <c r="F343" s="84" t="s">
        <v>1628</v>
      </c>
      <c r="G343" s="84" t="b">
        <v>0</v>
      </c>
      <c r="H343" s="84" t="b">
        <v>0</v>
      </c>
      <c r="I343" s="84" t="b">
        <v>0</v>
      </c>
      <c r="J343" s="84" t="b">
        <v>0</v>
      </c>
      <c r="K343" s="84" t="b">
        <v>0</v>
      </c>
      <c r="L343" s="84" t="b">
        <v>0</v>
      </c>
    </row>
    <row r="344" spans="1:12" ht="15">
      <c r="A344" s="84" t="s">
        <v>250</v>
      </c>
      <c r="B344" s="84" t="s">
        <v>1819</v>
      </c>
      <c r="C344" s="84">
        <v>4</v>
      </c>
      <c r="D344" s="118">
        <v>0.010672197518526137</v>
      </c>
      <c r="E344" s="118">
        <v>0.9822712330395684</v>
      </c>
      <c r="F344" s="84" t="s">
        <v>1628</v>
      </c>
      <c r="G344" s="84" t="b">
        <v>0</v>
      </c>
      <c r="H344" s="84" t="b">
        <v>0</v>
      </c>
      <c r="I344" s="84" t="b">
        <v>0</v>
      </c>
      <c r="J344" s="84" t="b">
        <v>0</v>
      </c>
      <c r="K344" s="84" t="b">
        <v>0</v>
      </c>
      <c r="L344" s="84" t="b">
        <v>0</v>
      </c>
    </row>
    <row r="345" spans="1:12" ht="15">
      <c r="A345" s="84" t="s">
        <v>1819</v>
      </c>
      <c r="B345" s="84" t="s">
        <v>1770</v>
      </c>
      <c r="C345" s="84">
        <v>4</v>
      </c>
      <c r="D345" s="118">
        <v>0.010672197518526137</v>
      </c>
      <c r="E345" s="118">
        <v>0.9822712330395684</v>
      </c>
      <c r="F345" s="84" t="s">
        <v>1628</v>
      </c>
      <c r="G345" s="84" t="b">
        <v>0</v>
      </c>
      <c r="H345" s="84" t="b">
        <v>0</v>
      </c>
      <c r="I345" s="84" t="b">
        <v>0</v>
      </c>
      <c r="J345" s="84" t="b">
        <v>0</v>
      </c>
      <c r="K345" s="84" t="b">
        <v>0</v>
      </c>
      <c r="L345" s="84" t="b">
        <v>0</v>
      </c>
    </row>
    <row r="346" spans="1:12" ht="15">
      <c r="A346" s="84" t="s">
        <v>1770</v>
      </c>
      <c r="B346" s="84" t="s">
        <v>1822</v>
      </c>
      <c r="C346" s="84">
        <v>4</v>
      </c>
      <c r="D346" s="118">
        <v>0.010672197518526137</v>
      </c>
      <c r="E346" s="118">
        <v>1.1760912590556813</v>
      </c>
      <c r="F346" s="84" t="s">
        <v>1628</v>
      </c>
      <c r="G346" s="84" t="b">
        <v>0</v>
      </c>
      <c r="H346" s="84" t="b">
        <v>0</v>
      </c>
      <c r="I346" s="84" t="b">
        <v>0</v>
      </c>
      <c r="J346" s="84" t="b">
        <v>0</v>
      </c>
      <c r="K346" s="84" t="b">
        <v>0</v>
      </c>
      <c r="L346" s="84" t="b">
        <v>0</v>
      </c>
    </row>
    <row r="347" spans="1:12" ht="15">
      <c r="A347" s="84" t="s">
        <v>251</v>
      </c>
      <c r="B347" s="84" t="s">
        <v>251</v>
      </c>
      <c r="C347" s="84">
        <v>3</v>
      </c>
      <c r="D347" s="118">
        <v>0.013683181621090055</v>
      </c>
      <c r="E347" s="118">
        <v>0.9330532103693868</v>
      </c>
      <c r="F347" s="84" t="s">
        <v>1628</v>
      </c>
      <c r="G347" s="84" t="b">
        <v>0</v>
      </c>
      <c r="H347" s="84" t="b">
        <v>0</v>
      </c>
      <c r="I347" s="84" t="b">
        <v>0</v>
      </c>
      <c r="J347" s="84" t="b">
        <v>0</v>
      </c>
      <c r="K347" s="84" t="b">
        <v>0</v>
      </c>
      <c r="L347" s="84" t="b">
        <v>0</v>
      </c>
    </row>
    <row r="348" spans="1:12" ht="15">
      <c r="A348" s="84" t="s">
        <v>1718</v>
      </c>
      <c r="B348" s="84" t="s">
        <v>1824</v>
      </c>
      <c r="C348" s="84">
        <v>2</v>
      </c>
      <c r="D348" s="118">
        <v>0.014458219839989772</v>
      </c>
      <c r="E348" s="118">
        <v>1.4771212547196624</v>
      </c>
      <c r="F348" s="84" t="s">
        <v>1628</v>
      </c>
      <c r="G348" s="84" t="b">
        <v>0</v>
      </c>
      <c r="H348" s="84" t="b">
        <v>0</v>
      </c>
      <c r="I348" s="84" t="b">
        <v>0</v>
      </c>
      <c r="J348" s="84" t="b">
        <v>0</v>
      </c>
      <c r="K348" s="84" t="b">
        <v>0</v>
      </c>
      <c r="L348" s="84" t="b">
        <v>0</v>
      </c>
    </row>
    <row r="349" spans="1:12" ht="15">
      <c r="A349" s="84" t="s">
        <v>1824</v>
      </c>
      <c r="B349" s="84" t="s">
        <v>2260</v>
      </c>
      <c r="C349" s="84">
        <v>2</v>
      </c>
      <c r="D349" s="118">
        <v>0.014458219839989772</v>
      </c>
      <c r="E349" s="118">
        <v>1.4771212547196624</v>
      </c>
      <c r="F349" s="84" t="s">
        <v>1628</v>
      </c>
      <c r="G349" s="84" t="b">
        <v>0</v>
      </c>
      <c r="H349" s="84" t="b">
        <v>0</v>
      </c>
      <c r="I349" s="84" t="b">
        <v>0</v>
      </c>
      <c r="J349" s="84" t="b">
        <v>0</v>
      </c>
      <c r="K349" s="84" t="b">
        <v>0</v>
      </c>
      <c r="L349" s="84" t="b">
        <v>0</v>
      </c>
    </row>
    <row r="350" spans="1:12" ht="15">
      <c r="A350" s="84" t="s">
        <v>2260</v>
      </c>
      <c r="B350" s="84" t="s">
        <v>2261</v>
      </c>
      <c r="C350" s="84">
        <v>2</v>
      </c>
      <c r="D350" s="118">
        <v>0.014458219839989772</v>
      </c>
      <c r="E350" s="118">
        <v>1.4771212547196624</v>
      </c>
      <c r="F350" s="84" t="s">
        <v>1628</v>
      </c>
      <c r="G350" s="84" t="b">
        <v>0</v>
      </c>
      <c r="H350" s="84" t="b">
        <v>0</v>
      </c>
      <c r="I350" s="84" t="b">
        <v>0</v>
      </c>
      <c r="J350" s="84" t="b">
        <v>0</v>
      </c>
      <c r="K350" s="84" t="b">
        <v>0</v>
      </c>
      <c r="L350" s="84" t="b">
        <v>0</v>
      </c>
    </row>
    <row r="351" spans="1:12" ht="15">
      <c r="A351" s="84" t="s">
        <v>2261</v>
      </c>
      <c r="B351" s="84" t="s">
        <v>1787</v>
      </c>
      <c r="C351" s="84">
        <v>2</v>
      </c>
      <c r="D351" s="118">
        <v>0.014458219839989772</v>
      </c>
      <c r="E351" s="118">
        <v>1.4771212547196624</v>
      </c>
      <c r="F351" s="84" t="s">
        <v>1628</v>
      </c>
      <c r="G351" s="84" t="b">
        <v>0</v>
      </c>
      <c r="H351" s="84" t="b">
        <v>0</v>
      </c>
      <c r="I351" s="84" t="b">
        <v>0</v>
      </c>
      <c r="J351" s="84" t="b">
        <v>1</v>
      </c>
      <c r="K351" s="84" t="b">
        <v>0</v>
      </c>
      <c r="L351" s="84" t="b">
        <v>0</v>
      </c>
    </row>
    <row r="352" spans="1:12" ht="15">
      <c r="A352" s="84" t="s">
        <v>1787</v>
      </c>
      <c r="B352" s="84" t="s">
        <v>2166</v>
      </c>
      <c r="C352" s="84">
        <v>2</v>
      </c>
      <c r="D352" s="118">
        <v>0.014458219839989772</v>
      </c>
      <c r="E352" s="118">
        <v>1.4771212547196624</v>
      </c>
      <c r="F352" s="84" t="s">
        <v>1628</v>
      </c>
      <c r="G352" s="84" t="b">
        <v>1</v>
      </c>
      <c r="H352" s="84" t="b">
        <v>0</v>
      </c>
      <c r="I352" s="84" t="b">
        <v>0</v>
      </c>
      <c r="J352" s="84" t="b">
        <v>0</v>
      </c>
      <c r="K352" s="84" t="b">
        <v>0</v>
      </c>
      <c r="L352" s="84" t="b">
        <v>0</v>
      </c>
    </row>
    <row r="353" spans="1:12" ht="15">
      <c r="A353" s="84" t="s">
        <v>2166</v>
      </c>
      <c r="B353" s="84" t="s">
        <v>2262</v>
      </c>
      <c r="C353" s="84">
        <v>2</v>
      </c>
      <c r="D353" s="118">
        <v>0.014458219839989772</v>
      </c>
      <c r="E353" s="118">
        <v>1.4771212547196624</v>
      </c>
      <c r="F353" s="84" t="s">
        <v>1628</v>
      </c>
      <c r="G353" s="84" t="b">
        <v>0</v>
      </c>
      <c r="H353" s="84" t="b">
        <v>0</v>
      </c>
      <c r="I353" s="84" t="b">
        <v>0</v>
      </c>
      <c r="J353" s="84" t="b">
        <v>0</v>
      </c>
      <c r="K353" s="84" t="b">
        <v>0</v>
      </c>
      <c r="L353" s="84" t="b">
        <v>0</v>
      </c>
    </row>
    <row r="354" spans="1:12" ht="15">
      <c r="A354" s="84" t="s">
        <v>2262</v>
      </c>
      <c r="B354" s="84" t="s">
        <v>1823</v>
      </c>
      <c r="C354" s="84">
        <v>2</v>
      </c>
      <c r="D354" s="118">
        <v>0.014458219839989772</v>
      </c>
      <c r="E354" s="118">
        <v>1.1760912590556813</v>
      </c>
      <c r="F354" s="84" t="s">
        <v>1628</v>
      </c>
      <c r="G354" s="84" t="b">
        <v>0</v>
      </c>
      <c r="H354" s="84" t="b">
        <v>0</v>
      </c>
      <c r="I354" s="84" t="b">
        <v>0</v>
      </c>
      <c r="J354" s="84" t="b">
        <v>0</v>
      </c>
      <c r="K354" s="84" t="b">
        <v>0</v>
      </c>
      <c r="L354" s="84" t="b">
        <v>0</v>
      </c>
    </row>
    <row r="355" spans="1:12" ht="15">
      <c r="A355" s="84" t="s">
        <v>1823</v>
      </c>
      <c r="B355" s="84" t="s">
        <v>2263</v>
      </c>
      <c r="C355" s="84">
        <v>2</v>
      </c>
      <c r="D355" s="118">
        <v>0.014458219839989772</v>
      </c>
      <c r="E355" s="118">
        <v>1.1760912590556813</v>
      </c>
      <c r="F355" s="84" t="s">
        <v>1628</v>
      </c>
      <c r="G355" s="84" t="b">
        <v>0</v>
      </c>
      <c r="H355" s="84" t="b">
        <v>0</v>
      </c>
      <c r="I355" s="84" t="b">
        <v>0</v>
      </c>
      <c r="J355" s="84" t="b">
        <v>0</v>
      </c>
      <c r="K355" s="84" t="b">
        <v>0</v>
      </c>
      <c r="L355" s="84" t="b">
        <v>0</v>
      </c>
    </row>
    <row r="356" spans="1:12" ht="15">
      <c r="A356" s="84" t="s">
        <v>2263</v>
      </c>
      <c r="B356" s="84" t="s">
        <v>2264</v>
      </c>
      <c r="C356" s="84">
        <v>2</v>
      </c>
      <c r="D356" s="118">
        <v>0.014458219839989772</v>
      </c>
      <c r="E356" s="118">
        <v>1.4771212547196624</v>
      </c>
      <c r="F356" s="84" t="s">
        <v>1628</v>
      </c>
      <c r="G356" s="84" t="b">
        <v>0</v>
      </c>
      <c r="H356" s="84" t="b">
        <v>0</v>
      </c>
      <c r="I356" s="84" t="b">
        <v>0</v>
      </c>
      <c r="J356" s="84" t="b">
        <v>1</v>
      </c>
      <c r="K356" s="84" t="b">
        <v>0</v>
      </c>
      <c r="L356" s="84" t="b">
        <v>0</v>
      </c>
    </row>
    <row r="357" spans="1:12" ht="15">
      <c r="A357" s="84" t="s">
        <v>2264</v>
      </c>
      <c r="B357" s="84" t="s">
        <v>2265</v>
      </c>
      <c r="C357" s="84">
        <v>2</v>
      </c>
      <c r="D357" s="118">
        <v>0.014458219839989772</v>
      </c>
      <c r="E357" s="118">
        <v>1.4771212547196624</v>
      </c>
      <c r="F357" s="84" t="s">
        <v>1628</v>
      </c>
      <c r="G357" s="84" t="b">
        <v>1</v>
      </c>
      <c r="H357" s="84" t="b">
        <v>0</v>
      </c>
      <c r="I357" s="84" t="b">
        <v>0</v>
      </c>
      <c r="J357" s="84" t="b">
        <v>0</v>
      </c>
      <c r="K357" s="84" t="b">
        <v>0</v>
      </c>
      <c r="L357" s="84" t="b">
        <v>0</v>
      </c>
    </row>
    <row r="358" spans="1:12" ht="15">
      <c r="A358" s="84" t="s">
        <v>2265</v>
      </c>
      <c r="B358" s="84" t="s">
        <v>2266</v>
      </c>
      <c r="C358" s="84">
        <v>2</v>
      </c>
      <c r="D358" s="118">
        <v>0.014458219839989772</v>
      </c>
      <c r="E358" s="118">
        <v>1.4771212547196624</v>
      </c>
      <c r="F358" s="84" t="s">
        <v>1628</v>
      </c>
      <c r="G358" s="84" t="b">
        <v>0</v>
      </c>
      <c r="H358" s="84" t="b">
        <v>0</v>
      </c>
      <c r="I358" s="84" t="b">
        <v>0</v>
      </c>
      <c r="J358" s="84" t="b">
        <v>0</v>
      </c>
      <c r="K358" s="84" t="b">
        <v>0</v>
      </c>
      <c r="L358" s="84" t="b">
        <v>0</v>
      </c>
    </row>
    <row r="359" spans="1:12" ht="15">
      <c r="A359" s="84" t="s">
        <v>2266</v>
      </c>
      <c r="B359" s="84" t="s">
        <v>1823</v>
      </c>
      <c r="C359" s="84">
        <v>2</v>
      </c>
      <c r="D359" s="118">
        <v>0.014458219839989772</v>
      </c>
      <c r="E359" s="118">
        <v>1.1760912590556813</v>
      </c>
      <c r="F359" s="84" t="s">
        <v>1628</v>
      </c>
      <c r="G359" s="84" t="b">
        <v>0</v>
      </c>
      <c r="H359" s="84" t="b">
        <v>0</v>
      </c>
      <c r="I359" s="84" t="b">
        <v>0</v>
      </c>
      <c r="J359" s="84" t="b">
        <v>0</v>
      </c>
      <c r="K359" s="84" t="b">
        <v>0</v>
      </c>
      <c r="L359" s="84" t="b">
        <v>0</v>
      </c>
    </row>
    <row r="360" spans="1:12" ht="15">
      <c r="A360" s="84" t="s">
        <v>1823</v>
      </c>
      <c r="B360" s="84" t="s">
        <v>2267</v>
      </c>
      <c r="C360" s="84">
        <v>2</v>
      </c>
      <c r="D360" s="118">
        <v>0.014458219839989772</v>
      </c>
      <c r="E360" s="118">
        <v>1.1760912590556813</v>
      </c>
      <c r="F360" s="84" t="s">
        <v>1628</v>
      </c>
      <c r="G360" s="84" t="b">
        <v>0</v>
      </c>
      <c r="H360" s="84" t="b">
        <v>0</v>
      </c>
      <c r="I360" s="84" t="b">
        <v>0</v>
      </c>
      <c r="J360" s="84" t="b">
        <v>0</v>
      </c>
      <c r="K360" s="84" t="b">
        <v>0</v>
      </c>
      <c r="L360" s="84" t="b">
        <v>0</v>
      </c>
    </row>
    <row r="361" spans="1:12" ht="15">
      <c r="A361" s="84" t="s">
        <v>2267</v>
      </c>
      <c r="B361" s="84" t="s">
        <v>2268</v>
      </c>
      <c r="C361" s="84">
        <v>2</v>
      </c>
      <c r="D361" s="118">
        <v>0.014458219839989772</v>
      </c>
      <c r="E361" s="118">
        <v>1.4771212547196624</v>
      </c>
      <c r="F361" s="84" t="s">
        <v>1628</v>
      </c>
      <c r="G361" s="84" t="b">
        <v>0</v>
      </c>
      <c r="H361" s="84" t="b">
        <v>0</v>
      </c>
      <c r="I361" s="84" t="b">
        <v>0</v>
      </c>
      <c r="J361" s="84" t="b">
        <v>0</v>
      </c>
      <c r="K361" s="84" t="b">
        <v>0</v>
      </c>
      <c r="L361" s="84" t="b">
        <v>0</v>
      </c>
    </row>
    <row r="362" spans="1:12" ht="15">
      <c r="A362" s="84" t="s">
        <v>309</v>
      </c>
      <c r="B362" s="84" t="s">
        <v>308</v>
      </c>
      <c r="C362" s="84">
        <v>2</v>
      </c>
      <c r="D362" s="118">
        <v>0</v>
      </c>
      <c r="E362" s="118">
        <v>0.6283889300503115</v>
      </c>
      <c r="F362" s="84" t="s">
        <v>1631</v>
      </c>
      <c r="G362" s="84" t="b">
        <v>0</v>
      </c>
      <c r="H362" s="84" t="b">
        <v>0</v>
      </c>
      <c r="I362" s="84" t="b">
        <v>0</v>
      </c>
      <c r="J362" s="84" t="b">
        <v>0</v>
      </c>
      <c r="K362" s="84" t="b">
        <v>0</v>
      </c>
      <c r="L362" s="84" t="b">
        <v>0</v>
      </c>
    </row>
    <row r="363" spans="1:12" ht="15">
      <c r="A363" s="84" t="s">
        <v>308</v>
      </c>
      <c r="B363" s="84" t="s">
        <v>308</v>
      </c>
      <c r="C363" s="84">
        <v>2</v>
      </c>
      <c r="D363" s="118">
        <v>0</v>
      </c>
      <c r="E363" s="118">
        <v>0.32735893438633035</v>
      </c>
      <c r="F363" s="84" t="s">
        <v>1631</v>
      </c>
      <c r="G363" s="84" t="b">
        <v>0</v>
      </c>
      <c r="H363" s="84" t="b">
        <v>0</v>
      </c>
      <c r="I363" s="84" t="b">
        <v>0</v>
      </c>
      <c r="J363" s="84" t="b">
        <v>0</v>
      </c>
      <c r="K363" s="84" t="b">
        <v>0</v>
      </c>
      <c r="L363" s="84" t="b">
        <v>0</v>
      </c>
    </row>
    <row r="364" spans="1:12" ht="15">
      <c r="A364" s="84" t="s">
        <v>308</v>
      </c>
      <c r="B364" s="84" t="s">
        <v>1828</v>
      </c>
      <c r="C364" s="84">
        <v>2</v>
      </c>
      <c r="D364" s="118">
        <v>0</v>
      </c>
      <c r="E364" s="118">
        <v>0.6283889300503115</v>
      </c>
      <c r="F364" s="84" t="s">
        <v>1631</v>
      </c>
      <c r="G364" s="84" t="b">
        <v>0</v>
      </c>
      <c r="H364" s="84" t="b">
        <v>0</v>
      </c>
      <c r="I364" s="84" t="b">
        <v>0</v>
      </c>
      <c r="J364" s="84" t="b">
        <v>0</v>
      </c>
      <c r="K364" s="84" t="b">
        <v>0</v>
      </c>
      <c r="L364" s="84" t="b">
        <v>0</v>
      </c>
    </row>
    <row r="365" spans="1:12" ht="15">
      <c r="A365" s="84" t="s">
        <v>1828</v>
      </c>
      <c r="B365" s="84" t="s">
        <v>1829</v>
      </c>
      <c r="C365" s="84">
        <v>2</v>
      </c>
      <c r="D365" s="118">
        <v>0</v>
      </c>
      <c r="E365" s="118">
        <v>0.9294189257142927</v>
      </c>
      <c r="F365" s="84" t="s">
        <v>1631</v>
      </c>
      <c r="G365" s="84" t="b">
        <v>0</v>
      </c>
      <c r="H365" s="84" t="b">
        <v>0</v>
      </c>
      <c r="I365" s="84" t="b">
        <v>0</v>
      </c>
      <c r="J365" s="84" t="b">
        <v>0</v>
      </c>
      <c r="K365" s="84" t="b">
        <v>0</v>
      </c>
      <c r="L365" s="84" t="b">
        <v>0</v>
      </c>
    </row>
    <row r="366" spans="1:12" ht="15">
      <c r="A366" s="84" t="s">
        <v>1829</v>
      </c>
      <c r="B366" s="84" t="s">
        <v>1830</v>
      </c>
      <c r="C366" s="84">
        <v>2</v>
      </c>
      <c r="D366" s="118">
        <v>0</v>
      </c>
      <c r="E366" s="118">
        <v>0.9294189257142927</v>
      </c>
      <c r="F366" s="84" t="s">
        <v>1631</v>
      </c>
      <c r="G366" s="84" t="b">
        <v>0</v>
      </c>
      <c r="H366" s="84" t="b">
        <v>0</v>
      </c>
      <c r="I366" s="84" t="b">
        <v>0</v>
      </c>
      <c r="J366" s="84" t="b">
        <v>0</v>
      </c>
      <c r="K366" s="84" t="b">
        <v>1</v>
      </c>
      <c r="L366" s="84" t="b">
        <v>0</v>
      </c>
    </row>
    <row r="367" spans="1:12" ht="15">
      <c r="A367" s="84" t="s">
        <v>1830</v>
      </c>
      <c r="B367" s="84" t="s">
        <v>1831</v>
      </c>
      <c r="C367" s="84">
        <v>2</v>
      </c>
      <c r="D367" s="118">
        <v>0</v>
      </c>
      <c r="E367" s="118">
        <v>0.9294189257142927</v>
      </c>
      <c r="F367" s="84" t="s">
        <v>1631</v>
      </c>
      <c r="G367" s="84" t="b">
        <v>0</v>
      </c>
      <c r="H367" s="84" t="b">
        <v>1</v>
      </c>
      <c r="I367" s="84" t="b">
        <v>0</v>
      </c>
      <c r="J367" s="84" t="b">
        <v>0</v>
      </c>
      <c r="K367" s="84" t="b">
        <v>0</v>
      </c>
      <c r="L367" s="84" t="b">
        <v>0</v>
      </c>
    </row>
    <row r="368" spans="1:12" ht="15">
      <c r="A368" s="84" t="s">
        <v>1831</v>
      </c>
      <c r="B368" s="84" t="s">
        <v>1832</v>
      </c>
      <c r="C368" s="84">
        <v>2</v>
      </c>
      <c r="D368" s="118">
        <v>0</v>
      </c>
      <c r="E368" s="118">
        <v>0.9294189257142927</v>
      </c>
      <c r="F368" s="84" t="s">
        <v>1631</v>
      </c>
      <c r="G368" s="84" t="b">
        <v>0</v>
      </c>
      <c r="H368" s="84" t="b">
        <v>0</v>
      </c>
      <c r="I368" s="84" t="b">
        <v>0</v>
      </c>
      <c r="J368" s="84" t="b">
        <v>0</v>
      </c>
      <c r="K368" s="84" t="b">
        <v>0</v>
      </c>
      <c r="L368" s="84" t="b">
        <v>0</v>
      </c>
    </row>
    <row r="369" spans="1:12" ht="15">
      <c r="A369" s="84" t="s">
        <v>2156</v>
      </c>
      <c r="B369" s="84" t="s">
        <v>2169</v>
      </c>
      <c r="C369" s="84">
        <v>4</v>
      </c>
      <c r="D369" s="118">
        <v>0.004355506202609277</v>
      </c>
      <c r="E369" s="118">
        <v>1.3222192947339193</v>
      </c>
      <c r="F369" s="84" t="s">
        <v>1632</v>
      </c>
      <c r="G369" s="84" t="b">
        <v>0</v>
      </c>
      <c r="H369" s="84" t="b">
        <v>0</v>
      </c>
      <c r="I369" s="84" t="b">
        <v>0</v>
      </c>
      <c r="J369" s="84" t="b">
        <v>0</v>
      </c>
      <c r="K369" s="84" t="b">
        <v>0</v>
      </c>
      <c r="L369" s="84" t="b">
        <v>0</v>
      </c>
    </row>
    <row r="370" spans="1:12" ht="15">
      <c r="A370" s="84" t="s">
        <v>2167</v>
      </c>
      <c r="B370" s="84" t="s">
        <v>2176</v>
      </c>
      <c r="C370" s="84">
        <v>3</v>
      </c>
      <c r="D370" s="118">
        <v>0.007478047739877182</v>
      </c>
      <c r="E370" s="118">
        <v>1.4471580313422192</v>
      </c>
      <c r="F370" s="84" t="s">
        <v>1632</v>
      </c>
      <c r="G370" s="84" t="b">
        <v>0</v>
      </c>
      <c r="H370" s="84" t="b">
        <v>0</v>
      </c>
      <c r="I370" s="84" t="b">
        <v>0</v>
      </c>
      <c r="J370" s="84" t="b">
        <v>0</v>
      </c>
      <c r="K370" s="84" t="b">
        <v>0</v>
      </c>
      <c r="L370" s="84" t="b">
        <v>0</v>
      </c>
    </row>
    <row r="371" spans="1:12" ht="15">
      <c r="A371" s="84" t="s">
        <v>2177</v>
      </c>
      <c r="B371" s="84" t="s">
        <v>2178</v>
      </c>
      <c r="C371" s="84">
        <v>3</v>
      </c>
      <c r="D371" s="118">
        <v>0.007478047739877182</v>
      </c>
      <c r="E371" s="118">
        <v>1.4471580313422192</v>
      </c>
      <c r="F371" s="84" t="s">
        <v>1632</v>
      </c>
      <c r="G371" s="84" t="b">
        <v>0</v>
      </c>
      <c r="H371" s="84" t="b">
        <v>0</v>
      </c>
      <c r="I371" s="84" t="b">
        <v>0</v>
      </c>
      <c r="J371" s="84" t="b">
        <v>0</v>
      </c>
      <c r="K371" s="84" t="b">
        <v>0</v>
      </c>
      <c r="L371" s="84" t="b">
        <v>0</v>
      </c>
    </row>
    <row r="372" spans="1:12" ht="15">
      <c r="A372" s="84" t="s">
        <v>2178</v>
      </c>
      <c r="B372" s="84" t="s">
        <v>2162</v>
      </c>
      <c r="C372" s="84">
        <v>3</v>
      </c>
      <c r="D372" s="118">
        <v>0.007478047739877182</v>
      </c>
      <c r="E372" s="118">
        <v>1.4471580313422192</v>
      </c>
      <c r="F372" s="84" t="s">
        <v>1632</v>
      </c>
      <c r="G372" s="84" t="b">
        <v>0</v>
      </c>
      <c r="H372" s="84" t="b">
        <v>0</v>
      </c>
      <c r="I372" s="84" t="b">
        <v>0</v>
      </c>
      <c r="J372" s="84" t="b">
        <v>0</v>
      </c>
      <c r="K372" s="84" t="b">
        <v>0</v>
      </c>
      <c r="L372" s="84" t="b">
        <v>0</v>
      </c>
    </row>
    <row r="373" spans="1:12" ht="15">
      <c r="A373" s="84" t="s">
        <v>2162</v>
      </c>
      <c r="B373" s="84" t="s">
        <v>2179</v>
      </c>
      <c r="C373" s="84">
        <v>3</v>
      </c>
      <c r="D373" s="118">
        <v>0.007478047739877182</v>
      </c>
      <c r="E373" s="118">
        <v>1.4471580313422192</v>
      </c>
      <c r="F373" s="84" t="s">
        <v>1632</v>
      </c>
      <c r="G373" s="84" t="b">
        <v>0</v>
      </c>
      <c r="H373" s="84" t="b">
        <v>0</v>
      </c>
      <c r="I373" s="84" t="b">
        <v>0</v>
      </c>
      <c r="J373" s="84" t="b">
        <v>0</v>
      </c>
      <c r="K373" s="84" t="b">
        <v>0</v>
      </c>
      <c r="L373" s="84" t="b">
        <v>0</v>
      </c>
    </row>
    <row r="374" spans="1:12" ht="15">
      <c r="A374" s="84" t="s">
        <v>2179</v>
      </c>
      <c r="B374" s="84" t="s">
        <v>2180</v>
      </c>
      <c r="C374" s="84">
        <v>3</v>
      </c>
      <c r="D374" s="118">
        <v>0.007478047739877182</v>
      </c>
      <c r="E374" s="118">
        <v>1.4471580313422192</v>
      </c>
      <c r="F374" s="84" t="s">
        <v>1632</v>
      </c>
      <c r="G374" s="84" t="b">
        <v>0</v>
      </c>
      <c r="H374" s="84" t="b">
        <v>0</v>
      </c>
      <c r="I374" s="84" t="b">
        <v>0</v>
      </c>
      <c r="J374" s="84" t="b">
        <v>0</v>
      </c>
      <c r="K374" s="84" t="b">
        <v>0</v>
      </c>
      <c r="L374" s="84" t="b">
        <v>0</v>
      </c>
    </row>
    <row r="375" spans="1:12" ht="15">
      <c r="A375" s="84" t="s">
        <v>2168</v>
      </c>
      <c r="B375" s="84" t="s">
        <v>2216</v>
      </c>
      <c r="C375" s="84">
        <v>2</v>
      </c>
      <c r="D375" s="118">
        <v>0.008942472104989609</v>
      </c>
      <c r="E375" s="118">
        <v>1.6232492903979006</v>
      </c>
      <c r="F375" s="84" t="s">
        <v>1632</v>
      </c>
      <c r="G375" s="84" t="b">
        <v>0</v>
      </c>
      <c r="H375" s="84" t="b">
        <v>0</v>
      </c>
      <c r="I375" s="84" t="b">
        <v>0</v>
      </c>
      <c r="J375" s="84" t="b">
        <v>0</v>
      </c>
      <c r="K375" s="84" t="b">
        <v>0</v>
      </c>
      <c r="L375" s="84" t="b">
        <v>0</v>
      </c>
    </row>
    <row r="376" spans="1:12" ht="15">
      <c r="A376" s="84" t="s">
        <v>2216</v>
      </c>
      <c r="B376" s="84" t="s">
        <v>2217</v>
      </c>
      <c r="C376" s="84">
        <v>2</v>
      </c>
      <c r="D376" s="118">
        <v>0.008942472104989609</v>
      </c>
      <c r="E376" s="118">
        <v>1.6232492903979006</v>
      </c>
      <c r="F376" s="84" t="s">
        <v>1632</v>
      </c>
      <c r="G376" s="84" t="b">
        <v>0</v>
      </c>
      <c r="H376" s="84" t="b">
        <v>0</v>
      </c>
      <c r="I376" s="84" t="b">
        <v>0</v>
      </c>
      <c r="J376" s="84" t="b">
        <v>0</v>
      </c>
      <c r="K376" s="84" t="b">
        <v>0</v>
      </c>
      <c r="L376" s="84" t="b">
        <v>0</v>
      </c>
    </row>
    <row r="377" spans="1:12" ht="15">
      <c r="A377" s="84" t="s">
        <v>2217</v>
      </c>
      <c r="B377" s="84" t="s">
        <v>2163</v>
      </c>
      <c r="C377" s="84">
        <v>2</v>
      </c>
      <c r="D377" s="118">
        <v>0.008942472104989609</v>
      </c>
      <c r="E377" s="118">
        <v>1.2253092817258628</v>
      </c>
      <c r="F377" s="84" t="s">
        <v>1632</v>
      </c>
      <c r="G377" s="84" t="b">
        <v>0</v>
      </c>
      <c r="H377" s="84" t="b">
        <v>0</v>
      </c>
      <c r="I377" s="84" t="b">
        <v>0</v>
      </c>
      <c r="J377" s="84" t="b">
        <v>0</v>
      </c>
      <c r="K377" s="84" t="b">
        <v>0</v>
      </c>
      <c r="L377" s="84" t="b">
        <v>0</v>
      </c>
    </row>
    <row r="378" spans="1:12" ht="15">
      <c r="A378" s="84" t="s">
        <v>2218</v>
      </c>
      <c r="B378" s="84" t="s">
        <v>2219</v>
      </c>
      <c r="C378" s="84">
        <v>2</v>
      </c>
      <c r="D378" s="118">
        <v>0.008942472104989609</v>
      </c>
      <c r="E378" s="118">
        <v>1.6232492903979006</v>
      </c>
      <c r="F378" s="84" t="s">
        <v>1632</v>
      </c>
      <c r="G378" s="84" t="b">
        <v>0</v>
      </c>
      <c r="H378" s="84" t="b">
        <v>0</v>
      </c>
      <c r="I378" s="84" t="b">
        <v>0</v>
      </c>
      <c r="J378" s="84" t="b">
        <v>0</v>
      </c>
      <c r="K378" s="84" t="b">
        <v>0</v>
      </c>
      <c r="L378" s="84" t="b">
        <v>0</v>
      </c>
    </row>
    <row r="379" spans="1:12" ht="15">
      <c r="A379" s="84" t="s">
        <v>2219</v>
      </c>
      <c r="B379" s="84" t="s">
        <v>2156</v>
      </c>
      <c r="C379" s="84">
        <v>2</v>
      </c>
      <c r="D379" s="118">
        <v>0.008942472104989609</v>
      </c>
      <c r="E379" s="118">
        <v>1.3222192947339193</v>
      </c>
      <c r="F379" s="84" t="s">
        <v>1632</v>
      </c>
      <c r="G379" s="84" t="b">
        <v>0</v>
      </c>
      <c r="H379" s="84" t="b">
        <v>0</v>
      </c>
      <c r="I379" s="84" t="b">
        <v>0</v>
      </c>
      <c r="J379" s="84" t="b">
        <v>0</v>
      </c>
      <c r="K379" s="84" t="b">
        <v>0</v>
      </c>
      <c r="L379" s="84" t="b">
        <v>0</v>
      </c>
    </row>
    <row r="380" spans="1:12" ht="15">
      <c r="A380" s="84" t="s">
        <v>2169</v>
      </c>
      <c r="B380" s="84" t="s">
        <v>319</v>
      </c>
      <c r="C380" s="84">
        <v>2</v>
      </c>
      <c r="D380" s="118">
        <v>0.008942472104989609</v>
      </c>
      <c r="E380" s="118">
        <v>1.4471580313422192</v>
      </c>
      <c r="F380" s="84" t="s">
        <v>1632</v>
      </c>
      <c r="G380" s="84" t="b">
        <v>0</v>
      </c>
      <c r="H380" s="84" t="b">
        <v>0</v>
      </c>
      <c r="I380" s="84" t="b">
        <v>0</v>
      </c>
      <c r="J380" s="84" t="b">
        <v>0</v>
      </c>
      <c r="K380" s="84" t="b">
        <v>0</v>
      </c>
      <c r="L380" s="84" t="b">
        <v>0</v>
      </c>
    </row>
    <row r="381" spans="1:12" ht="15">
      <c r="A381" s="84" t="s">
        <v>2220</v>
      </c>
      <c r="B381" s="84" t="s">
        <v>1770</v>
      </c>
      <c r="C381" s="84">
        <v>2</v>
      </c>
      <c r="D381" s="118">
        <v>0.008942472104989609</v>
      </c>
      <c r="E381" s="118">
        <v>1.4471580313422192</v>
      </c>
      <c r="F381" s="84" t="s">
        <v>1632</v>
      </c>
      <c r="G381" s="84" t="b">
        <v>0</v>
      </c>
      <c r="H381" s="84" t="b">
        <v>0</v>
      </c>
      <c r="I381" s="84" t="b">
        <v>0</v>
      </c>
      <c r="J381" s="84" t="b">
        <v>0</v>
      </c>
      <c r="K381" s="84" t="b">
        <v>0</v>
      </c>
      <c r="L381" s="84" t="b">
        <v>0</v>
      </c>
    </row>
    <row r="382" spans="1:12" ht="15">
      <c r="A382" s="84" t="s">
        <v>2226</v>
      </c>
      <c r="B382" s="84" t="s">
        <v>2163</v>
      </c>
      <c r="C382" s="84">
        <v>2</v>
      </c>
      <c r="D382" s="118">
        <v>0.008942472104989609</v>
      </c>
      <c r="E382" s="118">
        <v>1.2253092817258628</v>
      </c>
      <c r="F382" s="84" t="s">
        <v>1632</v>
      </c>
      <c r="G382" s="84" t="b">
        <v>0</v>
      </c>
      <c r="H382" s="84" t="b">
        <v>0</v>
      </c>
      <c r="I382" s="84" t="b">
        <v>0</v>
      </c>
      <c r="J382" s="84" t="b">
        <v>0</v>
      </c>
      <c r="K382" s="84" t="b">
        <v>0</v>
      </c>
      <c r="L382" s="84" t="b">
        <v>0</v>
      </c>
    </row>
    <row r="383" spans="1:12" ht="15">
      <c r="A383" s="84" t="s">
        <v>2163</v>
      </c>
      <c r="B383" s="84" t="s">
        <v>2227</v>
      </c>
      <c r="C383" s="84">
        <v>2</v>
      </c>
      <c r="D383" s="118">
        <v>0.008942472104989609</v>
      </c>
      <c r="E383" s="118">
        <v>1.2253092817258628</v>
      </c>
      <c r="F383" s="84" t="s">
        <v>1632</v>
      </c>
      <c r="G383" s="84" t="b">
        <v>0</v>
      </c>
      <c r="H383" s="84" t="b">
        <v>0</v>
      </c>
      <c r="I383" s="84" t="b">
        <v>0</v>
      </c>
      <c r="J383" s="84" t="b">
        <v>0</v>
      </c>
      <c r="K383" s="84" t="b">
        <v>1</v>
      </c>
      <c r="L383" s="84" t="b">
        <v>0</v>
      </c>
    </row>
    <row r="384" spans="1:12" ht="15">
      <c r="A384" s="84" t="s">
        <v>2227</v>
      </c>
      <c r="B384" s="84" t="s">
        <v>2228</v>
      </c>
      <c r="C384" s="84">
        <v>2</v>
      </c>
      <c r="D384" s="118">
        <v>0.008942472104989609</v>
      </c>
      <c r="E384" s="118">
        <v>1.6232492903979006</v>
      </c>
      <c r="F384" s="84" t="s">
        <v>1632</v>
      </c>
      <c r="G384" s="84" t="b">
        <v>0</v>
      </c>
      <c r="H384" s="84" t="b">
        <v>1</v>
      </c>
      <c r="I384" s="84" t="b">
        <v>0</v>
      </c>
      <c r="J384" s="84" t="b">
        <v>0</v>
      </c>
      <c r="K384" s="84" t="b">
        <v>0</v>
      </c>
      <c r="L384" s="84" t="b">
        <v>0</v>
      </c>
    </row>
    <row r="385" spans="1:12" ht="15">
      <c r="A385" s="84" t="s">
        <v>2228</v>
      </c>
      <c r="B385" s="84" t="s">
        <v>2229</v>
      </c>
      <c r="C385" s="84">
        <v>2</v>
      </c>
      <c r="D385" s="118">
        <v>0.008942472104989609</v>
      </c>
      <c r="E385" s="118">
        <v>1.6232492903979006</v>
      </c>
      <c r="F385" s="84" t="s">
        <v>1632</v>
      </c>
      <c r="G385" s="84" t="b">
        <v>0</v>
      </c>
      <c r="H385" s="84" t="b">
        <v>0</v>
      </c>
      <c r="I385" s="84" t="b">
        <v>0</v>
      </c>
      <c r="J385" s="84" t="b">
        <v>0</v>
      </c>
      <c r="K385" s="84" t="b">
        <v>0</v>
      </c>
      <c r="L385" s="84" t="b">
        <v>0</v>
      </c>
    </row>
    <row r="386" spans="1:12" ht="15">
      <c r="A386" s="84" t="s">
        <v>2229</v>
      </c>
      <c r="B386" s="84" t="s">
        <v>2230</v>
      </c>
      <c r="C386" s="84">
        <v>2</v>
      </c>
      <c r="D386" s="118">
        <v>0.008942472104989609</v>
      </c>
      <c r="E386" s="118">
        <v>1.6232492903979006</v>
      </c>
      <c r="F386" s="84" t="s">
        <v>1632</v>
      </c>
      <c r="G386" s="84" t="b">
        <v>0</v>
      </c>
      <c r="H386" s="84" t="b">
        <v>0</v>
      </c>
      <c r="I386" s="84" t="b">
        <v>0</v>
      </c>
      <c r="J386" s="84" t="b">
        <v>0</v>
      </c>
      <c r="K386" s="84" t="b">
        <v>0</v>
      </c>
      <c r="L386" s="84" t="b">
        <v>0</v>
      </c>
    </row>
    <row r="387" spans="1:12" ht="15">
      <c r="A387" s="84" t="s">
        <v>2230</v>
      </c>
      <c r="B387" s="84" t="s">
        <v>2231</v>
      </c>
      <c r="C387" s="84">
        <v>2</v>
      </c>
      <c r="D387" s="118">
        <v>0.008942472104989609</v>
      </c>
      <c r="E387" s="118">
        <v>1.6232492903979006</v>
      </c>
      <c r="F387" s="84" t="s">
        <v>1632</v>
      </c>
      <c r="G387" s="84" t="b">
        <v>0</v>
      </c>
      <c r="H387" s="84" t="b">
        <v>0</v>
      </c>
      <c r="I387" s="84" t="b">
        <v>0</v>
      </c>
      <c r="J387" s="84" t="b">
        <v>0</v>
      </c>
      <c r="K387" s="84" t="b">
        <v>0</v>
      </c>
      <c r="L387" s="84" t="b">
        <v>0</v>
      </c>
    </row>
    <row r="388" spans="1:12" ht="15">
      <c r="A388" s="84" t="s">
        <v>2231</v>
      </c>
      <c r="B388" s="84" t="s">
        <v>2232</v>
      </c>
      <c r="C388" s="84">
        <v>2</v>
      </c>
      <c r="D388" s="118">
        <v>0.008942472104989609</v>
      </c>
      <c r="E388" s="118">
        <v>1.6232492903979006</v>
      </c>
      <c r="F388" s="84" t="s">
        <v>1632</v>
      </c>
      <c r="G388" s="84" t="b">
        <v>0</v>
      </c>
      <c r="H388" s="84" t="b">
        <v>0</v>
      </c>
      <c r="I388" s="84" t="b">
        <v>0</v>
      </c>
      <c r="J388" s="84" t="b">
        <v>0</v>
      </c>
      <c r="K388" s="84" t="b">
        <v>0</v>
      </c>
      <c r="L388" s="84" t="b">
        <v>0</v>
      </c>
    </row>
    <row r="389" spans="1:12" ht="15">
      <c r="A389" s="84" t="s">
        <v>2232</v>
      </c>
      <c r="B389" s="84" t="s">
        <v>2156</v>
      </c>
      <c r="C389" s="84">
        <v>2</v>
      </c>
      <c r="D389" s="118">
        <v>0.008942472104989609</v>
      </c>
      <c r="E389" s="118">
        <v>1.3222192947339193</v>
      </c>
      <c r="F389" s="84" t="s">
        <v>1632</v>
      </c>
      <c r="G389" s="84" t="b">
        <v>0</v>
      </c>
      <c r="H389" s="84" t="b">
        <v>0</v>
      </c>
      <c r="I389" s="84" t="b">
        <v>0</v>
      </c>
      <c r="J389" s="84" t="b">
        <v>0</v>
      </c>
      <c r="K389" s="84" t="b">
        <v>0</v>
      </c>
      <c r="L389" s="84" t="b">
        <v>0</v>
      </c>
    </row>
    <row r="390" spans="1:12" ht="15">
      <c r="A390" s="84" t="s">
        <v>2176</v>
      </c>
      <c r="B390" s="84" t="s">
        <v>2221</v>
      </c>
      <c r="C390" s="84">
        <v>2</v>
      </c>
      <c r="D390" s="118">
        <v>0.008942472104989609</v>
      </c>
      <c r="E390" s="118">
        <v>1.4471580313422192</v>
      </c>
      <c r="F390" s="84" t="s">
        <v>1632</v>
      </c>
      <c r="G390" s="84" t="b">
        <v>0</v>
      </c>
      <c r="H390" s="84" t="b">
        <v>0</v>
      </c>
      <c r="I390" s="84" t="b">
        <v>0</v>
      </c>
      <c r="J390" s="84" t="b">
        <v>0</v>
      </c>
      <c r="K390" s="84" t="b">
        <v>0</v>
      </c>
      <c r="L390" s="84" t="b">
        <v>0</v>
      </c>
    </row>
    <row r="391" spans="1:12" ht="15">
      <c r="A391" s="84" t="s">
        <v>2221</v>
      </c>
      <c r="B391" s="84" t="s">
        <v>2177</v>
      </c>
      <c r="C391" s="84">
        <v>2</v>
      </c>
      <c r="D391" s="118">
        <v>0.008942472104989609</v>
      </c>
      <c r="E391" s="118">
        <v>1.4471580313422192</v>
      </c>
      <c r="F391" s="84" t="s">
        <v>1632</v>
      </c>
      <c r="G391" s="84" t="b">
        <v>0</v>
      </c>
      <c r="H391" s="84" t="b">
        <v>0</v>
      </c>
      <c r="I391" s="84" t="b">
        <v>0</v>
      </c>
      <c r="J391" s="84" t="b">
        <v>0</v>
      </c>
      <c r="K391" s="84" t="b">
        <v>0</v>
      </c>
      <c r="L391" s="84" t="b">
        <v>0</v>
      </c>
    </row>
    <row r="392" spans="1:12" ht="15">
      <c r="A392" s="84" t="s">
        <v>2180</v>
      </c>
      <c r="B392" s="84" t="s">
        <v>2222</v>
      </c>
      <c r="C392" s="84">
        <v>2</v>
      </c>
      <c r="D392" s="118">
        <v>0.008942472104989609</v>
      </c>
      <c r="E392" s="118">
        <v>1.4471580313422192</v>
      </c>
      <c r="F392" s="84" t="s">
        <v>1632</v>
      </c>
      <c r="G392" s="84" t="b">
        <v>0</v>
      </c>
      <c r="H392" s="84" t="b">
        <v>0</v>
      </c>
      <c r="I392" s="84" t="b">
        <v>0</v>
      </c>
      <c r="J392" s="84" t="b">
        <v>0</v>
      </c>
      <c r="K392" s="84" t="b">
        <v>1</v>
      </c>
      <c r="L392" s="84" t="b">
        <v>0</v>
      </c>
    </row>
    <row r="393" spans="1:12" ht="15">
      <c r="A393" s="84" t="s">
        <v>2222</v>
      </c>
      <c r="B393" s="84" t="s">
        <v>2223</v>
      </c>
      <c r="C393" s="84">
        <v>2</v>
      </c>
      <c r="D393" s="118">
        <v>0.008942472104989609</v>
      </c>
      <c r="E393" s="118">
        <v>1.6232492903979006</v>
      </c>
      <c r="F393" s="84" t="s">
        <v>1632</v>
      </c>
      <c r="G393" s="84" t="b">
        <v>0</v>
      </c>
      <c r="H393" s="84" t="b">
        <v>1</v>
      </c>
      <c r="I393" s="84" t="b">
        <v>0</v>
      </c>
      <c r="J393" s="84" t="b">
        <v>0</v>
      </c>
      <c r="K393" s="84" t="b">
        <v>0</v>
      </c>
      <c r="L393" s="84" t="b">
        <v>0</v>
      </c>
    </row>
    <row r="394" spans="1:12" ht="15">
      <c r="A394" s="84" t="s">
        <v>2223</v>
      </c>
      <c r="B394" s="84" t="s">
        <v>2224</v>
      </c>
      <c r="C394" s="84">
        <v>2</v>
      </c>
      <c r="D394" s="118">
        <v>0.008942472104989609</v>
      </c>
      <c r="E394" s="118">
        <v>1.6232492903979006</v>
      </c>
      <c r="F394" s="84" t="s">
        <v>1632</v>
      </c>
      <c r="G394" s="84" t="b">
        <v>0</v>
      </c>
      <c r="H394" s="84" t="b">
        <v>0</v>
      </c>
      <c r="I394" s="84" t="b">
        <v>0</v>
      </c>
      <c r="J394" s="84" t="b">
        <v>0</v>
      </c>
      <c r="K394" s="84" t="b">
        <v>0</v>
      </c>
      <c r="L394" s="84" t="b">
        <v>0</v>
      </c>
    </row>
    <row r="395" spans="1:12" ht="15">
      <c r="A395" s="84" t="s">
        <v>2224</v>
      </c>
      <c r="B395" s="84" t="s">
        <v>2225</v>
      </c>
      <c r="C395" s="84">
        <v>2</v>
      </c>
      <c r="D395" s="118">
        <v>0.008942472104989609</v>
      </c>
      <c r="E395" s="118">
        <v>1.6232492903979006</v>
      </c>
      <c r="F395" s="84" t="s">
        <v>1632</v>
      </c>
      <c r="G395" s="84" t="b">
        <v>0</v>
      </c>
      <c r="H395" s="84" t="b">
        <v>0</v>
      </c>
      <c r="I395" s="84" t="b">
        <v>0</v>
      </c>
      <c r="J395" s="84" t="b">
        <v>0</v>
      </c>
      <c r="K395" s="84" t="b">
        <v>0</v>
      </c>
      <c r="L395" s="84" t="b">
        <v>0</v>
      </c>
    </row>
    <row r="396" spans="1:12" ht="15">
      <c r="A396" s="84" t="s">
        <v>2225</v>
      </c>
      <c r="B396" s="84" t="s">
        <v>2168</v>
      </c>
      <c r="C396" s="84">
        <v>2</v>
      </c>
      <c r="D396" s="118">
        <v>0.008942472104989609</v>
      </c>
      <c r="E396" s="118">
        <v>1.4471580313422192</v>
      </c>
      <c r="F396" s="84" t="s">
        <v>1632</v>
      </c>
      <c r="G396" s="84" t="b">
        <v>0</v>
      </c>
      <c r="H396" s="84" t="b">
        <v>0</v>
      </c>
      <c r="I396" s="84" t="b">
        <v>0</v>
      </c>
      <c r="J396" s="84" t="b">
        <v>0</v>
      </c>
      <c r="K396" s="84" t="b">
        <v>0</v>
      </c>
      <c r="L396" s="84" t="b">
        <v>0</v>
      </c>
    </row>
    <row r="397" spans="1:12" ht="15">
      <c r="A397" s="84" t="s">
        <v>508</v>
      </c>
      <c r="B397" s="84" t="s">
        <v>2189</v>
      </c>
      <c r="C397" s="84">
        <v>3</v>
      </c>
      <c r="D397" s="118">
        <v>0</v>
      </c>
      <c r="E397" s="118">
        <v>0.8846065812979305</v>
      </c>
      <c r="F397" s="84" t="s">
        <v>1633</v>
      </c>
      <c r="G397" s="84" t="b">
        <v>0</v>
      </c>
      <c r="H397" s="84" t="b">
        <v>0</v>
      </c>
      <c r="I397" s="84" t="b">
        <v>0</v>
      </c>
      <c r="J397" s="84" t="b">
        <v>0</v>
      </c>
      <c r="K397" s="84" t="b">
        <v>0</v>
      </c>
      <c r="L397" s="84" t="b">
        <v>0</v>
      </c>
    </row>
    <row r="398" spans="1:12" ht="15">
      <c r="A398" s="84" t="s">
        <v>2189</v>
      </c>
      <c r="B398" s="84" t="s">
        <v>2190</v>
      </c>
      <c r="C398" s="84">
        <v>3</v>
      </c>
      <c r="D398" s="118">
        <v>0</v>
      </c>
      <c r="E398" s="118">
        <v>0.8846065812979305</v>
      </c>
      <c r="F398" s="84" t="s">
        <v>1633</v>
      </c>
      <c r="G398" s="84" t="b">
        <v>0</v>
      </c>
      <c r="H398" s="84" t="b">
        <v>0</v>
      </c>
      <c r="I398" s="84" t="b">
        <v>0</v>
      </c>
      <c r="J398" s="84" t="b">
        <v>0</v>
      </c>
      <c r="K398" s="84" t="b">
        <v>0</v>
      </c>
      <c r="L398" s="84" t="b">
        <v>0</v>
      </c>
    </row>
    <row r="399" spans="1:12" ht="15">
      <c r="A399" s="84" t="s">
        <v>2190</v>
      </c>
      <c r="B399" s="84" t="s">
        <v>2173</v>
      </c>
      <c r="C399" s="84">
        <v>3</v>
      </c>
      <c r="D399" s="118">
        <v>0</v>
      </c>
      <c r="E399" s="118">
        <v>0.8846065812979305</v>
      </c>
      <c r="F399" s="84" t="s">
        <v>1633</v>
      </c>
      <c r="G399" s="84" t="b">
        <v>0</v>
      </c>
      <c r="H399" s="84" t="b">
        <v>0</v>
      </c>
      <c r="I399" s="84" t="b">
        <v>0</v>
      </c>
      <c r="J399" s="84" t="b">
        <v>1</v>
      </c>
      <c r="K399" s="84" t="b">
        <v>0</v>
      </c>
      <c r="L399" s="84" t="b">
        <v>0</v>
      </c>
    </row>
    <row r="400" spans="1:12" ht="15">
      <c r="A400" s="84" t="s">
        <v>2173</v>
      </c>
      <c r="B400" s="84" t="s">
        <v>2191</v>
      </c>
      <c r="C400" s="84">
        <v>3</v>
      </c>
      <c r="D400" s="118">
        <v>0</v>
      </c>
      <c r="E400" s="118">
        <v>0.8846065812979305</v>
      </c>
      <c r="F400" s="84" t="s">
        <v>1633</v>
      </c>
      <c r="G400" s="84" t="b">
        <v>1</v>
      </c>
      <c r="H400" s="84" t="b">
        <v>0</v>
      </c>
      <c r="I400" s="84" t="b">
        <v>0</v>
      </c>
      <c r="J400" s="84" t="b">
        <v>0</v>
      </c>
      <c r="K400" s="84" t="b">
        <v>0</v>
      </c>
      <c r="L400" s="84" t="b">
        <v>0</v>
      </c>
    </row>
    <row r="401" spans="1:12" ht="15">
      <c r="A401" s="84" t="s">
        <v>2191</v>
      </c>
      <c r="B401" s="84" t="s">
        <v>2192</v>
      </c>
      <c r="C401" s="84">
        <v>3</v>
      </c>
      <c r="D401" s="118">
        <v>0</v>
      </c>
      <c r="E401" s="118">
        <v>0.8846065812979305</v>
      </c>
      <c r="F401" s="84" t="s">
        <v>1633</v>
      </c>
      <c r="G401" s="84" t="b">
        <v>0</v>
      </c>
      <c r="H401" s="84" t="b">
        <v>0</v>
      </c>
      <c r="I401" s="84" t="b">
        <v>0</v>
      </c>
      <c r="J401" s="84" t="b">
        <v>0</v>
      </c>
      <c r="K401" s="84" t="b">
        <v>0</v>
      </c>
      <c r="L401" s="84" t="b">
        <v>0</v>
      </c>
    </row>
    <row r="402" spans="1:12" ht="15">
      <c r="A402" s="84" t="s">
        <v>2192</v>
      </c>
      <c r="B402" s="84" t="s">
        <v>2193</v>
      </c>
      <c r="C402" s="84">
        <v>3</v>
      </c>
      <c r="D402" s="118">
        <v>0</v>
      </c>
      <c r="E402" s="118">
        <v>0.8846065812979305</v>
      </c>
      <c r="F402" s="84" t="s">
        <v>1633</v>
      </c>
      <c r="G402" s="84" t="b">
        <v>0</v>
      </c>
      <c r="H402" s="84" t="b">
        <v>0</v>
      </c>
      <c r="I402" s="84" t="b">
        <v>0</v>
      </c>
      <c r="J402" s="84" t="b">
        <v>0</v>
      </c>
      <c r="K402" s="84" t="b">
        <v>0</v>
      </c>
      <c r="L402" s="84" t="b">
        <v>0</v>
      </c>
    </row>
    <row r="403" spans="1:12" ht="15">
      <c r="A403" s="84" t="s">
        <v>242</v>
      </c>
      <c r="B403" s="84" t="s">
        <v>508</v>
      </c>
      <c r="C403" s="84">
        <v>2</v>
      </c>
      <c r="D403" s="118">
        <v>0.013545481465821635</v>
      </c>
      <c r="E403" s="118">
        <v>1.0606978403536116</v>
      </c>
      <c r="F403" s="84" t="s">
        <v>1633</v>
      </c>
      <c r="G403" s="84" t="b">
        <v>0</v>
      </c>
      <c r="H403" s="84" t="b">
        <v>0</v>
      </c>
      <c r="I403" s="84" t="b">
        <v>0</v>
      </c>
      <c r="J403" s="84" t="b">
        <v>0</v>
      </c>
      <c r="K403" s="84" t="b">
        <v>0</v>
      </c>
      <c r="L403" s="84" t="b">
        <v>0</v>
      </c>
    </row>
    <row r="404" spans="1:12" ht="15">
      <c r="A404" s="84" t="s">
        <v>2193</v>
      </c>
      <c r="B404" s="84" t="s">
        <v>2258</v>
      </c>
      <c r="C404" s="84">
        <v>2</v>
      </c>
      <c r="D404" s="118">
        <v>0.013545481465821635</v>
      </c>
      <c r="E404" s="118">
        <v>1.0606978403536116</v>
      </c>
      <c r="F404" s="84" t="s">
        <v>1633</v>
      </c>
      <c r="G404" s="84" t="b">
        <v>0</v>
      </c>
      <c r="H404" s="84" t="b">
        <v>0</v>
      </c>
      <c r="I404" s="84" t="b">
        <v>0</v>
      </c>
      <c r="J404" s="84" t="b">
        <v>0</v>
      </c>
      <c r="K404" s="84" t="b">
        <v>0</v>
      </c>
      <c r="L404" s="84" t="b">
        <v>0</v>
      </c>
    </row>
    <row r="405" spans="1:12" ht="15">
      <c r="A405" s="84" t="s">
        <v>2272</v>
      </c>
      <c r="B405" s="84" t="s">
        <v>2156</v>
      </c>
      <c r="C405" s="84">
        <v>2</v>
      </c>
      <c r="D405" s="118">
        <v>0.010034333188799373</v>
      </c>
      <c r="E405" s="118">
        <v>1.146128035678238</v>
      </c>
      <c r="F405" s="84" t="s">
        <v>1634</v>
      </c>
      <c r="G405" s="84" t="b">
        <v>0</v>
      </c>
      <c r="H405" s="84" t="b">
        <v>0</v>
      </c>
      <c r="I405" s="84" t="b">
        <v>0</v>
      </c>
      <c r="J405" s="84" t="b">
        <v>0</v>
      </c>
      <c r="K405" s="84" t="b">
        <v>0</v>
      </c>
      <c r="L405" s="84" t="b">
        <v>0</v>
      </c>
    </row>
    <row r="406" spans="1:12" ht="15">
      <c r="A406" s="84" t="s">
        <v>2156</v>
      </c>
      <c r="B406" s="84" t="s">
        <v>2162</v>
      </c>
      <c r="C406" s="84">
        <v>2</v>
      </c>
      <c r="D406" s="118">
        <v>0.010034333188799373</v>
      </c>
      <c r="E406" s="118">
        <v>1.146128035678238</v>
      </c>
      <c r="F406" s="84" t="s">
        <v>1634</v>
      </c>
      <c r="G406" s="84" t="b">
        <v>0</v>
      </c>
      <c r="H406" s="84" t="b">
        <v>0</v>
      </c>
      <c r="I406" s="84" t="b">
        <v>0</v>
      </c>
      <c r="J406" s="84" t="b">
        <v>0</v>
      </c>
      <c r="K406" s="84" t="b">
        <v>0</v>
      </c>
      <c r="L406" s="84" t="b">
        <v>0</v>
      </c>
    </row>
    <row r="407" spans="1:12" ht="15">
      <c r="A407" s="84" t="s">
        <v>2162</v>
      </c>
      <c r="B407" s="84" t="s">
        <v>2273</v>
      </c>
      <c r="C407" s="84">
        <v>2</v>
      </c>
      <c r="D407" s="118">
        <v>0.010034333188799373</v>
      </c>
      <c r="E407" s="118">
        <v>1.4471580313422192</v>
      </c>
      <c r="F407" s="84" t="s">
        <v>1634</v>
      </c>
      <c r="G407" s="84" t="b">
        <v>0</v>
      </c>
      <c r="H407" s="84" t="b">
        <v>0</v>
      </c>
      <c r="I407" s="84" t="b">
        <v>0</v>
      </c>
      <c r="J407" s="84" t="b">
        <v>0</v>
      </c>
      <c r="K407" s="84" t="b">
        <v>0</v>
      </c>
      <c r="L407" s="84" t="b">
        <v>0</v>
      </c>
    </row>
    <row r="408" spans="1:12" ht="15">
      <c r="A408" s="84" t="s">
        <v>2273</v>
      </c>
      <c r="B408" s="84" t="s">
        <v>2274</v>
      </c>
      <c r="C408" s="84">
        <v>2</v>
      </c>
      <c r="D408" s="118">
        <v>0.010034333188799373</v>
      </c>
      <c r="E408" s="118">
        <v>1.4471580313422192</v>
      </c>
      <c r="F408" s="84" t="s">
        <v>1634</v>
      </c>
      <c r="G408" s="84" t="b">
        <v>0</v>
      </c>
      <c r="H408" s="84" t="b">
        <v>0</v>
      </c>
      <c r="I408" s="84" t="b">
        <v>0</v>
      </c>
      <c r="J408" s="84" t="b">
        <v>0</v>
      </c>
      <c r="K408" s="84" t="b">
        <v>0</v>
      </c>
      <c r="L408" s="84" t="b">
        <v>0</v>
      </c>
    </row>
    <row r="409" spans="1:12" ht="15">
      <c r="A409" s="84" t="s">
        <v>2274</v>
      </c>
      <c r="B409" s="84" t="s">
        <v>2194</v>
      </c>
      <c r="C409" s="84">
        <v>2</v>
      </c>
      <c r="D409" s="118">
        <v>0.010034333188799373</v>
      </c>
      <c r="E409" s="118">
        <v>1.4471580313422192</v>
      </c>
      <c r="F409" s="84" t="s">
        <v>1634</v>
      </c>
      <c r="G409" s="84" t="b">
        <v>0</v>
      </c>
      <c r="H409" s="84" t="b">
        <v>0</v>
      </c>
      <c r="I409" s="84" t="b">
        <v>0</v>
      </c>
      <c r="J409" s="84" t="b">
        <v>1</v>
      </c>
      <c r="K409" s="84" t="b">
        <v>0</v>
      </c>
      <c r="L409" s="84" t="b">
        <v>0</v>
      </c>
    </row>
    <row r="410" spans="1:12" ht="15">
      <c r="A410" s="84" t="s">
        <v>2194</v>
      </c>
      <c r="B410" s="84" t="s">
        <v>2275</v>
      </c>
      <c r="C410" s="84">
        <v>2</v>
      </c>
      <c r="D410" s="118">
        <v>0.010034333188799373</v>
      </c>
      <c r="E410" s="118">
        <v>1.4471580313422192</v>
      </c>
      <c r="F410" s="84" t="s">
        <v>1634</v>
      </c>
      <c r="G410" s="84" t="b">
        <v>1</v>
      </c>
      <c r="H410" s="84" t="b">
        <v>0</v>
      </c>
      <c r="I410" s="84" t="b">
        <v>0</v>
      </c>
      <c r="J410" s="84" t="b">
        <v>0</v>
      </c>
      <c r="K410" s="84" t="b">
        <v>0</v>
      </c>
      <c r="L410" s="84" t="b">
        <v>0</v>
      </c>
    </row>
    <row r="411" spans="1:12" ht="15">
      <c r="A411" s="84" t="s">
        <v>2275</v>
      </c>
      <c r="B411" s="84" t="s">
        <v>2276</v>
      </c>
      <c r="C411" s="84">
        <v>2</v>
      </c>
      <c r="D411" s="118">
        <v>0.010034333188799373</v>
      </c>
      <c r="E411" s="118">
        <v>1.4471580313422192</v>
      </c>
      <c r="F411" s="84" t="s">
        <v>1634</v>
      </c>
      <c r="G411" s="84" t="b">
        <v>0</v>
      </c>
      <c r="H411" s="84" t="b">
        <v>0</v>
      </c>
      <c r="I411" s="84" t="b">
        <v>0</v>
      </c>
      <c r="J411" s="84" t="b">
        <v>0</v>
      </c>
      <c r="K411" s="84" t="b">
        <v>0</v>
      </c>
      <c r="L411" s="84" t="b">
        <v>0</v>
      </c>
    </row>
    <row r="412" spans="1:12" ht="15">
      <c r="A412" s="84" t="s">
        <v>2276</v>
      </c>
      <c r="B412" s="84" t="s">
        <v>2277</v>
      </c>
      <c r="C412" s="84">
        <v>2</v>
      </c>
      <c r="D412" s="118">
        <v>0.010034333188799373</v>
      </c>
      <c r="E412" s="118">
        <v>1.4471580313422192</v>
      </c>
      <c r="F412" s="84" t="s">
        <v>1634</v>
      </c>
      <c r="G412" s="84" t="b">
        <v>0</v>
      </c>
      <c r="H412" s="84" t="b">
        <v>0</v>
      </c>
      <c r="I412" s="84" t="b">
        <v>0</v>
      </c>
      <c r="J412" s="84" t="b">
        <v>0</v>
      </c>
      <c r="K412" s="84" t="b">
        <v>0</v>
      </c>
      <c r="L412" s="84" t="b">
        <v>0</v>
      </c>
    </row>
    <row r="413" spans="1:12" ht="15">
      <c r="A413" s="84" t="s">
        <v>2277</v>
      </c>
      <c r="B413" s="84" t="s">
        <v>2278</v>
      </c>
      <c r="C413" s="84">
        <v>2</v>
      </c>
      <c r="D413" s="118">
        <v>0.010034333188799373</v>
      </c>
      <c r="E413" s="118">
        <v>1.4471580313422192</v>
      </c>
      <c r="F413" s="84" t="s">
        <v>1634</v>
      </c>
      <c r="G413" s="84" t="b">
        <v>0</v>
      </c>
      <c r="H413" s="84" t="b">
        <v>0</v>
      </c>
      <c r="I413" s="84" t="b">
        <v>0</v>
      </c>
      <c r="J413" s="84" t="b">
        <v>0</v>
      </c>
      <c r="K413" s="84" t="b">
        <v>0</v>
      </c>
      <c r="L413" s="84" t="b">
        <v>0</v>
      </c>
    </row>
    <row r="414" spans="1:12" ht="15">
      <c r="A414" s="84" t="s">
        <v>2278</v>
      </c>
      <c r="B414" s="84" t="s">
        <v>2279</v>
      </c>
      <c r="C414" s="84">
        <v>2</v>
      </c>
      <c r="D414" s="118">
        <v>0.010034333188799373</v>
      </c>
      <c r="E414" s="118">
        <v>1.4471580313422192</v>
      </c>
      <c r="F414" s="84" t="s">
        <v>1634</v>
      </c>
      <c r="G414" s="84" t="b">
        <v>0</v>
      </c>
      <c r="H414" s="84" t="b">
        <v>0</v>
      </c>
      <c r="I414" s="84" t="b">
        <v>0</v>
      </c>
      <c r="J414" s="84" t="b">
        <v>0</v>
      </c>
      <c r="K414" s="84" t="b">
        <v>0</v>
      </c>
      <c r="L414" s="84" t="b">
        <v>0</v>
      </c>
    </row>
    <row r="415" spans="1:12" ht="15">
      <c r="A415" s="84" t="s">
        <v>2292</v>
      </c>
      <c r="B415" s="84" t="s">
        <v>2156</v>
      </c>
      <c r="C415" s="84">
        <v>2</v>
      </c>
      <c r="D415" s="118">
        <v>0.010034333188799373</v>
      </c>
      <c r="E415" s="118">
        <v>1.146128035678238</v>
      </c>
      <c r="F415" s="84" t="s">
        <v>1634</v>
      </c>
      <c r="G415" s="84" t="b">
        <v>1</v>
      </c>
      <c r="H415" s="84" t="b">
        <v>0</v>
      </c>
      <c r="I415" s="84" t="b">
        <v>0</v>
      </c>
      <c r="J415" s="84" t="b">
        <v>0</v>
      </c>
      <c r="K415" s="84" t="b">
        <v>0</v>
      </c>
      <c r="L415" s="84" t="b">
        <v>0</v>
      </c>
    </row>
    <row r="416" spans="1:12" ht="15">
      <c r="A416" s="84" t="s">
        <v>2156</v>
      </c>
      <c r="B416" s="84" t="s">
        <v>2293</v>
      </c>
      <c r="C416" s="84">
        <v>2</v>
      </c>
      <c r="D416" s="118">
        <v>0.010034333188799373</v>
      </c>
      <c r="E416" s="118">
        <v>1.146128035678238</v>
      </c>
      <c r="F416" s="84" t="s">
        <v>1634</v>
      </c>
      <c r="G416" s="84" t="b">
        <v>0</v>
      </c>
      <c r="H416" s="84" t="b">
        <v>0</v>
      </c>
      <c r="I416" s="84" t="b">
        <v>0</v>
      </c>
      <c r="J416" s="84" t="b">
        <v>0</v>
      </c>
      <c r="K416" s="84" t="b">
        <v>0</v>
      </c>
      <c r="L416" s="84" t="b">
        <v>0</v>
      </c>
    </row>
    <row r="417" spans="1:12" ht="15">
      <c r="A417" s="84" t="s">
        <v>2293</v>
      </c>
      <c r="B417" s="84" t="s">
        <v>2294</v>
      </c>
      <c r="C417" s="84">
        <v>2</v>
      </c>
      <c r="D417" s="118">
        <v>0.010034333188799373</v>
      </c>
      <c r="E417" s="118">
        <v>1.4471580313422192</v>
      </c>
      <c r="F417" s="84" t="s">
        <v>1634</v>
      </c>
      <c r="G417" s="84" t="b">
        <v>0</v>
      </c>
      <c r="H417" s="84" t="b">
        <v>0</v>
      </c>
      <c r="I417" s="84" t="b">
        <v>0</v>
      </c>
      <c r="J417" s="84" t="b">
        <v>0</v>
      </c>
      <c r="K417" s="84" t="b">
        <v>0</v>
      </c>
      <c r="L417" s="84" t="b">
        <v>0</v>
      </c>
    </row>
    <row r="418" spans="1:12" ht="15">
      <c r="A418" s="84" t="s">
        <v>2294</v>
      </c>
      <c r="B418" s="84" t="s">
        <v>2295</v>
      </c>
      <c r="C418" s="84">
        <v>2</v>
      </c>
      <c r="D418" s="118">
        <v>0.010034333188799373</v>
      </c>
      <c r="E418" s="118">
        <v>1.4471580313422192</v>
      </c>
      <c r="F418" s="84" t="s">
        <v>1634</v>
      </c>
      <c r="G418" s="84" t="b">
        <v>0</v>
      </c>
      <c r="H418" s="84" t="b">
        <v>0</v>
      </c>
      <c r="I418" s="84" t="b">
        <v>0</v>
      </c>
      <c r="J418" s="84" t="b">
        <v>1</v>
      </c>
      <c r="K418" s="84" t="b">
        <v>0</v>
      </c>
      <c r="L418" s="84" t="b">
        <v>0</v>
      </c>
    </row>
    <row r="419" spans="1:12" ht="15">
      <c r="A419" s="84" t="s">
        <v>2295</v>
      </c>
      <c r="B419" s="84" t="s">
        <v>2296</v>
      </c>
      <c r="C419" s="84">
        <v>2</v>
      </c>
      <c r="D419" s="118">
        <v>0.010034333188799373</v>
      </c>
      <c r="E419" s="118">
        <v>1.4471580313422192</v>
      </c>
      <c r="F419" s="84" t="s">
        <v>1634</v>
      </c>
      <c r="G419" s="84" t="b">
        <v>1</v>
      </c>
      <c r="H419" s="84" t="b">
        <v>0</v>
      </c>
      <c r="I419" s="84" t="b">
        <v>0</v>
      </c>
      <c r="J419" s="84" t="b">
        <v>0</v>
      </c>
      <c r="K419" s="84" t="b">
        <v>0</v>
      </c>
      <c r="L419" s="84" t="b">
        <v>0</v>
      </c>
    </row>
    <row r="420" spans="1:12" ht="15">
      <c r="A420" s="84" t="s">
        <v>2296</v>
      </c>
      <c r="B420" s="84" t="s">
        <v>2297</v>
      </c>
      <c r="C420" s="84">
        <v>2</v>
      </c>
      <c r="D420" s="118">
        <v>0.010034333188799373</v>
      </c>
      <c r="E420" s="118">
        <v>1.4471580313422192</v>
      </c>
      <c r="F420" s="84" t="s">
        <v>1634</v>
      </c>
      <c r="G420" s="84" t="b">
        <v>0</v>
      </c>
      <c r="H420" s="84" t="b">
        <v>0</v>
      </c>
      <c r="I420" s="84" t="b">
        <v>0</v>
      </c>
      <c r="J420" s="84" t="b">
        <v>0</v>
      </c>
      <c r="K420" s="84" t="b">
        <v>0</v>
      </c>
      <c r="L420" s="84" t="b">
        <v>0</v>
      </c>
    </row>
    <row r="421" spans="1:12" ht="15">
      <c r="A421" s="84" t="s">
        <v>2297</v>
      </c>
      <c r="B421" s="84" t="s">
        <v>2298</v>
      </c>
      <c r="C421" s="84">
        <v>2</v>
      </c>
      <c r="D421" s="118">
        <v>0.010034333188799373</v>
      </c>
      <c r="E421" s="118">
        <v>1.4471580313422192</v>
      </c>
      <c r="F421" s="84" t="s">
        <v>1634</v>
      </c>
      <c r="G421" s="84" t="b">
        <v>0</v>
      </c>
      <c r="H421" s="84" t="b">
        <v>0</v>
      </c>
      <c r="I421" s="84" t="b">
        <v>0</v>
      </c>
      <c r="J421" s="84" t="b">
        <v>0</v>
      </c>
      <c r="K421" s="84" t="b">
        <v>0</v>
      </c>
      <c r="L421" s="84" t="b">
        <v>0</v>
      </c>
    </row>
    <row r="422" spans="1:12" ht="15">
      <c r="A422" s="84" t="s">
        <v>2298</v>
      </c>
      <c r="B422" s="84" t="s">
        <v>2299</v>
      </c>
      <c r="C422" s="84">
        <v>2</v>
      </c>
      <c r="D422" s="118">
        <v>0.010034333188799373</v>
      </c>
      <c r="E422" s="118">
        <v>1.4471580313422192</v>
      </c>
      <c r="F422" s="84" t="s">
        <v>1634</v>
      </c>
      <c r="G422" s="84" t="b">
        <v>0</v>
      </c>
      <c r="H422" s="84" t="b">
        <v>0</v>
      </c>
      <c r="I422" s="84" t="b">
        <v>0</v>
      </c>
      <c r="J422" s="84" t="b">
        <v>0</v>
      </c>
      <c r="K422" s="84" t="b">
        <v>0</v>
      </c>
      <c r="L422" s="84" t="b">
        <v>0</v>
      </c>
    </row>
    <row r="423" spans="1:12" ht="15">
      <c r="A423" s="84" t="s">
        <v>2299</v>
      </c>
      <c r="B423" s="84" t="s">
        <v>2300</v>
      </c>
      <c r="C423" s="84">
        <v>2</v>
      </c>
      <c r="D423" s="118">
        <v>0.010034333188799373</v>
      </c>
      <c r="E423" s="118">
        <v>1.4471580313422192</v>
      </c>
      <c r="F423" s="84" t="s">
        <v>1634</v>
      </c>
      <c r="G423" s="84" t="b">
        <v>0</v>
      </c>
      <c r="H423" s="84" t="b">
        <v>0</v>
      </c>
      <c r="I423" s="84" t="b">
        <v>0</v>
      </c>
      <c r="J423" s="84" t="b">
        <v>0</v>
      </c>
      <c r="K423" s="84" t="b">
        <v>0</v>
      </c>
      <c r="L423" s="84" t="b">
        <v>0</v>
      </c>
    </row>
    <row r="424" spans="1:12" ht="15">
      <c r="A424" s="84" t="s">
        <v>2300</v>
      </c>
      <c r="B424" s="84" t="s">
        <v>2301</v>
      </c>
      <c r="C424" s="84">
        <v>2</v>
      </c>
      <c r="D424" s="118">
        <v>0.010034333188799373</v>
      </c>
      <c r="E424" s="118">
        <v>1.4471580313422192</v>
      </c>
      <c r="F424" s="84" t="s">
        <v>1634</v>
      </c>
      <c r="G424" s="84" t="b">
        <v>0</v>
      </c>
      <c r="H424" s="84" t="b">
        <v>0</v>
      </c>
      <c r="I424" s="84" t="b">
        <v>0</v>
      </c>
      <c r="J424" s="84" t="b">
        <v>0</v>
      </c>
      <c r="K424" s="84" t="b">
        <v>0</v>
      </c>
      <c r="L424" s="84" t="b">
        <v>0</v>
      </c>
    </row>
    <row r="425" spans="1:12" ht="15">
      <c r="A425" s="84" t="s">
        <v>2283</v>
      </c>
      <c r="B425" s="84" t="s">
        <v>2284</v>
      </c>
      <c r="C425" s="84">
        <v>2</v>
      </c>
      <c r="D425" s="118">
        <v>0</v>
      </c>
      <c r="E425" s="118">
        <v>1.1139433523068367</v>
      </c>
      <c r="F425" s="84" t="s">
        <v>1635</v>
      </c>
      <c r="G425" s="84" t="b">
        <v>0</v>
      </c>
      <c r="H425" s="84" t="b">
        <v>0</v>
      </c>
      <c r="I425" s="84" t="b">
        <v>0</v>
      </c>
      <c r="J425" s="84" t="b">
        <v>0</v>
      </c>
      <c r="K425" s="84" t="b">
        <v>0</v>
      </c>
      <c r="L425" s="84" t="b">
        <v>0</v>
      </c>
    </row>
    <row r="426" spans="1:12" ht="15">
      <c r="A426" s="84" t="s">
        <v>2284</v>
      </c>
      <c r="B426" s="84" t="s">
        <v>2285</v>
      </c>
      <c r="C426" s="84">
        <v>2</v>
      </c>
      <c r="D426" s="118">
        <v>0</v>
      </c>
      <c r="E426" s="118">
        <v>1.1139433523068367</v>
      </c>
      <c r="F426" s="84" t="s">
        <v>1635</v>
      </c>
      <c r="G426" s="84" t="b">
        <v>0</v>
      </c>
      <c r="H426" s="84" t="b">
        <v>0</v>
      </c>
      <c r="I426" s="84" t="b">
        <v>0</v>
      </c>
      <c r="J426" s="84" t="b">
        <v>0</v>
      </c>
      <c r="K426" s="84" t="b">
        <v>0</v>
      </c>
      <c r="L426" s="84" t="b">
        <v>0</v>
      </c>
    </row>
    <row r="427" spans="1:12" ht="15">
      <c r="A427" s="84" t="s">
        <v>2285</v>
      </c>
      <c r="B427" s="84" t="s">
        <v>1778</v>
      </c>
      <c r="C427" s="84">
        <v>2</v>
      </c>
      <c r="D427" s="118">
        <v>0</v>
      </c>
      <c r="E427" s="118">
        <v>1.1139433523068367</v>
      </c>
      <c r="F427" s="84" t="s">
        <v>1635</v>
      </c>
      <c r="G427" s="84" t="b">
        <v>0</v>
      </c>
      <c r="H427" s="84" t="b">
        <v>0</v>
      </c>
      <c r="I427" s="84" t="b">
        <v>0</v>
      </c>
      <c r="J427" s="84" t="b">
        <v>0</v>
      </c>
      <c r="K427" s="84" t="b">
        <v>0</v>
      </c>
      <c r="L427" s="84" t="b">
        <v>0</v>
      </c>
    </row>
    <row r="428" spans="1:12" ht="15">
      <c r="A428" s="84" t="s">
        <v>1778</v>
      </c>
      <c r="B428" s="84" t="s">
        <v>2286</v>
      </c>
      <c r="C428" s="84">
        <v>2</v>
      </c>
      <c r="D428" s="118">
        <v>0</v>
      </c>
      <c r="E428" s="118">
        <v>1.1139433523068367</v>
      </c>
      <c r="F428" s="84" t="s">
        <v>1635</v>
      </c>
      <c r="G428" s="84" t="b">
        <v>0</v>
      </c>
      <c r="H428" s="84" t="b">
        <v>0</v>
      </c>
      <c r="I428" s="84" t="b">
        <v>0</v>
      </c>
      <c r="J428" s="84" t="b">
        <v>0</v>
      </c>
      <c r="K428" s="84" t="b">
        <v>0</v>
      </c>
      <c r="L428" s="84" t="b">
        <v>0</v>
      </c>
    </row>
    <row r="429" spans="1:12" ht="15">
      <c r="A429" s="84" t="s">
        <v>2286</v>
      </c>
      <c r="B429" s="84" t="s">
        <v>2287</v>
      </c>
      <c r="C429" s="84">
        <v>2</v>
      </c>
      <c r="D429" s="118">
        <v>0</v>
      </c>
      <c r="E429" s="118">
        <v>1.1139433523068367</v>
      </c>
      <c r="F429" s="84" t="s">
        <v>1635</v>
      </c>
      <c r="G429" s="84" t="b">
        <v>0</v>
      </c>
      <c r="H429" s="84" t="b">
        <v>0</v>
      </c>
      <c r="I429" s="84" t="b">
        <v>0</v>
      </c>
      <c r="J429" s="84" t="b">
        <v>0</v>
      </c>
      <c r="K429" s="84" t="b">
        <v>1</v>
      </c>
      <c r="L429" s="84" t="b">
        <v>0</v>
      </c>
    </row>
    <row r="430" spans="1:12" ht="15">
      <c r="A430" s="84" t="s">
        <v>2287</v>
      </c>
      <c r="B430" s="84" t="s">
        <v>2288</v>
      </c>
      <c r="C430" s="84">
        <v>2</v>
      </c>
      <c r="D430" s="118">
        <v>0</v>
      </c>
      <c r="E430" s="118">
        <v>1.1139433523068367</v>
      </c>
      <c r="F430" s="84" t="s">
        <v>1635</v>
      </c>
      <c r="G430" s="84" t="b">
        <v>0</v>
      </c>
      <c r="H430" s="84" t="b">
        <v>1</v>
      </c>
      <c r="I430" s="84" t="b">
        <v>0</v>
      </c>
      <c r="J430" s="84" t="b">
        <v>0</v>
      </c>
      <c r="K430" s="84" t="b">
        <v>0</v>
      </c>
      <c r="L430" s="84" t="b">
        <v>0</v>
      </c>
    </row>
    <row r="431" spans="1:12" ht="15">
      <c r="A431" s="84" t="s">
        <v>2288</v>
      </c>
      <c r="B431" s="84" t="s">
        <v>2289</v>
      </c>
      <c r="C431" s="84">
        <v>2</v>
      </c>
      <c r="D431" s="118">
        <v>0</v>
      </c>
      <c r="E431" s="118">
        <v>1.1139433523068367</v>
      </c>
      <c r="F431" s="84" t="s">
        <v>1635</v>
      </c>
      <c r="G431" s="84" t="b">
        <v>0</v>
      </c>
      <c r="H431" s="84" t="b">
        <v>0</v>
      </c>
      <c r="I431" s="84" t="b">
        <v>0</v>
      </c>
      <c r="J431" s="84" t="b">
        <v>0</v>
      </c>
      <c r="K431" s="84" t="b">
        <v>0</v>
      </c>
      <c r="L431" s="84" t="b">
        <v>0</v>
      </c>
    </row>
    <row r="432" spans="1:12" ht="15">
      <c r="A432" s="84" t="s">
        <v>2289</v>
      </c>
      <c r="B432" s="84" t="s">
        <v>2290</v>
      </c>
      <c r="C432" s="84">
        <v>2</v>
      </c>
      <c r="D432" s="118">
        <v>0</v>
      </c>
      <c r="E432" s="118">
        <v>1.1139433523068367</v>
      </c>
      <c r="F432" s="84" t="s">
        <v>1635</v>
      </c>
      <c r="G432" s="84" t="b">
        <v>0</v>
      </c>
      <c r="H432" s="84" t="b">
        <v>0</v>
      </c>
      <c r="I432" s="84" t="b">
        <v>0</v>
      </c>
      <c r="J432" s="84" t="b">
        <v>0</v>
      </c>
      <c r="K432" s="84" t="b">
        <v>0</v>
      </c>
      <c r="L432" s="84" t="b">
        <v>0</v>
      </c>
    </row>
    <row r="433" spans="1:12" ht="15">
      <c r="A433" s="84" t="s">
        <v>2290</v>
      </c>
      <c r="B433" s="84" t="s">
        <v>2291</v>
      </c>
      <c r="C433" s="84">
        <v>2</v>
      </c>
      <c r="D433" s="118">
        <v>0</v>
      </c>
      <c r="E433" s="118">
        <v>1.1139433523068367</v>
      </c>
      <c r="F433" s="84" t="s">
        <v>1635</v>
      </c>
      <c r="G433" s="84" t="b">
        <v>0</v>
      </c>
      <c r="H433" s="84" t="b">
        <v>0</v>
      </c>
      <c r="I433" s="84" t="b">
        <v>0</v>
      </c>
      <c r="J433" s="84" t="b">
        <v>0</v>
      </c>
      <c r="K433" s="84" t="b">
        <v>0</v>
      </c>
      <c r="L433" s="84" t="b">
        <v>0</v>
      </c>
    </row>
    <row r="434" spans="1:12" ht="15">
      <c r="A434" s="84" t="s">
        <v>2291</v>
      </c>
      <c r="B434" s="84" t="s">
        <v>300</v>
      </c>
      <c r="C434" s="84">
        <v>2</v>
      </c>
      <c r="D434" s="118">
        <v>0</v>
      </c>
      <c r="E434" s="118">
        <v>1.1139433523068367</v>
      </c>
      <c r="F434" s="84" t="s">
        <v>1635</v>
      </c>
      <c r="G434" s="84" t="b">
        <v>0</v>
      </c>
      <c r="H434" s="84" t="b">
        <v>0</v>
      </c>
      <c r="I434" s="84" t="b">
        <v>0</v>
      </c>
      <c r="J434" s="84" t="b">
        <v>0</v>
      </c>
      <c r="K434" s="84" t="b">
        <v>0</v>
      </c>
      <c r="L434" s="84" t="b">
        <v>0</v>
      </c>
    </row>
    <row r="435" spans="1:12" ht="15">
      <c r="A435" s="84" t="s">
        <v>300</v>
      </c>
      <c r="B435" s="84" t="s">
        <v>1780</v>
      </c>
      <c r="C435" s="84">
        <v>2</v>
      </c>
      <c r="D435" s="118">
        <v>0</v>
      </c>
      <c r="E435" s="118">
        <v>1.1139433523068367</v>
      </c>
      <c r="F435" s="84" t="s">
        <v>1635</v>
      </c>
      <c r="G435" s="84" t="b">
        <v>0</v>
      </c>
      <c r="H435" s="84" t="b">
        <v>0</v>
      </c>
      <c r="I435" s="84" t="b">
        <v>0</v>
      </c>
      <c r="J435" s="84" t="b">
        <v>0</v>
      </c>
      <c r="K435" s="84" t="b">
        <v>0</v>
      </c>
      <c r="L435" s="84" t="b">
        <v>0</v>
      </c>
    </row>
    <row r="436" spans="1:12" ht="15">
      <c r="A436" s="84" t="s">
        <v>2182</v>
      </c>
      <c r="B436" s="84" t="s">
        <v>2160</v>
      </c>
      <c r="C436" s="84">
        <v>3</v>
      </c>
      <c r="D436" s="118">
        <v>0</v>
      </c>
      <c r="E436" s="118">
        <v>0.8239087409443188</v>
      </c>
      <c r="F436" s="84" t="s">
        <v>1637</v>
      </c>
      <c r="G436" s="84" t="b">
        <v>0</v>
      </c>
      <c r="H436" s="84" t="b">
        <v>0</v>
      </c>
      <c r="I436" s="84" t="b">
        <v>0</v>
      </c>
      <c r="J436" s="84" t="b">
        <v>0</v>
      </c>
      <c r="K436" s="84" t="b">
        <v>0</v>
      </c>
      <c r="L436" s="84" t="b">
        <v>0</v>
      </c>
    </row>
    <row r="437" spans="1:12" ht="15">
      <c r="A437" s="84" t="s">
        <v>2160</v>
      </c>
      <c r="B437" s="84" t="s">
        <v>2171</v>
      </c>
      <c r="C437" s="84">
        <v>3</v>
      </c>
      <c r="D437" s="118">
        <v>0</v>
      </c>
      <c r="E437" s="118">
        <v>0.8239087409443188</v>
      </c>
      <c r="F437" s="84" t="s">
        <v>1637</v>
      </c>
      <c r="G437" s="84" t="b">
        <v>0</v>
      </c>
      <c r="H437" s="84" t="b">
        <v>0</v>
      </c>
      <c r="I437" s="84" t="b">
        <v>0</v>
      </c>
      <c r="J437" s="84" t="b">
        <v>0</v>
      </c>
      <c r="K437" s="84" t="b">
        <v>0</v>
      </c>
      <c r="L437" s="84" t="b">
        <v>0</v>
      </c>
    </row>
    <row r="438" spans="1:12" ht="15">
      <c r="A438" s="84" t="s">
        <v>2171</v>
      </c>
      <c r="B438" s="84" t="s">
        <v>2183</v>
      </c>
      <c r="C438" s="84">
        <v>3</v>
      </c>
      <c r="D438" s="118">
        <v>0</v>
      </c>
      <c r="E438" s="118">
        <v>1.1249387366083</v>
      </c>
      <c r="F438" s="84" t="s">
        <v>1637</v>
      </c>
      <c r="G438" s="84" t="b">
        <v>0</v>
      </c>
      <c r="H438" s="84" t="b">
        <v>0</v>
      </c>
      <c r="I438" s="84" t="b">
        <v>0</v>
      </c>
      <c r="J438" s="84" t="b">
        <v>0</v>
      </c>
      <c r="K438" s="84" t="b">
        <v>0</v>
      </c>
      <c r="L438" s="84" t="b">
        <v>0</v>
      </c>
    </row>
    <row r="439" spans="1:12" ht="15">
      <c r="A439" s="84" t="s">
        <v>2183</v>
      </c>
      <c r="B439" s="84" t="s">
        <v>2160</v>
      </c>
      <c r="C439" s="84">
        <v>3</v>
      </c>
      <c r="D439" s="118">
        <v>0</v>
      </c>
      <c r="E439" s="118">
        <v>0.8239087409443188</v>
      </c>
      <c r="F439" s="84" t="s">
        <v>1637</v>
      </c>
      <c r="G439" s="84" t="b">
        <v>0</v>
      </c>
      <c r="H439" s="84" t="b">
        <v>0</v>
      </c>
      <c r="I439" s="84" t="b">
        <v>0</v>
      </c>
      <c r="J439" s="84" t="b">
        <v>0</v>
      </c>
      <c r="K439" s="84" t="b">
        <v>0</v>
      </c>
      <c r="L439" s="84" t="b">
        <v>0</v>
      </c>
    </row>
    <row r="440" spans="1:12" ht="15">
      <c r="A440" s="84" t="s">
        <v>2160</v>
      </c>
      <c r="B440" s="84" t="s">
        <v>2172</v>
      </c>
      <c r="C440" s="84">
        <v>3</v>
      </c>
      <c r="D440" s="118">
        <v>0</v>
      </c>
      <c r="E440" s="118">
        <v>0.8239087409443188</v>
      </c>
      <c r="F440" s="84" t="s">
        <v>1637</v>
      </c>
      <c r="G440" s="84" t="b">
        <v>0</v>
      </c>
      <c r="H440" s="84" t="b">
        <v>0</v>
      </c>
      <c r="I440" s="84" t="b">
        <v>0</v>
      </c>
      <c r="J440" s="84" t="b">
        <v>0</v>
      </c>
      <c r="K440" s="84" t="b">
        <v>0</v>
      </c>
      <c r="L440" s="84" t="b">
        <v>0</v>
      </c>
    </row>
    <row r="441" spans="1:12" ht="15">
      <c r="A441" s="84" t="s">
        <v>2172</v>
      </c>
      <c r="B441" s="84" t="s">
        <v>2184</v>
      </c>
      <c r="C441" s="84">
        <v>3</v>
      </c>
      <c r="D441" s="118">
        <v>0</v>
      </c>
      <c r="E441" s="118">
        <v>1.1249387366083</v>
      </c>
      <c r="F441" s="84" t="s">
        <v>1637</v>
      </c>
      <c r="G441" s="84" t="b">
        <v>0</v>
      </c>
      <c r="H441" s="84" t="b">
        <v>0</v>
      </c>
      <c r="I441" s="84" t="b">
        <v>0</v>
      </c>
      <c r="J441" s="84" t="b">
        <v>0</v>
      </c>
      <c r="K441" s="84" t="b">
        <v>0</v>
      </c>
      <c r="L441" s="84" t="b">
        <v>0</v>
      </c>
    </row>
    <row r="442" spans="1:12" ht="15">
      <c r="A442" s="84" t="s">
        <v>2184</v>
      </c>
      <c r="B442" s="84" t="s">
        <v>2185</v>
      </c>
      <c r="C442" s="84">
        <v>3</v>
      </c>
      <c r="D442" s="118">
        <v>0</v>
      </c>
      <c r="E442" s="118">
        <v>1.1249387366083</v>
      </c>
      <c r="F442" s="84" t="s">
        <v>1637</v>
      </c>
      <c r="G442" s="84" t="b">
        <v>0</v>
      </c>
      <c r="H442" s="84" t="b">
        <v>0</v>
      </c>
      <c r="I442" s="84" t="b">
        <v>0</v>
      </c>
      <c r="J442" s="84" t="b">
        <v>0</v>
      </c>
      <c r="K442" s="84" t="b">
        <v>0</v>
      </c>
      <c r="L442" s="84" t="b">
        <v>0</v>
      </c>
    </row>
    <row r="443" spans="1:12" ht="15">
      <c r="A443" s="84" t="s">
        <v>2185</v>
      </c>
      <c r="B443" s="84" t="s">
        <v>2186</v>
      </c>
      <c r="C443" s="84">
        <v>3</v>
      </c>
      <c r="D443" s="118">
        <v>0</v>
      </c>
      <c r="E443" s="118">
        <v>1.1249387366083</v>
      </c>
      <c r="F443" s="84" t="s">
        <v>1637</v>
      </c>
      <c r="G443" s="84" t="b">
        <v>0</v>
      </c>
      <c r="H443" s="84" t="b">
        <v>0</v>
      </c>
      <c r="I443" s="84" t="b">
        <v>0</v>
      </c>
      <c r="J443" s="84" t="b">
        <v>0</v>
      </c>
      <c r="K443" s="84" t="b">
        <v>0</v>
      </c>
      <c r="L443" s="84" t="b">
        <v>0</v>
      </c>
    </row>
    <row r="444" spans="1:12" ht="15">
      <c r="A444" s="84" t="s">
        <v>2186</v>
      </c>
      <c r="B444" s="84" t="s">
        <v>2187</v>
      </c>
      <c r="C444" s="84">
        <v>3</v>
      </c>
      <c r="D444" s="118">
        <v>0</v>
      </c>
      <c r="E444" s="118">
        <v>1.1249387366083</v>
      </c>
      <c r="F444" s="84" t="s">
        <v>1637</v>
      </c>
      <c r="G444" s="84" t="b">
        <v>0</v>
      </c>
      <c r="H444" s="84" t="b">
        <v>0</v>
      </c>
      <c r="I444" s="84" t="b">
        <v>0</v>
      </c>
      <c r="J444" s="84" t="b">
        <v>0</v>
      </c>
      <c r="K444" s="84" t="b">
        <v>0</v>
      </c>
      <c r="L444" s="84" t="b">
        <v>0</v>
      </c>
    </row>
    <row r="445" spans="1:12" ht="15">
      <c r="A445" s="84" t="s">
        <v>2247</v>
      </c>
      <c r="B445" s="84" t="s">
        <v>2248</v>
      </c>
      <c r="C445" s="84">
        <v>2</v>
      </c>
      <c r="D445" s="118">
        <v>0</v>
      </c>
      <c r="E445" s="118">
        <v>1.3324384599156054</v>
      </c>
      <c r="F445" s="84" t="s">
        <v>1638</v>
      </c>
      <c r="G445" s="84" t="b">
        <v>0</v>
      </c>
      <c r="H445" s="84" t="b">
        <v>0</v>
      </c>
      <c r="I445" s="84" t="b">
        <v>0</v>
      </c>
      <c r="J445" s="84" t="b">
        <v>0</v>
      </c>
      <c r="K445" s="84" t="b">
        <v>0</v>
      </c>
      <c r="L445" s="84" t="b">
        <v>0</v>
      </c>
    </row>
    <row r="446" spans="1:12" ht="15">
      <c r="A446" s="84" t="s">
        <v>2248</v>
      </c>
      <c r="B446" s="84" t="s">
        <v>2249</v>
      </c>
      <c r="C446" s="84">
        <v>2</v>
      </c>
      <c r="D446" s="118">
        <v>0</v>
      </c>
      <c r="E446" s="118">
        <v>1.3324384599156054</v>
      </c>
      <c r="F446" s="84" t="s">
        <v>1638</v>
      </c>
      <c r="G446" s="84" t="b">
        <v>0</v>
      </c>
      <c r="H446" s="84" t="b">
        <v>0</v>
      </c>
      <c r="I446" s="84" t="b">
        <v>0</v>
      </c>
      <c r="J446" s="84" t="b">
        <v>0</v>
      </c>
      <c r="K446" s="84" t="b">
        <v>0</v>
      </c>
      <c r="L446" s="84" t="b">
        <v>0</v>
      </c>
    </row>
    <row r="447" spans="1:12" ht="15">
      <c r="A447" s="84" t="s">
        <v>2249</v>
      </c>
      <c r="B447" s="84" t="s">
        <v>2250</v>
      </c>
      <c r="C447" s="84">
        <v>2</v>
      </c>
      <c r="D447" s="118">
        <v>0</v>
      </c>
      <c r="E447" s="118">
        <v>1.3324384599156054</v>
      </c>
      <c r="F447" s="84" t="s">
        <v>1638</v>
      </c>
      <c r="G447" s="84" t="b">
        <v>0</v>
      </c>
      <c r="H447" s="84" t="b">
        <v>0</v>
      </c>
      <c r="I447" s="84" t="b">
        <v>0</v>
      </c>
      <c r="J447" s="84" t="b">
        <v>0</v>
      </c>
      <c r="K447" s="84" t="b">
        <v>0</v>
      </c>
      <c r="L447" s="84" t="b">
        <v>0</v>
      </c>
    </row>
    <row r="448" spans="1:12" ht="15">
      <c r="A448" s="84" t="s">
        <v>2250</v>
      </c>
      <c r="B448" s="84" t="s">
        <v>2251</v>
      </c>
      <c r="C448" s="84">
        <v>2</v>
      </c>
      <c r="D448" s="118">
        <v>0</v>
      </c>
      <c r="E448" s="118">
        <v>1.3324384599156054</v>
      </c>
      <c r="F448" s="84" t="s">
        <v>1638</v>
      </c>
      <c r="G448" s="84" t="b">
        <v>0</v>
      </c>
      <c r="H448" s="84" t="b">
        <v>0</v>
      </c>
      <c r="I448" s="84" t="b">
        <v>0</v>
      </c>
      <c r="J448" s="84" t="b">
        <v>0</v>
      </c>
      <c r="K448" s="84" t="b">
        <v>0</v>
      </c>
      <c r="L448" s="84" t="b">
        <v>0</v>
      </c>
    </row>
    <row r="449" spans="1:12" ht="15">
      <c r="A449" s="84" t="s">
        <v>2251</v>
      </c>
      <c r="B449" s="84" t="s">
        <v>2252</v>
      </c>
      <c r="C449" s="84">
        <v>2</v>
      </c>
      <c r="D449" s="118">
        <v>0</v>
      </c>
      <c r="E449" s="118">
        <v>1.3324384599156054</v>
      </c>
      <c r="F449" s="84" t="s">
        <v>1638</v>
      </c>
      <c r="G449" s="84" t="b">
        <v>0</v>
      </c>
      <c r="H449" s="84" t="b">
        <v>0</v>
      </c>
      <c r="I449" s="84" t="b">
        <v>0</v>
      </c>
      <c r="J449" s="84" t="b">
        <v>0</v>
      </c>
      <c r="K449" s="84" t="b">
        <v>0</v>
      </c>
      <c r="L449" s="84" t="b">
        <v>0</v>
      </c>
    </row>
    <row r="450" spans="1:12" ht="15">
      <c r="A450" s="84" t="s">
        <v>2252</v>
      </c>
      <c r="B450" s="84" t="s">
        <v>2253</v>
      </c>
      <c r="C450" s="84">
        <v>2</v>
      </c>
      <c r="D450" s="118">
        <v>0</v>
      </c>
      <c r="E450" s="118">
        <v>1.3324384599156054</v>
      </c>
      <c r="F450" s="84" t="s">
        <v>1638</v>
      </c>
      <c r="G450" s="84" t="b">
        <v>0</v>
      </c>
      <c r="H450" s="84" t="b">
        <v>0</v>
      </c>
      <c r="I450" s="84" t="b">
        <v>0</v>
      </c>
      <c r="J450" s="84" t="b">
        <v>0</v>
      </c>
      <c r="K450" s="84" t="b">
        <v>0</v>
      </c>
      <c r="L450" s="84" t="b">
        <v>0</v>
      </c>
    </row>
    <row r="451" spans="1:12" ht="15">
      <c r="A451" s="84" t="s">
        <v>2253</v>
      </c>
      <c r="B451" s="84" t="s">
        <v>2254</v>
      </c>
      <c r="C451" s="84">
        <v>2</v>
      </c>
      <c r="D451" s="118">
        <v>0</v>
      </c>
      <c r="E451" s="118">
        <v>1.3324384599156054</v>
      </c>
      <c r="F451" s="84" t="s">
        <v>1638</v>
      </c>
      <c r="G451" s="84" t="b">
        <v>0</v>
      </c>
      <c r="H451" s="84" t="b">
        <v>0</v>
      </c>
      <c r="I451" s="84" t="b">
        <v>0</v>
      </c>
      <c r="J451" s="84" t="b">
        <v>0</v>
      </c>
      <c r="K451" s="84" t="b">
        <v>0</v>
      </c>
      <c r="L451" s="84" t="b">
        <v>0</v>
      </c>
    </row>
    <row r="452" spans="1:12" ht="15">
      <c r="A452" s="84" t="s">
        <v>2254</v>
      </c>
      <c r="B452" s="84" t="s">
        <v>2255</v>
      </c>
      <c r="C452" s="84">
        <v>2</v>
      </c>
      <c r="D452" s="118">
        <v>0</v>
      </c>
      <c r="E452" s="118">
        <v>1.3324384599156054</v>
      </c>
      <c r="F452" s="84" t="s">
        <v>1638</v>
      </c>
      <c r="G452" s="84" t="b">
        <v>0</v>
      </c>
      <c r="H452" s="84" t="b">
        <v>0</v>
      </c>
      <c r="I452" s="84" t="b">
        <v>0</v>
      </c>
      <c r="J452" s="84" t="b">
        <v>0</v>
      </c>
      <c r="K452" s="84" t="b">
        <v>0</v>
      </c>
      <c r="L452" s="84" t="b">
        <v>0</v>
      </c>
    </row>
    <row r="453" spans="1:12" ht="15">
      <c r="A453" s="84" t="s">
        <v>2255</v>
      </c>
      <c r="B453" s="84" t="s">
        <v>1777</v>
      </c>
      <c r="C453" s="84">
        <v>2</v>
      </c>
      <c r="D453" s="118">
        <v>0</v>
      </c>
      <c r="E453" s="118">
        <v>1.3324384599156054</v>
      </c>
      <c r="F453" s="84" t="s">
        <v>1638</v>
      </c>
      <c r="G453" s="84" t="b">
        <v>0</v>
      </c>
      <c r="H453" s="84" t="b">
        <v>0</v>
      </c>
      <c r="I453" s="84" t="b">
        <v>0</v>
      </c>
      <c r="J453" s="84" t="b">
        <v>0</v>
      </c>
      <c r="K453" s="84" t="b">
        <v>0</v>
      </c>
      <c r="L453" s="84" t="b">
        <v>0</v>
      </c>
    </row>
    <row r="454" spans="1:12" ht="15">
      <c r="A454" s="84" t="s">
        <v>1777</v>
      </c>
      <c r="B454" s="84" t="s">
        <v>2256</v>
      </c>
      <c r="C454" s="84">
        <v>2</v>
      </c>
      <c r="D454" s="118">
        <v>0</v>
      </c>
      <c r="E454" s="118">
        <v>1.3324384599156054</v>
      </c>
      <c r="F454" s="84" t="s">
        <v>1638</v>
      </c>
      <c r="G454" s="84" t="b">
        <v>0</v>
      </c>
      <c r="H454" s="84" t="b">
        <v>0</v>
      </c>
      <c r="I454" s="84" t="b">
        <v>0</v>
      </c>
      <c r="J454" s="84" t="b">
        <v>0</v>
      </c>
      <c r="K454" s="84" t="b">
        <v>0</v>
      </c>
      <c r="L454" s="84" t="b">
        <v>0</v>
      </c>
    </row>
    <row r="455" spans="1:12" ht="15">
      <c r="A455" s="84" t="s">
        <v>2256</v>
      </c>
      <c r="B455" s="84" t="s">
        <v>2257</v>
      </c>
      <c r="C455" s="84">
        <v>2</v>
      </c>
      <c r="D455" s="118">
        <v>0</v>
      </c>
      <c r="E455" s="118">
        <v>1.3324384599156054</v>
      </c>
      <c r="F455" s="84" t="s">
        <v>1638</v>
      </c>
      <c r="G455" s="84" t="b">
        <v>0</v>
      </c>
      <c r="H455" s="84" t="b">
        <v>0</v>
      </c>
      <c r="I455" s="84" t="b">
        <v>0</v>
      </c>
      <c r="J455" s="84" t="b">
        <v>0</v>
      </c>
      <c r="K455" s="84" t="b">
        <v>0</v>
      </c>
      <c r="L455" s="84" t="b">
        <v>0</v>
      </c>
    </row>
    <row r="456" spans="1:12" ht="15">
      <c r="A456" s="84" t="s">
        <v>2257</v>
      </c>
      <c r="B456" s="84" t="s">
        <v>1718</v>
      </c>
      <c r="C456" s="84">
        <v>2</v>
      </c>
      <c r="D456" s="118">
        <v>0</v>
      </c>
      <c r="E456" s="118">
        <v>1.3324384599156054</v>
      </c>
      <c r="F456" s="84" t="s">
        <v>1638</v>
      </c>
      <c r="G456" s="84" t="b">
        <v>0</v>
      </c>
      <c r="H456" s="84" t="b">
        <v>0</v>
      </c>
      <c r="I456" s="84" t="b">
        <v>0</v>
      </c>
      <c r="J456" s="84" t="b">
        <v>0</v>
      </c>
      <c r="K456" s="84" t="b">
        <v>0</v>
      </c>
      <c r="L456" s="84" t="b">
        <v>0</v>
      </c>
    </row>
    <row r="457" spans="1:12" ht="15">
      <c r="A457" s="84" t="s">
        <v>1718</v>
      </c>
      <c r="B457" s="84" t="s">
        <v>1809</v>
      </c>
      <c r="C457" s="84">
        <v>2</v>
      </c>
      <c r="D457" s="118">
        <v>0</v>
      </c>
      <c r="E457" s="118">
        <v>1.3324384599156054</v>
      </c>
      <c r="F457" s="84" t="s">
        <v>1638</v>
      </c>
      <c r="G457" s="84" t="b">
        <v>0</v>
      </c>
      <c r="H457" s="84" t="b">
        <v>0</v>
      </c>
      <c r="I457" s="84" t="b">
        <v>0</v>
      </c>
      <c r="J457" s="84" t="b">
        <v>0</v>
      </c>
      <c r="K457" s="84" t="b">
        <v>0</v>
      </c>
      <c r="L457" s="84" t="b">
        <v>0</v>
      </c>
    </row>
    <row r="458" spans="1:12" ht="15">
      <c r="A458" s="84" t="s">
        <v>2195</v>
      </c>
      <c r="B458" s="84" t="s">
        <v>2196</v>
      </c>
      <c r="C458" s="84">
        <v>3</v>
      </c>
      <c r="D458" s="118">
        <v>0</v>
      </c>
      <c r="E458" s="118">
        <v>1.1139433523068367</v>
      </c>
      <c r="F458" s="84" t="s">
        <v>1640</v>
      </c>
      <c r="G458" s="84" t="b">
        <v>0</v>
      </c>
      <c r="H458" s="84" t="b">
        <v>0</v>
      </c>
      <c r="I458" s="84" t="b">
        <v>0</v>
      </c>
      <c r="J458" s="84" t="b">
        <v>0</v>
      </c>
      <c r="K458" s="84" t="b">
        <v>0</v>
      </c>
      <c r="L458" s="84" t="b">
        <v>0</v>
      </c>
    </row>
    <row r="459" spans="1:12" ht="15">
      <c r="A459" s="84" t="s">
        <v>2196</v>
      </c>
      <c r="B459" s="84" t="s">
        <v>2197</v>
      </c>
      <c r="C459" s="84">
        <v>3</v>
      </c>
      <c r="D459" s="118">
        <v>0</v>
      </c>
      <c r="E459" s="118">
        <v>1.1139433523068367</v>
      </c>
      <c r="F459" s="84" t="s">
        <v>1640</v>
      </c>
      <c r="G459" s="84" t="b">
        <v>0</v>
      </c>
      <c r="H459" s="84" t="b">
        <v>0</v>
      </c>
      <c r="I459" s="84" t="b">
        <v>0</v>
      </c>
      <c r="J459" s="84" t="b">
        <v>0</v>
      </c>
      <c r="K459" s="84" t="b">
        <v>0</v>
      </c>
      <c r="L459" s="84" t="b">
        <v>0</v>
      </c>
    </row>
    <row r="460" spans="1:12" ht="15">
      <c r="A460" s="84" t="s">
        <v>2197</v>
      </c>
      <c r="B460" s="84" t="s">
        <v>2198</v>
      </c>
      <c r="C460" s="84">
        <v>3</v>
      </c>
      <c r="D460" s="118">
        <v>0</v>
      </c>
      <c r="E460" s="118">
        <v>1.1139433523068367</v>
      </c>
      <c r="F460" s="84" t="s">
        <v>1640</v>
      </c>
      <c r="G460" s="84" t="b">
        <v>0</v>
      </c>
      <c r="H460" s="84" t="b">
        <v>0</v>
      </c>
      <c r="I460" s="84" t="b">
        <v>0</v>
      </c>
      <c r="J460" s="84" t="b">
        <v>0</v>
      </c>
      <c r="K460" s="84" t="b">
        <v>0</v>
      </c>
      <c r="L460" s="84" t="b">
        <v>0</v>
      </c>
    </row>
    <row r="461" spans="1:12" ht="15">
      <c r="A461" s="84" t="s">
        <v>2198</v>
      </c>
      <c r="B461" s="84" t="s">
        <v>2199</v>
      </c>
      <c r="C461" s="84">
        <v>3</v>
      </c>
      <c r="D461" s="118">
        <v>0</v>
      </c>
      <c r="E461" s="118">
        <v>1.1139433523068367</v>
      </c>
      <c r="F461" s="84" t="s">
        <v>1640</v>
      </c>
      <c r="G461" s="84" t="b">
        <v>0</v>
      </c>
      <c r="H461" s="84" t="b">
        <v>0</v>
      </c>
      <c r="I461" s="84" t="b">
        <v>0</v>
      </c>
      <c r="J461" s="84" t="b">
        <v>0</v>
      </c>
      <c r="K461" s="84" t="b">
        <v>0</v>
      </c>
      <c r="L461" s="84" t="b">
        <v>0</v>
      </c>
    </row>
    <row r="462" spans="1:12" ht="15">
      <c r="A462" s="84" t="s">
        <v>2199</v>
      </c>
      <c r="B462" s="84" t="s">
        <v>2200</v>
      </c>
      <c r="C462" s="84">
        <v>3</v>
      </c>
      <c r="D462" s="118">
        <v>0</v>
      </c>
      <c r="E462" s="118">
        <v>1.1139433523068367</v>
      </c>
      <c r="F462" s="84" t="s">
        <v>1640</v>
      </c>
      <c r="G462" s="84" t="b">
        <v>0</v>
      </c>
      <c r="H462" s="84" t="b">
        <v>0</v>
      </c>
      <c r="I462" s="84" t="b">
        <v>0</v>
      </c>
      <c r="J462" s="84" t="b">
        <v>0</v>
      </c>
      <c r="K462" s="84" t="b">
        <v>0</v>
      </c>
      <c r="L462" s="84" t="b">
        <v>0</v>
      </c>
    </row>
    <row r="463" spans="1:12" ht="15">
      <c r="A463" s="84" t="s">
        <v>2200</v>
      </c>
      <c r="B463" s="84" t="s">
        <v>2201</v>
      </c>
      <c r="C463" s="84">
        <v>3</v>
      </c>
      <c r="D463" s="118">
        <v>0</v>
      </c>
      <c r="E463" s="118">
        <v>1.1139433523068367</v>
      </c>
      <c r="F463" s="84" t="s">
        <v>1640</v>
      </c>
      <c r="G463" s="84" t="b">
        <v>0</v>
      </c>
      <c r="H463" s="84" t="b">
        <v>0</v>
      </c>
      <c r="I463" s="84" t="b">
        <v>0</v>
      </c>
      <c r="J463" s="84" t="b">
        <v>0</v>
      </c>
      <c r="K463" s="84" t="b">
        <v>0</v>
      </c>
      <c r="L463" s="84" t="b">
        <v>0</v>
      </c>
    </row>
    <row r="464" spans="1:12" ht="15">
      <c r="A464" s="84" t="s">
        <v>2201</v>
      </c>
      <c r="B464" s="84" t="s">
        <v>2202</v>
      </c>
      <c r="C464" s="84">
        <v>3</v>
      </c>
      <c r="D464" s="118">
        <v>0</v>
      </c>
      <c r="E464" s="118">
        <v>1.1139433523068367</v>
      </c>
      <c r="F464" s="84" t="s">
        <v>1640</v>
      </c>
      <c r="G464" s="84" t="b">
        <v>0</v>
      </c>
      <c r="H464" s="84" t="b">
        <v>0</v>
      </c>
      <c r="I464" s="84" t="b">
        <v>0</v>
      </c>
      <c r="J464" s="84" t="b">
        <v>0</v>
      </c>
      <c r="K464" s="84" t="b">
        <v>1</v>
      </c>
      <c r="L464" s="84" t="b">
        <v>0</v>
      </c>
    </row>
    <row r="465" spans="1:12" ht="15">
      <c r="A465" s="84" t="s">
        <v>2202</v>
      </c>
      <c r="B465" s="84" t="s">
        <v>2203</v>
      </c>
      <c r="C465" s="84">
        <v>3</v>
      </c>
      <c r="D465" s="118">
        <v>0</v>
      </c>
      <c r="E465" s="118">
        <v>1.1139433523068367</v>
      </c>
      <c r="F465" s="84" t="s">
        <v>1640</v>
      </c>
      <c r="G465" s="84" t="b">
        <v>0</v>
      </c>
      <c r="H465" s="84" t="b">
        <v>1</v>
      </c>
      <c r="I465" s="84" t="b">
        <v>0</v>
      </c>
      <c r="J465" s="84" t="b">
        <v>0</v>
      </c>
      <c r="K465" s="84" t="b">
        <v>0</v>
      </c>
      <c r="L465" s="84" t="b">
        <v>0</v>
      </c>
    </row>
    <row r="466" spans="1:12" ht="15">
      <c r="A466" s="84" t="s">
        <v>2203</v>
      </c>
      <c r="B466" s="84" t="s">
        <v>2204</v>
      </c>
      <c r="C466" s="84">
        <v>3</v>
      </c>
      <c r="D466" s="118">
        <v>0</v>
      </c>
      <c r="E466" s="118">
        <v>1.1139433523068367</v>
      </c>
      <c r="F466" s="84" t="s">
        <v>1640</v>
      </c>
      <c r="G466" s="84" t="b">
        <v>0</v>
      </c>
      <c r="H466" s="84" t="b">
        <v>0</v>
      </c>
      <c r="I466" s="84" t="b">
        <v>0</v>
      </c>
      <c r="J466" s="84" t="b">
        <v>0</v>
      </c>
      <c r="K466" s="84" t="b">
        <v>0</v>
      </c>
      <c r="L466" s="84" t="b">
        <v>0</v>
      </c>
    </row>
    <row r="467" spans="1:12" ht="15">
      <c r="A467" s="84" t="s">
        <v>2204</v>
      </c>
      <c r="B467" s="84" t="s">
        <v>2205</v>
      </c>
      <c r="C467" s="84">
        <v>3</v>
      </c>
      <c r="D467" s="118">
        <v>0</v>
      </c>
      <c r="E467" s="118">
        <v>1.1139433523068367</v>
      </c>
      <c r="F467" s="84" t="s">
        <v>1640</v>
      </c>
      <c r="G467" s="84" t="b">
        <v>0</v>
      </c>
      <c r="H467" s="84" t="b">
        <v>0</v>
      </c>
      <c r="I467" s="84" t="b">
        <v>0</v>
      </c>
      <c r="J467" s="84" t="b">
        <v>0</v>
      </c>
      <c r="K467" s="84" t="b">
        <v>0</v>
      </c>
      <c r="L467" s="84" t="b">
        <v>0</v>
      </c>
    </row>
    <row r="468" spans="1:12" ht="15">
      <c r="A468" s="84" t="s">
        <v>2205</v>
      </c>
      <c r="B468" s="84" t="s">
        <v>2206</v>
      </c>
      <c r="C468" s="84">
        <v>3</v>
      </c>
      <c r="D468" s="118">
        <v>0</v>
      </c>
      <c r="E468" s="118">
        <v>1.1139433523068367</v>
      </c>
      <c r="F468" s="84" t="s">
        <v>1640</v>
      </c>
      <c r="G468" s="84" t="b">
        <v>0</v>
      </c>
      <c r="H468" s="84" t="b">
        <v>0</v>
      </c>
      <c r="I468" s="84" t="b">
        <v>0</v>
      </c>
      <c r="J468" s="84" t="b">
        <v>0</v>
      </c>
      <c r="K468" s="84" t="b">
        <v>0</v>
      </c>
      <c r="L468" s="84" t="b">
        <v>0</v>
      </c>
    </row>
    <row r="469" spans="1:12" ht="15">
      <c r="A469" s="84" t="s">
        <v>2206</v>
      </c>
      <c r="B469" s="84" t="s">
        <v>1815</v>
      </c>
      <c r="C469" s="84">
        <v>3</v>
      </c>
      <c r="D469" s="118">
        <v>0</v>
      </c>
      <c r="E469" s="118">
        <v>1.1139433523068367</v>
      </c>
      <c r="F469" s="84" t="s">
        <v>1640</v>
      </c>
      <c r="G469" s="84" t="b">
        <v>0</v>
      </c>
      <c r="H469" s="84" t="b">
        <v>0</v>
      </c>
      <c r="I469" s="84" t="b">
        <v>0</v>
      </c>
      <c r="J469" s="84" t="b">
        <v>0</v>
      </c>
      <c r="K469" s="84" t="b">
        <v>0</v>
      </c>
      <c r="L46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2328</v>
      </c>
      <c r="B2" s="122" t="s">
        <v>2329</v>
      </c>
      <c r="C2" s="119" t="s">
        <v>2330</v>
      </c>
    </row>
    <row r="3" spans="1:3" ht="15">
      <c r="A3" s="121" t="s">
        <v>1622</v>
      </c>
      <c r="B3" s="121" t="s">
        <v>1622</v>
      </c>
      <c r="C3" s="34">
        <v>20</v>
      </c>
    </row>
    <row r="4" spans="1:3" ht="15">
      <c r="A4" s="121" t="s">
        <v>1623</v>
      </c>
      <c r="B4" s="121" t="s">
        <v>1623</v>
      </c>
      <c r="C4" s="34">
        <v>28</v>
      </c>
    </row>
    <row r="5" spans="1:3" ht="15">
      <c r="A5" s="121" t="s">
        <v>1624</v>
      </c>
      <c r="B5" s="121" t="s">
        <v>1624</v>
      </c>
      <c r="C5" s="34">
        <v>14</v>
      </c>
    </row>
    <row r="6" spans="1:3" ht="15">
      <c r="A6" s="121" t="s">
        <v>1625</v>
      </c>
      <c r="B6" s="121" t="s">
        <v>1625</v>
      </c>
      <c r="C6" s="34">
        <v>20</v>
      </c>
    </row>
    <row r="7" spans="1:3" ht="15">
      <c r="A7" s="121" t="s">
        <v>1626</v>
      </c>
      <c r="B7" s="121" t="s">
        <v>1626</v>
      </c>
      <c r="C7" s="34">
        <v>16</v>
      </c>
    </row>
    <row r="8" spans="1:3" ht="15">
      <c r="A8" s="121" t="s">
        <v>1627</v>
      </c>
      <c r="B8" s="121" t="s">
        <v>1627</v>
      </c>
      <c r="C8" s="34">
        <v>7</v>
      </c>
    </row>
    <row r="9" spans="1:3" ht="15">
      <c r="A9" s="121" t="s">
        <v>1628</v>
      </c>
      <c r="B9" s="121" t="s">
        <v>1628</v>
      </c>
      <c r="C9" s="34">
        <v>9</v>
      </c>
    </row>
    <row r="10" spans="1:3" ht="15">
      <c r="A10" s="121" t="s">
        <v>1629</v>
      </c>
      <c r="B10" s="121" t="s">
        <v>1629</v>
      </c>
      <c r="C10" s="34">
        <v>3</v>
      </c>
    </row>
    <row r="11" spans="1:3" ht="15">
      <c r="A11" s="121" t="s">
        <v>1630</v>
      </c>
      <c r="B11" s="121" t="s">
        <v>1630</v>
      </c>
      <c r="C11" s="34">
        <v>3</v>
      </c>
    </row>
    <row r="12" spans="1:3" ht="15">
      <c r="A12" s="121" t="s">
        <v>1631</v>
      </c>
      <c r="B12" s="121" t="s">
        <v>1631</v>
      </c>
      <c r="C12" s="34">
        <v>5</v>
      </c>
    </row>
    <row r="13" spans="1:3" ht="15">
      <c r="A13" s="121" t="s">
        <v>1632</v>
      </c>
      <c r="B13" s="121" t="s">
        <v>1632</v>
      </c>
      <c r="C13" s="34">
        <v>5</v>
      </c>
    </row>
    <row r="14" spans="1:3" ht="15">
      <c r="A14" s="121" t="s">
        <v>1633</v>
      </c>
      <c r="B14" s="121" t="s">
        <v>1633</v>
      </c>
      <c r="C14" s="34">
        <v>3</v>
      </c>
    </row>
    <row r="15" spans="1:3" ht="15">
      <c r="A15" s="121" t="s">
        <v>1634</v>
      </c>
      <c r="B15" s="121" t="s">
        <v>1634</v>
      </c>
      <c r="C15" s="34">
        <v>4</v>
      </c>
    </row>
    <row r="16" spans="1:3" ht="15">
      <c r="A16" s="121" t="s">
        <v>1635</v>
      </c>
      <c r="B16" s="121" t="s">
        <v>1635</v>
      </c>
      <c r="C16" s="34">
        <v>3</v>
      </c>
    </row>
    <row r="17" spans="1:3" ht="15">
      <c r="A17" s="121" t="s">
        <v>1636</v>
      </c>
      <c r="B17" s="121" t="s">
        <v>1636</v>
      </c>
      <c r="C17" s="34">
        <v>1</v>
      </c>
    </row>
    <row r="18" spans="1:3" ht="15">
      <c r="A18" s="121" t="s">
        <v>1637</v>
      </c>
      <c r="B18" s="121" t="s">
        <v>1637</v>
      </c>
      <c r="C18" s="34">
        <v>3</v>
      </c>
    </row>
    <row r="19" spans="1:3" ht="15">
      <c r="A19" s="121" t="s">
        <v>1638</v>
      </c>
      <c r="B19" s="121" t="s">
        <v>1638</v>
      </c>
      <c r="C19" s="34">
        <v>2</v>
      </c>
    </row>
    <row r="20" spans="1:3" ht="15">
      <c r="A20" s="121" t="s">
        <v>1639</v>
      </c>
      <c r="B20" s="121" t="s">
        <v>1639</v>
      </c>
      <c r="C20" s="34">
        <v>1</v>
      </c>
    </row>
    <row r="21" spans="1:3" ht="15">
      <c r="A21" s="121" t="s">
        <v>1640</v>
      </c>
      <c r="B21" s="121" t="s">
        <v>1640</v>
      </c>
      <c r="C21" s="34">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2336</v>
      </c>
      <c r="B1" s="13" t="s">
        <v>17</v>
      </c>
    </row>
    <row r="2" spans="1:2" ht="15">
      <c r="A2" s="78" t="s">
        <v>2337</v>
      </c>
      <c r="B2" s="78" t="s">
        <v>2343</v>
      </c>
    </row>
    <row r="3" spans="1:2" ht="15">
      <c r="A3" s="78" t="s">
        <v>2338</v>
      </c>
      <c r="B3" s="78" t="s">
        <v>2344</v>
      </c>
    </row>
    <row r="4" spans="1:2" ht="15">
      <c r="A4" s="78" t="s">
        <v>2339</v>
      </c>
      <c r="B4" s="78" t="s">
        <v>2345</v>
      </c>
    </row>
    <row r="5" spans="1:2" ht="15">
      <c r="A5" s="78" t="s">
        <v>2340</v>
      </c>
      <c r="B5" s="78" t="s">
        <v>2346</v>
      </c>
    </row>
    <row r="6" spans="1:2" ht="15">
      <c r="A6" s="78" t="s">
        <v>2341</v>
      </c>
      <c r="B6" s="78" t="s">
        <v>2347</v>
      </c>
    </row>
    <row r="7" spans="1:2" ht="15">
      <c r="A7" s="78" t="s">
        <v>2342</v>
      </c>
      <c r="B7" s="78" t="s">
        <v>2344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1621</v>
      </c>
      <c r="BB2" s="13" t="s">
        <v>1654</v>
      </c>
      <c r="BC2" s="13" t="s">
        <v>1655</v>
      </c>
      <c r="BD2" s="119" t="s">
        <v>2317</v>
      </c>
      <c r="BE2" s="119" t="s">
        <v>2318</v>
      </c>
      <c r="BF2" s="119" t="s">
        <v>2319</v>
      </c>
      <c r="BG2" s="119" t="s">
        <v>2320</v>
      </c>
      <c r="BH2" s="119" t="s">
        <v>2321</v>
      </c>
      <c r="BI2" s="119" t="s">
        <v>2322</v>
      </c>
      <c r="BJ2" s="119" t="s">
        <v>2323</v>
      </c>
      <c r="BK2" s="119" t="s">
        <v>2324</v>
      </c>
      <c r="BL2" s="119" t="s">
        <v>2325</v>
      </c>
    </row>
    <row r="3" spans="1:64" ht="15" customHeight="1">
      <c r="A3" s="64" t="s">
        <v>212</v>
      </c>
      <c r="B3" s="64" t="s">
        <v>212</v>
      </c>
      <c r="C3" s="65"/>
      <c r="D3" s="66"/>
      <c r="E3" s="67"/>
      <c r="F3" s="68"/>
      <c r="G3" s="65"/>
      <c r="H3" s="69"/>
      <c r="I3" s="70"/>
      <c r="J3" s="70"/>
      <c r="K3" s="34" t="s">
        <v>65</v>
      </c>
      <c r="L3" s="71">
        <v>3</v>
      </c>
      <c r="M3" s="71"/>
      <c r="N3" s="72"/>
      <c r="O3" s="78" t="s">
        <v>176</v>
      </c>
      <c r="P3" s="80">
        <v>43668.62935185185</v>
      </c>
      <c r="Q3" s="78" t="s">
        <v>323</v>
      </c>
      <c r="R3" s="82" t="s">
        <v>409</v>
      </c>
      <c r="S3" s="78" t="s">
        <v>467</v>
      </c>
      <c r="T3" s="78" t="s">
        <v>490</v>
      </c>
      <c r="U3" s="78"/>
      <c r="V3" s="82" t="s">
        <v>545</v>
      </c>
      <c r="W3" s="80">
        <v>43668.62935185185</v>
      </c>
      <c r="X3" s="82" t="s">
        <v>620</v>
      </c>
      <c r="Y3" s="78"/>
      <c r="Z3" s="78"/>
      <c r="AA3" s="84" t="s">
        <v>742</v>
      </c>
      <c r="AB3" s="78"/>
      <c r="AC3" s="78" t="b">
        <v>0</v>
      </c>
      <c r="AD3" s="78">
        <v>0</v>
      </c>
      <c r="AE3" s="84" t="s">
        <v>866</v>
      </c>
      <c r="AF3" s="78" t="b">
        <v>1</v>
      </c>
      <c r="AG3" s="78" t="s">
        <v>871</v>
      </c>
      <c r="AH3" s="78"/>
      <c r="AI3" s="84" t="s">
        <v>873</v>
      </c>
      <c r="AJ3" s="78" t="b">
        <v>0</v>
      </c>
      <c r="AK3" s="78">
        <v>0</v>
      </c>
      <c r="AL3" s="84" t="s">
        <v>866</v>
      </c>
      <c r="AM3" s="78" t="s">
        <v>878</v>
      </c>
      <c r="AN3" s="78" t="b">
        <v>1</v>
      </c>
      <c r="AO3" s="84" t="s">
        <v>742</v>
      </c>
      <c r="AP3" s="78" t="s">
        <v>176</v>
      </c>
      <c r="AQ3" s="78">
        <v>0</v>
      </c>
      <c r="AR3" s="78">
        <v>0</v>
      </c>
      <c r="AS3" s="78"/>
      <c r="AT3" s="78"/>
      <c r="AU3" s="78"/>
      <c r="AV3" s="78"/>
      <c r="AW3" s="78"/>
      <c r="AX3" s="78"/>
      <c r="AY3" s="78"/>
      <c r="AZ3" s="78"/>
      <c r="BA3">
        <v>1</v>
      </c>
      <c r="BB3" s="78" t="str">
        <f>REPLACE(INDEX(GroupVertices[Group],MATCH(Edges25[[#This Row],[Vertex 1]],GroupVertices[Vertex],0)),1,1,"")</f>
        <v>2</v>
      </c>
      <c r="BC3" s="78" t="str">
        <f>REPLACE(INDEX(GroupVertices[Group],MATCH(Edges25[[#This Row],[Vertex 2]],GroupVertices[Vertex],0)),1,1,"")</f>
        <v>2</v>
      </c>
      <c r="BD3" s="48">
        <v>2</v>
      </c>
      <c r="BE3" s="49">
        <v>9.523809523809524</v>
      </c>
      <c r="BF3" s="48">
        <v>1</v>
      </c>
      <c r="BG3" s="49">
        <v>4.761904761904762</v>
      </c>
      <c r="BH3" s="48">
        <v>0</v>
      </c>
      <c r="BI3" s="49">
        <v>0</v>
      </c>
      <c r="BJ3" s="48">
        <v>18</v>
      </c>
      <c r="BK3" s="49">
        <v>85.71428571428571</v>
      </c>
      <c r="BL3" s="48">
        <v>21</v>
      </c>
    </row>
    <row r="4" spans="1:64" ht="15" customHeight="1">
      <c r="A4" s="64" t="s">
        <v>213</v>
      </c>
      <c r="B4" s="64" t="s">
        <v>225</v>
      </c>
      <c r="C4" s="65"/>
      <c r="D4" s="66"/>
      <c r="E4" s="67"/>
      <c r="F4" s="68"/>
      <c r="G4" s="65"/>
      <c r="H4" s="69"/>
      <c r="I4" s="70"/>
      <c r="J4" s="70"/>
      <c r="K4" s="34" t="s">
        <v>65</v>
      </c>
      <c r="L4" s="77">
        <v>4</v>
      </c>
      <c r="M4" s="77"/>
      <c r="N4" s="72"/>
      <c r="O4" s="79" t="s">
        <v>321</v>
      </c>
      <c r="P4" s="81">
        <v>43668.62944444444</v>
      </c>
      <c r="Q4" s="79" t="s">
        <v>324</v>
      </c>
      <c r="R4" s="79"/>
      <c r="S4" s="79"/>
      <c r="T4" s="79"/>
      <c r="U4" s="79"/>
      <c r="V4" s="83" t="s">
        <v>546</v>
      </c>
      <c r="W4" s="81">
        <v>43668.62944444444</v>
      </c>
      <c r="X4" s="83" t="s">
        <v>621</v>
      </c>
      <c r="Y4" s="79"/>
      <c r="Z4" s="79"/>
      <c r="AA4" s="85" t="s">
        <v>743</v>
      </c>
      <c r="AB4" s="79"/>
      <c r="AC4" s="79" t="b">
        <v>0</v>
      </c>
      <c r="AD4" s="79">
        <v>0</v>
      </c>
      <c r="AE4" s="85" t="s">
        <v>866</v>
      </c>
      <c r="AF4" s="79" t="b">
        <v>0</v>
      </c>
      <c r="AG4" s="79" t="s">
        <v>871</v>
      </c>
      <c r="AH4" s="79"/>
      <c r="AI4" s="85" t="s">
        <v>866</v>
      </c>
      <c r="AJ4" s="79" t="b">
        <v>0</v>
      </c>
      <c r="AK4" s="79">
        <v>1</v>
      </c>
      <c r="AL4" s="85" t="s">
        <v>756</v>
      </c>
      <c r="AM4" s="79" t="s">
        <v>879</v>
      </c>
      <c r="AN4" s="79" t="b">
        <v>0</v>
      </c>
      <c r="AO4" s="85" t="s">
        <v>756</v>
      </c>
      <c r="AP4" s="79" t="s">
        <v>176</v>
      </c>
      <c r="AQ4" s="79">
        <v>0</v>
      </c>
      <c r="AR4" s="79">
        <v>0</v>
      </c>
      <c r="AS4" s="79"/>
      <c r="AT4" s="79"/>
      <c r="AU4" s="79"/>
      <c r="AV4" s="79"/>
      <c r="AW4" s="79"/>
      <c r="AX4" s="79"/>
      <c r="AY4" s="79"/>
      <c r="AZ4" s="79"/>
      <c r="BA4">
        <v>1</v>
      </c>
      <c r="BB4" s="78" t="str">
        <f>REPLACE(INDEX(GroupVertices[Group],MATCH(Edges25[[#This Row],[Vertex 1]],GroupVertices[Vertex],0)),1,1,"")</f>
        <v>13</v>
      </c>
      <c r="BC4" s="78" t="str">
        <f>REPLACE(INDEX(GroupVertices[Group],MATCH(Edges25[[#This Row],[Vertex 2]],GroupVertices[Vertex],0)),1,1,"")</f>
        <v>13</v>
      </c>
      <c r="BD4" s="48">
        <v>2</v>
      </c>
      <c r="BE4" s="49">
        <v>9.523809523809524</v>
      </c>
      <c r="BF4" s="48">
        <v>0</v>
      </c>
      <c r="BG4" s="49">
        <v>0</v>
      </c>
      <c r="BH4" s="48">
        <v>0</v>
      </c>
      <c r="BI4" s="49">
        <v>0</v>
      </c>
      <c r="BJ4" s="48">
        <v>19</v>
      </c>
      <c r="BK4" s="49">
        <v>90.47619047619048</v>
      </c>
      <c r="BL4" s="48">
        <v>21</v>
      </c>
    </row>
    <row r="5" spans="1:64" ht="15">
      <c r="A5" s="64" t="s">
        <v>214</v>
      </c>
      <c r="B5" s="64" t="s">
        <v>214</v>
      </c>
      <c r="C5" s="65"/>
      <c r="D5" s="66"/>
      <c r="E5" s="67"/>
      <c r="F5" s="68"/>
      <c r="G5" s="65"/>
      <c r="H5" s="69"/>
      <c r="I5" s="70"/>
      <c r="J5" s="70"/>
      <c r="K5" s="34" t="s">
        <v>65</v>
      </c>
      <c r="L5" s="77">
        <v>5</v>
      </c>
      <c r="M5" s="77"/>
      <c r="N5" s="72"/>
      <c r="O5" s="79" t="s">
        <v>176</v>
      </c>
      <c r="P5" s="81">
        <v>43668.66915509259</v>
      </c>
      <c r="Q5" s="79" t="s">
        <v>325</v>
      </c>
      <c r="R5" s="79"/>
      <c r="S5" s="79"/>
      <c r="T5" s="79" t="s">
        <v>491</v>
      </c>
      <c r="U5" s="79"/>
      <c r="V5" s="83" t="s">
        <v>547</v>
      </c>
      <c r="W5" s="81">
        <v>43668.66915509259</v>
      </c>
      <c r="X5" s="83" t="s">
        <v>622</v>
      </c>
      <c r="Y5" s="79"/>
      <c r="Z5" s="79"/>
      <c r="AA5" s="85" t="s">
        <v>744</v>
      </c>
      <c r="AB5" s="79"/>
      <c r="AC5" s="79" t="b">
        <v>0</v>
      </c>
      <c r="AD5" s="79">
        <v>0</v>
      </c>
      <c r="AE5" s="85" t="s">
        <v>866</v>
      </c>
      <c r="AF5" s="79" t="b">
        <v>0</v>
      </c>
      <c r="AG5" s="79" t="s">
        <v>871</v>
      </c>
      <c r="AH5" s="79"/>
      <c r="AI5" s="85" t="s">
        <v>866</v>
      </c>
      <c r="AJ5" s="79" t="b">
        <v>0</v>
      </c>
      <c r="AK5" s="79">
        <v>0</v>
      </c>
      <c r="AL5" s="85" t="s">
        <v>866</v>
      </c>
      <c r="AM5" s="79" t="s">
        <v>880</v>
      </c>
      <c r="AN5" s="79" t="b">
        <v>0</v>
      </c>
      <c r="AO5" s="85" t="s">
        <v>744</v>
      </c>
      <c r="AP5" s="79" t="s">
        <v>176</v>
      </c>
      <c r="AQ5" s="79">
        <v>0</v>
      </c>
      <c r="AR5" s="79">
        <v>0</v>
      </c>
      <c r="AS5" s="79"/>
      <c r="AT5" s="79"/>
      <c r="AU5" s="79"/>
      <c r="AV5" s="79"/>
      <c r="AW5" s="79"/>
      <c r="AX5" s="79"/>
      <c r="AY5" s="79"/>
      <c r="AZ5" s="79"/>
      <c r="BA5">
        <v>2</v>
      </c>
      <c r="BB5" s="78" t="str">
        <f>REPLACE(INDEX(GroupVertices[Group],MATCH(Edges25[[#This Row],[Vertex 1]],GroupVertices[Vertex],0)),1,1,"")</f>
        <v>19</v>
      </c>
      <c r="BC5" s="78" t="str">
        <f>REPLACE(INDEX(GroupVertices[Group],MATCH(Edges25[[#This Row],[Vertex 2]],GroupVertices[Vertex],0)),1,1,"")</f>
        <v>19</v>
      </c>
      <c r="BD5" s="48">
        <v>1</v>
      </c>
      <c r="BE5" s="49">
        <v>4.545454545454546</v>
      </c>
      <c r="BF5" s="48">
        <v>1</v>
      </c>
      <c r="BG5" s="49">
        <v>4.545454545454546</v>
      </c>
      <c r="BH5" s="48">
        <v>0</v>
      </c>
      <c r="BI5" s="49">
        <v>0</v>
      </c>
      <c r="BJ5" s="48">
        <v>20</v>
      </c>
      <c r="BK5" s="49">
        <v>90.9090909090909</v>
      </c>
      <c r="BL5" s="48">
        <v>22</v>
      </c>
    </row>
    <row r="6" spans="1:64" ht="15">
      <c r="A6" s="64" t="s">
        <v>214</v>
      </c>
      <c r="B6" s="64" t="s">
        <v>214</v>
      </c>
      <c r="C6" s="65"/>
      <c r="D6" s="66"/>
      <c r="E6" s="67"/>
      <c r="F6" s="68"/>
      <c r="G6" s="65"/>
      <c r="H6" s="69"/>
      <c r="I6" s="70"/>
      <c r="J6" s="70"/>
      <c r="K6" s="34" t="s">
        <v>65</v>
      </c>
      <c r="L6" s="77">
        <v>6</v>
      </c>
      <c r="M6" s="77"/>
      <c r="N6" s="72"/>
      <c r="O6" s="79" t="s">
        <v>176</v>
      </c>
      <c r="P6" s="81">
        <v>43668.669583333336</v>
      </c>
      <c r="Q6" s="79" t="s">
        <v>326</v>
      </c>
      <c r="R6" s="83" t="s">
        <v>410</v>
      </c>
      <c r="S6" s="79" t="s">
        <v>467</v>
      </c>
      <c r="T6" s="79"/>
      <c r="U6" s="79"/>
      <c r="V6" s="83" t="s">
        <v>547</v>
      </c>
      <c r="W6" s="81">
        <v>43668.669583333336</v>
      </c>
      <c r="X6" s="83" t="s">
        <v>623</v>
      </c>
      <c r="Y6" s="79"/>
      <c r="Z6" s="79"/>
      <c r="AA6" s="85" t="s">
        <v>745</v>
      </c>
      <c r="AB6" s="79"/>
      <c r="AC6" s="79" t="b">
        <v>0</v>
      </c>
      <c r="AD6" s="79">
        <v>0</v>
      </c>
      <c r="AE6" s="85" t="s">
        <v>866</v>
      </c>
      <c r="AF6" s="79" t="b">
        <v>0</v>
      </c>
      <c r="AG6" s="79" t="s">
        <v>871</v>
      </c>
      <c r="AH6" s="79"/>
      <c r="AI6" s="85" t="s">
        <v>866</v>
      </c>
      <c r="AJ6" s="79" t="b">
        <v>0</v>
      </c>
      <c r="AK6" s="79">
        <v>0</v>
      </c>
      <c r="AL6" s="85" t="s">
        <v>866</v>
      </c>
      <c r="AM6" s="79" t="s">
        <v>880</v>
      </c>
      <c r="AN6" s="79" t="b">
        <v>1</v>
      </c>
      <c r="AO6" s="85" t="s">
        <v>745</v>
      </c>
      <c r="AP6" s="79" t="s">
        <v>176</v>
      </c>
      <c r="AQ6" s="79">
        <v>0</v>
      </c>
      <c r="AR6" s="79">
        <v>0</v>
      </c>
      <c r="AS6" s="79"/>
      <c r="AT6" s="79"/>
      <c r="AU6" s="79"/>
      <c r="AV6" s="79"/>
      <c r="AW6" s="79"/>
      <c r="AX6" s="79"/>
      <c r="AY6" s="79"/>
      <c r="AZ6" s="79"/>
      <c r="BA6">
        <v>2</v>
      </c>
      <c r="BB6" s="78" t="str">
        <f>REPLACE(INDEX(GroupVertices[Group],MATCH(Edges25[[#This Row],[Vertex 1]],GroupVertices[Vertex],0)),1,1,"")</f>
        <v>19</v>
      </c>
      <c r="BC6" s="78" t="str">
        <f>REPLACE(INDEX(GroupVertices[Group],MATCH(Edges25[[#This Row],[Vertex 2]],GroupVertices[Vertex],0)),1,1,"")</f>
        <v>19</v>
      </c>
      <c r="BD6" s="48">
        <v>1</v>
      </c>
      <c r="BE6" s="49">
        <v>4.761904761904762</v>
      </c>
      <c r="BF6" s="48">
        <v>1</v>
      </c>
      <c r="BG6" s="49">
        <v>4.761904761904762</v>
      </c>
      <c r="BH6" s="48">
        <v>0</v>
      </c>
      <c r="BI6" s="49">
        <v>0</v>
      </c>
      <c r="BJ6" s="48">
        <v>19</v>
      </c>
      <c r="BK6" s="49">
        <v>90.47619047619048</v>
      </c>
      <c r="BL6" s="48">
        <v>21</v>
      </c>
    </row>
    <row r="7" spans="1:64" ht="15">
      <c r="A7" s="64" t="s">
        <v>215</v>
      </c>
      <c r="B7" s="64" t="s">
        <v>214</v>
      </c>
      <c r="C7" s="65"/>
      <c r="D7" s="66"/>
      <c r="E7" s="67"/>
      <c r="F7" s="68"/>
      <c r="G7" s="65"/>
      <c r="H7" s="69"/>
      <c r="I7" s="70"/>
      <c r="J7" s="70"/>
      <c r="K7" s="34" t="s">
        <v>65</v>
      </c>
      <c r="L7" s="77">
        <v>7</v>
      </c>
      <c r="M7" s="77"/>
      <c r="N7" s="72"/>
      <c r="O7" s="79" t="s">
        <v>321</v>
      </c>
      <c r="P7" s="81">
        <v>43668.67805555555</v>
      </c>
      <c r="Q7" s="79" t="s">
        <v>327</v>
      </c>
      <c r="R7" s="79"/>
      <c r="S7" s="79"/>
      <c r="T7" s="79"/>
      <c r="U7" s="79"/>
      <c r="V7" s="83" t="s">
        <v>548</v>
      </c>
      <c r="W7" s="81">
        <v>43668.67805555555</v>
      </c>
      <c r="X7" s="83" t="s">
        <v>624</v>
      </c>
      <c r="Y7" s="79"/>
      <c r="Z7" s="79"/>
      <c r="AA7" s="85" t="s">
        <v>746</v>
      </c>
      <c r="AB7" s="79"/>
      <c r="AC7" s="79" t="b">
        <v>0</v>
      </c>
      <c r="AD7" s="79">
        <v>0</v>
      </c>
      <c r="AE7" s="85" t="s">
        <v>866</v>
      </c>
      <c r="AF7" s="79" t="b">
        <v>0</v>
      </c>
      <c r="AG7" s="79" t="s">
        <v>871</v>
      </c>
      <c r="AH7" s="79"/>
      <c r="AI7" s="85" t="s">
        <v>866</v>
      </c>
      <c r="AJ7" s="79" t="b">
        <v>0</v>
      </c>
      <c r="AK7" s="79">
        <v>1</v>
      </c>
      <c r="AL7" s="85" t="s">
        <v>745</v>
      </c>
      <c r="AM7" s="79" t="s">
        <v>879</v>
      </c>
      <c r="AN7" s="79" t="b">
        <v>0</v>
      </c>
      <c r="AO7" s="85" t="s">
        <v>745</v>
      </c>
      <c r="AP7" s="79" t="s">
        <v>176</v>
      </c>
      <c r="AQ7" s="79">
        <v>0</v>
      </c>
      <c r="AR7" s="79">
        <v>0</v>
      </c>
      <c r="AS7" s="79"/>
      <c r="AT7" s="79"/>
      <c r="AU7" s="79"/>
      <c r="AV7" s="79"/>
      <c r="AW7" s="79"/>
      <c r="AX7" s="79"/>
      <c r="AY7" s="79"/>
      <c r="AZ7" s="79"/>
      <c r="BA7">
        <v>1</v>
      </c>
      <c r="BB7" s="78" t="str">
        <f>REPLACE(INDEX(GroupVertices[Group],MATCH(Edges25[[#This Row],[Vertex 1]],GroupVertices[Vertex],0)),1,1,"")</f>
        <v>19</v>
      </c>
      <c r="BC7" s="78" t="str">
        <f>REPLACE(INDEX(GroupVertices[Group],MATCH(Edges25[[#This Row],[Vertex 2]],GroupVertices[Vertex],0)),1,1,"")</f>
        <v>19</v>
      </c>
      <c r="BD7" s="48">
        <v>1</v>
      </c>
      <c r="BE7" s="49">
        <v>4.166666666666667</v>
      </c>
      <c r="BF7" s="48">
        <v>1</v>
      </c>
      <c r="BG7" s="49">
        <v>4.166666666666667</v>
      </c>
      <c r="BH7" s="48">
        <v>0</v>
      </c>
      <c r="BI7" s="49">
        <v>0</v>
      </c>
      <c r="BJ7" s="48">
        <v>22</v>
      </c>
      <c r="BK7" s="49">
        <v>91.66666666666667</v>
      </c>
      <c r="BL7" s="48">
        <v>24</v>
      </c>
    </row>
    <row r="8" spans="1:64" ht="15">
      <c r="A8" s="64" t="s">
        <v>216</v>
      </c>
      <c r="B8" s="64" t="s">
        <v>275</v>
      </c>
      <c r="C8" s="65"/>
      <c r="D8" s="66"/>
      <c r="E8" s="67"/>
      <c r="F8" s="68"/>
      <c r="G8" s="65"/>
      <c r="H8" s="69"/>
      <c r="I8" s="70"/>
      <c r="J8" s="70"/>
      <c r="K8" s="34" t="s">
        <v>65</v>
      </c>
      <c r="L8" s="77">
        <v>8</v>
      </c>
      <c r="M8" s="77"/>
      <c r="N8" s="72"/>
      <c r="O8" s="79" t="s">
        <v>321</v>
      </c>
      <c r="P8" s="81">
        <v>43668.72576388889</v>
      </c>
      <c r="Q8" s="79" t="s">
        <v>328</v>
      </c>
      <c r="R8" s="79"/>
      <c r="S8" s="79"/>
      <c r="T8" s="79" t="s">
        <v>491</v>
      </c>
      <c r="U8" s="79"/>
      <c r="V8" s="83" t="s">
        <v>549</v>
      </c>
      <c r="W8" s="81">
        <v>43668.72576388889</v>
      </c>
      <c r="X8" s="83" t="s">
        <v>625</v>
      </c>
      <c r="Y8" s="79"/>
      <c r="Z8" s="79"/>
      <c r="AA8" s="85" t="s">
        <v>747</v>
      </c>
      <c r="AB8" s="79"/>
      <c r="AC8" s="79" t="b">
        <v>0</v>
      </c>
      <c r="AD8" s="79">
        <v>0</v>
      </c>
      <c r="AE8" s="85" t="s">
        <v>866</v>
      </c>
      <c r="AF8" s="79" t="b">
        <v>0</v>
      </c>
      <c r="AG8" s="79" t="s">
        <v>871</v>
      </c>
      <c r="AH8" s="79"/>
      <c r="AI8" s="85" t="s">
        <v>866</v>
      </c>
      <c r="AJ8" s="79" t="b">
        <v>0</v>
      </c>
      <c r="AK8" s="79">
        <v>0</v>
      </c>
      <c r="AL8" s="85" t="s">
        <v>816</v>
      </c>
      <c r="AM8" s="79" t="s">
        <v>881</v>
      </c>
      <c r="AN8" s="79" t="b">
        <v>0</v>
      </c>
      <c r="AO8" s="85" t="s">
        <v>816</v>
      </c>
      <c r="AP8" s="79" t="s">
        <v>176</v>
      </c>
      <c r="AQ8" s="79">
        <v>0</v>
      </c>
      <c r="AR8" s="79">
        <v>0</v>
      </c>
      <c r="AS8" s="79"/>
      <c r="AT8" s="79"/>
      <c r="AU8" s="79"/>
      <c r="AV8" s="79"/>
      <c r="AW8" s="79"/>
      <c r="AX8" s="79"/>
      <c r="AY8" s="79"/>
      <c r="AZ8" s="79"/>
      <c r="BA8">
        <v>1</v>
      </c>
      <c r="BB8" s="78" t="str">
        <f>REPLACE(INDEX(GroupVertices[Group],MATCH(Edges25[[#This Row],[Vertex 1]],GroupVertices[Vertex],0)),1,1,"")</f>
        <v>3</v>
      </c>
      <c r="BC8" s="78" t="str">
        <f>REPLACE(INDEX(GroupVertices[Group],MATCH(Edges25[[#This Row],[Vertex 2]],GroupVertices[Vertex],0)),1,1,"")</f>
        <v>3</v>
      </c>
      <c r="BD8" s="48">
        <v>1</v>
      </c>
      <c r="BE8" s="49">
        <v>5</v>
      </c>
      <c r="BF8" s="48">
        <v>1</v>
      </c>
      <c r="BG8" s="49">
        <v>5</v>
      </c>
      <c r="BH8" s="48">
        <v>0</v>
      </c>
      <c r="BI8" s="49">
        <v>0</v>
      </c>
      <c r="BJ8" s="48">
        <v>18</v>
      </c>
      <c r="BK8" s="49">
        <v>90</v>
      </c>
      <c r="BL8" s="48">
        <v>20</v>
      </c>
    </row>
    <row r="9" spans="1:64" ht="15">
      <c r="A9" s="64" t="s">
        <v>217</v>
      </c>
      <c r="B9" s="64" t="s">
        <v>300</v>
      </c>
      <c r="C9" s="65"/>
      <c r="D9" s="66"/>
      <c r="E9" s="67"/>
      <c r="F9" s="68"/>
      <c r="G9" s="65"/>
      <c r="H9" s="69"/>
      <c r="I9" s="70"/>
      <c r="J9" s="70"/>
      <c r="K9" s="34" t="s">
        <v>65</v>
      </c>
      <c r="L9" s="77">
        <v>9</v>
      </c>
      <c r="M9" s="77"/>
      <c r="N9" s="72"/>
      <c r="O9" s="79" t="s">
        <v>321</v>
      </c>
      <c r="P9" s="81">
        <v>43668.85763888889</v>
      </c>
      <c r="Q9" s="79" t="s">
        <v>329</v>
      </c>
      <c r="R9" s="83" t="s">
        <v>411</v>
      </c>
      <c r="S9" s="79" t="s">
        <v>467</v>
      </c>
      <c r="T9" s="79"/>
      <c r="U9" s="79"/>
      <c r="V9" s="83" t="s">
        <v>550</v>
      </c>
      <c r="W9" s="81">
        <v>43668.85763888889</v>
      </c>
      <c r="X9" s="83" t="s">
        <v>626</v>
      </c>
      <c r="Y9" s="79"/>
      <c r="Z9" s="79"/>
      <c r="AA9" s="85" t="s">
        <v>748</v>
      </c>
      <c r="AB9" s="79"/>
      <c r="AC9" s="79" t="b">
        <v>0</v>
      </c>
      <c r="AD9" s="79">
        <v>0</v>
      </c>
      <c r="AE9" s="85" t="s">
        <v>866</v>
      </c>
      <c r="AF9" s="79" t="b">
        <v>0</v>
      </c>
      <c r="AG9" s="79" t="s">
        <v>871</v>
      </c>
      <c r="AH9" s="79"/>
      <c r="AI9" s="85" t="s">
        <v>866</v>
      </c>
      <c r="AJ9" s="79" t="b">
        <v>0</v>
      </c>
      <c r="AK9" s="79">
        <v>0</v>
      </c>
      <c r="AL9" s="85" t="s">
        <v>866</v>
      </c>
      <c r="AM9" s="79" t="s">
        <v>882</v>
      </c>
      <c r="AN9" s="79" t="b">
        <v>1</v>
      </c>
      <c r="AO9" s="85" t="s">
        <v>748</v>
      </c>
      <c r="AP9" s="79" t="s">
        <v>176</v>
      </c>
      <c r="AQ9" s="79">
        <v>0</v>
      </c>
      <c r="AR9" s="79">
        <v>0</v>
      </c>
      <c r="AS9" s="79"/>
      <c r="AT9" s="79"/>
      <c r="AU9" s="79"/>
      <c r="AV9" s="79"/>
      <c r="AW9" s="79"/>
      <c r="AX9" s="79"/>
      <c r="AY9" s="79"/>
      <c r="AZ9" s="79"/>
      <c r="BA9">
        <v>1</v>
      </c>
      <c r="BB9" s="78" t="str">
        <f>REPLACE(INDEX(GroupVertices[Group],MATCH(Edges25[[#This Row],[Vertex 1]],GroupVertices[Vertex],0)),1,1,"")</f>
        <v>14</v>
      </c>
      <c r="BC9" s="78" t="str">
        <f>REPLACE(INDEX(GroupVertices[Group],MATCH(Edges25[[#This Row],[Vertex 2]],GroupVertices[Vertex],0)),1,1,"")</f>
        <v>14</v>
      </c>
      <c r="BD9" s="48">
        <v>0</v>
      </c>
      <c r="BE9" s="49">
        <v>0</v>
      </c>
      <c r="BF9" s="48">
        <v>1</v>
      </c>
      <c r="BG9" s="49">
        <v>5</v>
      </c>
      <c r="BH9" s="48">
        <v>0</v>
      </c>
      <c r="BI9" s="49">
        <v>0</v>
      </c>
      <c r="BJ9" s="48">
        <v>19</v>
      </c>
      <c r="BK9" s="49">
        <v>95</v>
      </c>
      <c r="BL9" s="48">
        <v>20</v>
      </c>
    </row>
    <row r="10" spans="1:64" ht="15">
      <c r="A10" s="64" t="s">
        <v>218</v>
      </c>
      <c r="B10" s="64" t="s">
        <v>300</v>
      </c>
      <c r="C10" s="65"/>
      <c r="D10" s="66"/>
      <c r="E10" s="67"/>
      <c r="F10" s="68"/>
      <c r="G10" s="65"/>
      <c r="H10" s="69"/>
      <c r="I10" s="70"/>
      <c r="J10" s="70"/>
      <c r="K10" s="34" t="s">
        <v>65</v>
      </c>
      <c r="L10" s="77">
        <v>10</v>
      </c>
      <c r="M10" s="77"/>
      <c r="N10" s="72"/>
      <c r="O10" s="79" t="s">
        <v>321</v>
      </c>
      <c r="P10" s="81">
        <v>43668.87054398148</v>
      </c>
      <c r="Q10" s="79" t="s">
        <v>330</v>
      </c>
      <c r="R10" s="79"/>
      <c r="S10" s="79"/>
      <c r="T10" s="79"/>
      <c r="U10" s="79"/>
      <c r="V10" s="83" t="s">
        <v>551</v>
      </c>
      <c r="W10" s="81">
        <v>43668.87054398148</v>
      </c>
      <c r="X10" s="83" t="s">
        <v>627</v>
      </c>
      <c r="Y10" s="79"/>
      <c r="Z10" s="79"/>
      <c r="AA10" s="85" t="s">
        <v>749</v>
      </c>
      <c r="AB10" s="79"/>
      <c r="AC10" s="79" t="b">
        <v>0</v>
      </c>
      <c r="AD10" s="79">
        <v>0</v>
      </c>
      <c r="AE10" s="85" t="s">
        <v>866</v>
      </c>
      <c r="AF10" s="79" t="b">
        <v>0</v>
      </c>
      <c r="AG10" s="79" t="s">
        <v>871</v>
      </c>
      <c r="AH10" s="79"/>
      <c r="AI10" s="85" t="s">
        <v>866</v>
      </c>
      <c r="AJ10" s="79" t="b">
        <v>0</v>
      </c>
      <c r="AK10" s="79">
        <v>1</v>
      </c>
      <c r="AL10" s="85" t="s">
        <v>748</v>
      </c>
      <c r="AM10" s="79" t="s">
        <v>880</v>
      </c>
      <c r="AN10" s="79" t="b">
        <v>0</v>
      </c>
      <c r="AO10" s="85" t="s">
        <v>748</v>
      </c>
      <c r="AP10" s="79" t="s">
        <v>176</v>
      </c>
      <c r="AQ10" s="79">
        <v>0</v>
      </c>
      <c r="AR10" s="79">
        <v>0</v>
      </c>
      <c r="AS10" s="79"/>
      <c r="AT10" s="79"/>
      <c r="AU10" s="79"/>
      <c r="AV10" s="79"/>
      <c r="AW10" s="79"/>
      <c r="AX10" s="79"/>
      <c r="AY10" s="79"/>
      <c r="AZ10" s="79"/>
      <c r="BA10">
        <v>1</v>
      </c>
      <c r="BB10" s="78" t="str">
        <f>REPLACE(INDEX(GroupVertices[Group],MATCH(Edges25[[#This Row],[Vertex 1]],GroupVertices[Vertex],0)),1,1,"")</f>
        <v>14</v>
      </c>
      <c r="BC10" s="78" t="str">
        <f>REPLACE(INDEX(GroupVertices[Group],MATCH(Edges25[[#This Row],[Vertex 2]],GroupVertices[Vertex],0)),1,1,"")</f>
        <v>14</v>
      </c>
      <c r="BD10" s="48"/>
      <c r="BE10" s="49"/>
      <c r="BF10" s="48"/>
      <c r="BG10" s="49"/>
      <c r="BH10" s="48"/>
      <c r="BI10" s="49"/>
      <c r="BJ10" s="48"/>
      <c r="BK10" s="49"/>
      <c r="BL10" s="48"/>
    </row>
    <row r="11" spans="1:64" ht="15">
      <c r="A11" s="64" t="s">
        <v>219</v>
      </c>
      <c r="B11" s="64" t="s">
        <v>227</v>
      </c>
      <c r="C11" s="65"/>
      <c r="D11" s="66"/>
      <c r="E11" s="67"/>
      <c r="F11" s="68"/>
      <c r="G11" s="65"/>
      <c r="H11" s="69"/>
      <c r="I11" s="70"/>
      <c r="J11" s="70"/>
      <c r="K11" s="34" t="s">
        <v>65</v>
      </c>
      <c r="L11" s="77">
        <v>12</v>
      </c>
      <c r="M11" s="77"/>
      <c r="N11" s="72"/>
      <c r="O11" s="79" t="s">
        <v>321</v>
      </c>
      <c r="P11" s="81">
        <v>43668.92356481482</v>
      </c>
      <c r="Q11" s="79" t="s">
        <v>331</v>
      </c>
      <c r="R11" s="79"/>
      <c r="S11" s="79"/>
      <c r="T11" s="79" t="s">
        <v>492</v>
      </c>
      <c r="U11" s="79"/>
      <c r="V11" s="83" t="s">
        <v>552</v>
      </c>
      <c r="W11" s="81">
        <v>43668.92356481482</v>
      </c>
      <c r="X11" s="83" t="s">
        <v>628</v>
      </c>
      <c r="Y11" s="79"/>
      <c r="Z11" s="79"/>
      <c r="AA11" s="85" t="s">
        <v>750</v>
      </c>
      <c r="AB11" s="79"/>
      <c r="AC11" s="79" t="b">
        <v>0</v>
      </c>
      <c r="AD11" s="79">
        <v>0</v>
      </c>
      <c r="AE11" s="85" t="s">
        <v>866</v>
      </c>
      <c r="AF11" s="79" t="b">
        <v>1</v>
      </c>
      <c r="AG11" s="79" t="s">
        <v>872</v>
      </c>
      <c r="AH11" s="79"/>
      <c r="AI11" s="85" t="s">
        <v>874</v>
      </c>
      <c r="AJ11" s="79" t="b">
        <v>0</v>
      </c>
      <c r="AK11" s="79">
        <v>2</v>
      </c>
      <c r="AL11" s="85" t="s">
        <v>760</v>
      </c>
      <c r="AM11" s="79" t="s">
        <v>879</v>
      </c>
      <c r="AN11" s="79" t="b">
        <v>0</v>
      </c>
      <c r="AO11" s="85" t="s">
        <v>760</v>
      </c>
      <c r="AP11" s="79" t="s">
        <v>176</v>
      </c>
      <c r="AQ11" s="79">
        <v>0</v>
      </c>
      <c r="AR11" s="79">
        <v>0</v>
      </c>
      <c r="AS11" s="79"/>
      <c r="AT11" s="79"/>
      <c r="AU11" s="79"/>
      <c r="AV11" s="79"/>
      <c r="AW11" s="79"/>
      <c r="AX11" s="79"/>
      <c r="AY11" s="79"/>
      <c r="AZ11" s="79"/>
      <c r="BA11">
        <v>1</v>
      </c>
      <c r="BB11" s="78" t="str">
        <f>REPLACE(INDEX(GroupVertices[Group],MATCH(Edges25[[#This Row],[Vertex 1]],GroupVertices[Vertex],0)),1,1,"")</f>
        <v>4</v>
      </c>
      <c r="BC11" s="78" t="str">
        <f>REPLACE(INDEX(GroupVertices[Group],MATCH(Edges25[[#This Row],[Vertex 2]],GroupVertices[Vertex],0)),1,1,"")</f>
        <v>4</v>
      </c>
      <c r="BD11" s="48"/>
      <c r="BE11" s="49"/>
      <c r="BF11" s="48"/>
      <c r="BG11" s="49"/>
      <c r="BH11" s="48"/>
      <c r="BI11" s="49"/>
      <c r="BJ11" s="48"/>
      <c r="BK11" s="49"/>
      <c r="BL11" s="48"/>
    </row>
    <row r="12" spans="1:64" ht="15">
      <c r="A12" s="64" t="s">
        <v>220</v>
      </c>
      <c r="B12" s="64" t="s">
        <v>220</v>
      </c>
      <c r="C12" s="65"/>
      <c r="D12" s="66"/>
      <c r="E12" s="67"/>
      <c r="F12" s="68"/>
      <c r="G12" s="65"/>
      <c r="H12" s="69"/>
      <c r="I12" s="70"/>
      <c r="J12" s="70"/>
      <c r="K12" s="34" t="s">
        <v>65</v>
      </c>
      <c r="L12" s="77">
        <v>19</v>
      </c>
      <c r="M12" s="77"/>
      <c r="N12" s="72"/>
      <c r="O12" s="79" t="s">
        <v>176</v>
      </c>
      <c r="P12" s="81">
        <v>43669.260196759256</v>
      </c>
      <c r="Q12" s="79" t="s">
        <v>332</v>
      </c>
      <c r="R12" s="83" t="s">
        <v>412</v>
      </c>
      <c r="S12" s="79" t="s">
        <v>468</v>
      </c>
      <c r="T12" s="79" t="s">
        <v>493</v>
      </c>
      <c r="U12" s="79"/>
      <c r="V12" s="83" t="s">
        <v>553</v>
      </c>
      <c r="W12" s="81">
        <v>43669.260196759256</v>
      </c>
      <c r="X12" s="83" t="s">
        <v>629</v>
      </c>
      <c r="Y12" s="79"/>
      <c r="Z12" s="79"/>
      <c r="AA12" s="85" t="s">
        <v>751</v>
      </c>
      <c r="AB12" s="79"/>
      <c r="AC12" s="79" t="b">
        <v>0</v>
      </c>
      <c r="AD12" s="79">
        <v>0</v>
      </c>
      <c r="AE12" s="85" t="s">
        <v>866</v>
      </c>
      <c r="AF12" s="79" t="b">
        <v>0</v>
      </c>
      <c r="AG12" s="79" t="s">
        <v>871</v>
      </c>
      <c r="AH12" s="79"/>
      <c r="AI12" s="85" t="s">
        <v>866</v>
      </c>
      <c r="AJ12" s="79" t="b">
        <v>0</v>
      </c>
      <c r="AK12" s="79">
        <v>0</v>
      </c>
      <c r="AL12" s="85" t="s">
        <v>866</v>
      </c>
      <c r="AM12" s="79" t="s">
        <v>883</v>
      </c>
      <c r="AN12" s="79" t="b">
        <v>0</v>
      </c>
      <c r="AO12" s="85" t="s">
        <v>751</v>
      </c>
      <c r="AP12" s="79" t="s">
        <v>176</v>
      </c>
      <c r="AQ12" s="79">
        <v>0</v>
      </c>
      <c r="AR12" s="79">
        <v>0</v>
      </c>
      <c r="AS12" s="79"/>
      <c r="AT12" s="79"/>
      <c r="AU12" s="79"/>
      <c r="AV12" s="79"/>
      <c r="AW12" s="79"/>
      <c r="AX12" s="79"/>
      <c r="AY12" s="79"/>
      <c r="AZ12" s="79"/>
      <c r="BA12">
        <v>1</v>
      </c>
      <c r="BB12" s="78" t="str">
        <f>REPLACE(INDEX(GroupVertices[Group],MATCH(Edges25[[#This Row],[Vertex 1]],GroupVertices[Vertex],0)),1,1,"")</f>
        <v>2</v>
      </c>
      <c r="BC12" s="78" t="str">
        <f>REPLACE(INDEX(GroupVertices[Group],MATCH(Edges25[[#This Row],[Vertex 2]],GroupVertices[Vertex],0)),1,1,"")</f>
        <v>2</v>
      </c>
      <c r="BD12" s="48">
        <v>0</v>
      </c>
      <c r="BE12" s="49">
        <v>0</v>
      </c>
      <c r="BF12" s="48">
        <v>0</v>
      </c>
      <c r="BG12" s="49">
        <v>0</v>
      </c>
      <c r="BH12" s="48">
        <v>0</v>
      </c>
      <c r="BI12" s="49">
        <v>0</v>
      </c>
      <c r="BJ12" s="48">
        <v>10</v>
      </c>
      <c r="BK12" s="49">
        <v>100</v>
      </c>
      <c r="BL12" s="48">
        <v>10</v>
      </c>
    </row>
    <row r="13" spans="1:64" ht="15">
      <c r="A13" s="64" t="s">
        <v>221</v>
      </c>
      <c r="B13" s="64" t="s">
        <v>221</v>
      </c>
      <c r="C13" s="65"/>
      <c r="D13" s="66"/>
      <c r="E13" s="67"/>
      <c r="F13" s="68"/>
      <c r="G13" s="65"/>
      <c r="H13" s="69"/>
      <c r="I13" s="70"/>
      <c r="J13" s="70"/>
      <c r="K13" s="34" t="s">
        <v>65</v>
      </c>
      <c r="L13" s="77">
        <v>20</v>
      </c>
      <c r="M13" s="77"/>
      <c r="N13" s="72"/>
      <c r="O13" s="79" t="s">
        <v>176</v>
      </c>
      <c r="P13" s="81">
        <v>43670.04638888889</v>
      </c>
      <c r="Q13" s="79" t="s">
        <v>333</v>
      </c>
      <c r="R13" s="83" t="s">
        <v>413</v>
      </c>
      <c r="S13" s="79" t="s">
        <v>467</v>
      </c>
      <c r="T13" s="79" t="s">
        <v>494</v>
      </c>
      <c r="U13" s="79"/>
      <c r="V13" s="83" t="s">
        <v>554</v>
      </c>
      <c r="W13" s="81">
        <v>43670.04638888889</v>
      </c>
      <c r="X13" s="83" t="s">
        <v>630</v>
      </c>
      <c r="Y13" s="79"/>
      <c r="Z13" s="79"/>
      <c r="AA13" s="85" t="s">
        <v>752</v>
      </c>
      <c r="AB13" s="79"/>
      <c r="AC13" s="79" t="b">
        <v>0</v>
      </c>
      <c r="AD13" s="79">
        <v>0</v>
      </c>
      <c r="AE13" s="85" t="s">
        <v>866</v>
      </c>
      <c r="AF13" s="79" t="b">
        <v>0</v>
      </c>
      <c r="AG13" s="79" t="s">
        <v>871</v>
      </c>
      <c r="AH13" s="79"/>
      <c r="AI13" s="85" t="s">
        <v>866</v>
      </c>
      <c r="AJ13" s="79" t="b">
        <v>0</v>
      </c>
      <c r="AK13" s="79">
        <v>0</v>
      </c>
      <c r="AL13" s="85" t="s">
        <v>866</v>
      </c>
      <c r="AM13" s="79" t="s">
        <v>881</v>
      </c>
      <c r="AN13" s="79" t="b">
        <v>1</v>
      </c>
      <c r="AO13" s="85" t="s">
        <v>752</v>
      </c>
      <c r="AP13" s="79" t="s">
        <v>176</v>
      </c>
      <c r="AQ13" s="79">
        <v>0</v>
      </c>
      <c r="AR13" s="79">
        <v>0</v>
      </c>
      <c r="AS13" s="79"/>
      <c r="AT13" s="79"/>
      <c r="AU13" s="79"/>
      <c r="AV13" s="79"/>
      <c r="AW13" s="79"/>
      <c r="AX13" s="79"/>
      <c r="AY13" s="79"/>
      <c r="AZ13" s="79"/>
      <c r="BA13">
        <v>1</v>
      </c>
      <c r="BB13" s="78" t="str">
        <f>REPLACE(INDEX(GroupVertices[Group],MATCH(Edges25[[#This Row],[Vertex 1]],GroupVertices[Vertex],0)),1,1,"")</f>
        <v>2</v>
      </c>
      <c r="BC13" s="78" t="str">
        <f>REPLACE(INDEX(GroupVertices[Group],MATCH(Edges25[[#This Row],[Vertex 2]],GroupVertices[Vertex],0)),1,1,"")</f>
        <v>2</v>
      </c>
      <c r="BD13" s="48">
        <v>0</v>
      </c>
      <c r="BE13" s="49">
        <v>0</v>
      </c>
      <c r="BF13" s="48">
        <v>0</v>
      </c>
      <c r="BG13" s="49">
        <v>0</v>
      </c>
      <c r="BH13" s="48">
        <v>0</v>
      </c>
      <c r="BI13" s="49">
        <v>0</v>
      </c>
      <c r="BJ13" s="48">
        <v>18</v>
      </c>
      <c r="BK13" s="49">
        <v>100</v>
      </c>
      <c r="BL13" s="48">
        <v>18</v>
      </c>
    </row>
    <row r="14" spans="1:64" ht="15">
      <c r="A14" s="64" t="s">
        <v>222</v>
      </c>
      <c r="B14" s="64" t="s">
        <v>222</v>
      </c>
      <c r="C14" s="65"/>
      <c r="D14" s="66"/>
      <c r="E14" s="67"/>
      <c r="F14" s="68"/>
      <c r="G14" s="65"/>
      <c r="H14" s="69"/>
      <c r="I14" s="70"/>
      <c r="J14" s="70"/>
      <c r="K14" s="34" t="s">
        <v>65</v>
      </c>
      <c r="L14" s="77">
        <v>21</v>
      </c>
      <c r="M14" s="77"/>
      <c r="N14" s="72"/>
      <c r="O14" s="79" t="s">
        <v>176</v>
      </c>
      <c r="P14" s="81">
        <v>43670.52034722222</v>
      </c>
      <c r="Q14" s="79" t="s">
        <v>334</v>
      </c>
      <c r="R14" s="83" t="s">
        <v>414</v>
      </c>
      <c r="S14" s="79" t="s">
        <v>469</v>
      </c>
      <c r="T14" s="79" t="s">
        <v>495</v>
      </c>
      <c r="U14" s="83" t="s">
        <v>532</v>
      </c>
      <c r="V14" s="83" t="s">
        <v>532</v>
      </c>
      <c r="W14" s="81">
        <v>43670.52034722222</v>
      </c>
      <c r="X14" s="83" t="s">
        <v>631</v>
      </c>
      <c r="Y14" s="79"/>
      <c r="Z14" s="79"/>
      <c r="AA14" s="85" t="s">
        <v>753</v>
      </c>
      <c r="AB14" s="79"/>
      <c r="AC14" s="79" t="b">
        <v>0</v>
      </c>
      <c r="AD14" s="79">
        <v>0</v>
      </c>
      <c r="AE14" s="85" t="s">
        <v>866</v>
      </c>
      <c r="AF14" s="79" t="b">
        <v>0</v>
      </c>
      <c r="AG14" s="79" t="s">
        <v>871</v>
      </c>
      <c r="AH14" s="79"/>
      <c r="AI14" s="85" t="s">
        <v>866</v>
      </c>
      <c r="AJ14" s="79" t="b">
        <v>0</v>
      </c>
      <c r="AK14" s="79">
        <v>0</v>
      </c>
      <c r="AL14" s="85" t="s">
        <v>866</v>
      </c>
      <c r="AM14" s="79" t="s">
        <v>880</v>
      </c>
      <c r="AN14" s="79" t="b">
        <v>0</v>
      </c>
      <c r="AO14" s="85" t="s">
        <v>753</v>
      </c>
      <c r="AP14" s="79" t="s">
        <v>176</v>
      </c>
      <c r="AQ14" s="79">
        <v>0</v>
      </c>
      <c r="AR14" s="79">
        <v>0</v>
      </c>
      <c r="AS14" s="79"/>
      <c r="AT14" s="79"/>
      <c r="AU14" s="79"/>
      <c r="AV14" s="79"/>
      <c r="AW14" s="79"/>
      <c r="AX14" s="79"/>
      <c r="AY14" s="79"/>
      <c r="AZ14" s="79"/>
      <c r="BA14">
        <v>1</v>
      </c>
      <c r="BB14" s="78" t="str">
        <f>REPLACE(INDEX(GroupVertices[Group],MATCH(Edges25[[#This Row],[Vertex 1]],GroupVertices[Vertex],0)),1,1,"")</f>
        <v>2</v>
      </c>
      <c r="BC14" s="78" t="str">
        <f>REPLACE(INDEX(GroupVertices[Group],MATCH(Edges25[[#This Row],[Vertex 2]],GroupVertices[Vertex],0)),1,1,"")</f>
        <v>2</v>
      </c>
      <c r="BD14" s="48">
        <v>2</v>
      </c>
      <c r="BE14" s="49">
        <v>16.666666666666668</v>
      </c>
      <c r="BF14" s="48">
        <v>0</v>
      </c>
      <c r="BG14" s="49">
        <v>0</v>
      </c>
      <c r="BH14" s="48">
        <v>0</v>
      </c>
      <c r="BI14" s="49">
        <v>0</v>
      </c>
      <c r="BJ14" s="48">
        <v>10</v>
      </c>
      <c r="BK14" s="49">
        <v>83.33333333333333</v>
      </c>
      <c r="BL14" s="48">
        <v>12</v>
      </c>
    </row>
    <row r="15" spans="1:64" ht="15">
      <c r="A15" s="64" t="s">
        <v>223</v>
      </c>
      <c r="B15" s="64" t="s">
        <v>223</v>
      </c>
      <c r="C15" s="65"/>
      <c r="D15" s="66"/>
      <c r="E15" s="67"/>
      <c r="F15" s="68"/>
      <c r="G15" s="65"/>
      <c r="H15" s="69"/>
      <c r="I15" s="70"/>
      <c r="J15" s="70"/>
      <c r="K15" s="34" t="s">
        <v>65</v>
      </c>
      <c r="L15" s="77">
        <v>22</v>
      </c>
      <c r="M15" s="77"/>
      <c r="N15" s="72"/>
      <c r="O15" s="79" t="s">
        <v>176</v>
      </c>
      <c r="P15" s="81">
        <v>43670.55262731481</v>
      </c>
      <c r="Q15" s="79" t="s">
        <v>335</v>
      </c>
      <c r="R15" s="83" t="s">
        <v>415</v>
      </c>
      <c r="S15" s="79" t="s">
        <v>470</v>
      </c>
      <c r="T15" s="79" t="s">
        <v>496</v>
      </c>
      <c r="U15" s="83" t="s">
        <v>533</v>
      </c>
      <c r="V15" s="83" t="s">
        <v>533</v>
      </c>
      <c r="W15" s="81">
        <v>43670.55262731481</v>
      </c>
      <c r="X15" s="83" t="s">
        <v>632</v>
      </c>
      <c r="Y15" s="79"/>
      <c r="Z15" s="79"/>
      <c r="AA15" s="85" t="s">
        <v>754</v>
      </c>
      <c r="AB15" s="79"/>
      <c r="AC15" s="79" t="b">
        <v>0</v>
      </c>
      <c r="AD15" s="79">
        <v>0</v>
      </c>
      <c r="AE15" s="85" t="s">
        <v>866</v>
      </c>
      <c r="AF15" s="79" t="b">
        <v>0</v>
      </c>
      <c r="AG15" s="79" t="s">
        <v>871</v>
      </c>
      <c r="AH15" s="79"/>
      <c r="AI15" s="85" t="s">
        <v>866</v>
      </c>
      <c r="AJ15" s="79" t="b">
        <v>0</v>
      </c>
      <c r="AK15" s="79">
        <v>0</v>
      </c>
      <c r="AL15" s="85" t="s">
        <v>866</v>
      </c>
      <c r="AM15" s="79" t="s">
        <v>884</v>
      </c>
      <c r="AN15" s="79" t="b">
        <v>0</v>
      </c>
      <c r="AO15" s="85" t="s">
        <v>754</v>
      </c>
      <c r="AP15" s="79" t="s">
        <v>176</v>
      </c>
      <c r="AQ15" s="79">
        <v>0</v>
      </c>
      <c r="AR15" s="79">
        <v>0</v>
      </c>
      <c r="AS15" s="79"/>
      <c r="AT15" s="79"/>
      <c r="AU15" s="79"/>
      <c r="AV15" s="79"/>
      <c r="AW15" s="79"/>
      <c r="AX15" s="79"/>
      <c r="AY15" s="79"/>
      <c r="AZ15" s="79"/>
      <c r="BA15">
        <v>1</v>
      </c>
      <c r="BB15" s="78" t="str">
        <f>REPLACE(INDEX(GroupVertices[Group],MATCH(Edges25[[#This Row],[Vertex 1]],GroupVertices[Vertex],0)),1,1,"")</f>
        <v>2</v>
      </c>
      <c r="BC15" s="78" t="str">
        <f>REPLACE(INDEX(GroupVertices[Group],MATCH(Edges25[[#This Row],[Vertex 2]],GroupVertices[Vertex],0)),1,1,"")</f>
        <v>2</v>
      </c>
      <c r="BD15" s="48">
        <v>1</v>
      </c>
      <c r="BE15" s="49">
        <v>2.857142857142857</v>
      </c>
      <c r="BF15" s="48">
        <v>0</v>
      </c>
      <c r="BG15" s="49">
        <v>0</v>
      </c>
      <c r="BH15" s="48">
        <v>0</v>
      </c>
      <c r="BI15" s="49">
        <v>0</v>
      </c>
      <c r="BJ15" s="48">
        <v>34</v>
      </c>
      <c r="BK15" s="49">
        <v>97.14285714285714</v>
      </c>
      <c r="BL15" s="48">
        <v>35</v>
      </c>
    </row>
    <row r="16" spans="1:64" ht="15">
      <c r="A16" s="64" t="s">
        <v>224</v>
      </c>
      <c r="B16" s="64" t="s">
        <v>224</v>
      </c>
      <c r="C16" s="65"/>
      <c r="D16" s="66"/>
      <c r="E16" s="67"/>
      <c r="F16" s="68"/>
      <c r="G16" s="65"/>
      <c r="H16" s="69"/>
      <c r="I16" s="70"/>
      <c r="J16" s="70"/>
      <c r="K16" s="34" t="s">
        <v>65</v>
      </c>
      <c r="L16" s="77">
        <v>23</v>
      </c>
      <c r="M16" s="77"/>
      <c r="N16" s="72"/>
      <c r="O16" s="79" t="s">
        <v>176</v>
      </c>
      <c r="P16" s="81">
        <v>43671.50765046296</v>
      </c>
      <c r="Q16" s="79" t="s">
        <v>336</v>
      </c>
      <c r="R16" s="83" t="s">
        <v>416</v>
      </c>
      <c r="S16" s="79" t="s">
        <v>467</v>
      </c>
      <c r="T16" s="79" t="s">
        <v>497</v>
      </c>
      <c r="U16" s="79"/>
      <c r="V16" s="83" t="s">
        <v>555</v>
      </c>
      <c r="W16" s="81">
        <v>43671.50765046296</v>
      </c>
      <c r="X16" s="83" t="s">
        <v>633</v>
      </c>
      <c r="Y16" s="79"/>
      <c r="Z16" s="79"/>
      <c r="AA16" s="85" t="s">
        <v>755</v>
      </c>
      <c r="AB16" s="79"/>
      <c r="AC16" s="79" t="b">
        <v>0</v>
      </c>
      <c r="AD16" s="79">
        <v>0</v>
      </c>
      <c r="AE16" s="85" t="s">
        <v>866</v>
      </c>
      <c r="AF16" s="79" t="b">
        <v>0</v>
      </c>
      <c r="AG16" s="79" t="s">
        <v>871</v>
      </c>
      <c r="AH16" s="79"/>
      <c r="AI16" s="85" t="s">
        <v>866</v>
      </c>
      <c r="AJ16" s="79" t="b">
        <v>0</v>
      </c>
      <c r="AK16" s="79">
        <v>0</v>
      </c>
      <c r="AL16" s="85" t="s">
        <v>866</v>
      </c>
      <c r="AM16" s="79" t="s">
        <v>885</v>
      </c>
      <c r="AN16" s="79" t="b">
        <v>1</v>
      </c>
      <c r="AO16" s="85" t="s">
        <v>755</v>
      </c>
      <c r="AP16" s="79" t="s">
        <v>176</v>
      </c>
      <c r="AQ16" s="79">
        <v>0</v>
      </c>
      <c r="AR16" s="79">
        <v>0</v>
      </c>
      <c r="AS16" s="79"/>
      <c r="AT16" s="79"/>
      <c r="AU16" s="79"/>
      <c r="AV16" s="79"/>
      <c r="AW16" s="79"/>
      <c r="AX16" s="79"/>
      <c r="AY16" s="79"/>
      <c r="AZ16" s="79"/>
      <c r="BA16">
        <v>1</v>
      </c>
      <c r="BB16" s="78" t="str">
        <f>REPLACE(INDEX(GroupVertices[Group],MATCH(Edges25[[#This Row],[Vertex 1]],GroupVertices[Vertex],0)),1,1,"")</f>
        <v>2</v>
      </c>
      <c r="BC16" s="78" t="str">
        <f>REPLACE(INDEX(GroupVertices[Group],MATCH(Edges25[[#This Row],[Vertex 2]],GroupVertices[Vertex],0)),1,1,"")</f>
        <v>2</v>
      </c>
      <c r="BD16" s="48">
        <v>1</v>
      </c>
      <c r="BE16" s="49">
        <v>4.761904761904762</v>
      </c>
      <c r="BF16" s="48">
        <v>0</v>
      </c>
      <c r="BG16" s="49">
        <v>0</v>
      </c>
      <c r="BH16" s="48">
        <v>0</v>
      </c>
      <c r="BI16" s="49">
        <v>0</v>
      </c>
      <c r="BJ16" s="48">
        <v>20</v>
      </c>
      <c r="BK16" s="49">
        <v>95.23809523809524</v>
      </c>
      <c r="BL16" s="48">
        <v>21</v>
      </c>
    </row>
    <row r="17" spans="1:64" ht="15">
      <c r="A17" s="64" t="s">
        <v>225</v>
      </c>
      <c r="B17" s="64" t="s">
        <v>225</v>
      </c>
      <c r="C17" s="65"/>
      <c r="D17" s="66"/>
      <c r="E17" s="67"/>
      <c r="F17" s="68"/>
      <c r="G17" s="65"/>
      <c r="H17" s="69"/>
      <c r="I17" s="70"/>
      <c r="J17" s="70"/>
      <c r="K17" s="34" t="s">
        <v>65</v>
      </c>
      <c r="L17" s="77">
        <v>24</v>
      </c>
      <c r="M17" s="77"/>
      <c r="N17" s="72"/>
      <c r="O17" s="79" t="s">
        <v>176</v>
      </c>
      <c r="P17" s="81">
        <v>43668.59444444445</v>
      </c>
      <c r="Q17" s="79" t="s">
        <v>337</v>
      </c>
      <c r="R17" s="79" t="s">
        <v>417</v>
      </c>
      <c r="S17" s="79" t="s">
        <v>471</v>
      </c>
      <c r="T17" s="79" t="s">
        <v>498</v>
      </c>
      <c r="U17" s="79"/>
      <c r="V17" s="83" t="s">
        <v>556</v>
      </c>
      <c r="W17" s="81">
        <v>43668.59444444445</v>
      </c>
      <c r="X17" s="83" t="s">
        <v>634</v>
      </c>
      <c r="Y17" s="79"/>
      <c r="Z17" s="79"/>
      <c r="AA17" s="85" t="s">
        <v>756</v>
      </c>
      <c r="AB17" s="79"/>
      <c r="AC17" s="79" t="b">
        <v>0</v>
      </c>
      <c r="AD17" s="79">
        <v>1</v>
      </c>
      <c r="AE17" s="85" t="s">
        <v>866</v>
      </c>
      <c r="AF17" s="79" t="b">
        <v>0</v>
      </c>
      <c r="AG17" s="79" t="s">
        <v>871</v>
      </c>
      <c r="AH17" s="79"/>
      <c r="AI17" s="85" t="s">
        <v>866</v>
      </c>
      <c r="AJ17" s="79" t="b">
        <v>0</v>
      </c>
      <c r="AK17" s="79">
        <v>1</v>
      </c>
      <c r="AL17" s="85" t="s">
        <v>866</v>
      </c>
      <c r="AM17" s="79" t="s">
        <v>886</v>
      </c>
      <c r="AN17" s="79" t="b">
        <v>0</v>
      </c>
      <c r="AO17" s="85" t="s">
        <v>756</v>
      </c>
      <c r="AP17" s="79" t="s">
        <v>176</v>
      </c>
      <c r="AQ17" s="79">
        <v>0</v>
      </c>
      <c r="AR17" s="79">
        <v>0</v>
      </c>
      <c r="AS17" s="79"/>
      <c r="AT17" s="79"/>
      <c r="AU17" s="79"/>
      <c r="AV17" s="79"/>
      <c r="AW17" s="79"/>
      <c r="AX17" s="79"/>
      <c r="AY17" s="79"/>
      <c r="AZ17" s="79"/>
      <c r="BA17">
        <v>2</v>
      </c>
      <c r="BB17" s="78" t="str">
        <f>REPLACE(INDEX(GroupVertices[Group],MATCH(Edges25[[#This Row],[Vertex 1]],GroupVertices[Vertex],0)),1,1,"")</f>
        <v>13</v>
      </c>
      <c r="BC17" s="78" t="str">
        <f>REPLACE(INDEX(GroupVertices[Group],MATCH(Edges25[[#This Row],[Vertex 2]],GroupVertices[Vertex],0)),1,1,"")</f>
        <v>13</v>
      </c>
      <c r="BD17" s="48">
        <v>2</v>
      </c>
      <c r="BE17" s="49">
        <v>6.25</v>
      </c>
      <c r="BF17" s="48">
        <v>0</v>
      </c>
      <c r="BG17" s="49">
        <v>0</v>
      </c>
      <c r="BH17" s="48">
        <v>0</v>
      </c>
      <c r="BI17" s="49">
        <v>0</v>
      </c>
      <c r="BJ17" s="48">
        <v>30</v>
      </c>
      <c r="BK17" s="49">
        <v>93.75</v>
      </c>
      <c r="BL17" s="48">
        <v>32</v>
      </c>
    </row>
    <row r="18" spans="1:64" ht="15">
      <c r="A18" s="64" t="s">
        <v>225</v>
      </c>
      <c r="B18" s="64" t="s">
        <v>225</v>
      </c>
      <c r="C18" s="65"/>
      <c r="D18" s="66"/>
      <c r="E18" s="67"/>
      <c r="F18" s="68"/>
      <c r="G18" s="65"/>
      <c r="H18" s="69"/>
      <c r="I18" s="70"/>
      <c r="J18" s="70"/>
      <c r="K18" s="34" t="s">
        <v>65</v>
      </c>
      <c r="L18" s="77">
        <v>25</v>
      </c>
      <c r="M18" s="77"/>
      <c r="N18" s="72"/>
      <c r="O18" s="79" t="s">
        <v>176</v>
      </c>
      <c r="P18" s="81">
        <v>43671.605671296296</v>
      </c>
      <c r="Q18" s="79" t="s">
        <v>338</v>
      </c>
      <c r="R18" s="83" t="s">
        <v>418</v>
      </c>
      <c r="S18" s="79" t="s">
        <v>467</v>
      </c>
      <c r="T18" s="79" t="s">
        <v>499</v>
      </c>
      <c r="U18" s="79"/>
      <c r="V18" s="83" t="s">
        <v>556</v>
      </c>
      <c r="W18" s="81">
        <v>43671.605671296296</v>
      </c>
      <c r="X18" s="83" t="s">
        <v>635</v>
      </c>
      <c r="Y18" s="79"/>
      <c r="Z18" s="79"/>
      <c r="AA18" s="85" t="s">
        <v>757</v>
      </c>
      <c r="AB18" s="79"/>
      <c r="AC18" s="79" t="b">
        <v>0</v>
      </c>
      <c r="AD18" s="79">
        <v>0</v>
      </c>
      <c r="AE18" s="85" t="s">
        <v>866</v>
      </c>
      <c r="AF18" s="79" t="b">
        <v>0</v>
      </c>
      <c r="AG18" s="79" t="s">
        <v>871</v>
      </c>
      <c r="AH18" s="79"/>
      <c r="AI18" s="85" t="s">
        <v>866</v>
      </c>
      <c r="AJ18" s="79" t="b">
        <v>0</v>
      </c>
      <c r="AK18" s="79">
        <v>0</v>
      </c>
      <c r="AL18" s="85" t="s">
        <v>866</v>
      </c>
      <c r="AM18" s="79" t="s">
        <v>886</v>
      </c>
      <c r="AN18" s="79" t="b">
        <v>1</v>
      </c>
      <c r="AO18" s="85" t="s">
        <v>757</v>
      </c>
      <c r="AP18" s="79" t="s">
        <v>176</v>
      </c>
      <c r="AQ18" s="79">
        <v>0</v>
      </c>
      <c r="AR18" s="79">
        <v>0</v>
      </c>
      <c r="AS18" s="79"/>
      <c r="AT18" s="79"/>
      <c r="AU18" s="79"/>
      <c r="AV18" s="79"/>
      <c r="AW18" s="79"/>
      <c r="AX18" s="79"/>
      <c r="AY18" s="79"/>
      <c r="AZ18" s="79"/>
      <c r="BA18">
        <v>2</v>
      </c>
      <c r="BB18" s="78" t="str">
        <f>REPLACE(INDEX(GroupVertices[Group],MATCH(Edges25[[#This Row],[Vertex 1]],GroupVertices[Vertex],0)),1,1,"")</f>
        <v>13</v>
      </c>
      <c r="BC18" s="78" t="str">
        <f>REPLACE(INDEX(GroupVertices[Group],MATCH(Edges25[[#This Row],[Vertex 2]],GroupVertices[Vertex],0)),1,1,"")</f>
        <v>13</v>
      </c>
      <c r="BD18" s="48">
        <v>1</v>
      </c>
      <c r="BE18" s="49">
        <v>5.2631578947368425</v>
      </c>
      <c r="BF18" s="48">
        <v>0</v>
      </c>
      <c r="BG18" s="49">
        <v>0</v>
      </c>
      <c r="BH18" s="48">
        <v>0</v>
      </c>
      <c r="BI18" s="49">
        <v>0</v>
      </c>
      <c r="BJ18" s="48">
        <v>18</v>
      </c>
      <c r="BK18" s="49">
        <v>94.73684210526316</v>
      </c>
      <c r="BL18" s="48">
        <v>19</v>
      </c>
    </row>
    <row r="19" spans="1:64" ht="15">
      <c r="A19" s="64" t="s">
        <v>226</v>
      </c>
      <c r="B19" s="64" t="s">
        <v>225</v>
      </c>
      <c r="C19" s="65"/>
      <c r="D19" s="66"/>
      <c r="E19" s="67"/>
      <c r="F19" s="68"/>
      <c r="G19" s="65"/>
      <c r="H19" s="69"/>
      <c r="I19" s="70"/>
      <c r="J19" s="70"/>
      <c r="K19" s="34" t="s">
        <v>65</v>
      </c>
      <c r="L19" s="77">
        <v>26</v>
      </c>
      <c r="M19" s="77"/>
      <c r="N19" s="72"/>
      <c r="O19" s="79" t="s">
        <v>321</v>
      </c>
      <c r="P19" s="81">
        <v>43671.611226851855</v>
      </c>
      <c r="Q19" s="79" t="s">
        <v>339</v>
      </c>
      <c r="R19" s="79"/>
      <c r="S19" s="79"/>
      <c r="T19" s="79" t="s">
        <v>499</v>
      </c>
      <c r="U19" s="79"/>
      <c r="V19" s="83" t="s">
        <v>557</v>
      </c>
      <c r="W19" s="81">
        <v>43671.611226851855</v>
      </c>
      <c r="X19" s="83" t="s">
        <v>636</v>
      </c>
      <c r="Y19" s="79"/>
      <c r="Z19" s="79"/>
      <c r="AA19" s="85" t="s">
        <v>758</v>
      </c>
      <c r="AB19" s="79"/>
      <c r="AC19" s="79" t="b">
        <v>0</v>
      </c>
      <c r="AD19" s="79">
        <v>0</v>
      </c>
      <c r="AE19" s="85" t="s">
        <v>866</v>
      </c>
      <c r="AF19" s="79" t="b">
        <v>0</v>
      </c>
      <c r="AG19" s="79" t="s">
        <v>871</v>
      </c>
      <c r="AH19" s="79"/>
      <c r="AI19" s="85" t="s">
        <v>866</v>
      </c>
      <c r="AJ19" s="79" t="b">
        <v>0</v>
      </c>
      <c r="AK19" s="79">
        <v>1</v>
      </c>
      <c r="AL19" s="85" t="s">
        <v>757</v>
      </c>
      <c r="AM19" s="79" t="s">
        <v>887</v>
      </c>
      <c r="AN19" s="79" t="b">
        <v>0</v>
      </c>
      <c r="AO19" s="85" t="s">
        <v>757</v>
      </c>
      <c r="AP19" s="79" t="s">
        <v>176</v>
      </c>
      <c r="AQ19" s="79">
        <v>0</v>
      </c>
      <c r="AR19" s="79">
        <v>0</v>
      </c>
      <c r="AS19" s="79"/>
      <c r="AT19" s="79"/>
      <c r="AU19" s="79"/>
      <c r="AV19" s="79"/>
      <c r="AW19" s="79"/>
      <c r="AX19" s="79"/>
      <c r="AY19" s="79"/>
      <c r="AZ19" s="79"/>
      <c r="BA19">
        <v>1</v>
      </c>
      <c r="BB19" s="78" t="str">
        <f>REPLACE(INDEX(GroupVertices[Group],MATCH(Edges25[[#This Row],[Vertex 1]],GroupVertices[Vertex],0)),1,1,"")</f>
        <v>13</v>
      </c>
      <c r="BC19" s="78" t="str">
        <f>REPLACE(INDEX(GroupVertices[Group],MATCH(Edges25[[#This Row],[Vertex 2]],GroupVertices[Vertex],0)),1,1,"")</f>
        <v>13</v>
      </c>
      <c r="BD19" s="48">
        <v>1</v>
      </c>
      <c r="BE19" s="49">
        <v>4.545454545454546</v>
      </c>
      <c r="BF19" s="48">
        <v>0</v>
      </c>
      <c r="BG19" s="49">
        <v>0</v>
      </c>
      <c r="BH19" s="48">
        <v>0</v>
      </c>
      <c r="BI19" s="49">
        <v>0</v>
      </c>
      <c r="BJ19" s="48">
        <v>21</v>
      </c>
      <c r="BK19" s="49">
        <v>95.45454545454545</v>
      </c>
      <c r="BL19" s="48">
        <v>22</v>
      </c>
    </row>
    <row r="20" spans="1:64" ht="15">
      <c r="A20" s="64" t="s">
        <v>227</v>
      </c>
      <c r="B20" s="64" t="s">
        <v>301</v>
      </c>
      <c r="C20" s="65"/>
      <c r="D20" s="66"/>
      <c r="E20" s="67"/>
      <c r="F20" s="68"/>
      <c r="G20" s="65"/>
      <c r="H20" s="69"/>
      <c r="I20" s="70"/>
      <c r="J20" s="70"/>
      <c r="K20" s="34" t="s">
        <v>65</v>
      </c>
      <c r="L20" s="77">
        <v>27</v>
      </c>
      <c r="M20" s="77"/>
      <c r="N20" s="72"/>
      <c r="O20" s="79" t="s">
        <v>321</v>
      </c>
      <c r="P20" s="81">
        <v>43668.93283564815</v>
      </c>
      <c r="Q20" s="79" t="s">
        <v>331</v>
      </c>
      <c r="R20" s="79"/>
      <c r="S20" s="79"/>
      <c r="T20" s="79" t="s">
        <v>492</v>
      </c>
      <c r="U20" s="79"/>
      <c r="V20" s="83" t="s">
        <v>558</v>
      </c>
      <c r="W20" s="81">
        <v>43668.93283564815</v>
      </c>
      <c r="X20" s="83" t="s">
        <v>637</v>
      </c>
      <c r="Y20" s="79"/>
      <c r="Z20" s="79"/>
      <c r="AA20" s="85" t="s">
        <v>759</v>
      </c>
      <c r="AB20" s="79"/>
      <c r="AC20" s="79" t="b">
        <v>0</v>
      </c>
      <c r="AD20" s="79">
        <v>0</v>
      </c>
      <c r="AE20" s="85" t="s">
        <v>866</v>
      </c>
      <c r="AF20" s="79" t="b">
        <v>1</v>
      </c>
      <c r="AG20" s="79" t="s">
        <v>872</v>
      </c>
      <c r="AH20" s="79"/>
      <c r="AI20" s="85" t="s">
        <v>874</v>
      </c>
      <c r="AJ20" s="79" t="b">
        <v>0</v>
      </c>
      <c r="AK20" s="79">
        <v>2</v>
      </c>
      <c r="AL20" s="85" t="s">
        <v>760</v>
      </c>
      <c r="AM20" s="79" t="s">
        <v>879</v>
      </c>
      <c r="AN20" s="79" t="b">
        <v>0</v>
      </c>
      <c r="AO20" s="85" t="s">
        <v>760</v>
      </c>
      <c r="AP20" s="79" t="s">
        <v>176</v>
      </c>
      <c r="AQ20" s="79">
        <v>0</v>
      </c>
      <c r="AR20" s="79">
        <v>0</v>
      </c>
      <c r="AS20" s="79"/>
      <c r="AT20" s="79"/>
      <c r="AU20" s="79"/>
      <c r="AV20" s="79"/>
      <c r="AW20" s="79"/>
      <c r="AX20" s="79"/>
      <c r="AY20" s="79"/>
      <c r="AZ20" s="79"/>
      <c r="BA20">
        <v>1</v>
      </c>
      <c r="BB20" s="78" t="str">
        <f>REPLACE(INDEX(GroupVertices[Group],MATCH(Edges25[[#This Row],[Vertex 1]],GroupVertices[Vertex],0)),1,1,"")</f>
        <v>4</v>
      </c>
      <c r="BC20" s="78" t="str">
        <f>REPLACE(INDEX(GroupVertices[Group],MATCH(Edges25[[#This Row],[Vertex 2]],GroupVertices[Vertex],0)),1,1,"")</f>
        <v>4</v>
      </c>
      <c r="BD20" s="48"/>
      <c r="BE20" s="49"/>
      <c r="BF20" s="48"/>
      <c r="BG20" s="49"/>
      <c r="BH20" s="48"/>
      <c r="BI20" s="49"/>
      <c r="BJ20" s="48"/>
      <c r="BK20" s="49"/>
      <c r="BL20" s="48"/>
    </row>
    <row r="21" spans="1:64" ht="15">
      <c r="A21" s="64" t="s">
        <v>228</v>
      </c>
      <c r="B21" s="64" t="s">
        <v>227</v>
      </c>
      <c r="C21" s="65"/>
      <c r="D21" s="66"/>
      <c r="E21" s="67"/>
      <c r="F21" s="68"/>
      <c r="G21" s="65"/>
      <c r="H21" s="69"/>
      <c r="I21" s="70"/>
      <c r="J21" s="70"/>
      <c r="K21" s="34" t="s">
        <v>66</v>
      </c>
      <c r="L21" s="77">
        <v>33</v>
      </c>
      <c r="M21" s="77"/>
      <c r="N21" s="72"/>
      <c r="O21" s="79" t="s">
        <v>321</v>
      </c>
      <c r="P21" s="81">
        <v>43668.88135416667</v>
      </c>
      <c r="Q21" s="79" t="s">
        <v>340</v>
      </c>
      <c r="R21" s="83" t="s">
        <v>419</v>
      </c>
      <c r="S21" s="79" t="s">
        <v>467</v>
      </c>
      <c r="T21" s="79" t="s">
        <v>492</v>
      </c>
      <c r="U21" s="79"/>
      <c r="V21" s="83" t="s">
        <v>559</v>
      </c>
      <c r="W21" s="81">
        <v>43668.88135416667</v>
      </c>
      <c r="X21" s="83" t="s">
        <v>638</v>
      </c>
      <c r="Y21" s="79"/>
      <c r="Z21" s="79"/>
      <c r="AA21" s="85" t="s">
        <v>760</v>
      </c>
      <c r="AB21" s="79"/>
      <c r="AC21" s="79" t="b">
        <v>0</v>
      </c>
      <c r="AD21" s="79">
        <v>0</v>
      </c>
      <c r="AE21" s="85" t="s">
        <v>866</v>
      </c>
      <c r="AF21" s="79" t="b">
        <v>1</v>
      </c>
      <c r="AG21" s="79" t="s">
        <v>872</v>
      </c>
      <c r="AH21" s="79"/>
      <c r="AI21" s="85" t="s">
        <v>874</v>
      </c>
      <c r="AJ21" s="79" t="b">
        <v>0</v>
      </c>
      <c r="AK21" s="79">
        <v>0</v>
      </c>
      <c r="AL21" s="85" t="s">
        <v>866</v>
      </c>
      <c r="AM21" s="79" t="s">
        <v>879</v>
      </c>
      <c r="AN21" s="79" t="b">
        <v>1</v>
      </c>
      <c r="AO21" s="85" t="s">
        <v>760</v>
      </c>
      <c r="AP21" s="79" t="s">
        <v>176</v>
      </c>
      <c r="AQ21" s="79">
        <v>0</v>
      </c>
      <c r="AR21" s="79">
        <v>0</v>
      </c>
      <c r="AS21" s="79" t="s">
        <v>896</v>
      </c>
      <c r="AT21" s="79" t="s">
        <v>897</v>
      </c>
      <c r="AU21" s="79" t="s">
        <v>898</v>
      </c>
      <c r="AV21" s="79" t="s">
        <v>899</v>
      </c>
      <c r="AW21" s="79" t="s">
        <v>900</v>
      </c>
      <c r="AX21" s="79" t="s">
        <v>901</v>
      </c>
      <c r="AY21" s="79" t="s">
        <v>902</v>
      </c>
      <c r="AZ21" s="83" t="s">
        <v>903</v>
      </c>
      <c r="BA21">
        <v>1</v>
      </c>
      <c r="BB21" s="78" t="str">
        <f>REPLACE(INDEX(GroupVertices[Group],MATCH(Edges25[[#This Row],[Vertex 1]],GroupVertices[Vertex],0)),1,1,"")</f>
        <v>4</v>
      </c>
      <c r="BC21" s="78" t="str">
        <f>REPLACE(INDEX(GroupVertices[Group],MATCH(Edges25[[#This Row],[Vertex 2]],GroupVertices[Vertex],0)),1,1,"")</f>
        <v>4</v>
      </c>
      <c r="BD21" s="48"/>
      <c r="BE21" s="49"/>
      <c r="BF21" s="48"/>
      <c r="BG21" s="49"/>
      <c r="BH21" s="48"/>
      <c r="BI21" s="49"/>
      <c r="BJ21" s="48"/>
      <c r="BK21" s="49"/>
      <c r="BL21" s="48"/>
    </row>
    <row r="22" spans="1:64" ht="15">
      <c r="A22" s="64" t="s">
        <v>228</v>
      </c>
      <c r="B22" s="64" t="s">
        <v>306</v>
      </c>
      <c r="C22" s="65"/>
      <c r="D22" s="66"/>
      <c r="E22" s="67"/>
      <c r="F22" s="68"/>
      <c r="G22" s="65"/>
      <c r="H22" s="69"/>
      <c r="I22" s="70"/>
      <c r="J22" s="70"/>
      <c r="K22" s="34" t="s">
        <v>65</v>
      </c>
      <c r="L22" s="77">
        <v>39</v>
      </c>
      <c r="M22" s="77"/>
      <c r="N22" s="72"/>
      <c r="O22" s="79" t="s">
        <v>321</v>
      </c>
      <c r="P22" s="81">
        <v>43671.74040509259</v>
      </c>
      <c r="Q22" s="79" t="s">
        <v>341</v>
      </c>
      <c r="R22" s="83" t="s">
        <v>420</v>
      </c>
      <c r="S22" s="79" t="s">
        <v>467</v>
      </c>
      <c r="T22" s="79" t="s">
        <v>500</v>
      </c>
      <c r="U22" s="79"/>
      <c r="V22" s="83" t="s">
        <v>559</v>
      </c>
      <c r="W22" s="81">
        <v>43671.74040509259</v>
      </c>
      <c r="X22" s="83" t="s">
        <v>639</v>
      </c>
      <c r="Y22" s="79"/>
      <c r="Z22" s="79"/>
      <c r="AA22" s="85" t="s">
        <v>761</v>
      </c>
      <c r="AB22" s="79"/>
      <c r="AC22" s="79" t="b">
        <v>0</v>
      </c>
      <c r="AD22" s="79">
        <v>0</v>
      </c>
      <c r="AE22" s="85" t="s">
        <v>866</v>
      </c>
      <c r="AF22" s="79" t="b">
        <v>1</v>
      </c>
      <c r="AG22" s="79" t="s">
        <v>871</v>
      </c>
      <c r="AH22" s="79"/>
      <c r="AI22" s="85" t="s">
        <v>875</v>
      </c>
      <c r="AJ22" s="79" t="b">
        <v>0</v>
      </c>
      <c r="AK22" s="79">
        <v>0</v>
      </c>
      <c r="AL22" s="85" t="s">
        <v>866</v>
      </c>
      <c r="AM22" s="79" t="s">
        <v>879</v>
      </c>
      <c r="AN22" s="79" t="b">
        <v>1</v>
      </c>
      <c r="AO22" s="85" t="s">
        <v>761</v>
      </c>
      <c r="AP22" s="79" t="s">
        <v>176</v>
      </c>
      <c r="AQ22" s="79">
        <v>0</v>
      </c>
      <c r="AR22" s="79">
        <v>0</v>
      </c>
      <c r="AS22" s="79" t="s">
        <v>896</v>
      </c>
      <c r="AT22" s="79" t="s">
        <v>897</v>
      </c>
      <c r="AU22" s="79" t="s">
        <v>898</v>
      </c>
      <c r="AV22" s="79" t="s">
        <v>899</v>
      </c>
      <c r="AW22" s="79" t="s">
        <v>900</v>
      </c>
      <c r="AX22" s="79" t="s">
        <v>901</v>
      </c>
      <c r="AY22" s="79" t="s">
        <v>902</v>
      </c>
      <c r="AZ22" s="83" t="s">
        <v>903</v>
      </c>
      <c r="BA22">
        <v>1</v>
      </c>
      <c r="BB22" s="78" t="str">
        <f>REPLACE(INDEX(GroupVertices[Group],MATCH(Edges25[[#This Row],[Vertex 1]],GroupVertices[Vertex],0)),1,1,"")</f>
        <v>4</v>
      </c>
      <c r="BC22" s="78" t="str">
        <f>REPLACE(INDEX(GroupVertices[Group],MATCH(Edges25[[#This Row],[Vertex 2]],GroupVertices[Vertex],0)),1,1,"")</f>
        <v>4</v>
      </c>
      <c r="BD22" s="48">
        <v>0</v>
      </c>
      <c r="BE22" s="49">
        <v>0</v>
      </c>
      <c r="BF22" s="48">
        <v>0</v>
      </c>
      <c r="BG22" s="49">
        <v>0</v>
      </c>
      <c r="BH22" s="48">
        <v>0</v>
      </c>
      <c r="BI22" s="49">
        <v>0</v>
      </c>
      <c r="BJ22" s="48">
        <v>12</v>
      </c>
      <c r="BK22" s="49">
        <v>100</v>
      </c>
      <c r="BL22" s="48">
        <v>12</v>
      </c>
    </row>
    <row r="23" spans="1:64" ht="15">
      <c r="A23" s="64" t="s">
        <v>229</v>
      </c>
      <c r="B23" s="64" t="s">
        <v>307</v>
      </c>
      <c r="C23" s="65"/>
      <c r="D23" s="66"/>
      <c r="E23" s="67"/>
      <c r="F23" s="68"/>
      <c r="G23" s="65"/>
      <c r="H23" s="69"/>
      <c r="I23" s="70"/>
      <c r="J23" s="70"/>
      <c r="K23" s="34" t="s">
        <v>65</v>
      </c>
      <c r="L23" s="77">
        <v>40</v>
      </c>
      <c r="M23" s="77"/>
      <c r="N23" s="72"/>
      <c r="O23" s="79" t="s">
        <v>321</v>
      </c>
      <c r="P23" s="81">
        <v>43671.843252314815</v>
      </c>
      <c r="Q23" s="79" t="s">
        <v>342</v>
      </c>
      <c r="R23" s="83" t="s">
        <v>421</v>
      </c>
      <c r="S23" s="79" t="s">
        <v>472</v>
      </c>
      <c r="T23" s="79" t="s">
        <v>501</v>
      </c>
      <c r="U23" s="79"/>
      <c r="V23" s="83" t="s">
        <v>560</v>
      </c>
      <c r="W23" s="81">
        <v>43671.843252314815</v>
      </c>
      <c r="X23" s="83" t="s">
        <v>640</v>
      </c>
      <c r="Y23" s="79"/>
      <c r="Z23" s="79"/>
      <c r="AA23" s="85" t="s">
        <v>762</v>
      </c>
      <c r="AB23" s="79"/>
      <c r="AC23" s="79" t="b">
        <v>0</v>
      </c>
      <c r="AD23" s="79">
        <v>0</v>
      </c>
      <c r="AE23" s="85" t="s">
        <v>866</v>
      </c>
      <c r="AF23" s="79" t="b">
        <v>0</v>
      </c>
      <c r="AG23" s="79" t="s">
        <v>871</v>
      </c>
      <c r="AH23" s="79"/>
      <c r="AI23" s="85" t="s">
        <v>866</v>
      </c>
      <c r="AJ23" s="79" t="b">
        <v>0</v>
      </c>
      <c r="AK23" s="79">
        <v>0</v>
      </c>
      <c r="AL23" s="85" t="s">
        <v>866</v>
      </c>
      <c r="AM23" s="79" t="s">
        <v>880</v>
      </c>
      <c r="AN23" s="79" t="b">
        <v>0</v>
      </c>
      <c r="AO23" s="85" t="s">
        <v>762</v>
      </c>
      <c r="AP23" s="79" t="s">
        <v>176</v>
      </c>
      <c r="AQ23" s="79">
        <v>0</v>
      </c>
      <c r="AR23" s="79">
        <v>0</v>
      </c>
      <c r="AS23" s="79"/>
      <c r="AT23" s="79"/>
      <c r="AU23" s="79"/>
      <c r="AV23" s="79"/>
      <c r="AW23" s="79"/>
      <c r="AX23" s="79"/>
      <c r="AY23" s="79"/>
      <c r="AZ23" s="79"/>
      <c r="BA23">
        <v>1</v>
      </c>
      <c r="BB23" s="78" t="str">
        <f>REPLACE(INDEX(GroupVertices[Group],MATCH(Edges25[[#This Row],[Vertex 1]],GroupVertices[Vertex],0)),1,1,"")</f>
        <v>18</v>
      </c>
      <c r="BC23" s="78" t="str">
        <f>REPLACE(INDEX(GroupVertices[Group],MATCH(Edges25[[#This Row],[Vertex 2]],GroupVertices[Vertex],0)),1,1,"")</f>
        <v>18</v>
      </c>
      <c r="BD23" s="48">
        <v>1</v>
      </c>
      <c r="BE23" s="49">
        <v>7.142857142857143</v>
      </c>
      <c r="BF23" s="48">
        <v>0</v>
      </c>
      <c r="BG23" s="49">
        <v>0</v>
      </c>
      <c r="BH23" s="48">
        <v>0</v>
      </c>
      <c r="BI23" s="49">
        <v>0</v>
      </c>
      <c r="BJ23" s="48">
        <v>13</v>
      </c>
      <c r="BK23" s="49">
        <v>92.85714285714286</v>
      </c>
      <c r="BL23" s="48">
        <v>14</v>
      </c>
    </row>
    <row r="24" spans="1:64" ht="15">
      <c r="A24" s="64" t="s">
        <v>230</v>
      </c>
      <c r="B24" s="64" t="s">
        <v>230</v>
      </c>
      <c r="C24" s="65"/>
      <c r="D24" s="66"/>
      <c r="E24" s="67"/>
      <c r="F24" s="68"/>
      <c r="G24" s="65"/>
      <c r="H24" s="69"/>
      <c r="I24" s="70"/>
      <c r="J24" s="70"/>
      <c r="K24" s="34" t="s">
        <v>65</v>
      </c>
      <c r="L24" s="77">
        <v>41</v>
      </c>
      <c r="M24" s="77"/>
      <c r="N24" s="72"/>
      <c r="O24" s="79" t="s">
        <v>176</v>
      </c>
      <c r="P24" s="81">
        <v>43668.80451388889</v>
      </c>
      <c r="Q24" s="79" t="s">
        <v>343</v>
      </c>
      <c r="R24" s="79" t="s">
        <v>422</v>
      </c>
      <c r="S24" s="79" t="s">
        <v>473</v>
      </c>
      <c r="T24" s="79" t="s">
        <v>502</v>
      </c>
      <c r="U24" s="79"/>
      <c r="V24" s="83" t="s">
        <v>561</v>
      </c>
      <c r="W24" s="81">
        <v>43668.80451388889</v>
      </c>
      <c r="X24" s="83" t="s">
        <v>641</v>
      </c>
      <c r="Y24" s="79"/>
      <c r="Z24" s="79"/>
      <c r="AA24" s="85" t="s">
        <v>763</v>
      </c>
      <c r="AB24" s="79"/>
      <c r="AC24" s="79" t="b">
        <v>0</v>
      </c>
      <c r="AD24" s="79">
        <v>0</v>
      </c>
      <c r="AE24" s="85" t="s">
        <v>866</v>
      </c>
      <c r="AF24" s="79" t="b">
        <v>0</v>
      </c>
      <c r="AG24" s="79" t="s">
        <v>871</v>
      </c>
      <c r="AH24" s="79"/>
      <c r="AI24" s="85" t="s">
        <v>866</v>
      </c>
      <c r="AJ24" s="79" t="b">
        <v>0</v>
      </c>
      <c r="AK24" s="79">
        <v>0</v>
      </c>
      <c r="AL24" s="85" t="s">
        <v>866</v>
      </c>
      <c r="AM24" s="79" t="s">
        <v>880</v>
      </c>
      <c r="AN24" s="79" t="b">
        <v>1</v>
      </c>
      <c r="AO24" s="85" t="s">
        <v>763</v>
      </c>
      <c r="AP24" s="79" t="s">
        <v>176</v>
      </c>
      <c r="AQ24" s="79">
        <v>0</v>
      </c>
      <c r="AR24" s="79">
        <v>0</v>
      </c>
      <c r="AS24" s="79"/>
      <c r="AT24" s="79"/>
      <c r="AU24" s="79"/>
      <c r="AV24" s="79"/>
      <c r="AW24" s="79"/>
      <c r="AX24" s="79"/>
      <c r="AY24" s="79"/>
      <c r="AZ24" s="79"/>
      <c r="BA24">
        <v>2</v>
      </c>
      <c r="BB24" s="78" t="str">
        <f>REPLACE(INDEX(GroupVertices[Group],MATCH(Edges25[[#This Row],[Vertex 1]],GroupVertices[Vertex],0)),1,1,"")</f>
        <v>2</v>
      </c>
      <c r="BC24" s="78" t="str">
        <f>REPLACE(INDEX(GroupVertices[Group],MATCH(Edges25[[#This Row],[Vertex 2]],GroupVertices[Vertex],0)),1,1,"")</f>
        <v>2</v>
      </c>
      <c r="BD24" s="48">
        <v>1</v>
      </c>
      <c r="BE24" s="49">
        <v>8.333333333333334</v>
      </c>
      <c r="BF24" s="48">
        <v>0</v>
      </c>
      <c r="BG24" s="49">
        <v>0</v>
      </c>
      <c r="BH24" s="48">
        <v>0</v>
      </c>
      <c r="BI24" s="49">
        <v>0</v>
      </c>
      <c r="BJ24" s="48">
        <v>11</v>
      </c>
      <c r="BK24" s="49">
        <v>91.66666666666667</v>
      </c>
      <c r="BL24" s="48">
        <v>12</v>
      </c>
    </row>
    <row r="25" spans="1:64" ht="15">
      <c r="A25" s="64" t="s">
        <v>230</v>
      </c>
      <c r="B25" s="64" t="s">
        <v>230</v>
      </c>
      <c r="C25" s="65"/>
      <c r="D25" s="66"/>
      <c r="E25" s="67"/>
      <c r="F25" s="68"/>
      <c r="G25" s="65"/>
      <c r="H25" s="69"/>
      <c r="I25" s="70"/>
      <c r="J25" s="70"/>
      <c r="K25" s="34" t="s">
        <v>65</v>
      </c>
      <c r="L25" s="77">
        <v>42</v>
      </c>
      <c r="M25" s="77"/>
      <c r="N25" s="72"/>
      <c r="O25" s="79" t="s">
        <v>176</v>
      </c>
      <c r="P25" s="81">
        <v>43672.517696759256</v>
      </c>
      <c r="Q25" s="79" t="s">
        <v>344</v>
      </c>
      <c r="R25" s="79" t="s">
        <v>423</v>
      </c>
      <c r="S25" s="79" t="s">
        <v>473</v>
      </c>
      <c r="T25" s="79" t="s">
        <v>503</v>
      </c>
      <c r="U25" s="79"/>
      <c r="V25" s="83" t="s">
        <v>561</v>
      </c>
      <c r="W25" s="81">
        <v>43672.517696759256</v>
      </c>
      <c r="X25" s="83" t="s">
        <v>642</v>
      </c>
      <c r="Y25" s="79"/>
      <c r="Z25" s="79"/>
      <c r="AA25" s="85" t="s">
        <v>764</v>
      </c>
      <c r="AB25" s="79"/>
      <c r="AC25" s="79" t="b">
        <v>0</v>
      </c>
      <c r="AD25" s="79">
        <v>0</v>
      </c>
      <c r="AE25" s="85" t="s">
        <v>866</v>
      </c>
      <c r="AF25" s="79" t="b">
        <v>0</v>
      </c>
      <c r="AG25" s="79" t="s">
        <v>871</v>
      </c>
      <c r="AH25" s="79"/>
      <c r="AI25" s="85" t="s">
        <v>866</v>
      </c>
      <c r="AJ25" s="79" t="b">
        <v>0</v>
      </c>
      <c r="AK25" s="79">
        <v>0</v>
      </c>
      <c r="AL25" s="85" t="s">
        <v>866</v>
      </c>
      <c r="AM25" s="79" t="s">
        <v>880</v>
      </c>
      <c r="AN25" s="79" t="b">
        <v>1</v>
      </c>
      <c r="AO25" s="85" t="s">
        <v>764</v>
      </c>
      <c r="AP25" s="79" t="s">
        <v>176</v>
      </c>
      <c r="AQ25" s="79">
        <v>0</v>
      </c>
      <c r="AR25" s="79">
        <v>0</v>
      </c>
      <c r="AS25" s="79"/>
      <c r="AT25" s="79"/>
      <c r="AU25" s="79"/>
      <c r="AV25" s="79"/>
      <c r="AW25" s="79"/>
      <c r="AX25" s="79"/>
      <c r="AY25" s="79"/>
      <c r="AZ25" s="79"/>
      <c r="BA25">
        <v>2</v>
      </c>
      <c r="BB25" s="78" t="str">
        <f>REPLACE(INDEX(GroupVertices[Group],MATCH(Edges25[[#This Row],[Vertex 1]],GroupVertices[Vertex],0)),1,1,"")</f>
        <v>2</v>
      </c>
      <c r="BC25" s="78" t="str">
        <f>REPLACE(INDEX(GroupVertices[Group],MATCH(Edges25[[#This Row],[Vertex 2]],GroupVertices[Vertex],0)),1,1,"")</f>
        <v>2</v>
      </c>
      <c r="BD25" s="48">
        <v>2</v>
      </c>
      <c r="BE25" s="49">
        <v>13.333333333333334</v>
      </c>
      <c r="BF25" s="48">
        <v>0</v>
      </c>
      <c r="BG25" s="49">
        <v>0</v>
      </c>
      <c r="BH25" s="48">
        <v>0</v>
      </c>
      <c r="BI25" s="49">
        <v>0</v>
      </c>
      <c r="BJ25" s="48">
        <v>13</v>
      </c>
      <c r="BK25" s="49">
        <v>86.66666666666667</v>
      </c>
      <c r="BL25" s="48">
        <v>15</v>
      </c>
    </row>
    <row r="26" spans="1:64" ht="15">
      <c r="A26" s="64" t="s">
        <v>231</v>
      </c>
      <c r="B26" s="64" t="s">
        <v>254</v>
      </c>
      <c r="C26" s="65"/>
      <c r="D26" s="66"/>
      <c r="E26" s="67"/>
      <c r="F26" s="68"/>
      <c r="G26" s="65"/>
      <c r="H26" s="69"/>
      <c r="I26" s="70"/>
      <c r="J26" s="70"/>
      <c r="K26" s="34" t="s">
        <v>65</v>
      </c>
      <c r="L26" s="77">
        <v>43</v>
      </c>
      <c r="M26" s="77"/>
      <c r="N26" s="72"/>
      <c r="O26" s="79" t="s">
        <v>321</v>
      </c>
      <c r="P26" s="81">
        <v>43672.7247337963</v>
      </c>
      <c r="Q26" s="79" t="s">
        <v>345</v>
      </c>
      <c r="R26" s="83" t="s">
        <v>424</v>
      </c>
      <c r="S26" s="79" t="s">
        <v>474</v>
      </c>
      <c r="T26" s="79" t="s">
        <v>491</v>
      </c>
      <c r="U26" s="79"/>
      <c r="V26" s="83" t="s">
        <v>562</v>
      </c>
      <c r="W26" s="81">
        <v>43672.7247337963</v>
      </c>
      <c r="X26" s="83" t="s">
        <v>643</v>
      </c>
      <c r="Y26" s="79"/>
      <c r="Z26" s="79"/>
      <c r="AA26" s="85" t="s">
        <v>765</v>
      </c>
      <c r="AB26" s="79"/>
      <c r="AC26" s="79" t="b">
        <v>0</v>
      </c>
      <c r="AD26" s="79">
        <v>0</v>
      </c>
      <c r="AE26" s="85" t="s">
        <v>866</v>
      </c>
      <c r="AF26" s="79" t="b">
        <v>0</v>
      </c>
      <c r="AG26" s="79" t="s">
        <v>871</v>
      </c>
      <c r="AH26" s="79"/>
      <c r="AI26" s="85" t="s">
        <v>866</v>
      </c>
      <c r="AJ26" s="79" t="b">
        <v>0</v>
      </c>
      <c r="AK26" s="79">
        <v>0</v>
      </c>
      <c r="AL26" s="85" t="s">
        <v>788</v>
      </c>
      <c r="AM26" s="79" t="s">
        <v>878</v>
      </c>
      <c r="AN26" s="79" t="b">
        <v>0</v>
      </c>
      <c r="AO26" s="85" t="s">
        <v>788</v>
      </c>
      <c r="AP26" s="79" t="s">
        <v>176</v>
      </c>
      <c r="AQ26" s="79">
        <v>0</v>
      </c>
      <c r="AR26" s="79">
        <v>0</v>
      </c>
      <c r="AS26" s="79"/>
      <c r="AT26" s="79"/>
      <c r="AU26" s="79"/>
      <c r="AV26" s="79"/>
      <c r="AW26" s="79"/>
      <c r="AX26" s="79"/>
      <c r="AY26" s="79"/>
      <c r="AZ26" s="79"/>
      <c r="BA26">
        <v>1</v>
      </c>
      <c r="BB26" s="78" t="str">
        <f>REPLACE(INDEX(GroupVertices[Group],MATCH(Edges25[[#This Row],[Vertex 1]],GroupVertices[Vertex],0)),1,1,"")</f>
        <v>6</v>
      </c>
      <c r="BC26" s="78" t="str">
        <f>REPLACE(INDEX(GroupVertices[Group],MATCH(Edges25[[#This Row],[Vertex 2]],GroupVertices[Vertex],0)),1,1,"")</f>
        <v>6</v>
      </c>
      <c r="BD26" s="48">
        <v>0</v>
      </c>
      <c r="BE26" s="49">
        <v>0</v>
      </c>
      <c r="BF26" s="48">
        <v>0</v>
      </c>
      <c r="BG26" s="49">
        <v>0</v>
      </c>
      <c r="BH26" s="48">
        <v>0</v>
      </c>
      <c r="BI26" s="49">
        <v>0</v>
      </c>
      <c r="BJ26" s="48">
        <v>16</v>
      </c>
      <c r="BK26" s="49">
        <v>100</v>
      </c>
      <c r="BL26" s="48">
        <v>16</v>
      </c>
    </row>
    <row r="27" spans="1:64" ht="15">
      <c r="A27" s="64" t="s">
        <v>232</v>
      </c>
      <c r="B27" s="64" t="s">
        <v>254</v>
      </c>
      <c r="C27" s="65"/>
      <c r="D27" s="66"/>
      <c r="E27" s="67"/>
      <c r="F27" s="68"/>
      <c r="G27" s="65"/>
      <c r="H27" s="69"/>
      <c r="I27" s="70"/>
      <c r="J27" s="70"/>
      <c r="K27" s="34" t="s">
        <v>65</v>
      </c>
      <c r="L27" s="77">
        <v>44</v>
      </c>
      <c r="M27" s="77"/>
      <c r="N27" s="72"/>
      <c r="O27" s="79" t="s">
        <v>321</v>
      </c>
      <c r="P27" s="81">
        <v>43672.742268518516</v>
      </c>
      <c r="Q27" s="79" t="s">
        <v>345</v>
      </c>
      <c r="R27" s="83" t="s">
        <v>424</v>
      </c>
      <c r="S27" s="79" t="s">
        <v>474</v>
      </c>
      <c r="T27" s="79" t="s">
        <v>491</v>
      </c>
      <c r="U27" s="79"/>
      <c r="V27" s="83" t="s">
        <v>563</v>
      </c>
      <c r="W27" s="81">
        <v>43672.742268518516</v>
      </c>
      <c r="X27" s="83" t="s">
        <v>644</v>
      </c>
      <c r="Y27" s="79"/>
      <c r="Z27" s="79"/>
      <c r="AA27" s="85" t="s">
        <v>766</v>
      </c>
      <c r="AB27" s="79"/>
      <c r="AC27" s="79" t="b">
        <v>0</v>
      </c>
      <c r="AD27" s="79">
        <v>0</v>
      </c>
      <c r="AE27" s="85" t="s">
        <v>866</v>
      </c>
      <c r="AF27" s="79" t="b">
        <v>0</v>
      </c>
      <c r="AG27" s="79" t="s">
        <v>871</v>
      </c>
      <c r="AH27" s="79"/>
      <c r="AI27" s="85" t="s">
        <v>866</v>
      </c>
      <c r="AJ27" s="79" t="b">
        <v>0</v>
      </c>
      <c r="AK27" s="79">
        <v>0</v>
      </c>
      <c r="AL27" s="85" t="s">
        <v>788</v>
      </c>
      <c r="AM27" s="79" t="s">
        <v>881</v>
      </c>
      <c r="AN27" s="79" t="b">
        <v>0</v>
      </c>
      <c r="AO27" s="85" t="s">
        <v>788</v>
      </c>
      <c r="AP27" s="79" t="s">
        <v>176</v>
      </c>
      <c r="AQ27" s="79">
        <v>0</v>
      </c>
      <c r="AR27" s="79">
        <v>0</v>
      </c>
      <c r="AS27" s="79"/>
      <c r="AT27" s="79"/>
      <c r="AU27" s="79"/>
      <c r="AV27" s="79"/>
      <c r="AW27" s="79"/>
      <c r="AX27" s="79"/>
      <c r="AY27" s="79"/>
      <c r="AZ27" s="79"/>
      <c r="BA27">
        <v>1</v>
      </c>
      <c r="BB27" s="78" t="str">
        <f>REPLACE(INDEX(GroupVertices[Group],MATCH(Edges25[[#This Row],[Vertex 1]],GroupVertices[Vertex],0)),1,1,"")</f>
        <v>6</v>
      </c>
      <c r="BC27" s="78" t="str">
        <f>REPLACE(INDEX(GroupVertices[Group],MATCH(Edges25[[#This Row],[Vertex 2]],GroupVertices[Vertex],0)),1,1,"")</f>
        <v>6</v>
      </c>
      <c r="BD27" s="48">
        <v>0</v>
      </c>
      <c r="BE27" s="49">
        <v>0</v>
      </c>
      <c r="BF27" s="48">
        <v>0</v>
      </c>
      <c r="BG27" s="49">
        <v>0</v>
      </c>
      <c r="BH27" s="48">
        <v>0</v>
      </c>
      <c r="BI27" s="49">
        <v>0</v>
      </c>
      <c r="BJ27" s="48">
        <v>16</v>
      </c>
      <c r="BK27" s="49">
        <v>100</v>
      </c>
      <c r="BL27" s="48">
        <v>16</v>
      </c>
    </row>
    <row r="28" spans="1:64" ht="15">
      <c r="A28" s="64" t="s">
        <v>233</v>
      </c>
      <c r="B28" s="64" t="s">
        <v>233</v>
      </c>
      <c r="C28" s="65"/>
      <c r="D28" s="66"/>
      <c r="E28" s="67"/>
      <c r="F28" s="68"/>
      <c r="G28" s="65"/>
      <c r="H28" s="69"/>
      <c r="I28" s="70"/>
      <c r="J28" s="70"/>
      <c r="K28" s="34" t="s">
        <v>65</v>
      </c>
      <c r="L28" s="77">
        <v>45</v>
      </c>
      <c r="M28" s="77"/>
      <c r="N28" s="72"/>
      <c r="O28" s="79" t="s">
        <v>176</v>
      </c>
      <c r="P28" s="81">
        <v>43672.81883101852</v>
      </c>
      <c r="Q28" s="79" t="s">
        <v>346</v>
      </c>
      <c r="R28" s="83" t="s">
        <v>425</v>
      </c>
      <c r="S28" s="79" t="s">
        <v>475</v>
      </c>
      <c r="T28" s="79" t="s">
        <v>491</v>
      </c>
      <c r="U28" s="83" t="s">
        <v>534</v>
      </c>
      <c r="V28" s="83" t="s">
        <v>534</v>
      </c>
      <c r="W28" s="81">
        <v>43672.81883101852</v>
      </c>
      <c r="X28" s="83" t="s">
        <v>645</v>
      </c>
      <c r="Y28" s="79"/>
      <c r="Z28" s="79"/>
      <c r="AA28" s="85" t="s">
        <v>767</v>
      </c>
      <c r="AB28" s="79"/>
      <c r="AC28" s="79" t="b">
        <v>0</v>
      </c>
      <c r="AD28" s="79">
        <v>0</v>
      </c>
      <c r="AE28" s="85" t="s">
        <v>866</v>
      </c>
      <c r="AF28" s="79" t="b">
        <v>0</v>
      </c>
      <c r="AG28" s="79" t="s">
        <v>871</v>
      </c>
      <c r="AH28" s="79"/>
      <c r="AI28" s="85" t="s">
        <v>866</v>
      </c>
      <c r="AJ28" s="79" t="b">
        <v>0</v>
      </c>
      <c r="AK28" s="79">
        <v>0</v>
      </c>
      <c r="AL28" s="85" t="s">
        <v>866</v>
      </c>
      <c r="AM28" s="79" t="s">
        <v>888</v>
      </c>
      <c r="AN28" s="79" t="b">
        <v>0</v>
      </c>
      <c r="AO28" s="85" t="s">
        <v>767</v>
      </c>
      <c r="AP28" s="79" t="s">
        <v>176</v>
      </c>
      <c r="AQ28" s="79">
        <v>0</v>
      </c>
      <c r="AR28" s="79">
        <v>0</v>
      </c>
      <c r="AS28" s="79"/>
      <c r="AT28" s="79"/>
      <c r="AU28" s="79"/>
      <c r="AV28" s="79"/>
      <c r="AW28" s="79"/>
      <c r="AX28" s="79"/>
      <c r="AY28" s="79"/>
      <c r="AZ28" s="79"/>
      <c r="BA28">
        <v>1</v>
      </c>
      <c r="BB28" s="78" t="str">
        <f>REPLACE(INDEX(GroupVertices[Group],MATCH(Edges25[[#This Row],[Vertex 1]],GroupVertices[Vertex],0)),1,1,"")</f>
        <v>2</v>
      </c>
      <c r="BC28" s="78" t="str">
        <f>REPLACE(INDEX(GroupVertices[Group],MATCH(Edges25[[#This Row],[Vertex 2]],GroupVertices[Vertex],0)),1,1,"")</f>
        <v>2</v>
      </c>
      <c r="BD28" s="48">
        <v>1</v>
      </c>
      <c r="BE28" s="49">
        <v>14.285714285714286</v>
      </c>
      <c r="BF28" s="48">
        <v>0</v>
      </c>
      <c r="BG28" s="49">
        <v>0</v>
      </c>
      <c r="BH28" s="48">
        <v>0</v>
      </c>
      <c r="BI28" s="49">
        <v>0</v>
      </c>
      <c r="BJ28" s="48">
        <v>6</v>
      </c>
      <c r="BK28" s="49">
        <v>85.71428571428571</v>
      </c>
      <c r="BL28" s="48">
        <v>7</v>
      </c>
    </row>
    <row r="29" spans="1:64" ht="15">
      <c r="A29" s="64" t="s">
        <v>234</v>
      </c>
      <c r="B29" s="64" t="s">
        <v>250</v>
      </c>
      <c r="C29" s="65"/>
      <c r="D29" s="66"/>
      <c r="E29" s="67"/>
      <c r="F29" s="68"/>
      <c r="G29" s="65"/>
      <c r="H29" s="69"/>
      <c r="I29" s="70"/>
      <c r="J29" s="70"/>
      <c r="K29" s="34" t="s">
        <v>65</v>
      </c>
      <c r="L29" s="77">
        <v>46</v>
      </c>
      <c r="M29" s="77"/>
      <c r="N29" s="72"/>
      <c r="O29" s="79" t="s">
        <v>321</v>
      </c>
      <c r="P29" s="81">
        <v>43673.019155092596</v>
      </c>
      <c r="Q29" s="79" t="s">
        <v>347</v>
      </c>
      <c r="R29" s="79"/>
      <c r="S29" s="79"/>
      <c r="T29" s="79" t="s">
        <v>504</v>
      </c>
      <c r="U29" s="79"/>
      <c r="V29" s="83" t="s">
        <v>564</v>
      </c>
      <c r="W29" s="81">
        <v>43673.019155092596</v>
      </c>
      <c r="X29" s="83" t="s">
        <v>646</v>
      </c>
      <c r="Y29" s="79"/>
      <c r="Z29" s="79"/>
      <c r="AA29" s="85" t="s">
        <v>768</v>
      </c>
      <c r="AB29" s="79"/>
      <c r="AC29" s="79" t="b">
        <v>0</v>
      </c>
      <c r="AD29" s="79">
        <v>0</v>
      </c>
      <c r="AE29" s="85" t="s">
        <v>866</v>
      </c>
      <c r="AF29" s="79" t="b">
        <v>0</v>
      </c>
      <c r="AG29" s="79" t="s">
        <v>871</v>
      </c>
      <c r="AH29" s="79"/>
      <c r="AI29" s="85" t="s">
        <v>866</v>
      </c>
      <c r="AJ29" s="79" t="b">
        <v>0</v>
      </c>
      <c r="AK29" s="79">
        <v>3</v>
      </c>
      <c r="AL29" s="85" t="s">
        <v>784</v>
      </c>
      <c r="AM29" s="79" t="s">
        <v>878</v>
      </c>
      <c r="AN29" s="79" t="b">
        <v>0</v>
      </c>
      <c r="AO29" s="85" t="s">
        <v>784</v>
      </c>
      <c r="AP29" s="79" t="s">
        <v>176</v>
      </c>
      <c r="AQ29" s="79">
        <v>0</v>
      </c>
      <c r="AR29" s="79">
        <v>0</v>
      </c>
      <c r="AS29" s="79"/>
      <c r="AT29" s="79"/>
      <c r="AU29" s="79"/>
      <c r="AV29" s="79"/>
      <c r="AW29" s="79"/>
      <c r="AX29" s="79"/>
      <c r="AY29" s="79"/>
      <c r="AZ29" s="79"/>
      <c r="BA29">
        <v>1</v>
      </c>
      <c r="BB29" s="78" t="str">
        <f>REPLACE(INDEX(GroupVertices[Group],MATCH(Edges25[[#This Row],[Vertex 1]],GroupVertices[Vertex],0)),1,1,"")</f>
        <v>7</v>
      </c>
      <c r="BC29" s="78" t="str">
        <f>REPLACE(INDEX(GroupVertices[Group],MATCH(Edges25[[#This Row],[Vertex 2]],GroupVertices[Vertex],0)),1,1,"")</f>
        <v>7</v>
      </c>
      <c r="BD29" s="48">
        <v>2</v>
      </c>
      <c r="BE29" s="49">
        <v>11.11111111111111</v>
      </c>
      <c r="BF29" s="48">
        <v>0</v>
      </c>
      <c r="BG29" s="49">
        <v>0</v>
      </c>
      <c r="BH29" s="48">
        <v>0</v>
      </c>
      <c r="BI29" s="49">
        <v>0</v>
      </c>
      <c r="BJ29" s="48">
        <v>16</v>
      </c>
      <c r="BK29" s="49">
        <v>88.88888888888889</v>
      </c>
      <c r="BL29" s="48">
        <v>18</v>
      </c>
    </row>
    <row r="30" spans="1:64" ht="15">
      <c r="A30" s="64" t="s">
        <v>235</v>
      </c>
      <c r="B30" s="64" t="s">
        <v>235</v>
      </c>
      <c r="C30" s="65"/>
      <c r="D30" s="66"/>
      <c r="E30" s="67"/>
      <c r="F30" s="68"/>
      <c r="G30" s="65"/>
      <c r="H30" s="69"/>
      <c r="I30" s="70"/>
      <c r="J30" s="70"/>
      <c r="K30" s="34" t="s">
        <v>65</v>
      </c>
      <c r="L30" s="77">
        <v>47</v>
      </c>
      <c r="M30" s="77"/>
      <c r="N30" s="72"/>
      <c r="O30" s="79" t="s">
        <v>176</v>
      </c>
      <c r="P30" s="81">
        <v>43673.03736111111</v>
      </c>
      <c r="Q30" s="79" t="s">
        <v>348</v>
      </c>
      <c r="R30" s="83" t="s">
        <v>426</v>
      </c>
      <c r="S30" s="79" t="s">
        <v>467</v>
      </c>
      <c r="T30" s="79" t="s">
        <v>505</v>
      </c>
      <c r="U30" s="79"/>
      <c r="V30" s="83" t="s">
        <v>565</v>
      </c>
      <c r="W30" s="81">
        <v>43673.03736111111</v>
      </c>
      <c r="X30" s="83" t="s">
        <v>647</v>
      </c>
      <c r="Y30" s="79"/>
      <c r="Z30" s="79"/>
      <c r="AA30" s="85" t="s">
        <v>769</v>
      </c>
      <c r="AB30" s="79"/>
      <c r="AC30" s="79" t="b">
        <v>0</v>
      </c>
      <c r="AD30" s="79">
        <v>0</v>
      </c>
      <c r="AE30" s="85" t="s">
        <v>866</v>
      </c>
      <c r="AF30" s="79" t="b">
        <v>0</v>
      </c>
      <c r="AG30" s="79" t="s">
        <v>871</v>
      </c>
      <c r="AH30" s="79"/>
      <c r="AI30" s="85" t="s">
        <v>866</v>
      </c>
      <c r="AJ30" s="79" t="b">
        <v>0</v>
      </c>
      <c r="AK30" s="79">
        <v>0</v>
      </c>
      <c r="AL30" s="85" t="s">
        <v>866</v>
      </c>
      <c r="AM30" s="79" t="s">
        <v>880</v>
      </c>
      <c r="AN30" s="79" t="b">
        <v>1</v>
      </c>
      <c r="AO30" s="85" t="s">
        <v>769</v>
      </c>
      <c r="AP30" s="79" t="s">
        <v>176</v>
      </c>
      <c r="AQ30" s="79">
        <v>0</v>
      </c>
      <c r="AR30" s="79">
        <v>0</v>
      </c>
      <c r="AS30" s="79"/>
      <c r="AT30" s="79"/>
      <c r="AU30" s="79"/>
      <c r="AV30" s="79"/>
      <c r="AW30" s="79"/>
      <c r="AX30" s="79"/>
      <c r="AY30" s="79"/>
      <c r="AZ30" s="79"/>
      <c r="BA30">
        <v>1</v>
      </c>
      <c r="BB30" s="78" t="str">
        <f>REPLACE(INDEX(GroupVertices[Group],MATCH(Edges25[[#This Row],[Vertex 1]],GroupVertices[Vertex],0)),1,1,"")</f>
        <v>2</v>
      </c>
      <c r="BC30" s="78" t="str">
        <f>REPLACE(INDEX(GroupVertices[Group],MATCH(Edges25[[#This Row],[Vertex 2]],GroupVertices[Vertex],0)),1,1,"")</f>
        <v>2</v>
      </c>
      <c r="BD30" s="48">
        <v>0</v>
      </c>
      <c r="BE30" s="49">
        <v>0</v>
      </c>
      <c r="BF30" s="48">
        <v>0</v>
      </c>
      <c r="BG30" s="49">
        <v>0</v>
      </c>
      <c r="BH30" s="48">
        <v>0</v>
      </c>
      <c r="BI30" s="49">
        <v>0</v>
      </c>
      <c r="BJ30" s="48">
        <v>8</v>
      </c>
      <c r="BK30" s="49">
        <v>100</v>
      </c>
      <c r="BL30" s="48">
        <v>8</v>
      </c>
    </row>
    <row r="31" spans="1:64" ht="15">
      <c r="A31" s="64" t="s">
        <v>236</v>
      </c>
      <c r="B31" s="64" t="s">
        <v>297</v>
      </c>
      <c r="C31" s="65"/>
      <c r="D31" s="66"/>
      <c r="E31" s="67"/>
      <c r="F31" s="68"/>
      <c r="G31" s="65"/>
      <c r="H31" s="69"/>
      <c r="I31" s="70"/>
      <c r="J31" s="70"/>
      <c r="K31" s="34" t="s">
        <v>65</v>
      </c>
      <c r="L31" s="77">
        <v>48</v>
      </c>
      <c r="M31" s="77"/>
      <c r="N31" s="72"/>
      <c r="O31" s="79" t="s">
        <v>321</v>
      </c>
      <c r="P31" s="81">
        <v>43673.44967592593</v>
      </c>
      <c r="Q31" s="79" t="s">
        <v>349</v>
      </c>
      <c r="R31" s="83" t="s">
        <v>427</v>
      </c>
      <c r="S31" s="79" t="s">
        <v>476</v>
      </c>
      <c r="T31" s="79" t="s">
        <v>506</v>
      </c>
      <c r="U31" s="79"/>
      <c r="V31" s="83" t="s">
        <v>566</v>
      </c>
      <c r="W31" s="81">
        <v>43673.44967592593</v>
      </c>
      <c r="X31" s="83" t="s">
        <v>648</v>
      </c>
      <c r="Y31" s="79"/>
      <c r="Z31" s="79"/>
      <c r="AA31" s="85" t="s">
        <v>770</v>
      </c>
      <c r="AB31" s="79"/>
      <c r="AC31" s="79" t="b">
        <v>0</v>
      </c>
      <c r="AD31" s="79">
        <v>0</v>
      </c>
      <c r="AE31" s="85" t="s">
        <v>866</v>
      </c>
      <c r="AF31" s="79" t="b">
        <v>0</v>
      </c>
      <c r="AG31" s="79" t="s">
        <v>871</v>
      </c>
      <c r="AH31" s="79"/>
      <c r="AI31" s="85" t="s">
        <v>866</v>
      </c>
      <c r="AJ31" s="79" t="b">
        <v>0</v>
      </c>
      <c r="AK31" s="79">
        <v>0</v>
      </c>
      <c r="AL31" s="85" t="s">
        <v>861</v>
      </c>
      <c r="AM31" s="79" t="s">
        <v>881</v>
      </c>
      <c r="AN31" s="79" t="b">
        <v>0</v>
      </c>
      <c r="AO31" s="85" t="s">
        <v>861</v>
      </c>
      <c r="AP31" s="79" t="s">
        <v>176</v>
      </c>
      <c r="AQ31" s="79">
        <v>0</v>
      </c>
      <c r="AR31" s="79">
        <v>0</v>
      </c>
      <c r="AS31" s="79"/>
      <c r="AT31" s="79"/>
      <c r="AU31" s="79"/>
      <c r="AV31" s="79"/>
      <c r="AW31" s="79"/>
      <c r="AX31" s="79"/>
      <c r="AY31" s="79"/>
      <c r="AZ31" s="79"/>
      <c r="BA31">
        <v>1</v>
      </c>
      <c r="BB31" s="78" t="str">
        <f>REPLACE(INDEX(GroupVertices[Group],MATCH(Edges25[[#This Row],[Vertex 1]],GroupVertices[Vertex],0)),1,1,"")</f>
        <v>1</v>
      </c>
      <c r="BC31" s="78" t="str">
        <f>REPLACE(INDEX(GroupVertices[Group],MATCH(Edges25[[#This Row],[Vertex 2]],GroupVertices[Vertex],0)),1,1,"")</f>
        <v>1</v>
      </c>
      <c r="BD31" s="48">
        <v>1</v>
      </c>
      <c r="BE31" s="49">
        <v>8.333333333333334</v>
      </c>
      <c r="BF31" s="48">
        <v>0</v>
      </c>
      <c r="BG31" s="49">
        <v>0</v>
      </c>
      <c r="BH31" s="48">
        <v>0</v>
      </c>
      <c r="BI31" s="49">
        <v>0</v>
      </c>
      <c r="BJ31" s="48">
        <v>11</v>
      </c>
      <c r="BK31" s="49">
        <v>91.66666666666667</v>
      </c>
      <c r="BL31" s="48">
        <v>12</v>
      </c>
    </row>
    <row r="32" spans="1:64" ht="15">
      <c r="A32" s="64" t="s">
        <v>237</v>
      </c>
      <c r="B32" s="64" t="s">
        <v>297</v>
      </c>
      <c r="C32" s="65"/>
      <c r="D32" s="66"/>
      <c r="E32" s="67"/>
      <c r="F32" s="68"/>
      <c r="G32" s="65"/>
      <c r="H32" s="69"/>
      <c r="I32" s="70"/>
      <c r="J32" s="70"/>
      <c r="K32" s="34" t="s">
        <v>65</v>
      </c>
      <c r="L32" s="77">
        <v>49</v>
      </c>
      <c r="M32" s="77"/>
      <c r="N32" s="72"/>
      <c r="O32" s="79" t="s">
        <v>321</v>
      </c>
      <c r="P32" s="81">
        <v>43674.07326388889</v>
      </c>
      <c r="Q32" s="79" t="s">
        <v>349</v>
      </c>
      <c r="R32" s="83" t="s">
        <v>427</v>
      </c>
      <c r="S32" s="79" t="s">
        <v>476</v>
      </c>
      <c r="T32" s="79" t="s">
        <v>506</v>
      </c>
      <c r="U32" s="79"/>
      <c r="V32" s="83" t="s">
        <v>566</v>
      </c>
      <c r="W32" s="81">
        <v>43674.07326388889</v>
      </c>
      <c r="X32" s="83" t="s">
        <v>649</v>
      </c>
      <c r="Y32" s="79"/>
      <c r="Z32" s="79"/>
      <c r="AA32" s="85" t="s">
        <v>771</v>
      </c>
      <c r="AB32" s="79"/>
      <c r="AC32" s="79" t="b">
        <v>0</v>
      </c>
      <c r="AD32" s="79">
        <v>0</v>
      </c>
      <c r="AE32" s="85" t="s">
        <v>866</v>
      </c>
      <c r="AF32" s="79" t="b">
        <v>0</v>
      </c>
      <c r="AG32" s="79" t="s">
        <v>871</v>
      </c>
      <c r="AH32" s="79"/>
      <c r="AI32" s="85" t="s">
        <v>866</v>
      </c>
      <c r="AJ32" s="79" t="b">
        <v>0</v>
      </c>
      <c r="AK32" s="79">
        <v>0</v>
      </c>
      <c r="AL32" s="85" t="s">
        <v>861</v>
      </c>
      <c r="AM32" s="79" t="s">
        <v>881</v>
      </c>
      <c r="AN32" s="79" t="b">
        <v>0</v>
      </c>
      <c r="AO32" s="85" t="s">
        <v>861</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1</v>
      </c>
      <c r="BE32" s="49">
        <v>8.333333333333334</v>
      </c>
      <c r="BF32" s="48">
        <v>0</v>
      </c>
      <c r="BG32" s="49">
        <v>0</v>
      </c>
      <c r="BH32" s="48">
        <v>0</v>
      </c>
      <c r="BI32" s="49">
        <v>0</v>
      </c>
      <c r="BJ32" s="48">
        <v>11</v>
      </c>
      <c r="BK32" s="49">
        <v>91.66666666666667</v>
      </c>
      <c r="BL32" s="48">
        <v>12</v>
      </c>
    </row>
    <row r="33" spans="1:64" ht="15">
      <c r="A33" s="64" t="s">
        <v>238</v>
      </c>
      <c r="B33" s="64" t="s">
        <v>297</v>
      </c>
      <c r="C33" s="65"/>
      <c r="D33" s="66"/>
      <c r="E33" s="67"/>
      <c r="F33" s="68"/>
      <c r="G33" s="65"/>
      <c r="H33" s="69"/>
      <c r="I33" s="70"/>
      <c r="J33" s="70"/>
      <c r="K33" s="34" t="s">
        <v>65</v>
      </c>
      <c r="L33" s="77">
        <v>50</v>
      </c>
      <c r="M33" s="77"/>
      <c r="N33" s="72"/>
      <c r="O33" s="79" t="s">
        <v>321</v>
      </c>
      <c r="P33" s="81">
        <v>43674.70408564815</v>
      </c>
      <c r="Q33" s="79" t="s">
        <v>349</v>
      </c>
      <c r="R33" s="83" t="s">
        <v>427</v>
      </c>
      <c r="S33" s="79" t="s">
        <v>476</v>
      </c>
      <c r="T33" s="79" t="s">
        <v>506</v>
      </c>
      <c r="U33" s="79"/>
      <c r="V33" s="83" t="s">
        <v>566</v>
      </c>
      <c r="W33" s="81">
        <v>43674.70408564815</v>
      </c>
      <c r="X33" s="83" t="s">
        <v>650</v>
      </c>
      <c r="Y33" s="79"/>
      <c r="Z33" s="79"/>
      <c r="AA33" s="85" t="s">
        <v>772</v>
      </c>
      <c r="AB33" s="79"/>
      <c r="AC33" s="79" t="b">
        <v>0</v>
      </c>
      <c r="AD33" s="79">
        <v>0</v>
      </c>
      <c r="AE33" s="85" t="s">
        <v>866</v>
      </c>
      <c r="AF33" s="79" t="b">
        <v>0</v>
      </c>
      <c r="AG33" s="79" t="s">
        <v>871</v>
      </c>
      <c r="AH33" s="79"/>
      <c r="AI33" s="85" t="s">
        <v>866</v>
      </c>
      <c r="AJ33" s="79" t="b">
        <v>0</v>
      </c>
      <c r="AK33" s="79">
        <v>0</v>
      </c>
      <c r="AL33" s="85" t="s">
        <v>861</v>
      </c>
      <c r="AM33" s="79" t="s">
        <v>881</v>
      </c>
      <c r="AN33" s="79" t="b">
        <v>0</v>
      </c>
      <c r="AO33" s="85" t="s">
        <v>861</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v>1</v>
      </c>
      <c r="BE33" s="49">
        <v>8.333333333333334</v>
      </c>
      <c r="BF33" s="48">
        <v>0</v>
      </c>
      <c r="BG33" s="49">
        <v>0</v>
      </c>
      <c r="BH33" s="48">
        <v>0</v>
      </c>
      <c r="BI33" s="49">
        <v>0</v>
      </c>
      <c r="BJ33" s="48">
        <v>11</v>
      </c>
      <c r="BK33" s="49">
        <v>91.66666666666667</v>
      </c>
      <c r="BL33" s="48">
        <v>12</v>
      </c>
    </row>
    <row r="34" spans="1:64" ht="15">
      <c r="A34" s="64" t="s">
        <v>239</v>
      </c>
      <c r="B34" s="64" t="s">
        <v>308</v>
      </c>
      <c r="C34" s="65"/>
      <c r="D34" s="66"/>
      <c r="E34" s="67"/>
      <c r="F34" s="68"/>
      <c r="G34" s="65"/>
      <c r="H34" s="69"/>
      <c r="I34" s="70"/>
      <c r="J34" s="70"/>
      <c r="K34" s="34" t="s">
        <v>65</v>
      </c>
      <c r="L34" s="77">
        <v>51</v>
      </c>
      <c r="M34" s="77"/>
      <c r="N34" s="72"/>
      <c r="O34" s="79" t="s">
        <v>321</v>
      </c>
      <c r="P34" s="81">
        <v>43675.0440625</v>
      </c>
      <c r="Q34" s="79" t="s">
        <v>350</v>
      </c>
      <c r="R34" s="83" t="s">
        <v>428</v>
      </c>
      <c r="S34" s="79" t="s">
        <v>467</v>
      </c>
      <c r="T34" s="79"/>
      <c r="U34" s="79"/>
      <c r="V34" s="83" t="s">
        <v>567</v>
      </c>
      <c r="W34" s="81">
        <v>43675.0440625</v>
      </c>
      <c r="X34" s="83" t="s">
        <v>651</v>
      </c>
      <c r="Y34" s="79"/>
      <c r="Z34" s="79"/>
      <c r="AA34" s="85" t="s">
        <v>773</v>
      </c>
      <c r="AB34" s="85" t="s">
        <v>864</v>
      </c>
      <c r="AC34" s="79" t="b">
        <v>0</v>
      </c>
      <c r="AD34" s="79">
        <v>0</v>
      </c>
      <c r="AE34" s="85" t="s">
        <v>867</v>
      </c>
      <c r="AF34" s="79" t="b">
        <v>0</v>
      </c>
      <c r="AG34" s="79" t="s">
        <v>871</v>
      </c>
      <c r="AH34" s="79"/>
      <c r="AI34" s="85" t="s">
        <v>866</v>
      </c>
      <c r="AJ34" s="79" t="b">
        <v>0</v>
      </c>
      <c r="AK34" s="79">
        <v>0</v>
      </c>
      <c r="AL34" s="85" t="s">
        <v>866</v>
      </c>
      <c r="AM34" s="79" t="s">
        <v>879</v>
      </c>
      <c r="AN34" s="79" t="b">
        <v>1</v>
      </c>
      <c r="AO34" s="85" t="s">
        <v>864</v>
      </c>
      <c r="AP34" s="79" t="s">
        <v>176</v>
      </c>
      <c r="AQ34" s="79">
        <v>0</v>
      </c>
      <c r="AR34" s="79">
        <v>0</v>
      </c>
      <c r="AS34" s="79"/>
      <c r="AT34" s="79"/>
      <c r="AU34" s="79"/>
      <c r="AV34" s="79"/>
      <c r="AW34" s="79"/>
      <c r="AX34" s="79"/>
      <c r="AY34" s="79"/>
      <c r="AZ34" s="79"/>
      <c r="BA34">
        <v>1</v>
      </c>
      <c r="BB34" s="78" t="str">
        <f>REPLACE(INDEX(GroupVertices[Group],MATCH(Edges25[[#This Row],[Vertex 1]],GroupVertices[Vertex],0)),1,1,"")</f>
        <v>10</v>
      </c>
      <c r="BC34" s="78" t="str">
        <f>REPLACE(INDEX(GroupVertices[Group],MATCH(Edges25[[#This Row],[Vertex 2]],GroupVertices[Vertex],0)),1,1,"")</f>
        <v>10</v>
      </c>
      <c r="BD34" s="48"/>
      <c r="BE34" s="49"/>
      <c r="BF34" s="48"/>
      <c r="BG34" s="49"/>
      <c r="BH34" s="48"/>
      <c r="BI34" s="49"/>
      <c r="BJ34" s="48"/>
      <c r="BK34" s="49"/>
      <c r="BL34" s="48"/>
    </row>
    <row r="35" spans="1:64" ht="15">
      <c r="A35" s="64" t="s">
        <v>240</v>
      </c>
      <c r="B35" s="64" t="s">
        <v>308</v>
      </c>
      <c r="C35" s="65"/>
      <c r="D35" s="66"/>
      <c r="E35" s="67"/>
      <c r="F35" s="68"/>
      <c r="G35" s="65"/>
      <c r="H35" s="69"/>
      <c r="I35" s="70"/>
      <c r="J35" s="70"/>
      <c r="K35" s="34" t="s">
        <v>65</v>
      </c>
      <c r="L35" s="77">
        <v>52</v>
      </c>
      <c r="M35" s="77"/>
      <c r="N35" s="72"/>
      <c r="O35" s="79" t="s">
        <v>321</v>
      </c>
      <c r="P35" s="81">
        <v>43675.06606481481</v>
      </c>
      <c r="Q35" s="79" t="s">
        <v>351</v>
      </c>
      <c r="R35" s="79"/>
      <c r="S35" s="79"/>
      <c r="T35" s="79" t="s">
        <v>507</v>
      </c>
      <c r="U35" s="79"/>
      <c r="V35" s="83" t="s">
        <v>568</v>
      </c>
      <c r="W35" s="81">
        <v>43675.06606481481</v>
      </c>
      <c r="X35" s="83" t="s">
        <v>652</v>
      </c>
      <c r="Y35" s="79"/>
      <c r="Z35" s="79"/>
      <c r="AA35" s="85" t="s">
        <v>774</v>
      </c>
      <c r="AB35" s="79"/>
      <c r="AC35" s="79" t="b">
        <v>0</v>
      </c>
      <c r="AD35" s="79">
        <v>0</v>
      </c>
      <c r="AE35" s="85" t="s">
        <v>866</v>
      </c>
      <c r="AF35" s="79" t="b">
        <v>0</v>
      </c>
      <c r="AG35" s="79" t="s">
        <v>871</v>
      </c>
      <c r="AH35" s="79"/>
      <c r="AI35" s="85" t="s">
        <v>866</v>
      </c>
      <c r="AJ35" s="79" t="b">
        <v>0</v>
      </c>
      <c r="AK35" s="79">
        <v>1</v>
      </c>
      <c r="AL35" s="85" t="s">
        <v>773</v>
      </c>
      <c r="AM35" s="79" t="s">
        <v>879</v>
      </c>
      <c r="AN35" s="79" t="b">
        <v>0</v>
      </c>
      <c r="AO35" s="85" t="s">
        <v>773</v>
      </c>
      <c r="AP35" s="79" t="s">
        <v>176</v>
      </c>
      <c r="AQ35" s="79">
        <v>0</v>
      </c>
      <c r="AR35" s="79">
        <v>0</v>
      </c>
      <c r="AS35" s="79"/>
      <c r="AT35" s="79"/>
      <c r="AU35" s="79"/>
      <c r="AV35" s="79"/>
      <c r="AW35" s="79"/>
      <c r="AX35" s="79"/>
      <c r="AY35" s="79"/>
      <c r="AZ35" s="79"/>
      <c r="BA35">
        <v>1</v>
      </c>
      <c r="BB35" s="78" t="str">
        <f>REPLACE(INDEX(GroupVertices[Group],MATCH(Edges25[[#This Row],[Vertex 1]],GroupVertices[Vertex],0)),1,1,"")</f>
        <v>10</v>
      </c>
      <c r="BC35" s="78" t="str">
        <f>REPLACE(INDEX(GroupVertices[Group],MATCH(Edges25[[#This Row],[Vertex 2]],GroupVertices[Vertex],0)),1,1,"")</f>
        <v>10</v>
      </c>
      <c r="BD35" s="48"/>
      <c r="BE35" s="49"/>
      <c r="BF35" s="48"/>
      <c r="BG35" s="49"/>
      <c r="BH35" s="48"/>
      <c r="BI35" s="49"/>
      <c r="BJ35" s="48"/>
      <c r="BK35" s="49"/>
      <c r="BL35" s="48"/>
    </row>
    <row r="36" spans="1:64" ht="15">
      <c r="A36" s="64" t="s">
        <v>241</v>
      </c>
      <c r="B36" s="64" t="s">
        <v>242</v>
      </c>
      <c r="C36" s="65"/>
      <c r="D36" s="66"/>
      <c r="E36" s="67"/>
      <c r="F36" s="68"/>
      <c r="G36" s="65"/>
      <c r="H36" s="69"/>
      <c r="I36" s="70"/>
      <c r="J36" s="70"/>
      <c r="K36" s="34" t="s">
        <v>65</v>
      </c>
      <c r="L36" s="77">
        <v>56</v>
      </c>
      <c r="M36" s="77"/>
      <c r="N36" s="72"/>
      <c r="O36" s="79" t="s">
        <v>322</v>
      </c>
      <c r="P36" s="81">
        <v>43675.36368055556</v>
      </c>
      <c r="Q36" s="79" t="s">
        <v>352</v>
      </c>
      <c r="R36" s="79" t="s">
        <v>429</v>
      </c>
      <c r="S36" s="79" t="s">
        <v>477</v>
      </c>
      <c r="T36" s="79" t="s">
        <v>508</v>
      </c>
      <c r="U36" s="79"/>
      <c r="V36" s="83" t="s">
        <v>569</v>
      </c>
      <c r="W36" s="81">
        <v>43675.36368055556</v>
      </c>
      <c r="X36" s="83" t="s">
        <v>653</v>
      </c>
      <c r="Y36" s="79"/>
      <c r="Z36" s="79"/>
      <c r="AA36" s="85" t="s">
        <v>775</v>
      </c>
      <c r="AB36" s="79"/>
      <c r="AC36" s="79" t="b">
        <v>0</v>
      </c>
      <c r="AD36" s="79">
        <v>0</v>
      </c>
      <c r="AE36" s="85" t="s">
        <v>868</v>
      </c>
      <c r="AF36" s="79" t="b">
        <v>0</v>
      </c>
      <c r="AG36" s="79" t="s">
        <v>871</v>
      </c>
      <c r="AH36" s="79"/>
      <c r="AI36" s="85" t="s">
        <v>866</v>
      </c>
      <c r="AJ36" s="79" t="b">
        <v>0</v>
      </c>
      <c r="AK36" s="79">
        <v>0</v>
      </c>
      <c r="AL36" s="85" t="s">
        <v>866</v>
      </c>
      <c r="AM36" s="79" t="s">
        <v>881</v>
      </c>
      <c r="AN36" s="79" t="b">
        <v>1</v>
      </c>
      <c r="AO36" s="85" t="s">
        <v>775</v>
      </c>
      <c r="AP36" s="79" t="s">
        <v>176</v>
      </c>
      <c r="AQ36" s="79">
        <v>0</v>
      </c>
      <c r="AR36" s="79">
        <v>0</v>
      </c>
      <c r="AS36" s="79"/>
      <c r="AT36" s="79"/>
      <c r="AU36" s="79"/>
      <c r="AV36" s="79"/>
      <c r="AW36" s="79"/>
      <c r="AX36" s="79"/>
      <c r="AY36" s="79"/>
      <c r="AZ36" s="79"/>
      <c r="BA36">
        <v>1</v>
      </c>
      <c r="BB36" s="78" t="str">
        <f>REPLACE(INDEX(GroupVertices[Group],MATCH(Edges25[[#This Row],[Vertex 1]],GroupVertices[Vertex],0)),1,1,"")</f>
        <v>12</v>
      </c>
      <c r="BC36" s="78" t="str">
        <f>REPLACE(INDEX(GroupVertices[Group],MATCH(Edges25[[#This Row],[Vertex 2]],GroupVertices[Vertex],0)),1,1,"")</f>
        <v>12</v>
      </c>
      <c r="BD36" s="48">
        <v>1</v>
      </c>
      <c r="BE36" s="49">
        <v>11.11111111111111</v>
      </c>
      <c r="BF36" s="48">
        <v>0</v>
      </c>
      <c r="BG36" s="49">
        <v>0</v>
      </c>
      <c r="BH36" s="48">
        <v>0</v>
      </c>
      <c r="BI36" s="49">
        <v>0</v>
      </c>
      <c r="BJ36" s="48">
        <v>8</v>
      </c>
      <c r="BK36" s="49">
        <v>88.88888888888889</v>
      </c>
      <c r="BL36" s="48">
        <v>9</v>
      </c>
    </row>
    <row r="37" spans="1:64" ht="15">
      <c r="A37" s="64" t="s">
        <v>242</v>
      </c>
      <c r="B37" s="64" t="s">
        <v>242</v>
      </c>
      <c r="C37" s="65"/>
      <c r="D37" s="66"/>
      <c r="E37" s="67"/>
      <c r="F37" s="68"/>
      <c r="G37" s="65"/>
      <c r="H37" s="69"/>
      <c r="I37" s="70"/>
      <c r="J37" s="70"/>
      <c r="K37" s="34" t="s">
        <v>65</v>
      </c>
      <c r="L37" s="77">
        <v>57</v>
      </c>
      <c r="M37" s="77"/>
      <c r="N37" s="72"/>
      <c r="O37" s="79" t="s">
        <v>176</v>
      </c>
      <c r="P37" s="81">
        <v>43675.366319444445</v>
      </c>
      <c r="Q37" s="79" t="s">
        <v>353</v>
      </c>
      <c r="R37" s="79" t="s">
        <v>430</v>
      </c>
      <c r="S37" s="79" t="s">
        <v>477</v>
      </c>
      <c r="T37" s="79" t="s">
        <v>509</v>
      </c>
      <c r="U37" s="79"/>
      <c r="V37" s="83" t="s">
        <v>570</v>
      </c>
      <c r="W37" s="81">
        <v>43675.366319444445</v>
      </c>
      <c r="X37" s="83" t="s">
        <v>654</v>
      </c>
      <c r="Y37" s="79"/>
      <c r="Z37" s="79"/>
      <c r="AA37" s="85" t="s">
        <v>776</v>
      </c>
      <c r="AB37" s="79"/>
      <c r="AC37" s="79" t="b">
        <v>0</v>
      </c>
      <c r="AD37" s="79">
        <v>0</v>
      </c>
      <c r="AE37" s="85" t="s">
        <v>866</v>
      </c>
      <c r="AF37" s="79" t="b">
        <v>0</v>
      </c>
      <c r="AG37" s="79" t="s">
        <v>871</v>
      </c>
      <c r="AH37" s="79"/>
      <c r="AI37" s="85" t="s">
        <v>866</v>
      </c>
      <c r="AJ37" s="79" t="b">
        <v>0</v>
      </c>
      <c r="AK37" s="79">
        <v>0</v>
      </c>
      <c r="AL37" s="85" t="s">
        <v>866</v>
      </c>
      <c r="AM37" s="79" t="s">
        <v>881</v>
      </c>
      <c r="AN37" s="79" t="b">
        <v>1</v>
      </c>
      <c r="AO37" s="85" t="s">
        <v>776</v>
      </c>
      <c r="AP37" s="79" t="s">
        <v>176</v>
      </c>
      <c r="AQ37" s="79">
        <v>0</v>
      </c>
      <c r="AR37" s="79">
        <v>0</v>
      </c>
      <c r="AS37" s="79"/>
      <c r="AT37" s="79"/>
      <c r="AU37" s="79"/>
      <c r="AV37" s="79"/>
      <c r="AW37" s="79"/>
      <c r="AX37" s="79"/>
      <c r="AY37" s="79"/>
      <c r="AZ37" s="79"/>
      <c r="BA37">
        <v>1</v>
      </c>
      <c r="BB37" s="78" t="str">
        <f>REPLACE(INDEX(GroupVertices[Group],MATCH(Edges25[[#This Row],[Vertex 1]],GroupVertices[Vertex],0)),1,1,"")</f>
        <v>12</v>
      </c>
      <c r="BC37" s="78" t="str">
        <f>REPLACE(INDEX(GroupVertices[Group],MATCH(Edges25[[#This Row],[Vertex 2]],GroupVertices[Vertex],0)),1,1,"")</f>
        <v>12</v>
      </c>
      <c r="BD37" s="48">
        <v>1</v>
      </c>
      <c r="BE37" s="49">
        <v>11.11111111111111</v>
      </c>
      <c r="BF37" s="48">
        <v>0</v>
      </c>
      <c r="BG37" s="49">
        <v>0</v>
      </c>
      <c r="BH37" s="48">
        <v>0</v>
      </c>
      <c r="BI37" s="49">
        <v>0</v>
      </c>
      <c r="BJ37" s="48">
        <v>8</v>
      </c>
      <c r="BK37" s="49">
        <v>88.88888888888889</v>
      </c>
      <c r="BL37" s="48">
        <v>9</v>
      </c>
    </row>
    <row r="38" spans="1:64" ht="15">
      <c r="A38" s="64" t="s">
        <v>243</v>
      </c>
      <c r="B38" s="64" t="s">
        <v>242</v>
      </c>
      <c r="C38" s="65"/>
      <c r="D38" s="66"/>
      <c r="E38" s="67"/>
      <c r="F38" s="68"/>
      <c r="G38" s="65"/>
      <c r="H38" s="69"/>
      <c r="I38" s="70"/>
      <c r="J38" s="70"/>
      <c r="K38" s="34" t="s">
        <v>65</v>
      </c>
      <c r="L38" s="77">
        <v>58</v>
      </c>
      <c r="M38" s="77"/>
      <c r="N38" s="72"/>
      <c r="O38" s="79" t="s">
        <v>321</v>
      </c>
      <c r="P38" s="81">
        <v>43675.68168981482</v>
      </c>
      <c r="Q38" s="79" t="s">
        <v>354</v>
      </c>
      <c r="R38" s="83" t="s">
        <v>431</v>
      </c>
      <c r="S38" s="79" t="s">
        <v>478</v>
      </c>
      <c r="T38" s="79" t="s">
        <v>510</v>
      </c>
      <c r="U38" s="79"/>
      <c r="V38" s="83" t="s">
        <v>571</v>
      </c>
      <c r="W38" s="81">
        <v>43675.68168981482</v>
      </c>
      <c r="X38" s="83" t="s">
        <v>655</v>
      </c>
      <c r="Y38" s="79"/>
      <c r="Z38" s="79"/>
      <c r="AA38" s="85" t="s">
        <v>777</v>
      </c>
      <c r="AB38" s="79"/>
      <c r="AC38" s="79" t="b">
        <v>0</v>
      </c>
      <c r="AD38" s="79">
        <v>0</v>
      </c>
      <c r="AE38" s="85" t="s">
        <v>866</v>
      </c>
      <c r="AF38" s="79" t="b">
        <v>0</v>
      </c>
      <c r="AG38" s="79" t="s">
        <v>871</v>
      </c>
      <c r="AH38" s="79"/>
      <c r="AI38" s="85" t="s">
        <v>866</v>
      </c>
      <c r="AJ38" s="79" t="b">
        <v>0</v>
      </c>
      <c r="AK38" s="79">
        <v>1</v>
      </c>
      <c r="AL38" s="85" t="s">
        <v>776</v>
      </c>
      <c r="AM38" s="79" t="s">
        <v>879</v>
      </c>
      <c r="AN38" s="79" t="b">
        <v>0</v>
      </c>
      <c r="AO38" s="85" t="s">
        <v>776</v>
      </c>
      <c r="AP38" s="79" t="s">
        <v>176</v>
      </c>
      <c r="AQ38" s="79">
        <v>0</v>
      </c>
      <c r="AR38" s="79">
        <v>0</v>
      </c>
      <c r="AS38" s="79"/>
      <c r="AT38" s="79"/>
      <c r="AU38" s="79"/>
      <c r="AV38" s="79"/>
      <c r="AW38" s="79"/>
      <c r="AX38" s="79"/>
      <c r="AY38" s="79"/>
      <c r="AZ38" s="79"/>
      <c r="BA38">
        <v>1</v>
      </c>
      <c r="BB38" s="78" t="str">
        <f>REPLACE(INDEX(GroupVertices[Group],MATCH(Edges25[[#This Row],[Vertex 1]],GroupVertices[Vertex],0)),1,1,"")</f>
        <v>12</v>
      </c>
      <c r="BC38" s="78" t="str">
        <f>REPLACE(INDEX(GroupVertices[Group],MATCH(Edges25[[#This Row],[Vertex 2]],GroupVertices[Vertex],0)),1,1,"")</f>
        <v>12</v>
      </c>
      <c r="BD38" s="48">
        <v>1</v>
      </c>
      <c r="BE38" s="49">
        <v>8.333333333333334</v>
      </c>
      <c r="BF38" s="48">
        <v>0</v>
      </c>
      <c r="BG38" s="49">
        <v>0</v>
      </c>
      <c r="BH38" s="48">
        <v>0</v>
      </c>
      <c r="BI38" s="49">
        <v>0</v>
      </c>
      <c r="BJ38" s="48">
        <v>11</v>
      </c>
      <c r="BK38" s="49">
        <v>91.66666666666667</v>
      </c>
      <c r="BL38" s="48">
        <v>12</v>
      </c>
    </row>
    <row r="39" spans="1:64" ht="15">
      <c r="A39" s="64" t="s">
        <v>244</v>
      </c>
      <c r="B39" s="64" t="s">
        <v>310</v>
      </c>
      <c r="C39" s="65"/>
      <c r="D39" s="66"/>
      <c r="E39" s="67"/>
      <c r="F39" s="68"/>
      <c r="G39" s="65"/>
      <c r="H39" s="69"/>
      <c r="I39" s="70"/>
      <c r="J39" s="70"/>
      <c r="K39" s="34" t="s">
        <v>65</v>
      </c>
      <c r="L39" s="77">
        <v>59</v>
      </c>
      <c r="M39" s="77"/>
      <c r="N39" s="72"/>
      <c r="O39" s="79" t="s">
        <v>321</v>
      </c>
      <c r="P39" s="81">
        <v>43675.895949074074</v>
      </c>
      <c r="Q39" s="79" t="s">
        <v>355</v>
      </c>
      <c r="R39" s="83" t="s">
        <v>432</v>
      </c>
      <c r="S39" s="79" t="s">
        <v>467</v>
      </c>
      <c r="T39" s="79" t="s">
        <v>511</v>
      </c>
      <c r="U39" s="79"/>
      <c r="V39" s="83" t="s">
        <v>572</v>
      </c>
      <c r="W39" s="81">
        <v>43675.895949074074</v>
      </c>
      <c r="X39" s="83" t="s">
        <v>656</v>
      </c>
      <c r="Y39" s="79"/>
      <c r="Z39" s="79"/>
      <c r="AA39" s="85" t="s">
        <v>778</v>
      </c>
      <c r="AB39" s="79"/>
      <c r="AC39" s="79" t="b">
        <v>0</v>
      </c>
      <c r="AD39" s="79">
        <v>0</v>
      </c>
      <c r="AE39" s="85" t="s">
        <v>866</v>
      </c>
      <c r="AF39" s="79" t="b">
        <v>0</v>
      </c>
      <c r="AG39" s="79" t="s">
        <v>871</v>
      </c>
      <c r="AH39" s="79"/>
      <c r="AI39" s="85" t="s">
        <v>866</v>
      </c>
      <c r="AJ39" s="79" t="b">
        <v>0</v>
      </c>
      <c r="AK39" s="79">
        <v>0</v>
      </c>
      <c r="AL39" s="85" t="s">
        <v>866</v>
      </c>
      <c r="AM39" s="79" t="s">
        <v>889</v>
      </c>
      <c r="AN39" s="79" t="b">
        <v>1</v>
      </c>
      <c r="AO39" s="85" t="s">
        <v>778</v>
      </c>
      <c r="AP39" s="79" t="s">
        <v>176</v>
      </c>
      <c r="AQ39" s="79">
        <v>0</v>
      </c>
      <c r="AR39" s="79">
        <v>0</v>
      </c>
      <c r="AS39" s="79"/>
      <c r="AT39" s="79"/>
      <c r="AU39" s="79"/>
      <c r="AV39" s="79"/>
      <c r="AW39" s="79"/>
      <c r="AX39" s="79"/>
      <c r="AY39" s="79"/>
      <c r="AZ39" s="79"/>
      <c r="BA39">
        <v>1</v>
      </c>
      <c r="BB39" s="78" t="str">
        <f>REPLACE(INDEX(GroupVertices[Group],MATCH(Edges25[[#This Row],[Vertex 1]],GroupVertices[Vertex],0)),1,1,"")</f>
        <v>6</v>
      </c>
      <c r="BC39" s="78" t="str">
        <f>REPLACE(INDEX(GroupVertices[Group],MATCH(Edges25[[#This Row],[Vertex 2]],GroupVertices[Vertex],0)),1,1,"")</f>
        <v>6</v>
      </c>
      <c r="BD39" s="48">
        <v>0</v>
      </c>
      <c r="BE39" s="49">
        <v>0</v>
      </c>
      <c r="BF39" s="48">
        <v>0</v>
      </c>
      <c r="BG39" s="49">
        <v>0</v>
      </c>
      <c r="BH39" s="48">
        <v>0</v>
      </c>
      <c r="BI39" s="49">
        <v>0</v>
      </c>
      <c r="BJ39" s="48">
        <v>19</v>
      </c>
      <c r="BK39" s="49">
        <v>100</v>
      </c>
      <c r="BL39" s="48">
        <v>19</v>
      </c>
    </row>
    <row r="40" spans="1:64" ht="15">
      <c r="A40" s="64" t="s">
        <v>245</v>
      </c>
      <c r="B40" s="64" t="s">
        <v>245</v>
      </c>
      <c r="C40" s="65"/>
      <c r="D40" s="66"/>
      <c r="E40" s="67"/>
      <c r="F40" s="68"/>
      <c r="G40" s="65"/>
      <c r="H40" s="69"/>
      <c r="I40" s="70"/>
      <c r="J40" s="70"/>
      <c r="K40" s="34" t="s">
        <v>65</v>
      </c>
      <c r="L40" s="77">
        <v>60</v>
      </c>
      <c r="M40" s="77"/>
      <c r="N40" s="72"/>
      <c r="O40" s="79" t="s">
        <v>176</v>
      </c>
      <c r="P40" s="81">
        <v>43676.34599537037</v>
      </c>
      <c r="Q40" s="79" t="s">
        <v>356</v>
      </c>
      <c r="R40" s="83" t="s">
        <v>433</v>
      </c>
      <c r="S40" s="79" t="s">
        <v>467</v>
      </c>
      <c r="T40" s="79"/>
      <c r="U40" s="79"/>
      <c r="V40" s="83" t="s">
        <v>573</v>
      </c>
      <c r="W40" s="81">
        <v>43676.34599537037</v>
      </c>
      <c r="X40" s="83" t="s">
        <v>657</v>
      </c>
      <c r="Y40" s="79"/>
      <c r="Z40" s="79"/>
      <c r="AA40" s="85" t="s">
        <v>779</v>
      </c>
      <c r="AB40" s="79"/>
      <c r="AC40" s="79" t="b">
        <v>0</v>
      </c>
      <c r="AD40" s="79">
        <v>0</v>
      </c>
      <c r="AE40" s="85" t="s">
        <v>866</v>
      </c>
      <c r="AF40" s="79" t="b">
        <v>0</v>
      </c>
      <c r="AG40" s="79" t="s">
        <v>871</v>
      </c>
      <c r="AH40" s="79"/>
      <c r="AI40" s="85" t="s">
        <v>866</v>
      </c>
      <c r="AJ40" s="79" t="b">
        <v>0</v>
      </c>
      <c r="AK40" s="79">
        <v>0</v>
      </c>
      <c r="AL40" s="85" t="s">
        <v>866</v>
      </c>
      <c r="AM40" s="79" t="s">
        <v>883</v>
      </c>
      <c r="AN40" s="79" t="b">
        <v>1</v>
      </c>
      <c r="AO40" s="85" t="s">
        <v>779</v>
      </c>
      <c r="AP40" s="79" t="s">
        <v>176</v>
      </c>
      <c r="AQ40" s="79">
        <v>0</v>
      </c>
      <c r="AR40" s="79">
        <v>0</v>
      </c>
      <c r="AS40" s="79"/>
      <c r="AT40" s="79"/>
      <c r="AU40" s="79"/>
      <c r="AV40" s="79"/>
      <c r="AW40" s="79"/>
      <c r="AX40" s="79"/>
      <c r="AY40" s="79"/>
      <c r="AZ40" s="79"/>
      <c r="BA40">
        <v>1</v>
      </c>
      <c r="BB40" s="78" t="str">
        <f>REPLACE(INDEX(GroupVertices[Group],MATCH(Edges25[[#This Row],[Vertex 1]],GroupVertices[Vertex],0)),1,1,"")</f>
        <v>2</v>
      </c>
      <c r="BC40" s="78" t="str">
        <f>REPLACE(INDEX(GroupVertices[Group],MATCH(Edges25[[#This Row],[Vertex 2]],GroupVertices[Vertex],0)),1,1,"")</f>
        <v>2</v>
      </c>
      <c r="BD40" s="48">
        <v>1</v>
      </c>
      <c r="BE40" s="49">
        <v>6.25</v>
      </c>
      <c r="BF40" s="48">
        <v>0</v>
      </c>
      <c r="BG40" s="49">
        <v>0</v>
      </c>
      <c r="BH40" s="48">
        <v>0</v>
      </c>
      <c r="BI40" s="49">
        <v>0</v>
      </c>
      <c r="BJ40" s="48">
        <v>15</v>
      </c>
      <c r="BK40" s="49">
        <v>93.75</v>
      </c>
      <c r="BL40" s="48">
        <v>16</v>
      </c>
    </row>
    <row r="41" spans="1:64" ht="15">
      <c r="A41" s="64" t="s">
        <v>246</v>
      </c>
      <c r="B41" s="64" t="s">
        <v>246</v>
      </c>
      <c r="C41" s="65"/>
      <c r="D41" s="66"/>
      <c r="E41" s="67"/>
      <c r="F41" s="68"/>
      <c r="G41" s="65"/>
      <c r="H41" s="69"/>
      <c r="I41" s="70"/>
      <c r="J41" s="70"/>
      <c r="K41" s="34" t="s">
        <v>65</v>
      </c>
      <c r="L41" s="77">
        <v>61</v>
      </c>
      <c r="M41" s="77"/>
      <c r="N41" s="72"/>
      <c r="O41" s="79" t="s">
        <v>176</v>
      </c>
      <c r="P41" s="81">
        <v>43663.450833333336</v>
      </c>
      <c r="Q41" s="79" t="s">
        <v>357</v>
      </c>
      <c r="R41" s="79"/>
      <c r="S41" s="79"/>
      <c r="T41" s="79" t="s">
        <v>512</v>
      </c>
      <c r="U41" s="83" t="s">
        <v>535</v>
      </c>
      <c r="V41" s="83" t="s">
        <v>535</v>
      </c>
      <c r="W41" s="81">
        <v>43663.450833333336</v>
      </c>
      <c r="X41" s="83" t="s">
        <v>658</v>
      </c>
      <c r="Y41" s="79"/>
      <c r="Z41" s="79"/>
      <c r="AA41" s="85" t="s">
        <v>780</v>
      </c>
      <c r="AB41" s="79"/>
      <c r="AC41" s="79" t="b">
        <v>0</v>
      </c>
      <c r="AD41" s="79">
        <v>6</v>
      </c>
      <c r="AE41" s="85" t="s">
        <v>866</v>
      </c>
      <c r="AF41" s="79" t="b">
        <v>0</v>
      </c>
      <c r="AG41" s="79" t="s">
        <v>871</v>
      </c>
      <c r="AH41" s="79"/>
      <c r="AI41" s="85" t="s">
        <v>866</v>
      </c>
      <c r="AJ41" s="79" t="b">
        <v>0</v>
      </c>
      <c r="AK41" s="79">
        <v>2</v>
      </c>
      <c r="AL41" s="85" t="s">
        <v>866</v>
      </c>
      <c r="AM41" s="79" t="s">
        <v>880</v>
      </c>
      <c r="AN41" s="79" t="b">
        <v>0</v>
      </c>
      <c r="AO41" s="85" t="s">
        <v>780</v>
      </c>
      <c r="AP41" s="79" t="s">
        <v>895</v>
      </c>
      <c r="AQ41" s="79">
        <v>0</v>
      </c>
      <c r="AR41" s="79">
        <v>0</v>
      </c>
      <c r="AS41" s="79"/>
      <c r="AT41" s="79"/>
      <c r="AU41" s="79"/>
      <c r="AV41" s="79"/>
      <c r="AW41" s="79"/>
      <c r="AX41" s="79"/>
      <c r="AY41" s="79"/>
      <c r="AZ41" s="79"/>
      <c r="BA41">
        <v>1</v>
      </c>
      <c r="BB41" s="78" t="str">
        <f>REPLACE(INDEX(GroupVertices[Group],MATCH(Edges25[[#This Row],[Vertex 1]],GroupVertices[Vertex],0)),1,1,"")</f>
        <v>17</v>
      </c>
      <c r="BC41" s="78" t="str">
        <f>REPLACE(INDEX(GroupVertices[Group],MATCH(Edges25[[#This Row],[Vertex 2]],GroupVertices[Vertex],0)),1,1,"")</f>
        <v>17</v>
      </c>
      <c r="BD41" s="48">
        <v>0</v>
      </c>
      <c r="BE41" s="49">
        <v>0</v>
      </c>
      <c r="BF41" s="48">
        <v>0</v>
      </c>
      <c r="BG41" s="49">
        <v>0</v>
      </c>
      <c r="BH41" s="48">
        <v>0</v>
      </c>
      <c r="BI41" s="49">
        <v>0</v>
      </c>
      <c r="BJ41" s="48">
        <v>37</v>
      </c>
      <c r="BK41" s="49">
        <v>100</v>
      </c>
      <c r="BL41" s="48">
        <v>37</v>
      </c>
    </row>
    <row r="42" spans="1:64" ht="15">
      <c r="A42" s="64" t="s">
        <v>247</v>
      </c>
      <c r="B42" s="64" t="s">
        <v>246</v>
      </c>
      <c r="C42" s="65"/>
      <c r="D42" s="66"/>
      <c r="E42" s="67"/>
      <c r="F42" s="68"/>
      <c r="G42" s="65"/>
      <c r="H42" s="69"/>
      <c r="I42" s="70"/>
      <c r="J42" s="70"/>
      <c r="K42" s="34" t="s">
        <v>65</v>
      </c>
      <c r="L42" s="77">
        <v>62</v>
      </c>
      <c r="M42" s="77"/>
      <c r="N42" s="72"/>
      <c r="O42" s="79" t="s">
        <v>321</v>
      </c>
      <c r="P42" s="81">
        <v>43676.379224537035</v>
      </c>
      <c r="Q42" s="79" t="s">
        <v>358</v>
      </c>
      <c r="R42" s="79"/>
      <c r="S42" s="79"/>
      <c r="T42" s="79" t="s">
        <v>513</v>
      </c>
      <c r="U42" s="79"/>
      <c r="V42" s="83" t="s">
        <v>574</v>
      </c>
      <c r="W42" s="81">
        <v>43676.379224537035</v>
      </c>
      <c r="X42" s="83" t="s">
        <v>659</v>
      </c>
      <c r="Y42" s="79"/>
      <c r="Z42" s="79"/>
      <c r="AA42" s="85" t="s">
        <v>781</v>
      </c>
      <c r="AB42" s="79"/>
      <c r="AC42" s="79" t="b">
        <v>0</v>
      </c>
      <c r="AD42" s="79">
        <v>0</v>
      </c>
      <c r="AE42" s="85" t="s">
        <v>866</v>
      </c>
      <c r="AF42" s="79" t="b">
        <v>0</v>
      </c>
      <c r="AG42" s="79" t="s">
        <v>871</v>
      </c>
      <c r="AH42" s="79"/>
      <c r="AI42" s="85" t="s">
        <v>866</v>
      </c>
      <c r="AJ42" s="79" t="b">
        <v>0</v>
      </c>
      <c r="AK42" s="79">
        <v>2</v>
      </c>
      <c r="AL42" s="85" t="s">
        <v>780</v>
      </c>
      <c r="AM42" s="79" t="s">
        <v>879</v>
      </c>
      <c r="AN42" s="79" t="b">
        <v>0</v>
      </c>
      <c r="AO42" s="85" t="s">
        <v>780</v>
      </c>
      <c r="AP42" s="79" t="s">
        <v>176</v>
      </c>
      <c r="AQ42" s="79">
        <v>0</v>
      </c>
      <c r="AR42" s="79">
        <v>0</v>
      </c>
      <c r="AS42" s="79"/>
      <c r="AT42" s="79"/>
      <c r="AU42" s="79"/>
      <c r="AV42" s="79"/>
      <c r="AW42" s="79"/>
      <c r="AX42" s="79"/>
      <c r="AY42" s="79"/>
      <c r="AZ42" s="79"/>
      <c r="BA42">
        <v>1</v>
      </c>
      <c r="BB42" s="78" t="str">
        <f>REPLACE(INDEX(GroupVertices[Group],MATCH(Edges25[[#This Row],[Vertex 1]],GroupVertices[Vertex],0)),1,1,"")</f>
        <v>17</v>
      </c>
      <c r="BC42" s="78" t="str">
        <f>REPLACE(INDEX(GroupVertices[Group],MATCH(Edges25[[#This Row],[Vertex 2]],GroupVertices[Vertex],0)),1,1,"")</f>
        <v>17</v>
      </c>
      <c r="BD42" s="48">
        <v>0</v>
      </c>
      <c r="BE42" s="49">
        <v>0</v>
      </c>
      <c r="BF42" s="48">
        <v>0</v>
      </c>
      <c r="BG42" s="49">
        <v>0</v>
      </c>
      <c r="BH42" s="48">
        <v>0</v>
      </c>
      <c r="BI42" s="49">
        <v>0</v>
      </c>
      <c r="BJ42" s="48">
        <v>23</v>
      </c>
      <c r="BK42" s="49">
        <v>100</v>
      </c>
      <c r="BL42" s="48">
        <v>23</v>
      </c>
    </row>
    <row r="43" spans="1:64" ht="15">
      <c r="A43" s="64" t="s">
        <v>248</v>
      </c>
      <c r="B43" s="64" t="s">
        <v>250</v>
      </c>
      <c r="C43" s="65"/>
      <c r="D43" s="66"/>
      <c r="E43" s="67"/>
      <c r="F43" s="68"/>
      <c r="G43" s="65"/>
      <c r="H43" s="69"/>
      <c r="I43" s="70"/>
      <c r="J43" s="70"/>
      <c r="K43" s="34" t="s">
        <v>65</v>
      </c>
      <c r="L43" s="77">
        <v>63</v>
      </c>
      <c r="M43" s="77"/>
      <c r="N43" s="72"/>
      <c r="O43" s="79" t="s">
        <v>321</v>
      </c>
      <c r="P43" s="81">
        <v>43676.551203703704</v>
      </c>
      <c r="Q43" s="79" t="s">
        <v>359</v>
      </c>
      <c r="R43" s="83" t="s">
        <v>434</v>
      </c>
      <c r="S43" s="79" t="s">
        <v>479</v>
      </c>
      <c r="T43" s="79" t="s">
        <v>514</v>
      </c>
      <c r="U43" s="79"/>
      <c r="V43" s="83" t="s">
        <v>575</v>
      </c>
      <c r="W43" s="81">
        <v>43676.551203703704</v>
      </c>
      <c r="X43" s="83" t="s">
        <v>660</v>
      </c>
      <c r="Y43" s="79"/>
      <c r="Z43" s="79"/>
      <c r="AA43" s="85" t="s">
        <v>782</v>
      </c>
      <c r="AB43" s="79"/>
      <c r="AC43" s="79" t="b">
        <v>0</v>
      </c>
      <c r="AD43" s="79">
        <v>0</v>
      </c>
      <c r="AE43" s="85" t="s">
        <v>866</v>
      </c>
      <c r="AF43" s="79" t="b">
        <v>0</v>
      </c>
      <c r="AG43" s="79" t="s">
        <v>871</v>
      </c>
      <c r="AH43" s="79"/>
      <c r="AI43" s="85" t="s">
        <v>866</v>
      </c>
      <c r="AJ43" s="79" t="b">
        <v>0</v>
      </c>
      <c r="AK43" s="79">
        <v>0</v>
      </c>
      <c r="AL43" s="85" t="s">
        <v>785</v>
      </c>
      <c r="AM43" s="79" t="s">
        <v>880</v>
      </c>
      <c r="AN43" s="79" t="b">
        <v>0</v>
      </c>
      <c r="AO43" s="85" t="s">
        <v>785</v>
      </c>
      <c r="AP43" s="79" t="s">
        <v>176</v>
      </c>
      <c r="AQ43" s="79">
        <v>0</v>
      </c>
      <c r="AR43" s="79">
        <v>0</v>
      </c>
      <c r="AS43" s="79"/>
      <c r="AT43" s="79"/>
      <c r="AU43" s="79"/>
      <c r="AV43" s="79"/>
      <c r="AW43" s="79"/>
      <c r="AX43" s="79"/>
      <c r="AY43" s="79"/>
      <c r="AZ43" s="79"/>
      <c r="BA43">
        <v>1</v>
      </c>
      <c r="BB43" s="78" t="str">
        <f>REPLACE(INDEX(GroupVertices[Group],MATCH(Edges25[[#This Row],[Vertex 1]],GroupVertices[Vertex],0)),1,1,"")</f>
        <v>7</v>
      </c>
      <c r="BC43" s="78" t="str">
        <f>REPLACE(INDEX(GroupVertices[Group],MATCH(Edges25[[#This Row],[Vertex 2]],GroupVertices[Vertex],0)),1,1,"")</f>
        <v>7</v>
      </c>
      <c r="BD43" s="48"/>
      <c r="BE43" s="49"/>
      <c r="BF43" s="48"/>
      <c r="BG43" s="49"/>
      <c r="BH43" s="48"/>
      <c r="BI43" s="49"/>
      <c r="BJ43" s="48"/>
      <c r="BK43" s="49"/>
      <c r="BL43" s="48"/>
    </row>
    <row r="44" spans="1:64" ht="15">
      <c r="A44" s="64" t="s">
        <v>249</v>
      </c>
      <c r="B44" s="64" t="s">
        <v>250</v>
      </c>
      <c r="C44" s="65"/>
      <c r="D44" s="66"/>
      <c r="E44" s="67"/>
      <c r="F44" s="68"/>
      <c r="G44" s="65"/>
      <c r="H44" s="69"/>
      <c r="I44" s="70"/>
      <c r="J44" s="70"/>
      <c r="K44" s="34" t="s">
        <v>65</v>
      </c>
      <c r="L44" s="77">
        <v>65</v>
      </c>
      <c r="M44" s="77"/>
      <c r="N44" s="72"/>
      <c r="O44" s="79" t="s">
        <v>321</v>
      </c>
      <c r="P44" s="81">
        <v>43676.56575231482</v>
      </c>
      <c r="Q44" s="79" t="s">
        <v>359</v>
      </c>
      <c r="R44" s="83" t="s">
        <v>434</v>
      </c>
      <c r="S44" s="79" t="s">
        <v>479</v>
      </c>
      <c r="T44" s="79" t="s">
        <v>514</v>
      </c>
      <c r="U44" s="79"/>
      <c r="V44" s="83" t="s">
        <v>576</v>
      </c>
      <c r="W44" s="81">
        <v>43676.56575231482</v>
      </c>
      <c r="X44" s="83" t="s">
        <v>661</v>
      </c>
      <c r="Y44" s="79"/>
      <c r="Z44" s="79"/>
      <c r="AA44" s="85" t="s">
        <v>783</v>
      </c>
      <c r="AB44" s="79"/>
      <c r="AC44" s="79" t="b">
        <v>0</v>
      </c>
      <c r="AD44" s="79">
        <v>0</v>
      </c>
      <c r="AE44" s="85" t="s">
        <v>866</v>
      </c>
      <c r="AF44" s="79" t="b">
        <v>0</v>
      </c>
      <c r="AG44" s="79" t="s">
        <v>871</v>
      </c>
      <c r="AH44" s="79"/>
      <c r="AI44" s="85" t="s">
        <v>866</v>
      </c>
      <c r="AJ44" s="79" t="b">
        <v>0</v>
      </c>
      <c r="AK44" s="79">
        <v>0</v>
      </c>
      <c r="AL44" s="85" t="s">
        <v>785</v>
      </c>
      <c r="AM44" s="79" t="s">
        <v>881</v>
      </c>
      <c r="AN44" s="79" t="b">
        <v>0</v>
      </c>
      <c r="AO44" s="85" t="s">
        <v>785</v>
      </c>
      <c r="AP44" s="79" t="s">
        <v>176</v>
      </c>
      <c r="AQ44" s="79">
        <v>0</v>
      </c>
      <c r="AR44" s="79">
        <v>0</v>
      </c>
      <c r="AS44" s="79"/>
      <c r="AT44" s="79"/>
      <c r="AU44" s="79"/>
      <c r="AV44" s="79"/>
      <c r="AW44" s="79"/>
      <c r="AX44" s="79"/>
      <c r="AY44" s="79"/>
      <c r="AZ44" s="79"/>
      <c r="BA44">
        <v>1</v>
      </c>
      <c r="BB44" s="78" t="str">
        <f>REPLACE(INDEX(GroupVertices[Group],MATCH(Edges25[[#This Row],[Vertex 1]],GroupVertices[Vertex],0)),1,1,"")</f>
        <v>7</v>
      </c>
      <c r="BC44" s="78" t="str">
        <f>REPLACE(INDEX(GroupVertices[Group],MATCH(Edges25[[#This Row],[Vertex 2]],GroupVertices[Vertex],0)),1,1,"")</f>
        <v>7</v>
      </c>
      <c r="BD44" s="48"/>
      <c r="BE44" s="49"/>
      <c r="BF44" s="48"/>
      <c r="BG44" s="49"/>
      <c r="BH44" s="48"/>
      <c r="BI44" s="49"/>
      <c r="BJ44" s="48"/>
      <c r="BK44" s="49"/>
      <c r="BL44" s="48"/>
    </row>
    <row r="45" spans="1:64" ht="15">
      <c r="A45" s="64" t="s">
        <v>250</v>
      </c>
      <c r="B45" s="64" t="s">
        <v>250</v>
      </c>
      <c r="C45" s="65"/>
      <c r="D45" s="66"/>
      <c r="E45" s="67"/>
      <c r="F45" s="68"/>
      <c r="G45" s="65"/>
      <c r="H45" s="69"/>
      <c r="I45" s="70"/>
      <c r="J45" s="70"/>
      <c r="K45" s="34" t="s">
        <v>65</v>
      </c>
      <c r="L45" s="77">
        <v>67</v>
      </c>
      <c r="M45" s="77"/>
      <c r="N45" s="72"/>
      <c r="O45" s="79" t="s">
        <v>176</v>
      </c>
      <c r="P45" s="81">
        <v>43665.50019675926</v>
      </c>
      <c r="Q45" s="79" t="s">
        <v>360</v>
      </c>
      <c r="R45" s="83" t="s">
        <v>435</v>
      </c>
      <c r="S45" s="79" t="s">
        <v>479</v>
      </c>
      <c r="T45" s="79" t="s">
        <v>515</v>
      </c>
      <c r="U45" s="79"/>
      <c r="V45" s="83" t="s">
        <v>577</v>
      </c>
      <c r="W45" s="81">
        <v>43665.50019675926</v>
      </c>
      <c r="X45" s="83" t="s">
        <v>662</v>
      </c>
      <c r="Y45" s="79"/>
      <c r="Z45" s="79"/>
      <c r="AA45" s="85" t="s">
        <v>784</v>
      </c>
      <c r="AB45" s="79"/>
      <c r="AC45" s="79" t="b">
        <v>0</v>
      </c>
      <c r="AD45" s="79">
        <v>1</v>
      </c>
      <c r="AE45" s="85" t="s">
        <v>866</v>
      </c>
      <c r="AF45" s="79" t="b">
        <v>0</v>
      </c>
      <c r="AG45" s="79" t="s">
        <v>871</v>
      </c>
      <c r="AH45" s="79"/>
      <c r="AI45" s="85" t="s">
        <v>866</v>
      </c>
      <c r="AJ45" s="79" t="b">
        <v>0</v>
      </c>
      <c r="AK45" s="79">
        <v>3</v>
      </c>
      <c r="AL45" s="85" t="s">
        <v>866</v>
      </c>
      <c r="AM45" s="79" t="s">
        <v>889</v>
      </c>
      <c r="AN45" s="79" t="b">
        <v>0</v>
      </c>
      <c r="AO45" s="85" t="s">
        <v>784</v>
      </c>
      <c r="AP45" s="79" t="s">
        <v>895</v>
      </c>
      <c r="AQ45" s="79">
        <v>0</v>
      </c>
      <c r="AR45" s="79">
        <v>0</v>
      </c>
      <c r="AS45" s="79"/>
      <c r="AT45" s="79"/>
      <c r="AU45" s="79"/>
      <c r="AV45" s="79"/>
      <c r="AW45" s="79"/>
      <c r="AX45" s="79"/>
      <c r="AY45" s="79"/>
      <c r="AZ45" s="79"/>
      <c r="BA45">
        <v>1</v>
      </c>
      <c r="BB45" s="78" t="str">
        <f>REPLACE(INDEX(GroupVertices[Group],MATCH(Edges25[[#This Row],[Vertex 1]],GroupVertices[Vertex],0)),1,1,"")</f>
        <v>7</v>
      </c>
      <c r="BC45" s="78" t="str">
        <f>REPLACE(INDEX(GroupVertices[Group],MATCH(Edges25[[#This Row],[Vertex 2]],GroupVertices[Vertex],0)),1,1,"")</f>
        <v>7</v>
      </c>
      <c r="BD45" s="48">
        <v>2</v>
      </c>
      <c r="BE45" s="49">
        <v>10</v>
      </c>
      <c r="BF45" s="48">
        <v>0</v>
      </c>
      <c r="BG45" s="49">
        <v>0</v>
      </c>
      <c r="BH45" s="48">
        <v>0</v>
      </c>
      <c r="BI45" s="49">
        <v>0</v>
      </c>
      <c r="BJ45" s="48">
        <v>18</v>
      </c>
      <c r="BK45" s="49">
        <v>90</v>
      </c>
      <c r="BL45" s="48">
        <v>20</v>
      </c>
    </row>
    <row r="46" spans="1:64" ht="15">
      <c r="A46" s="64" t="s">
        <v>251</v>
      </c>
      <c r="B46" s="64" t="s">
        <v>250</v>
      </c>
      <c r="C46" s="65"/>
      <c r="D46" s="66"/>
      <c r="E46" s="67"/>
      <c r="F46" s="68"/>
      <c r="G46" s="65"/>
      <c r="H46" s="69"/>
      <c r="I46" s="70"/>
      <c r="J46" s="70"/>
      <c r="K46" s="34" t="s">
        <v>65</v>
      </c>
      <c r="L46" s="77">
        <v>68</v>
      </c>
      <c r="M46" s="77"/>
      <c r="N46" s="72"/>
      <c r="O46" s="79" t="s">
        <v>321</v>
      </c>
      <c r="P46" s="81">
        <v>43676.53394675926</v>
      </c>
      <c r="Q46" s="79" t="s">
        <v>361</v>
      </c>
      <c r="R46" s="83" t="s">
        <v>434</v>
      </c>
      <c r="S46" s="79" t="s">
        <v>479</v>
      </c>
      <c r="T46" s="79" t="s">
        <v>514</v>
      </c>
      <c r="U46" s="79"/>
      <c r="V46" s="83" t="s">
        <v>578</v>
      </c>
      <c r="W46" s="81">
        <v>43676.53394675926</v>
      </c>
      <c r="X46" s="83" t="s">
        <v>663</v>
      </c>
      <c r="Y46" s="79"/>
      <c r="Z46" s="79"/>
      <c r="AA46" s="85" t="s">
        <v>785</v>
      </c>
      <c r="AB46" s="79"/>
      <c r="AC46" s="79" t="b">
        <v>0</v>
      </c>
      <c r="AD46" s="79">
        <v>0</v>
      </c>
      <c r="AE46" s="85" t="s">
        <v>866</v>
      </c>
      <c r="AF46" s="79" t="b">
        <v>0</v>
      </c>
      <c r="AG46" s="79" t="s">
        <v>871</v>
      </c>
      <c r="AH46" s="79"/>
      <c r="AI46" s="85" t="s">
        <v>866</v>
      </c>
      <c r="AJ46" s="79" t="b">
        <v>0</v>
      </c>
      <c r="AK46" s="79">
        <v>0</v>
      </c>
      <c r="AL46" s="85" t="s">
        <v>866</v>
      </c>
      <c r="AM46" s="79" t="s">
        <v>881</v>
      </c>
      <c r="AN46" s="79" t="b">
        <v>0</v>
      </c>
      <c r="AO46" s="85" t="s">
        <v>785</v>
      </c>
      <c r="AP46" s="79" t="s">
        <v>176</v>
      </c>
      <c r="AQ46" s="79">
        <v>0</v>
      </c>
      <c r="AR46" s="79">
        <v>0</v>
      </c>
      <c r="AS46" s="79"/>
      <c r="AT46" s="79"/>
      <c r="AU46" s="79"/>
      <c r="AV46" s="79"/>
      <c r="AW46" s="79"/>
      <c r="AX46" s="79"/>
      <c r="AY46" s="79"/>
      <c r="AZ46" s="79"/>
      <c r="BA46">
        <v>1</v>
      </c>
      <c r="BB46" s="78" t="str">
        <f>REPLACE(INDEX(GroupVertices[Group],MATCH(Edges25[[#This Row],[Vertex 1]],GroupVertices[Vertex],0)),1,1,"")</f>
        <v>7</v>
      </c>
      <c r="BC46" s="78" t="str">
        <f>REPLACE(INDEX(GroupVertices[Group],MATCH(Edges25[[#This Row],[Vertex 2]],GroupVertices[Vertex],0)),1,1,"")</f>
        <v>7</v>
      </c>
      <c r="BD46" s="48">
        <v>0</v>
      </c>
      <c r="BE46" s="49">
        <v>0</v>
      </c>
      <c r="BF46" s="48">
        <v>0</v>
      </c>
      <c r="BG46" s="49">
        <v>0</v>
      </c>
      <c r="BH46" s="48">
        <v>0</v>
      </c>
      <c r="BI46" s="49">
        <v>0</v>
      </c>
      <c r="BJ46" s="48">
        <v>8</v>
      </c>
      <c r="BK46" s="49">
        <v>100</v>
      </c>
      <c r="BL46" s="48">
        <v>8</v>
      </c>
    </row>
    <row r="47" spans="1:64" ht="15">
      <c r="A47" s="64" t="s">
        <v>252</v>
      </c>
      <c r="B47" s="64" t="s">
        <v>250</v>
      </c>
      <c r="C47" s="65"/>
      <c r="D47" s="66"/>
      <c r="E47" s="67"/>
      <c r="F47" s="68"/>
      <c r="G47" s="65"/>
      <c r="H47" s="69"/>
      <c r="I47" s="70"/>
      <c r="J47" s="70"/>
      <c r="K47" s="34" t="s">
        <v>65</v>
      </c>
      <c r="L47" s="77">
        <v>69</v>
      </c>
      <c r="M47" s="77"/>
      <c r="N47" s="72"/>
      <c r="O47" s="79" t="s">
        <v>321</v>
      </c>
      <c r="P47" s="81">
        <v>43676.60077546296</v>
      </c>
      <c r="Q47" s="79" t="s">
        <v>359</v>
      </c>
      <c r="R47" s="83" t="s">
        <v>434</v>
      </c>
      <c r="S47" s="79" t="s">
        <v>479</v>
      </c>
      <c r="T47" s="79" t="s">
        <v>514</v>
      </c>
      <c r="U47" s="79"/>
      <c r="V47" s="83" t="s">
        <v>579</v>
      </c>
      <c r="W47" s="81">
        <v>43676.60077546296</v>
      </c>
      <c r="X47" s="83" t="s">
        <v>664</v>
      </c>
      <c r="Y47" s="79"/>
      <c r="Z47" s="79"/>
      <c r="AA47" s="85" t="s">
        <v>786</v>
      </c>
      <c r="AB47" s="79"/>
      <c r="AC47" s="79" t="b">
        <v>0</v>
      </c>
      <c r="AD47" s="79">
        <v>0</v>
      </c>
      <c r="AE47" s="85" t="s">
        <v>866</v>
      </c>
      <c r="AF47" s="79" t="b">
        <v>0</v>
      </c>
      <c r="AG47" s="79" t="s">
        <v>871</v>
      </c>
      <c r="AH47" s="79"/>
      <c r="AI47" s="85" t="s">
        <v>866</v>
      </c>
      <c r="AJ47" s="79" t="b">
        <v>0</v>
      </c>
      <c r="AK47" s="79">
        <v>0</v>
      </c>
      <c r="AL47" s="85" t="s">
        <v>785</v>
      </c>
      <c r="AM47" s="79" t="s">
        <v>881</v>
      </c>
      <c r="AN47" s="79" t="b">
        <v>0</v>
      </c>
      <c r="AO47" s="85" t="s">
        <v>785</v>
      </c>
      <c r="AP47" s="79" t="s">
        <v>176</v>
      </c>
      <c r="AQ47" s="79">
        <v>0</v>
      </c>
      <c r="AR47" s="79">
        <v>0</v>
      </c>
      <c r="AS47" s="79"/>
      <c r="AT47" s="79"/>
      <c r="AU47" s="79"/>
      <c r="AV47" s="79"/>
      <c r="AW47" s="79"/>
      <c r="AX47" s="79"/>
      <c r="AY47" s="79"/>
      <c r="AZ47" s="79"/>
      <c r="BA47">
        <v>1</v>
      </c>
      <c r="BB47" s="78" t="str">
        <f>REPLACE(INDEX(GroupVertices[Group],MATCH(Edges25[[#This Row],[Vertex 1]],GroupVertices[Vertex],0)),1,1,"")</f>
        <v>7</v>
      </c>
      <c r="BC47" s="78" t="str">
        <f>REPLACE(INDEX(GroupVertices[Group],MATCH(Edges25[[#This Row],[Vertex 2]],GroupVertices[Vertex],0)),1,1,"")</f>
        <v>7</v>
      </c>
      <c r="BD47" s="48"/>
      <c r="BE47" s="49"/>
      <c r="BF47" s="48"/>
      <c r="BG47" s="49"/>
      <c r="BH47" s="48"/>
      <c r="BI47" s="49"/>
      <c r="BJ47" s="48"/>
      <c r="BK47" s="49"/>
      <c r="BL47" s="48"/>
    </row>
    <row r="48" spans="1:64" ht="15">
      <c r="A48" s="64" t="s">
        <v>253</v>
      </c>
      <c r="B48" s="64" t="s">
        <v>311</v>
      </c>
      <c r="C48" s="65"/>
      <c r="D48" s="66"/>
      <c r="E48" s="67"/>
      <c r="F48" s="68"/>
      <c r="G48" s="65"/>
      <c r="H48" s="69"/>
      <c r="I48" s="70"/>
      <c r="J48" s="70"/>
      <c r="K48" s="34" t="s">
        <v>65</v>
      </c>
      <c r="L48" s="77">
        <v>71</v>
      </c>
      <c r="M48" s="77"/>
      <c r="N48" s="72"/>
      <c r="O48" s="79" t="s">
        <v>321</v>
      </c>
      <c r="P48" s="81">
        <v>43676.66258101852</v>
      </c>
      <c r="Q48" s="79" t="s">
        <v>362</v>
      </c>
      <c r="R48" s="83" t="s">
        <v>436</v>
      </c>
      <c r="S48" s="79" t="s">
        <v>467</v>
      </c>
      <c r="T48" s="79" t="s">
        <v>516</v>
      </c>
      <c r="U48" s="79"/>
      <c r="V48" s="83" t="s">
        <v>580</v>
      </c>
      <c r="W48" s="81">
        <v>43676.66258101852</v>
      </c>
      <c r="X48" s="83" t="s">
        <v>665</v>
      </c>
      <c r="Y48" s="79"/>
      <c r="Z48" s="79"/>
      <c r="AA48" s="85" t="s">
        <v>787</v>
      </c>
      <c r="AB48" s="85" t="s">
        <v>865</v>
      </c>
      <c r="AC48" s="79" t="b">
        <v>0</v>
      </c>
      <c r="AD48" s="79">
        <v>0</v>
      </c>
      <c r="AE48" s="85" t="s">
        <v>869</v>
      </c>
      <c r="AF48" s="79" t="b">
        <v>1</v>
      </c>
      <c r="AG48" s="79" t="s">
        <v>872</v>
      </c>
      <c r="AH48" s="79"/>
      <c r="AI48" s="85" t="s">
        <v>876</v>
      </c>
      <c r="AJ48" s="79" t="b">
        <v>0</v>
      </c>
      <c r="AK48" s="79">
        <v>0</v>
      </c>
      <c r="AL48" s="85" t="s">
        <v>866</v>
      </c>
      <c r="AM48" s="79" t="s">
        <v>881</v>
      </c>
      <c r="AN48" s="79" t="b">
        <v>0</v>
      </c>
      <c r="AO48" s="85" t="s">
        <v>865</v>
      </c>
      <c r="AP48" s="79" t="s">
        <v>176</v>
      </c>
      <c r="AQ48" s="79">
        <v>0</v>
      </c>
      <c r="AR48" s="79">
        <v>0</v>
      </c>
      <c r="AS48" s="79"/>
      <c r="AT48" s="79"/>
      <c r="AU48" s="79"/>
      <c r="AV48" s="79"/>
      <c r="AW48" s="79"/>
      <c r="AX48" s="79"/>
      <c r="AY48" s="79"/>
      <c r="AZ48" s="79"/>
      <c r="BA48">
        <v>1</v>
      </c>
      <c r="BB48" s="78" t="str">
        <f>REPLACE(INDEX(GroupVertices[Group],MATCH(Edges25[[#This Row],[Vertex 1]],GroupVertices[Vertex],0)),1,1,"")</f>
        <v>9</v>
      </c>
      <c r="BC48" s="78" t="str">
        <f>REPLACE(INDEX(GroupVertices[Group],MATCH(Edges25[[#This Row],[Vertex 2]],GroupVertices[Vertex],0)),1,1,"")</f>
        <v>9</v>
      </c>
      <c r="BD48" s="48"/>
      <c r="BE48" s="49"/>
      <c r="BF48" s="48"/>
      <c r="BG48" s="49"/>
      <c r="BH48" s="48"/>
      <c r="BI48" s="49"/>
      <c r="BJ48" s="48"/>
      <c r="BK48" s="49"/>
      <c r="BL48" s="48"/>
    </row>
    <row r="49" spans="1:64" ht="15">
      <c r="A49" s="64" t="s">
        <v>254</v>
      </c>
      <c r="B49" s="64" t="s">
        <v>254</v>
      </c>
      <c r="C49" s="65"/>
      <c r="D49" s="66"/>
      <c r="E49" s="67"/>
      <c r="F49" s="68"/>
      <c r="G49" s="65"/>
      <c r="H49" s="69"/>
      <c r="I49" s="70"/>
      <c r="J49" s="70"/>
      <c r="K49" s="34" t="s">
        <v>65</v>
      </c>
      <c r="L49" s="77">
        <v>74</v>
      </c>
      <c r="M49" s="77"/>
      <c r="N49" s="72"/>
      <c r="O49" s="79" t="s">
        <v>176</v>
      </c>
      <c r="P49" s="81">
        <v>43672.711481481485</v>
      </c>
      <c r="Q49" s="79" t="s">
        <v>363</v>
      </c>
      <c r="R49" s="83" t="s">
        <v>424</v>
      </c>
      <c r="S49" s="79" t="s">
        <v>474</v>
      </c>
      <c r="T49" s="79" t="s">
        <v>491</v>
      </c>
      <c r="U49" s="79"/>
      <c r="V49" s="83" t="s">
        <v>581</v>
      </c>
      <c r="W49" s="81">
        <v>43672.711481481485</v>
      </c>
      <c r="X49" s="83" t="s">
        <v>666</v>
      </c>
      <c r="Y49" s="79"/>
      <c r="Z49" s="79"/>
      <c r="AA49" s="85" t="s">
        <v>788</v>
      </c>
      <c r="AB49" s="79"/>
      <c r="AC49" s="79" t="b">
        <v>0</v>
      </c>
      <c r="AD49" s="79">
        <v>1</v>
      </c>
      <c r="AE49" s="85" t="s">
        <v>866</v>
      </c>
      <c r="AF49" s="79" t="b">
        <v>0</v>
      </c>
      <c r="AG49" s="79" t="s">
        <v>871</v>
      </c>
      <c r="AH49" s="79"/>
      <c r="AI49" s="85" t="s">
        <v>866</v>
      </c>
      <c r="AJ49" s="79" t="b">
        <v>0</v>
      </c>
      <c r="AK49" s="79">
        <v>2</v>
      </c>
      <c r="AL49" s="85" t="s">
        <v>866</v>
      </c>
      <c r="AM49" s="79" t="s">
        <v>890</v>
      </c>
      <c r="AN49" s="79" t="b">
        <v>0</v>
      </c>
      <c r="AO49" s="85" t="s">
        <v>788</v>
      </c>
      <c r="AP49" s="79" t="s">
        <v>176</v>
      </c>
      <c r="AQ49" s="79">
        <v>0</v>
      </c>
      <c r="AR49" s="79">
        <v>0</v>
      </c>
      <c r="AS49" s="79"/>
      <c r="AT49" s="79"/>
      <c r="AU49" s="79"/>
      <c r="AV49" s="79"/>
      <c r="AW49" s="79"/>
      <c r="AX49" s="79"/>
      <c r="AY49" s="79"/>
      <c r="AZ49" s="79"/>
      <c r="BA49">
        <v>1</v>
      </c>
      <c r="BB49" s="78" t="str">
        <f>REPLACE(INDEX(GroupVertices[Group],MATCH(Edges25[[#This Row],[Vertex 1]],GroupVertices[Vertex],0)),1,1,"")</f>
        <v>6</v>
      </c>
      <c r="BC49" s="78" t="str">
        <f>REPLACE(INDEX(GroupVertices[Group],MATCH(Edges25[[#This Row],[Vertex 2]],GroupVertices[Vertex],0)),1,1,"")</f>
        <v>6</v>
      </c>
      <c r="BD49" s="48">
        <v>0</v>
      </c>
      <c r="BE49" s="49">
        <v>0</v>
      </c>
      <c r="BF49" s="48">
        <v>0</v>
      </c>
      <c r="BG49" s="49">
        <v>0</v>
      </c>
      <c r="BH49" s="48">
        <v>0</v>
      </c>
      <c r="BI49" s="49">
        <v>0</v>
      </c>
      <c r="BJ49" s="48">
        <v>14</v>
      </c>
      <c r="BK49" s="49">
        <v>100</v>
      </c>
      <c r="BL49" s="48">
        <v>14</v>
      </c>
    </row>
    <row r="50" spans="1:64" ht="15">
      <c r="A50" s="64" t="s">
        <v>244</v>
      </c>
      <c r="B50" s="64" t="s">
        <v>254</v>
      </c>
      <c r="C50" s="65"/>
      <c r="D50" s="66"/>
      <c r="E50" s="67"/>
      <c r="F50" s="68"/>
      <c r="G50" s="65"/>
      <c r="H50" s="69"/>
      <c r="I50" s="70"/>
      <c r="J50" s="70"/>
      <c r="K50" s="34" t="s">
        <v>65</v>
      </c>
      <c r="L50" s="77">
        <v>75</v>
      </c>
      <c r="M50" s="77"/>
      <c r="N50" s="72"/>
      <c r="O50" s="79" t="s">
        <v>321</v>
      </c>
      <c r="P50" s="81">
        <v>43675.77097222222</v>
      </c>
      <c r="Q50" s="79" t="s">
        <v>364</v>
      </c>
      <c r="R50" s="83" t="s">
        <v>437</v>
      </c>
      <c r="S50" s="79" t="s">
        <v>467</v>
      </c>
      <c r="T50" s="79"/>
      <c r="U50" s="79"/>
      <c r="V50" s="83" t="s">
        <v>572</v>
      </c>
      <c r="W50" s="81">
        <v>43675.77097222222</v>
      </c>
      <c r="X50" s="83" t="s">
        <v>667</v>
      </c>
      <c r="Y50" s="79"/>
      <c r="Z50" s="79"/>
      <c r="AA50" s="85" t="s">
        <v>789</v>
      </c>
      <c r="AB50" s="79"/>
      <c r="AC50" s="79" t="b">
        <v>0</v>
      </c>
      <c r="AD50" s="79">
        <v>0</v>
      </c>
      <c r="AE50" s="85" t="s">
        <v>866</v>
      </c>
      <c r="AF50" s="79" t="b">
        <v>0</v>
      </c>
      <c r="AG50" s="79" t="s">
        <v>871</v>
      </c>
      <c r="AH50" s="79"/>
      <c r="AI50" s="85" t="s">
        <v>866</v>
      </c>
      <c r="AJ50" s="79" t="b">
        <v>0</v>
      </c>
      <c r="AK50" s="79">
        <v>0</v>
      </c>
      <c r="AL50" s="85" t="s">
        <v>866</v>
      </c>
      <c r="AM50" s="79" t="s">
        <v>889</v>
      </c>
      <c r="AN50" s="79" t="b">
        <v>1</v>
      </c>
      <c r="AO50" s="85" t="s">
        <v>789</v>
      </c>
      <c r="AP50" s="79" t="s">
        <v>176</v>
      </c>
      <c r="AQ50" s="79">
        <v>0</v>
      </c>
      <c r="AR50" s="79">
        <v>0</v>
      </c>
      <c r="AS50" s="79"/>
      <c r="AT50" s="79"/>
      <c r="AU50" s="79"/>
      <c r="AV50" s="79"/>
      <c r="AW50" s="79"/>
      <c r="AX50" s="79"/>
      <c r="AY50" s="79"/>
      <c r="AZ50" s="79"/>
      <c r="BA50">
        <v>1</v>
      </c>
      <c r="BB50" s="78" t="str">
        <f>REPLACE(INDEX(GroupVertices[Group],MATCH(Edges25[[#This Row],[Vertex 1]],GroupVertices[Vertex],0)),1,1,"")</f>
        <v>6</v>
      </c>
      <c r="BC50" s="78" t="str">
        <f>REPLACE(INDEX(GroupVertices[Group],MATCH(Edges25[[#This Row],[Vertex 2]],GroupVertices[Vertex],0)),1,1,"")</f>
        <v>6</v>
      </c>
      <c r="BD50" s="48">
        <v>0</v>
      </c>
      <c r="BE50" s="49">
        <v>0</v>
      </c>
      <c r="BF50" s="48">
        <v>0</v>
      </c>
      <c r="BG50" s="49">
        <v>0</v>
      </c>
      <c r="BH50" s="48">
        <v>0</v>
      </c>
      <c r="BI50" s="49">
        <v>0</v>
      </c>
      <c r="BJ50" s="48">
        <v>16</v>
      </c>
      <c r="BK50" s="49">
        <v>100</v>
      </c>
      <c r="BL50" s="48">
        <v>16</v>
      </c>
    </row>
    <row r="51" spans="1:64" ht="15">
      <c r="A51" s="64" t="s">
        <v>255</v>
      </c>
      <c r="B51" s="64" t="s">
        <v>254</v>
      </c>
      <c r="C51" s="65"/>
      <c r="D51" s="66"/>
      <c r="E51" s="67"/>
      <c r="F51" s="68"/>
      <c r="G51" s="65"/>
      <c r="H51" s="69"/>
      <c r="I51" s="70"/>
      <c r="J51" s="70"/>
      <c r="K51" s="34" t="s">
        <v>65</v>
      </c>
      <c r="L51" s="77">
        <v>76</v>
      </c>
      <c r="M51" s="77"/>
      <c r="N51" s="72"/>
      <c r="O51" s="79" t="s">
        <v>321</v>
      </c>
      <c r="P51" s="81">
        <v>43676.746875</v>
      </c>
      <c r="Q51" s="79" t="s">
        <v>365</v>
      </c>
      <c r="R51" s="79"/>
      <c r="S51" s="79"/>
      <c r="T51" s="79"/>
      <c r="U51" s="79"/>
      <c r="V51" s="83" t="s">
        <v>582</v>
      </c>
      <c r="W51" s="81">
        <v>43676.746875</v>
      </c>
      <c r="X51" s="83" t="s">
        <v>668</v>
      </c>
      <c r="Y51" s="79"/>
      <c r="Z51" s="79"/>
      <c r="AA51" s="85" t="s">
        <v>790</v>
      </c>
      <c r="AB51" s="79"/>
      <c r="AC51" s="79" t="b">
        <v>0</v>
      </c>
      <c r="AD51" s="79">
        <v>0</v>
      </c>
      <c r="AE51" s="85" t="s">
        <v>866</v>
      </c>
      <c r="AF51" s="79" t="b">
        <v>0</v>
      </c>
      <c r="AG51" s="79" t="s">
        <v>871</v>
      </c>
      <c r="AH51" s="79"/>
      <c r="AI51" s="85" t="s">
        <v>866</v>
      </c>
      <c r="AJ51" s="79" t="b">
        <v>0</v>
      </c>
      <c r="AK51" s="79">
        <v>1</v>
      </c>
      <c r="AL51" s="85" t="s">
        <v>789</v>
      </c>
      <c r="AM51" s="79" t="s">
        <v>879</v>
      </c>
      <c r="AN51" s="79" t="b">
        <v>0</v>
      </c>
      <c r="AO51" s="85" t="s">
        <v>789</v>
      </c>
      <c r="AP51" s="79" t="s">
        <v>176</v>
      </c>
      <c r="AQ51" s="79">
        <v>0</v>
      </c>
      <c r="AR51" s="79">
        <v>0</v>
      </c>
      <c r="AS51" s="79"/>
      <c r="AT51" s="79"/>
      <c r="AU51" s="79"/>
      <c r="AV51" s="79"/>
      <c r="AW51" s="79"/>
      <c r="AX51" s="79"/>
      <c r="AY51" s="79"/>
      <c r="AZ51" s="79"/>
      <c r="BA51">
        <v>1</v>
      </c>
      <c r="BB51" s="78" t="str">
        <f>REPLACE(INDEX(GroupVertices[Group],MATCH(Edges25[[#This Row],[Vertex 1]],GroupVertices[Vertex],0)),1,1,"")</f>
        <v>6</v>
      </c>
      <c r="BC51" s="78" t="str">
        <f>REPLACE(INDEX(GroupVertices[Group],MATCH(Edges25[[#This Row],[Vertex 2]],GroupVertices[Vertex],0)),1,1,"")</f>
        <v>6</v>
      </c>
      <c r="BD51" s="48"/>
      <c r="BE51" s="49"/>
      <c r="BF51" s="48"/>
      <c r="BG51" s="49"/>
      <c r="BH51" s="48"/>
      <c r="BI51" s="49"/>
      <c r="BJ51" s="48"/>
      <c r="BK51" s="49"/>
      <c r="BL51" s="48"/>
    </row>
    <row r="52" spans="1:64" ht="15">
      <c r="A52" s="64" t="s">
        <v>256</v>
      </c>
      <c r="B52" s="64" t="s">
        <v>314</v>
      </c>
      <c r="C52" s="65"/>
      <c r="D52" s="66"/>
      <c r="E52" s="67"/>
      <c r="F52" s="68"/>
      <c r="G52" s="65"/>
      <c r="H52" s="69"/>
      <c r="I52" s="70"/>
      <c r="J52" s="70"/>
      <c r="K52" s="34" t="s">
        <v>65</v>
      </c>
      <c r="L52" s="77">
        <v>78</v>
      </c>
      <c r="M52" s="77"/>
      <c r="N52" s="72"/>
      <c r="O52" s="79" t="s">
        <v>321</v>
      </c>
      <c r="P52" s="81">
        <v>43676.949270833335</v>
      </c>
      <c r="Q52" s="79" t="s">
        <v>366</v>
      </c>
      <c r="R52" s="79"/>
      <c r="S52" s="79"/>
      <c r="T52" s="79" t="s">
        <v>491</v>
      </c>
      <c r="U52" s="79"/>
      <c r="V52" s="83" t="s">
        <v>583</v>
      </c>
      <c r="W52" s="81">
        <v>43676.949270833335</v>
      </c>
      <c r="X52" s="83" t="s">
        <v>669</v>
      </c>
      <c r="Y52" s="79"/>
      <c r="Z52" s="79"/>
      <c r="AA52" s="85" t="s">
        <v>791</v>
      </c>
      <c r="AB52" s="79"/>
      <c r="AC52" s="79" t="b">
        <v>0</v>
      </c>
      <c r="AD52" s="79">
        <v>1</v>
      </c>
      <c r="AE52" s="85" t="s">
        <v>866</v>
      </c>
      <c r="AF52" s="79" t="b">
        <v>0</v>
      </c>
      <c r="AG52" s="79" t="s">
        <v>871</v>
      </c>
      <c r="AH52" s="79"/>
      <c r="AI52" s="85" t="s">
        <v>866</v>
      </c>
      <c r="AJ52" s="79" t="b">
        <v>0</v>
      </c>
      <c r="AK52" s="79">
        <v>0</v>
      </c>
      <c r="AL52" s="85" t="s">
        <v>866</v>
      </c>
      <c r="AM52" s="79" t="s">
        <v>878</v>
      </c>
      <c r="AN52" s="79" t="b">
        <v>0</v>
      </c>
      <c r="AO52" s="85" t="s">
        <v>791</v>
      </c>
      <c r="AP52" s="79" t="s">
        <v>176</v>
      </c>
      <c r="AQ52" s="79">
        <v>0</v>
      </c>
      <c r="AR52" s="79">
        <v>0</v>
      </c>
      <c r="AS52" s="79"/>
      <c r="AT52" s="79"/>
      <c r="AU52" s="79"/>
      <c r="AV52" s="79"/>
      <c r="AW52" s="79"/>
      <c r="AX52" s="79"/>
      <c r="AY52" s="79"/>
      <c r="AZ52" s="79"/>
      <c r="BA52">
        <v>1</v>
      </c>
      <c r="BB52" s="78" t="str">
        <f>REPLACE(INDEX(GroupVertices[Group],MATCH(Edges25[[#This Row],[Vertex 1]],GroupVertices[Vertex],0)),1,1,"")</f>
        <v>8</v>
      </c>
      <c r="BC52" s="78" t="str">
        <f>REPLACE(INDEX(GroupVertices[Group],MATCH(Edges25[[#This Row],[Vertex 2]],GroupVertices[Vertex],0)),1,1,"")</f>
        <v>8</v>
      </c>
      <c r="BD52" s="48"/>
      <c r="BE52" s="49"/>
      <c r="BF52" s="48"/>
      <c r="BG52" s="49"/>
      <c r="BH52" s="48"/>
      <c r="BI52" s="49"/>
      <c r="BJ52" s="48"/>
      <c r="BK52" s="49"/>
      <c r="BL52" s="48"/>
    </row>
    <row r="53" spans="1:64" ht="15">
      <c r="A53" s="64" t="s">
        <v>257</v>
      </c>
      <c r="B53" s="64" t="s">
        <v>282</v>
      </c>
      <c r="C53" s="65"/>
      <c r="D53" s="66"/>
      <c r="E53" s="67"/>
      <c r="F53" s="68"/>
      <c r="G53" s="65"/>
      <c r="H53" s="69"/>
      <c r="I53" s="70"/>
      <c r="J53" s="70"/>
      <c r="K53" s="34" t="s">
        <v>65</v>
      </c>
      <c r="L53" s="77">
        <v>81</v>
      </c>
      <c r="M53" s="77"/>
      <c r="N53" s="72"/>
      <c r="O53" s="79" t="s">
        <v>321</v>
      </c>
      <c r="P53" s="81">
        <v>43677.54956018519</v>
      </c>
      <c r="Q53" s="79" t="s">
        <v>367</v>
      </c>
      <c r="R53" s="79"/>
      <c r="S53" s="79"/>
      <c r="T53" s="79" t="s">
        <v>517</v>
      </c>
      <c r="U53" s="79"/>
      <c r="V53" s="83" t="s">
        <v>584</v>
      </c>
      <c r="W53" s="81">
        <v>43677.54956018519</v>
      </c>
      <c r="X53" s="83" t="s">
        <v>670</v>
      </c>
      <c r="Y53" s="79"/>
      <c r="Z53" s="79"/>
      <c r="AA53" s="85" t="s">
        <v>792</v>
      </c>
      <c r="AB53" s="79"/>
      <c r="AC53" s="79" t="b">
        <v>0</v>
      </c>
      <c r="AD53" s="79">
        <v>0</v>
      </c>
      <c r="AE53" s="85" t="s">
        <v>866</v>
      </c>
      <c r="AF53" s="79" t="b">
        <v>0</v>
      </c>
      <c r="AG53" s="79" t="s">
        <v>871</v>
      </c>
      <c r="AH53" s="79"/>
      <c r="AI53" s="85" t="s">
        <v>866</v>
      </c>
      <c r="AJ53" s="79" t="b">
        <v>0</v>
      </c>
      <c r="AK53" s="79">
        <v>6</v>
      </c>
      <c r="AL53" s="85" t="s">
        <v>843</v>
      </c>
      <c r="AM53" s="79" t="s">
        <v>879</v>
      </c>
      <c r="AN53" s="79" t="b">
        <v>0</v>
      </c>
      <c r="AO53" s="85" t="s">
        <v>843</v>
      </c>
      <c r="AP53" s="79" t="s">
        <v>176</v>
      </c>
      <c r="AQ53" s="79">
        <v>0</v>
      </c>
      <c r="AR53" s="79">
        <v>0</v>
      </c>
      <c r="AS53" s="79"/>
      <c r="AT53" s="79"/>
      <c r="AU53" s="79"/>
      <c r="AV53" s="79"/>
      <c r="AW53" s="79"/>
      <c r="AX53" s="79"/>
      <c r="AY53" s="79"/>
      <c r="AZ53" s="79"/>
      <c r="BA53">
        <v>1</v>
      </c>
      <c r="BB53" s="78" t="str">
        <f>REPLACE(INDEX(GroupVertices[Group],MATCH(Edges25[[#This Row],[Vertex 1]],GroupVertices[Vertex],0)),1,1,"")</f>
        <v>5</v>
      </c>
      <c r="BC53" s="78" t="str">
        <f>REPLACE(INDEX(GroupVertices[Group],MATCH(Edges25[[#This Row],[Vertex 2]],GroupVertices[Vertex],0)),1,1,"")</f>
        <v>5</v>
      </c>
      <c r="BD53" s="48">
        <v>1</v>
      </c>
      <c r="BE53" s="49">
        <v>4.166666666666667</v>
      </c>
      <c r="BF53" s="48">
        <v>0</v>
      </c>
      <c r="BG53" s="49">
        <v>0</v>
      </c>
      <c r="BH53" s="48">
        <v>0</v>
      </c>
      <c r="BI53" s="49">
        <v>0</v>
      </c>
      <c r="BJ53" s="48">
        <v>23</v>
      </c>
      <c r="BK53" s="49">
        <v>95.83333333333333</v>
      </c>
      <c r="BL53" s="48">
        <v>24</v>
      </c>
    </row>
    <row r="54" spans="1:64" ht="15">
      <c r="A54" s="64" t="s">
        <v>258</v>
      </c>
      <c r="B54" s="64" t="s">
        <v>260</v>
      </c>
      <c r="C54" s="65"/>
      <c r="D54" s="66"/>
      <c r="E54" s="67"/>
      <c r="F54" s="68"/>
      <c r="G54" s="65"/>
      <c r="H54" s="69"/>
      <c r="I54" s="70"/>
      <c r="J54" s="70"/>
      <c r="K54" s="34" t="s">
        <v>65</v>
      </c>
      <c r="L54" s="77">
        <v>82</v>
      </c>
      <c r="M54" s="77"/>
      <c r="N54" s="72"/>
      <c r="O54" s="79" t="s">
        <v>321</v>
      </c>
      <c r="P54" s="81">
        <v>43677.567511574074</v>
      </c>
      <c r="Q54" s="79" t="s">
        <v>368</v>
      </c>
      <c r="R54" s="79"/>
      <c r="S54" s="79"/>
      <c r="T54" s="79"/>
      <c r="U54" s="79"/>
      <c r="V54" s="83" t="s">
        <v>585</v>
      </c>
      <c r="W54" s="81">
        <v>43677.567511574074</v>
      </c>
      <c r="X54" s="83" t="s">
        <v>671</v>
      </c>
      <c r="Y54" s="79"/>
      <c r="Z54" s="79"/>
      <c r="AA54" s="85" t="s">
        <v>793</v>
      </c>
      <c r="AB54" s="79"/>
      <c r="AC54" s="79" t="b">
        <v>0</v>
      </c>
      <c r="AD54" s="79">
        <v>0</v>
      </c>
      <c r="AE54" s="85" t="s">
        <v>866</v>
      </c>
      <c r="AF54" s="79" t="b">
        <v>0</v>
      </c>
      <c r="AG54" s="79" t="s">
        <v>871</v>
      </c>
      <c r="AH54" s="79"/>
      <c r="AI54" s="85" t="s">
        <v>866</v>
      </c>
      <c r="AJ54" s="79" t="b">
        <v>0</v>
      </c>
      <c r="AK54" s="79">
        <v>1</v>
      </c>
      <c r="AL54" s="85" t="s">
        <v>795</v>
      </c>
      <c r="AM54" s="79" t="s">
        <v>891</v>
      </c>
      <c r="AN54" s="79" t="b">
        <v>0</v>
      </c>
      <c r="AO54" s="85" t="s">
        <v>795</v>
      </c>
      <c r="AP54" s="79" t="s">
        <v>176</v>
      </c>
      <c r="AQ54" s="79">
        <v>0</v>
      </c>
      <c r="AR54" s="79">
        <v>0</v>
      </c>
      <c r="AS54" s="79"/>
      <c r="AT54" s="79"/>
      <c r="AU54" s="79"/>
      <c r="AV54" s="79"/>
      <c r="AW54" s="79"/>
      <c r="AX54" s="79"/>
      <c r="AY54" s="79"/>
      <c r="AZ54" s="79"/>
      <c r="BA54">
        <v>1</v>
      </c>
      <c r="BB54" s="78" t="str">
        <f>REPLACE(INDEX(GroupVertices[Group],MATCH(Edges25[[#This Row],[Vertex 1]],GroupVertices[Vertex],0)),1,1,"")</f>
        <v>16</v>
      </c>
      <c r="BC54" s="78" t="str">
        <f>REPLACE(INDEX(GroupVertices[Group],MATCH(Edges25[[#This Row],[Vertex 2]],GroupVertices[Vertex],0)),1,1,"")</f>
        <v>16</v>
      </c>
      <c r="BD54" s="48">
        <v>0</v>
      </c>
      <c r="BE54" s="49">
        <v>0</v>
      </c>
      <c r="BF54" s="48">
        <v>0</v>
      </c>
      <c r="BG54" s="49">
        <v>0</v>
      </c>
      <c r="BH54" s="48">
        <v>0</v>
      </c>
      <c r="BI54" s="49">
        <v>0</v>
      </c>
      <c r="BJ54" s="48">
        <v>22</v>
      </c>
      <c r="BK54" s="49">
        <v>100</v>
      </c>
      <c r="BL54" s="48">
        <v>22</v>
      </c>
    </row>
    <row r="55" spans="1:64" ht="15">
      <c r="A55" s="64" t="s">
        <v>259</v>
      </c>
      <c r="B55" s="64" t="s">
        <v>282</v>
      </c>
      <c r="C55" s="65"/>
      <c r="D55" s="66"/>
      <c r="E55" s="67"/>
      <c r="F55" s="68"/>
      <c r="G55" s="65"/>
      <c r="H55" s="69"/>
      <c r="I55" s="70"/>
      <c r="J55" s="70"/>
      <c r="K55" s="34" t="s">
        <v>65</v>
      </c>
      <c r="L55" s="77">
        <v>83</v>
      </c>
      <c r="M55" s="77"/>
      <c r="N55" s="72"/>
      <c r="O55" s="79" t="s">
        <v>321</v>
      </c>
      <c r="P55" s="81">
        <v>43677.714155092595</v>
      </c>
      <c r="Q55" s="79" t="s">
        <v>367</v>
      </c>
      <c r="R55" s="79"/>
      <c r="S55" s="79"/>
      <c r="T55" s="79" t="s">
        <v>517</v>
      </c>
      <c r="U55" s="79"/>
      <c r="V55" s="83" t="s">
        <v>586</v>
      </c>
      <c r="W55" s="81">
        <v>43677.714155092595</v>
      </c>
      <c r="X55" s="83" t="s">
        <v>672</v>
      </c>
      <c r="Y55" s="79"/>
      <c r="Z55" s="79"/>
      <c r="AA55" s="85" t="s">
        <v>794</v>
      </c>
      <c r="AB55" s="79"/>
      <c r="AC55" s="79" t="b">
        <v>0</v>
      </c>
      <c r="AD55" s="79">
        <v>0</v>
      </c>
      <c r="AE55" s="85" t="s">
        <v>866</v>
      </c>
      <c r="AF55" s="79" t="b">
        <v>0</v>
      </c>
      <c r="AG55" s="79" t="s">
        <v>871</v>
      </c>
      <c r="AH55" s="79"/>
      <c r="AI55" s="85" t="s">
        <v>866</v>
      </c>
      <c r="AJ55" s="79" t="b">
        <v>0</v>
      </c>
      <c r="AK55" s="79">
        <v>6</v>
      </c>
      <c r="AL55" s="85" t="s">
        <v>843</v>
      </c>
      <c r="AM55" s="79" t="s">
        <v>879</v>
      </c>
      <c r="AN55" s="79" t="b">
        <v>0</v>
      </c>
      <c r="AO55" s="85" t="s">
        <v>843</v>
      </c>
      <c r="AP55" s="79" t="s">
        <v>176</v>
      </c>
      <c r="AQ55" s="79">
        <v>0</v>
      </c>
      <c r="AR55" s="79">
        <v>0</v>
      </c>
      <c r="AS55" s="79"/>
      <c r="AT55" s="79"/>
      <c r="AU55" s="79"/>
      <c r="AV55" s="79"/>
      <c r="AW55" s="79"/>
      <c r="AX55" s="79"/>
      <c r="AY55" s="79"/>
      <c r="AZ55" s="79"/>
      <c r="BA55">
        <v>1</v>
      </c>
      <c r="BB55" s="78" t="str">
        <f>REPLACE(INDEX(GroupVertices[Group],MATCH(Edges25[[#This Row],[Vertex 1]],GroupVertices[Vertex],0)),1,1,"")</f>
        <v>5</v>
      </c>
      <c r="BC55" s="78" t="str">
        <f>REPLACE(INDEX(GroupVertices[Group],MATCH(Edges25[[#This Row],[Vertex 2]],GroupVertices[Vertex],0)),1,1,"")</f>
        <v>5</v>
      </c>
      <c r="BD55" s="48">
        <v>1</v>
      </c>
      <c r="BE55" s="49">
        <v>4.166666666666667</v>
      </c>
      <c r="BF55" s="48">
        <v>0</v>
      </c>
      <c r="BG55" s="49">
        <v>0</v>
      </c>
      <c r="BH55" s="48">
        <v>0</v>
      </c>
      <c r="BI55" s="49">
        <v>0</v>
      </c>
      <c r="BJ55" s="48">
        <v>23</v>
      </c>
      <c r="BK55" s="49">
        <v>95.83333333333333</v>
      </c>
      <c r="BL55" s="48">
        <v>24</v>
      </c>
    </row>
    <row r="56" spans="1:64" ht="15">
      <c r="A56" s="64" t="s">
        <v>260</v>
      </c>
      <c r="B56" s="64" t="s">
        <v>260</v>
      </c>
      <c r="C56" s="65"/>
      <c r="D56" s="66"/>
      <c r="E56" s="67"/>
      <c r="F56" s="68"/>
      <c r="G56" s="65"/>
      <c r="H56" s="69"/>
      <c r="I56" s="70"/>
      <c r="J56" s="70"/>
      <c r="K56" s="34" t="s">
        <v>65</v>
      </c>
      <c r="L56" s="77">
        <v>84</v>
      </c>
      <c r="M56" s="77"/>
      <c r="N56" s="72"/>
      <c r="O56" s="79" t="s">
        <v>176</v>
      </c>
      <c r="P56" s="81">
        <v>43677.56688657407</v>
      </c>
      <c r="Q56" s="79" t="s">
        <v>369</v>
      </c>
      <c r="R56" s="83" t="s">
        <v>438</v>
      </c>
      <c r="S56" s="79" t="s">
        <v>480</v>
      </c>
      <c r="T56" s="79" t="s">
        <v>518</v>
      </c>
      <c r="U56" s="83" t="s">
        <v>536</v>
      </c>
      <c r="V56" s="83" t="s">
        <v>536</v>
      </c>
      <c r="W56" s="81">
        <v>43677.56688657407</v>
      </c>
      <c r="X56" s="83" t="s">
        <v>673</v>
      </c>
      <c r="Y56" s="79"/>
      <c r="Z56" s="79"/>
      <c r="AA56" s="85" t="s">
        <v>795</v>
      </c>
      <c r="AB56" s="79"/>
      <c r="AC56" s="79" t="b">
        <v>0</v>
      </c>
      <c r="AD56" s="79">
        <v>0</v>
      </c>
      <c r="AE56" s="85" t="s">
        <v>866</v>
      </c>
      <c r="AF56" s="79" t="b">
        <v>0</v>
      </c>
      <c r="AG56" s="79" t="s">
        <v>871</v>
      </c>
      <c r="AH56" s="79"/>
      <c r="AI56" s="85" t="s">
        <v>866</v>
      </c>
      <c r="AJ56" s="79" t="b">
        <v>0</v>
      </c>
      <c r="AK56" s="79">
        <v>1</v>
      </c>
      <c r="AL56" s="85" t="s">
        <v>866</v>
      </c>
      <c r="AM56" s="79" t="s">
        <v>889</v>
      </c>
      <c r="AN56" s="79" t="b">
        <v>0</v>
      </c>
      <c r="AO56" s="85" t="s">
        <v>795</v>
      </c>
      <c r="AP56" s="79" t="s">
        <v>176</v>
      </c>
      <c r="AQ56" s="79">
        <v>0</v>
      </c>
      <c r="AR56" s="79">
        <v>0</v>
      </c>
      <c r="AS56" s="79"/>
      <c r="AT56" s="79"/>
      <c r="AU56" s="79"/>
      <c r="AV56" s="79"/>
      <c r="AW56" s="79"/>
      <c r="AX56" s="79"/>
      <c r="AY56" s="79"/>
      <c r="AZ56" s="79"/>
      <c r="BA56">
        <v>2</v>
      </c>
      <c r="BB56" s="78" t="str">
        <f>REPLACE(INDEX(GroupVertices[Group],MATCH(Edges25[[#This Row],[Vertex 1]],GroupVertices[Vertex],0)),1,1,"")</f>
        <v>16</v>
      </c>
      <c r="BC56" s="78" t="str">
        <f>REPLACE(INDEX(GroupVertices[Group],MATCH(Edges25[[#This Row],[Vertex 2]],GroupVertices[Vertex],0)),1,1,"")</f>
        <v>16</v>
      </c>
      <c r="BD56" s="48">
        <v>0</v>
      </c>
      <c r="BE56" s="49">
        <v>0</v>
      </c>
      <c r="BF56" s="48">
        <v>0</v>
      </c>
      <c r="BG56" s="49">
        <v>0</v>
      </c>
      <c r="BH56" s="48">
        <v>0</v>
      </c>
      <c r="BI56" s="49">
        <v>0</v>
      </c>
      <c r="BJ56" s="48">
        <v>30</v>
      </c>
      <c r="BK56" s="49">
        <v>100</v>
      </c>
      <c r="BL56" s="48">
        <v>30</v>
      </c>
    </row>
    <row r="57" spans="1:64" ht="15">
      <c r="A57" s="64" t="s">
        <v>260</v>
      </c>
      <c r="B57" s="64" t="s">
        <v>260</v>
      </c>
      <c r="C57" s="65"/>
      <c r="D57" s="66"/>
      <c r="E57" s="67"/>
      <c r="F57" s="68"/>
      <c r="G57" s="65"/>
      <c r="H57" s="69"/>
      <c r="I57" s="70"/>
      <c r="J57" s="70"/>
      <c r="K57" s="34" t="s">
        <v>65</v>
      </c>
      <c r="L57" s="77">
        <v>85</v>
      </c>
      <c r="M57" s="77"/>
      <c r="N57" s="72"/>
      <c r="O57" s="79" t="s">
        <v>176</v>
      </c>
      <c r="P57" s="81">
        <v>43677.73268518518</v>
      </c>
      <c r="Q57" s="79" t="s">
        <v>370</v>
      </c>
      <c r="R57" s="83" t="s">
        <v>439</v>
      </c>
      <c r="S57" s="79" t="s">
        <v>467</v>
      </c>
      <c r="T57" s="79"/>
      <c r="U57" s="79"/>
      <c r="V57" s="83" t="s">
        <v>587</v>
      </c>
      <c r="W57" s="81">
        <v>43677.73268518518</v>
      </c>
      <c r="X57" s="83" t="s">
        <v>674</v>
      </c>
      <c r="Y57" s="79"/>
      <c r="Z57" s="79"/>
      <c r="AA57" s="85" t="s">
        <v>796</v>
      </c>
      <c r="AB57" s="79"/>
      <c r="AC57" s="79" t="b">
        <v>0</v>
      </c>
      <c r="AD57" s="79">
        <v>0</v>
      </c>
      <c r="AE57" s="85" t="s">
        <v>866</v>
      </c>
      <c r="AF57" s="79" t="b">
        <v>0</v>
      </c>
      <c r="AG57" s="79" t="s">
        <v>871</v>
      </c>
      <c r="AH57" s="79"/>
      <c r="AI57" s="85" t="s">
        <v>866</v>
      </c>
      <c r="AJ57" s="79" t="b">
        <v>0</v>
      </c>
      <c r="AK57" s="79">
        <v>0</v>
      </c>
      <c r="AL57" s="85" t="s">
        <v>866</v>
      </c>
      <c r="AM57" s="79" t="s">
        <v>889</v>
      </c>
      <c r="AN57" s="79" t="b">
        <v>1</v>
      </c>
      <c r="AO57" s="85" t="s">
        <v>796</v>
      </c>
      <c r="AP57" s="79" t="s">
        <v>176</v>
      </c>
      <c r="AQ57" s="79">
        <v>0</v>
      </c>
      <c r="AR57" s="79">
        <v>0</v>
      </c>
      <c r="AS57" s="79"/>
      <c r="AT57" s="79"/>
      <c r="AU57" s="79"/>
      <c r="AV57" s="79"/>
      <c r="AW57" s="79"/>
      <c r="AX57" s="79"/>
      <c r="AY57" s="79"/>
      <c r="AZ57" s="79"/>
      <c r="BA57">
        <v>2</v>
      </c>
      <c r="BB57" s="78" t="str">
        <f>REPLACE(INDEX(GroupVertices[Group],MATCH(Edges25[[#This Row],[Vertex 1]],GroupVertices[Vertex],0)),1,1,"")</f>
        <v>16</v>
      </c>
      <c r="BC57" s="78" t="str">
        <f>REPLACE(INDEX(GroupVertices[Group],MATCH(Edges25[[#This Row],[Vertex 2]],GroupVertices[Vertex],0)),1,1,"")</f>
        <v>16</v>
      </c>
      <c r="BD57" s="48">
        <v>0</v>
      </c>
      <c r="BE57" s="49">
        <v>0</v>
      </c>
      <c r="BF57" s="48">
        <v>0</v>
      </c>
      <c r="BG57" s="49">
        <v>0</v>
      </c>
      <c r="BH57" s="48">
        <v>0</v>
      </c>
      <c r="BI57" s="49">
        <v>0</v>
      </c>
      <c r="BJ57" s="48">
        <v>19</v>
      </c>
      <c r="BK57" s="49">
        <v>100</v>
      </c>
      <c r="BL57" s="48">
        <v>19</v>
      </c>
    </row>
    <row r="58" spans="1:64" ht="15">
      <c r="A58" s="64" t="s">
        <v>261</v>
      </c>
      <c r="B58" s="64" t="s">
        <v>282</v>
      </c>
      <c r="C58" s="65"/>
      <c r="D58" s="66"/>
      <c r="E58" s="67"/>
      <c r="F58" s="68"/>
      <c r="G58" s="65"/>
      <c r="H58" s="69"/>
      <c r="I58" s="70"/>
      <c r="J58" s="70"/>
      <c r="K58" s="34" t="s">
        <v>65</v>
      </c>
      <c r="L58" s="77">
        <v>86</v>
      </c>
      <c r="M58" s="77"/>
      <c r="N58" s="72"/>
      <c r="O58" s="79" t="s">
        <v>321</v>
      </c>
      <c r="P58" s="81">
        <v>43677.743738425925</v>
      </c>
      <c r="Q58" s="79" t="s">
        <v>367</v>
      </c>
      <c r="R58" s="79"/>
      <c r="S58" s="79"/>
      <c r="T58" s="79" t="s">
        <v>517</v>
      </c>
      <c r="U58" s="79"/>
      <c r="V58" s="83" t="s">
        <v>588</v>
      </c>
      <c r="W58" s="81">
        <v>43677.743738425925</v>
      </c>
      <c r="X58" s="83" t="s">
        <v>675</v>
      </c>
      <c r="Y58" s="79"/>
      <c r="Z58" s="79"/>
      <c r="AA58" s="85" t="s">
        <v>797</v>
      </c>
      <c r="AB58" s="79"/>
      <c r="AC58" s="79" t="b">
        <v>0</v>
      </c>
      <c r="AD58" s="79">
        <v>0</v>
      </c>
      <c r="AE58" s="85" t="s">
        <v>866</v>
      </c>
      <c r="AF58" s="79" t="b">
        <v>0</v>
      </c>
      <c r="AG58" s="79" t="s">
        <v>871</v>
      </c>
      <c r="AH58" s="79"/>
      <c r="AI58" s="85" t="s">
        <v>866</v>
      </c>
      <c r="AJ58" s="79" t="b">
        <v>0</v>
      </c>
      <c r="AK58" s="79">
        <v>6</v>
      </c>
      <c r="AL58" s="85" t="s">
        <v>843</v>
      </c>
      <c r="AM58" s="79" t="s">
        <v>878</v>
      </c>
      <c r="AN58" s="79" t="b">
        <v>0</v>
      </c>
      <c r="AO58" s="85" t="s">
        <v>843</v>
      </c>
      <c r="AP58" s="79" t="s">
        <v>176</v>
      </c>
      <c r="AQ58" s="79">
        <v>0</v>
      </c>
      <c r="AR58" s="79">
        <v>0</v>
      </c>
      <c r="AS58" s="79"/>
      <c r="AT58" s="79"/>
      <c r="AU58" s="79"/>
      <c r="AV58" s="79"/>
      <c r="AW58" s="79"/>
      <c r="AX58" s="79"/>
      <c r="AY58" s="79"/>
      <c r="AZ58" s="79"/>
      <c r="BA58">
        <v>1</v>
      </c>
      <c r="BB58" s="78" t="str">
        <f>REPLACE(INDEX(GroupVertices[Group],MATCH(Edges25[[#This Row],[Vertex 1]],GroupVertices[Vertex],0)),1,1,"")</f>
        <v>5</v>
      </c>
      <c r="BC58" s="78" t="str">
        <f>REPLACE(INDEX(GroupVertices[Group],MATCH(Edges25[[#This Row],[Vertex 2]],GroupVertices[Vertex],0)),1,1,"")</f>
        <v>5</v>
      </c>
      <c r="BD58" s="48">
        <v>1</v>
      </c>
      <c r="BE58" s="49">
        <v>4.166666666666667</v>
      </c>
      <c r="BF58" s="48">
        <v>0</v>
      </c>
      <c r="BG58" s="49">
        <v>0</v>
      </c>
      <c r="BH58" s="48">
        <v>0</v>
      </c>
      <c r="BI58" s="49">
        <v>0</v>
      </c>
      <c r="BJ58" s="48">
        <v>23</v>
      </c>
      <c r="BK58" s="49">
        <v>95.83333333333333</v>
      </c>
      <c r="BL58" s="48">
        <v>24</v>
      </c>
    </row>
    <row r="59" spans="1:64" ht="15">
      <c r="A59" s="64" t="s">
        <v>262</v>
      </c>
      <c r="B59" s="64" t="s">
        <v>282</v>
      </c>
      <c r="C59" s="65"/>
      <c r="D59" s="66"/>
      <c r="E59" s="67"/>
      <c r="F59" s="68"/>
      <c r="G59" s="65"/>
      <c r="H59" s="69"/>
      <c r="I59" s="70"/>
      <c r="J59" s="70"/>
      <c r="K59" s="34" t="s">
        <v>65</v>
      </c>
      <c r="L59" s="77">
        <v>87</v>
      </c>
      <c r="M59" s="77"/>
      <c r="N59" s="72"/>
      <c r="O59" s="79" t="s">
        <v>321</v>
      </c>
      <c r="P59" s="81">
        <v>43677.74820601852</v>
      </c>
      <c r="Q59" s="79" t="s">
        <v>367</v>
      </c>
      <c r="R59" s="79"/>
      <c r="S59" s="79"/>
      <c r="T59" s="79" t="s">
        <v>517</v>
      </c>
      <c r="U59" s="79"/>
      <c r="V59" s="83" t="s">
        <v>589</v>
      </c>
      <c r="W59" s="81">
        <v>43677.74820601852</v>
      </c>
      <c r="X59" s="83" t="s">
        <v>676</v>
      </c>
      <c r="Y59" s="79"/>
      <c r="Z59" s="79"/>
      <c r="AA59" s="85" t="s">
        <v>798</v>
      </c>
      <c r="AB59" s="79"/>
      <c r="AC59" s="79" t="b">
        <v>0</v>
      </c>
      <c r="AD59" s="79">
        <v>0</v>
      </c>
      <c r="AE59" s="85" t="s">
        <v>866</v>
      </c>
      <c r="AF59" s="79" t="b">
        <v>0</v>
      </c>
      <c r="AG59" s="79" t="s">
        <v>871</v>
      </c>
      <c r="AH59" s="79"/>
      <c r="AI59" s="85" t="s">
        <v>866</v>
      </c>
      <c r="AJ59" s="79" t="b">
        <v>0</v>
      </c>
      <c r="AK59" s="79">
        <v>6</v>
      </c>
      <c r="AL59" s="85" t="s">
        <v>843</v>
      </c>
      <c r="AM59" s="79" t="s">
        <v>879</v>
      </c>
      <c r="AN59" s="79" t="b">
        <v>0</v>
      </c>
      <c r="AO59" s="85" t="s">
        <v>843</v>
      </c>
      <c r="AP59" s="79" t="s">
        <v>176</v>
      </c>
      <c r="AQ59" s="79">
        <v>0</v>
      </c>
      <c r="AR59" s="79">
        <v>0</v>
      </c>
      <c r="AS59" s="79"/>
      <c r="AT59" s="79"/>
      <c r="AU59" s="79"/>
      <c r="AV59" s="79"/>
      <c r="AW59" s="79"/>
      <c r="AX59" s="79"/>
      <c r="AY59" s="79"/>
      <c r="AZ59" s="79"/>
      <c r="BA59">
        <v>1</v>
      </c>
      <c r="BB59" s="78" t="str">
        <f>REPLACE(INDEX(GroupVertices[Group],MATCH(Edges25[[#This Row],[Vertex 1]],GroupVertices[Vertex],0)),1,1,"")</f>
        <v>5</v>
      </c>
      <c r="BC59" s="78" t="str">
        <f>REPLACE(INDEX(GroupVertices[Group],MATCH(Edges25[[#This Row],[Vertex 2]],GroupVertices[Vertex],0)),1,1,"")</f>
        <v>5</v>
      </c>
      <c r="BD59" s="48">
        <v>1</v>
      </c>
      <c r="BE59" s="49">
        <v>4.166666666666667</v>
      </c>
      <c r="BF59" s="48">
        <v>0</v>
      </c>
      <c r="BG59" s="49">
        <v>0</v>
      </c>
      <c r="BH59" s="48">
        <v>0</v>
      </c>
      <c r="BI59" s="49">
        <v>0</v>
      </c>
      <c r="BJ59" s="48">
        <v>23</v>
      </c>
      <c r="BK59" s="49">
        <v>95.83333333333333</v>
      </c>
      <c r="BL59" s="48">
        <v>24</v>
      </c>
    </row>
    <row r="60" spans="1:64" ht="15">
      <c r="A60" s="64" t="s">
        <v>263</v>
      </c>
      <c r="B60" s="64" t="s">
        <v>317</v>
      </c>
      <c r="C60" s="65"/>
      <c r="D60" s="66"/>
      <c r="E60" s="67"/>
      <c r="F60" s="68"/>
      <c r="G60" s="65"/>
      <c r="H60" s="69"/>
      <c r="I60" s="70"/>
      <c r="J60" s="70"/>
      <c r="K60" s="34" t="s">
        <v>65</v>
      </c>
      <c r="L60" s="77">
        <v>88</v>
      </c>
      <c r="M60" s="77"/>
      <c r="N60" s="72"/>
      <c r="O60" s="79" t="s">
        <v>321</v>
      </c>
      <c r="P60" s="81">
        <v>43677.883125</v>
      </c>
      <c r="Q60" s="79" t="s">
        <v>371</v>
      </c>
      <c r="R60" s="83" t="s">
        <v>440</v>
      </c>
      <c r="S60" s="79" t="s">
        <v>481</v>
      </c>
      <c r="T60" s="79" t="s">
        <v>491</v>
      </c>
      <c r="U60" s="83" t="s">
        <v>537</v>
      </c>
      <c r="V60" s="83" t="s">
        <v>537</v>
      </c>
      <c r="W60" s="81">
        <v>43677.883125</v>
      </c>
      <c r="X60" s="83" t="s">
        <v>677</v>
      </c>
      <c r="Y60" s="79"/>
      <c r="Z60" s="79"/>
      <c r="AA60" s="85" t="s">
        <v>799</v>
      </c>
      <c r="AB60" s="79"/>
      <c r="AC60" s="79" t="b">
        <v>0</v>
      </c>
      <c r="AD60" s="79">
        <v>0</v>
      </c>
      <c r="AE60" s="85" t="s">
        <v>866</v>
      </c>
      <c r="AF60" s="79" t="b">
        <v>0</v>
      </c>
      <c r="AG60" s="79" t="s">
        <v>871</v>
      </c>
      <c r="AH60" s="79"/>
      <c r="AI60" s="85" t="s">
        <v>866</v>
      </c>
      <c r="AJ60" s="79" t="b">
        <v>0</v>
      </c>
      <c r="AK60" s="79">
        <v>0</v>
      </c>
      <c r="AL60" s="85" t="s">
        <v>866</v>
      </c>
      <c r="AM60" s="79" t="s">
        <v>892</v>
      </c>
      <c r="AN60" s="79" t="b">
        <v>0</v>
      </c>
      <c r="AO60" s="85" t="s">
        <v>799</v>
      </c>
      <c r="AP60" s="79" t="s">
        <v>176</v>
      </c>
      <c r="AQ60" s="79">
        <v>0</v>
      </c>
      <c r="AR60" s="79">
        <v>0</v>
      </c>
      <c r="AS60" s="79"/>
      <c r="AT60" s="79"/>
      <c r="AU60" s="79"/>
      <c r="AV60" s="79"/>
      <c r="AW60" s="79"/>
      <c r="AX60" s="79"/>
      <c r="AY60" s="79"/>
      <c r="AZ60" s="79"/>
      <c r="BA60">
        <v>1</v>
      </c>
      <c r="BB60" s="78" t="str">
        <f>REPLACE(INDEX(GroupVertices[Group],MATCH(Edges25[[#This Row],[Vertex 1]],GroupVertices[Vertex],0)),1,1,"")</f>
        <v>15</v>
      </c>
      <c r="BC60" s="78" t="str">
        <f>REPLACE(INDEX(GroupVertices[Group],MATCH(Edges25[[#This Row],[Vertex 2]],GroupVertices[Vertex],0)),1,1,"")</f>
        <v>15</v>
      </c>
      <c r="BD60" s="48">
        <v>1</v>
      </c>
      <c r="BE60" s="49">
        <v>8.333333333333334</v>
      </c>
      <c r="BF60" s="48">
        <v>0</v>
      </c>
      <c r="BG60" s="49">
        <v>0</v>
      </c>
      <c r="BH60" s="48">
        <v>0</v>
      </c>
      <c r="BI60" s="49">
        <v>0</v>
      </c>
      <c r="BJ60" s="48">
        <v>11</v>
      </c>
      <c r="BK60" s="49">
        <v>91.66666666666667</v>
      </c>
      <c r="BL60" s="48">
        <v>12</v>
      </c>
    </row>
    <row r="61" spans="1:64" ht="15">
      <c r="A61" s="64" t="s">
        <v>264</v>
      </c>
      <c r="B61" s="64" t="s">
        <v>282</v>
      </c>
      <c r="C61" s="65"/>
      <c r="D61" s="66"/>
      <c r="E61" s="67"/>
      <c r="F61" s="68"/>
      <c r="G61" s="65"/>
      <c r="H61" s="69"/>
      <c r="I61" s="70"/>
      <c r="J61" s="70"/>
      <c r="K61" s="34" t="s">
        <v>65</v>
      </c>
      <c r="L61" s="77">
        <v>89</v>
      </c>
      <c r="M61" s="77"/>
      <c r="N61" s="72"/>
      <c r="O61" s="79" t="s">
        <v>321</v>
      </c>
      <c r="P61" s="81">
        <v>43677.90100694444</v>
      </c>
      <c r="Q61" s="79" t="s">
        <v>372</v>
      </c>
      <c r="R61" s="79"/>
      <c r="S61" s="79"/>
      <c r="T61" s="79" t="s">
        <v>517</v>
      </c>
      <c r="U61" s="79"/>
      <c r="V61" s="83" t="s">
        <v>590</v>
      </c>
      <c r="W61" s="81">
        <v>43677.90100694444</v>
      </c>
      <c r="X61" s="83" t="s">
        <v>678</v>
      </c>
      <c r="Y61" s="79"/>
      <c r="Z61" s="79"/>
      <c r="AA61" s="85" t="s">
        <v>800</v>
      </c>
      <c r="AB61" s="79"/>
      <c r="AC61" s="79" t="b">
        <v>0</v>
      </c>
      <c r="AD61" s="79">
        <v>0</v>
      </c>
      <c r="AE61" s="85" t="s">
        <v>866</v>
      </c>
      <c r="AF61" s="79" t="b">
        <v>0</v>
      </c>
      <c r="AG61" s="79" t="s">
        <v>871</v>
      </c>
      <c r="AH61" s="79"/>
      <c r="AI61" s="85" t="s">
        <v>866</v>
      </c>
      <c r="AJ61" s="79" t="b">
        <v>0</v>
      </c>
      <c r="AK61" s="79">
        <v>2</v>
      </c>
      <c r="AL61" s="85" t="s">
        <v>844</v>
      </c>
      <c r="AM61" s="79" t="s">
        <v>881</v>
      </c>
      <c r="AN61" s="79" t="b">
        <v>0</v>
      </c>
      <c r="AO61" s="85" t="s">
        <v>844</v>
      </c>
      <c r="AP61" s="79" t="s">
        <v>176</v>
      </c>
      <c r="AQ61" s="79">
        <v>0</v>
      </c>
      <c r="AR61" s="79">
        <v>0</v>
      </c>
      <c r="AS61" s="79"/>
      <c r="AT61" s="79"/>
      <c r="AU61" s="79"/>
      <c r="AV61" s="79"/>
      <c r="AW61" s="79"/>
      <c r="AX61" s="79"/>
      <c r="AY61" s="79"/>
      <c r="AZ61" s="79"/>
      <c r="BA61">
        <v>1</v>
      </c>
      <c r="BB61" s="78" t="str">
        <f>REPLACE(INDEX(GroupVertices[Group],MATCH(Edges25[[#This Row],[Vertex 1]],GroupVertices[Vertex],0)),1,1,"")</f>
        <v>5</v>
      </c>
      <c r="BC61" s="78" t="str">
        <f>REPLACE(INDEX(GroupVertices[Group],MATCH(Edges25[[#This Row],[Vertex 2]],GroupVertices[Vertex],0)),1,1,"")</f>
        <v>5</v>
      </c>
      <c r="BD61" s="48">
        <v>1</v>
      </c>
      <c r="BE61" s="49">
        <v>4.545454545454546</v>
      </c>
      <c r="BF61" s="48">
        <v>0</v>
      </c>
      <c r="BG61" s="49">
        <v>0</v>
      </c>
      <c r="BH61" s="48">
        <v>0</v>
      </c>
      <c r="BI61" s="49">
        <v>0</v>
      </c>
      <c r="BJ61" s="48">
        <v>21</v>
      </c>
      <c r="BK61" s="49">
        <v>95.45454545454545</v>
      </c>
      <c r="BL61" s="48">
        <v>22</v>
      </c>
    </row>
    <row r="62" spans="1:64" ht="15">
      <c r="A62" s="64" t="s">
        <v>265</v>
      </c>
      <c r="B62" s="64" t="s">
        <v>284</v>
      </c>
      <c r="C62" s="65"/>
      <c r="D62" s="66"/>
      <c r="E62" s="67"/>
      <c r="F62" s="68"/>
      <c r="G62" s="65"/>
      <c r="H62" s="69"/>
      <c r="I62" s="70"/>
      <c r="J62" s="70"/>
      <c r="K62" s="34" t="s">
        <v>65</v>
      </c>
      <c r="L62" s="77">
        <v>90</v>
      </c>
      <c r="M62" s="77"/>
      <c r="N62" s="72"/>
      <c r="O62" s="79" t="s">
        <v>321</v>
      </c>
      <c r="P62" s="81">
        <v>43678.144421296296</v>
      </c>
      <c r="Q62" s="79" t="s">
        <v>373</v>
      </c>
      <c r="R62" s="79"/>
      <c r="S62" s="79"/>
      <c r="T62" s="79" t="s">
        <v>491</v>
      </c>
      <c r="U62" s="79"/>
      <c r="V62" s="83" t="s">
        <v>591</v>
      </c>
      <c r="W62" s="81">
        <v>43678.144421296296</v>
      </c>
      <c r="X62" s="83" t="s">
        <v>679</v>
      </c>
      <c r="Y62" s="79"/>
      <c r="Z62" s="79"/>
      <c r="AA62" s="85" t="s">
        <v>801</v>
      </c>
      <c r="AB62" s="79"/>
      <c r="AC62" s="79" t="b">
        <v>0</v>
      </c>
      <c r="AD62" s="79">
        <v>0</v>
      </c>
      <c r="AE62" s="85" t="s">
        <v>866</v>
      </c>
      <c r="AF62" s="79" t="b">
        <v>0</v>
      </c>
      <c r="AG62" s="79" t="s">
        <v>871</v>
      </c>
      <c r="AH62" s="79"/>
      <c r="AI62" s="85" t="s">
        <v>866</v>
      </c>
      <c r="AJ62" s="79" t="b">
        <v>0</v>
      </c>
      <c r="AK62" s="79">
        <v>8</v>
      </c>
      <c r="AL62" s="85" t="s">
        <v>848</v>
      </c>
      <c r="AM62" s="79" t="s">
        <v>881</v>
      </c>
      <c r="AN62" s="79" t="b">
        <v>0</v>
      </c>
      <c r="AO62" s="85" t="s">
        <v>848</v>
      </c>
      <c r="AP62" s="79" t="s">
        <v>176</v>
      </c>
      <c r="AQ62" s="79">
        <v>0</v>
      </c>
      <c r="AR62" s="79">
        <v>0</v>
      </c>
      <c r="AS62" s="79"/>
      <c r="AT62" s="79"/>
      <c r="AU62" s="79"/>
      <c r="AV62" s="79"/>
      <c r="AW62" s="79"/>
      <c r="AX62" s="79"/>
      <c r="AY62" s="79"/>
      <c r="AZ62" s="79"/>
      <c r="BA62">
        <v>1</v>
      </c>
      <c r="BB62" s="78" t="str">
        <f>REPLACE(INDEX(GroupVertices[Group],MATCH(Edges25[[#This Row],[Vertex 1]],GroupVertices[Vertex],0)),1,1,"")</f>
        <v>3</v>
      </c>
      <c r="BC62" s="78" t="str">
        <f>REPLACE(INDEX(GroupVertices[Group],MATCH(Edges25[[#This Row],[Vertex 2]],GroupVertices[Vertex],0)),1,1,"")</f>
        <v>3</v>
      </c>
      <c r="BD62" s="48">
        <v>1</v>
      </c>
      <c r="BE62" s="49">
        <v>5</v>
      </c>
      <c r="BF62" s="48">
        <v>1</v>
      </c>
      <c r="BG62" s="49">
        <v>5</v>
      </c>
      <c r="BH62" s="48">
        <v>0</v>
      </c>
      <c r="BI62" s="49">
        <v>0</v>
      </c>
      <c r="BJ62" s="48">
        <v>18</v>
      </c>
      <c r="BK62" s="49">
        <v>90</v>
      </c>
      <c r="BL62" s="48">
        <v>20</v>
      </c>
    </row>
    <row r="63" spans="1:64" ht="15">
      <c r="A63" s="64" t="s">
        <v>266</v>
      </c>
      <c r="B63" s="64" t="s">
        <v>318</v>
      </c>
      <c r="C63" s="65"/>
      <c r="D63" s="66"/>
      <c r="E63" s="67"/>
      <c r="F63" s="68"/>
      <c r="G63" s="65"/>
      <c r="H63" s="69"/>
      <c r="I63" s="70"/>
      <c r="J63" s="70"/>
      <c r="K63" s="34" t="s">
        <v>65</v>
      </c>
      <c r="L63" s="77">
        <v>91</v>
      </c>
      <c r="M63" s="77"/>
      <c r="N63" s="72"/>
      <c r="O63" s="79" t="s">
        <v>321</v>
      </c>
      <c r="P63" s="81">
        <v>43664.659791666665</v>
      </c>
      <c r="Q63" s="79" t="s">
        <v>374</v>
      </c>
      <c r="R63" s="83" t="s">
        <v>441</v>
      </c>
      <c r="S63" s="79" t="s">
        <v>482</v>
      </c>
      <c r="T63" s="79" t="s">
        <v>519</v>
      </c>
      <c r="U63" s="83" t="s">
        <v>538</v>
      </c>
      <c r="V63" s="83" t="s">
        <v>538</v>
      </c>
      <c r="W63" s="81">
        <v>43664.659791666665</v>
      </c>
      <c r="X63" s="83" t="s">
        <v>680</v>
      </c>
      <c r="Y63" s="79"/>
      <c r="Z63" s="79"/>
      <c r="AA63" s="85" t="s">
        <v>802</v>
      </c>
      <c r="AB63" s="79"/>
      <c r="AC63" s="79" t="b">
        <v>0</v>
      </c>
      <c r="AD63" s="79">
        <v>1</v>
      </c>
      <c r="AE63" s="85" t="s">
        <v>866</v>
      </c>
      <c r="AF63" s="79" t="b">
        <v>0</v>
      </c>
      <c r="AG63" s="79" t="s">
        <v>871</v>
      </c>
      <c r="AH63" s="79"/>
      <c r="AI63" s="85" t="s">
        <v>866</v>
      </c>
      <c r="AJ63" s="79" t="b">
        <v>0</v>
      </c>
      <c r="AK63" s="79">
        <v>1</v>
      </c>
      <c r="AL63" s="85" t="s">
        <v>866</v>
      </c>
      <c r="AM63" s="79" t="s">
        <v>889</v>
      </c>
      <c r="AN63" s="79" t="b">
        <v>0</v>
      </c>
      <c r="AO63" s="85" t="s">
        <v>802</v>
      </c>
      <c r="AP63" s="79" t="s">
        <v>895</v>
      </c>
      <c r="AQ63" s="79">
        <v>0</v>
      </c>
      <c r="AR63" s="79">
        <v>0</v>
      </c>
      <c r="AS63" s="79"/>
      <c r="AT63" s="79"/>
      <c r="AU63" s="79"/>
      <c r="AV63" s="79"/>
      <c r="AW63" s="79"/>
      <c r="AX63" s="79"/>
      <c r="AY63" s="79"/>
      <c r="AZ63" s="79"/>
      <c r="BA63">
        <v>1</v>
      </c>
      <c r="BB63" s="78" t="str">
        <f>REPLACE(INDEX(GroupVertices[Group],MATCH(Edges25[[#This Row],[Vertex 1]],GroupVertices[Vertex],0)),1,1,"")</f>
        <v>11</v>
      </c>
      <c r="BC63" s="78" t="str">
        <f>REPLACE(INDEX(GroupVertices[Group],MATCH(Edges25[[#This Row],[Vertex 2]],GroupVertices[Vertex],0)),1,1,"")</f>
        <v>11</v>
      </c>
      <c r="BD63" s="48">
        <v>0</v>
      </c>
      <c r="BE63" s="49">
        <v>0</v>
      </c>
      <c r="BF63" s="48">
        <v>1</v>
      </c>
      <c r="BG63" s="49">
        <v>3.5714285714285716</v>
      </c>
      <c r="BH63" s="48">
        <v>0</v>
      </c>
      <c r="BI63" s="49">
        <v>0</v>
      </c>
      <c r="BJ63" s="48">
        <v>27</v>
      </c>
      <c r="BK63" s="49">
        <v>96.42857142857143</v>
      </c>
      <c r="BL63" s="48">
        <v>28</v>
      </c>
    </row>
    <row r="64" spans="1:64" ht="15">
      <c r="A64" s="64" t="s">
        <v>266</v>
      </c>
      <c r="B64" s="64" t="s">
        <v>319</v>
      </c>
      <c r="C64" s="65"/>
      <c r="D64" s="66"/>
      <c r="E64" s="67"/>
      <c r="F64" s="68"/>
      <c r="G64" s="65"/>
      <c r="H64" s="69"/>
      <c r="I64" s="70"/>
      <c r="J64" s="70"/>
      <c r="K64" s="34" t="s">
        <v>65</v>
      </c>
      <c r="L64" s="77">
        <v>92</v>
      </c>
      <c r="M64" s="77"/>
      <c r="N64" s="72"/>
      <c r="O64" s="79" t="s">
        <v>321</v>
      </c>
      <c r="P64" s="81">
        <v>43663.62548611111</v>
      </c>
      <c r="Q64" s="79" t="s">
        <v>375</v>
      </c>
      <c r="R64" s="83" t="s">
        <v>442</v>
      </c>
      <c r="S64" s="79" t="s">
        <v>483</v>
      </c>
      <c r="T64" s="79" t="s">
        <v>520</v>
      </c>
      <c r="U64" s="83" t="s">
        <v>539</v>
      </c>
      <c r="V64" s="83" t="s">
        <v>539</v>
      </c>
      <c r="W64" s="81">
        <v>43663.62548611111</v>
      </c>
      <c r="X64" s="83" t="s">
        <v>681</v>
      </c>
      <c r="Y64" s="79"/>
      <c r="Z64" s="79"/>
      <c r="AA64" s="85" t="s">
        <v>803</v>
      </c>
      <c r="AB64" s="79"/>
      <c r="AC64" s="79" t="b">
        <v>0</v>
      </c>
      <c r="AD64" s="79">
        <v>0</v>
      </c>
      <c r="AE64" s="85" t="s">
        <v>866</v>
      </c>
      <c r="AF64" s="79" t="b">
        <v>0</v>
      </c>
      <c r="AG64" s="79" t="s">
        <v>871</v>
      </c>
      <c r="AH64" s="79"/>
      <c r="AI64" s="85" t="s">
        <v>866</v>
      </c>
      <c r="AJ64" s="79" t="b">
        <v>0</v>
      </c>
      <c r="AK64" s="79">
        <v>1</v>
      </c>
      <c r="AL64" s="85" t="s">
        <v>866</v>
      </c>
      <c r="AM64" s="79" t="s">
        <v>889</v>
      </c>
      <c r="AN64" s="79" t="b">
        <v>0</v>
      </c>
      <c r="AO64" s="85" t="s">
        <v>803</v>
      </c>
      <c r="AP64" s="79" t="s">
        <v>895</v>
      </c>
      <c r="AQ64" s="79">
        <v>0</v>
      </c>
      <c r="AR64" s="79">
        <v>0</v>
      </c>
      <c r="AS64" s="79"/>
      <c r="AT64" s="79"/>
      <c r="AU64" s="79"/>
      <c r="AV64" s="79"/>
      <c r="AW64" s="79"/>
      <c r="AX64" s="79"/>
      <c r="AY64" s="79"/>
      <c r="AZ64" s="79"/>
      <c r="BA64">
        <v>2</v>
      </c>
      <c r="BB64" s="78" t="str">
        <f>REPLACE(INDEX(GroupVertices[Group],MATCH(Edges25[[#This Row],[Vertex 1]],GroupVertices[Vertex],0)),1,1,"")</f>
        <v>11</v>
      </c>
      <c r="BC64" s="78" t="str">
        <f>REPLACE(INDEX(GroupVertices[Group],MATCH(Edges25[[#This Row],[Vertex 2]],GroupVertices[Vertex],0)),1,1,"")</f>
        <v>11</v>
      </c>
      <c r="BD64" s="48">
        <v>0</v>
      </c>
      <c r="BE64" s="49">
        <v>0</v>
      </c>
      <c r="BF64" s="48">
        <v>1</v>
      </c>
      <c r="BG64" s="49">
        <v>2.4390243902439024</v>
      </c>
      <c r="BH64" s="48">
        <v>0</v>
      </c>
      <c r="BI64" s="49">
        <v>0</v>
      </c>
      <c r="BJ64" s="48">
        <v>40</v>
      </c>
      <c r="BK64" s="49">
        <v>97.5609756097561</v>
      </c>
      <c r="BL64" s="48">
        <v>41</v>
      </c>
    </row>
    <row r="65" spans="1:64" ht="15">
      <c r="A65" s="64" t="s">
        <v>266</v>
      </c>
      <c r="B65" s="64" t="s">
        <v>319</v>
      </c>
      <c r="C65" s="65"/>
      <c r="D65" s="66"/>
      <c r="E65" s="67"/>
      <c r="F65" s="68"/>
      <c r="G65" s="65"/>
      <c r="H65" s="69"/>
      <c r="I65" s="70"/>
      <c r="J65" s="70"/>
      <c r="K65" s="34" t="s">
        <v>65</v>
      </c>
      <c r="L65" s="77">
        <v>93</v>
      </c>
      <c r="M65" s="77"/>
      <c r="N65" s="72"/>
      <c r="O65" s="79" t="s">
        <v>321</v>
      </c>
      <c r="P65" s="81">
        <v>43678.59034722222</v>
      </c>
      <c r="Q65" s="79" t="s">
        <v>376</v>
      </c>
      <c r="R65" s="83" t="s">
        <v>442</v>
      </c>
      <c r="S65" s="79" t="s">
        <v>483</v>
      </c>
      <c r="T65" s="79" t="s">
        <v>521</v>
      </c>
      <c r="U65" s="83" t="s">
        <v>540</v>
      </c>
      <c r="V65" s="83" t="s">
        <v>540</v>
      </c>
      <c r="W65" s="81">
        <v>43678.59034722222</v>
      </c>
      <c r="X65" s="83" t="s">
        <v>682</v>
      </c>
      <c r="Y65" s="79"/>
      <c r="Z65" s="79"/>
      <c r="AA65" s="85" t="s">
        <v>804</v>
      </c>
      <c r="AB65" s="79"/>
      <c r="AC65" s="79" t="b">
        <v>0</v>
      </c>
      <c r="AD65" s="79">
        <v>0</v>
      </c>
      <c r="AE65" s="85" t="s">
        <v>866</v>
      </c>
      <c r="AF65" s="79" t="b">
        <v>0</v>
      </c>
      <c r="AG65" s="79" t="s">
        <v>871</v>
      </c>
      <c r="AH65" s="79"/>
      <c r="AI65" s="85" t="s">
        <v>866</v>
      </c>
      <c r="AJ65" s="79" t="b">
        <v>0</v>
      </c>
      <c r="AK65" s="79">
        <v>0</v>
      </c>
      <c r="AL65" s="85" t="s">
        <v>866</v>
      </c>
      <c r="AM65" s="79" t="s">
        <v>889</v>
      </c>
      <c r="AN65" s="79" t="b">
        <v>0</v>
      </c>
      <c r="AO65" s="85" t="s">
        <v>804</v>
      </c>
      <c r="AP65" s="79" t="s">
        <v>176</v>
      </c>
      <c r="AQ65" s="79">
        <v>0</v>
      </c>
      <c r="AR65" s="79">
        <v>0</v>
      </c>
      <c r="AS65" s="79"/>
      <c r="AT65" s="79"/>
      <c r="AU65" s="79"/>
      <c r="AV65" s="79"/>
      <c r="AW65" s="79"/>
      <c r="AX65" s="79"/>
      <c r="AY65" s="79"/>
      <c r="AZ65" s="79"/>
      <c r="BA65">
        <v>2</v>
      </c>
      <c r="BB65" s="78" t="str">
        <f>REPLACE(INDEX(GroupVertices[Group],MATCH(Edges25[[#This Row],[Vertex 1]],GroupVertices[Vertex],0)),1,1,"")</f>
        <v>11</v>
      </c>
      <c r="BC65" s="78" t="str">
        <f>REPLACE(INDEX(GroupVertices[Group],MATCH(Edges25[[#This Row],[Vertex 2]],GroupVertices[Vertex],0)),1,1,"")</f>
        <v>11</v>
      </c>
      <c r="BD65" s="48">
        <v>0</v>
      </c>
      <c r="BE65" s="49">
        <v>0</v>
      </c>
      <c r="BF65" s="48">
        <v>0</v>
      </c>
      <c r="BG65" s="49">
        <v>0</v>
      </c>
      <c r="BH65" s="48">
        <v>0</v>
      </c>
      <c r="BI65" s="49">
        <v>0</v>
      </c>
      <c r="BJ65" s="48">
        <v>35</v>
      </c>
      <c r="BK65" s="49">
        <v>100</v>
      </c>
      <c r="BL65" s="48">
        <v>35</v>
      </c>
    </row>
    <row r="66" spans="1:64" ht="15">
      <c r="A66" s="64" t="s">
        <v>266</v>
      </c>
      <c r="B66" s="64" t="s">
        <v>266</v>
      </c>
      <c r="C66" s="65"/>
      <c r="D66" s="66"/>
      <c r="E66" s="67"/>
      <c r="F66" s="68"/>
      <c r="G66" s="65"/>
      <c r="H66" s="69"/>
      <c r="I66" s="70"/>
      <c r="J66" s="70"/>
      <c r="K66" s="34" t="s">
        <v>65</v>
      </c>
      <c r="L66" s="77">
        <v>94</v>
      </c>
      <c r="M66" s="77"/>
      <c r="N66" s="72"/>
      <c r="O66" s="79" t="s">
        <v>176</v>
      </c>
      <c r="P66" s="81">
        <v>43669.82728009259</v>
      </c>
      <c r="Q66" s="79" t="s">
        <v>377</v>
      </c>
      <c r="R66" s="79"/>
      <c r="S66" s="79"/>
      <c r="T66" s="79" t="s">
        <v>522</v>
      </c>
      <c r="U66" s="79"/>
      <c r="V66" s="83" t="s">
        <v>592</v>
      </c>
      <c r="W66" s="81">
        <v>43669.82728009259</v>
      </c>
      <c r="X66" s="83" t="s">
        <v>683</v>
      </c>
      <c r="Y66" s="79"/>
      <c r="Z66" s="79"/>
      <c r="AA66" s="85" t="s">
        <v>805</v>
      </c>
      <c r="AB66" s="79"/>
      <c r="AC66" s="79" t="b">
        <v>0</v>
      </c>
      <c r="AD66" s="79">
        <v>0</v>
      </c>
      <c r="AE66" s="85" t="s">
        <v>866</v>
      </c>
      <c r="AF66" s="79" t="b">
        <v>0</v>
      </c>
      <c r="AG66" s="79" t="s">
        <v>871</v>
      </c>
      <c r="AH66" s="79"/>
      <c r="AI66" s="85" t="s">
        <v>866</v>
      </c>
      <c r="AJ66" s="79" t="b">
        <v>0</v>
      </c>
      <c r="AK66" s="79">
        <v>1</v>
      </c>
      <c r="AL66" s="85" t="s">
        <v>802</v>
      </c>
      <c r="AM66" s="79" t="s">
        <v>878</v>
      </c>
      <c r="AN66" s="79" t="b">
        <v>0</v>
      </c>
      <c r="AO66" s="85" t="s">
        <v>802</v>
      </c>
      <c r="AP66" s="79" t="s">
        <v>176</v>
      </c>
      <c r="AQ66" s="79">
        <v>0</v>
      </c>
      <c r="AR66" s="79">
        <v>0</v>
      </c>
      <c r="AS66" s="79"/>
      <c r="AT66" s="79"/>
      <c r="AU66" s="79"/>
      <c r="AV66" s="79"/>
      <c r="AW66" s="79"/>
      <c r="AX66" s="79"/>
      <c r="AY66" s="79"/>
      <c r="AZ66" s="79"/>
      <c r="BA66">
        <v>2</v>
      </c>
      <c r="BB66" s="78" t="str">
        <f>REPLACE(INDEX(GroupVertices[Group],MATCH(Edges25[[#This Row],[Vertex 1]],GroupVertices[Vertex],0)),1,1,"")</f>
        <v>11</v>
      </c>
      <c r="BC66" s="78" t="str">
        <f>REPLACE(INDEX(GroupVertices[Group],MATCH(Edges25[[#This Row],[Vertex 2]],GroupVertices[Vertex],0)),1,1,"")</f>
        <v>11</v>
      </c>
      <c r="BD66" s="48">
        <v>0</v>
      </c>
      <c r="BE66" s="49">
        <v>0</v>
      </c>
      <c r="BF66" s="48">
        <v>1</v>
      </c>
      <c r="BG66" s="49">
        <v>5.2631578947368425</v>
      </c>
      <c r="BH66" s="48">
        <v>0</v>
      </c>
      <c r="BI66" s="49">
        <v>0</v>
      </c>
      <c r="BJ66" s="48">
        <v>18</v>
      </c>
      <c r="BK66" s="49">
        <v>94.73684210526316</v>
      </c>
      <c r="BL66" s="48">
        <v>19</v>
      </c>
    </row>
    <row r="67" spans="1:64" ht="15">
      <c r="A67" s="64" t="s">
        <v>266</v>
      </c>
      <c r="B67" s="64" t="s">
        <v>266</v>
      </c>
      <c r="C67" s="65"/>
      <c r="D67" s="66"/>
      <c r="E67" s="67"/>
      <c r="F67" s="68"/>
      <c r="G67" s="65"/>
      <c r="H67" s="69"/>
      <c r="I67" s="70"/>
      <c r="J67" s="70"/>
      <c r="K67" s="34" t="s">
        <v>65</v>
      </c>
      <c r="L67" s="77">
        <v>95</v>
      </c>
      <c r="M67" s="77"/>
      <c r="N67" s="72"/>
      <c r="O67" s="79" t="s">
        <v>176</v>
      </c>
      <c r="P67" s="81">
        <v>43669.8275</v>
      </c>
      <c r="Q67" s="79" t="s">
        <v>378</v>
      </c>
      <c r="R67" s="79"/>
      <c r="S67" s="79"/>
      <c r="T67" s="79" t="s">
        <v>523</v>
      </c>
      <c r="U67" s="79"/>
      <c r="V67" s="83" t="s">
        <v>592</v>
      </c>
      <c r="W67" s="81">
        <v>43669.8275</v>
      </c>
      <c r="X67" s="83" t="s">
        <v>684</v>
      </c>
      <c r="Y67" s="79"/>
      <c r="Z67" s="79"/>
      <c r="AA67" s="85" t="s">
        <v>806</v>
      </c>
      <c r="AB67" s="79"/>
      <c r="AC67" s="79" t="b">
        <v>0</v>
      </c>
      <c r="AD67" s="79">
        <v>0</v>
      </c>
      <c r="AE67" s="85" t="s">
        <v>866</v>
      </c>
      <c r="AF67" s="79" t="b">
        <v>0</v>
      </c>
      <c r="AG67" s="79" t="s">
        <v>871</v>
      </c>
      <c r="AH67" s="79"/>
      <c r="AI67" s="85" t="s">
        <v>866</v>
      </c>
      <c r="AJ67" s="79" t="b">
        <v>0</v>
      </c>
      <c r="AK67" s="79">
        <v>1</v>
      </c>
      <c r="AL67" s="85" t="s">
        <v>803</v>
      </c>
      <c r="AM67" s="79" t="s">
        <v>878</v>
      </c>
      <c r="AN67" s="79" t="b">
        <v>0</v>
      </c>
      <c r="AO67" s="85" t="s">
        <v>803</v>
      </c>
      <c r="AP67" s="79" t="s">
        <v>176</v>
      </c>
      <c r="AQ67" s="79">
        <v>0</v>
      </c>
      <c r="AR67" s="79">
        <v>0</v>
      </c>
      <c r="AS67" s="79"/>
      <c r="AT67" s="79"/>
      <c r="AU67" s="79"/>
      <c r="AV67" s="79"/>
      <c r="AW67" s="79"/>
      <c r="AX67" s="79"/>
      <c r="AY67" s="79"/>
      <c r="AZ67" s="79"/>
      <c r="BA67">
        <v>2</v>
      </c>
      <c r="BB67" s="78" t="str">
        <f>REPLACE(INDEX(GroupVertices[Group],MATCH(Edges25[[#This Row],[Vertex 1]],GroupVertices[Vertex],0)),1,1,"")</f>
        <v>11</v>
      </c>
      <c r="BC67" s="78" t="str">
        <f>REPLACE(INDEX(GroupVertices[Group],MATCH(Edges25[[#This Row],[Vertex 2]],GroupVertices[Vertex],0)),1,1,"")</f>
        <v>11</v>
      </c>
      <c r="BD67" s="48">
        <v>0</v>
      </c>
      <c r="BE67" s="49">
        <v>0</v>
      </c>
      <c r="BF67" s="48">
        <v>1</v>
      </c>
      <c r="BG67" s="49">
        <v>4</v>
      </c>
      <c r="BH67" s="48">
        <v>0</v>
      </c>
      <c r="BI67" s="49">
        <v>0</v>
      </c>
      <c r="BJ67" s="48">
        <v>24</v>
      </c>
      <c r="BK67" s="49">
        <v>96</v>
      </c>
      <c r="BL67" s="48">
        <v>25</v>
      </c>
    </row>
    <row r="68" spans="1:64" ht="15">
      <c r="A68" s="64" t="s">
        <v>267</v>
      </c>
      <c r="B68" s="64" t="s">
        <v>282</v>
      </c>
      <c r="C68" s="65"/>
      <c r="D68" s="66"/>
      <c r="E68" s="67"/>
      <c r="F68" s="68"/>
      <c r="G68" s="65"/>
      <c r="H68" s="69"/>
      <c r="I68" s="70"/>
      <c r="J68" s="70"/>
      <c r="K68" s="34" t="s">
        <v>65</v>
      </c>
      <c r="L68" s="77">
        <v>96</v>
      </c>
      <c r="M68" s="77"/>
      <c r="N68" s="72"/>
      <c r="O68" s="79" t="s">
        <v>321</v>
      </c>
      <c r="P68" s="81">
        <v>43678.98971064815</v>
      </c>
      <c r="Q68" s="79" t="s">
        <v>367</v>
      </c>
      <c r="R68" s="79"/>
      <c r="S68" s="79"/>
      <c r="T68" s="79" t="s">
        <v>517</v>
      </c>
      <c r="U68" s="79"/>
      <c r="V68" s="83" t="s">
        <v>593</v>
      </c>
      <c r="W68" s="81">
        <v>43678.98971064815</v>
      </c>
      <c r="X68" s="83" t="s">
        <v>685</v>
      </c>
      <c r="Y68" s="79"/>
      <c r="Z68" s="79"/>
      <c r="AA68" s="85" t="s">
        <v>807</v>
      </c>
      <c r="AB68" s="79"/>
      <c r="AC68" s="79" t="b">
        <v>0</v>
      </c>
      <c r="AD68" s="79">
        <v>0</v>
      </c>
      <c r="AE68" s="85" t="s">
        <v>866</v>
      </c>
      <c r="AF68" s="79" t="b">
        <v>0</v>
      </c>
      <c r="AG68" s="79" t="s">
        <v>871</v>
      </c>
      <c r="AH68" s="79"/>
      <c r="AI68" s="85" t="s">
        <v>866</v>
      </c>
      <c r="AJ68" s="79" t="b">
        <v>0</v>
      </c>
      <c r="AK68" s="79">
        <v>6</v>
      </c>
      <c r="AL68" s="85" t="s">
        <v>843</v>
      </c>
      <c r="AM68" s="79" t="s">
        <v>893</v>
      </c>
      <c r="AN68" s="79" t="b">
        <v>0</v>
      </c>
      <c r="AO68" s="85" t="s">
        <v>843</v>
      </c>
      <c r="AP68" s="79" t="s">
        <v>176</v>
      </c>
      <c r="AQ68" s="79">
        <v>0</v>
      </c>
      <c r="AR68" s="79">
        <v>0</v>
      </c>
      <c r="AS68" s="79"/>
      <c r="AT68" s="79"/>
      <c r="AU68" s="79"/>
      <c r="AV68" s="79"/>
      <c r="AW68" s="79"/>
      <c r="AX68" s="79"/>
      <c r="AY68" s="79"/>
      <c r="AZ68" s="79"/>
      <c r="BA68">
        <v>1</v>
      </c>
      <c r="BB68" s="78" t="str">
        <f>REPLACE(INDEX(GroupVertices[Group],MATCH(Edges25[[#This Row],[Vertex 1]],GroupVertices[Vertex],0)),1,1,"")</f>
        <v>5</v>
      </c>
      <c r="BC68" s="78" t="str">
        <f>REPLACE(INDEX(GroupVertices[Group],MATCH(Edges25[[#This Row],[Vertex 2]],GroupVertices[Vertex],0)),1,1,"")</f>
        <v>5</v>
      </c>
      <c r="BD68" s="48">
        <v>1</v>
      </c>
      <c r="BE68" s="49">
        <v>4.166666666666667</v>
      </c>
      <c r="BF68" s="48">
        <v>0</v>
      </c>
      <c r="BG68" s="49">
        <v>0</v>
      </c>
      <c r="BH68" s="48">
        <v>0</v>
      </c>
      <c r="BI68" s="49">
        <v>0</v>
      </c>
      <c r="BJ68" s="48">
        <v>23</v>
      </c>
      <c r="BK68" s="49">
        <v>95.83333333333333</v>
      </c>
      <c r="BL68" s="48">
        <v>24</v>
      </c>
    </row>
    <row r="69" spans="1:64" ht="15">
      <c r="A69" s="64" t="s">
        <v>268</v>
      </c>
      <c r="B69" s="64" t="s">
        <v>268</v>
      </c>
      <c r="C69" s="65"/>
      <c r="D69" s="66"/>
      <c r="E69" s="67"/>
      <c r="F69" s="68"/>
      <c r="G69" s="65"/>
      <c r="H69" s="69"/>
      <c r="I69" s="70"/>
      <c r="J69" s="70"/>
      <c r="K69" s="34" t="s">
        <v>65</v>
      </c>
      <c r="L69" s="77">
        <v>97</v>
      </c>
      <c r="M69" s="77"/>
      <c r="N69" s="72"/>
      <c r="O69" s="79" t="s">
        <v>176</v>
      </c>
      <c r="P69" s="81">
        <v>43679.04179398148</v>
      </c>
      <c r="Q69" s="79" t="s">
        <v>379</v>
      </c>
      <c r="R69" s="83" t="s">
        <v>443</v>
      </c>
      <c r="S69" s="79" t="s">
        <v>484</v>
      </c>
      <c r="T69" s="79" t="s">
        <v>524</v>
      </c>
      <c r="U69" s="79"/>
      <c r="V69" s="83" t="s">
        <v>594</v>
      </c>
      <c r="W69" s="81">
        <v>43679.04179398148</v>
      </c>
      <c r="X69" s="83" t="s">
        <v>686</v>
      </c>
      <c r="Y69" s="79"/>
      <c r="Z69" s="79"/>
      <c r="AA69" s="85" t="s">
        <v>808</v>
      </c>
      <c r="AB69" s="79"/>
      <c r="AC69" s="79" t="b">
        <v>0</v>
      </c>
      <c r="AD69" s="79">
        <v>1</v>
      </c>
      <c r="AE69" s="85" t="s">
        <v>866</v>
      </c>
      <c r="AF69" s="79" t="b">
        <v>0</v>
      </c>
      <c r="AG69" s="79" t="s">
        <v>871</v>
      </c>
      <c r="AH69" s="79"/>
      <c r="AI69" s="85" t="s">
        <v>866</v>
      </c>
      <c r="AJ69" s="79" t="b">
        <v>0</v>
      </c>
      <c r="AK69" s="79">
        <v>0</v>
      </c>
      <c r="AL69" s="85" t="s">
        <v>866</v>
      </c>
      <c r="AM69" s="79" t="s">
        <v>889</v>
      </c>
      <c r="AN69" s="79" t="b">
        <v>0</v>
      </c>
      <c r="AO69" s="85" t="s">
        <v>808</v>
      </c>
      <c r="AP69" s="79" t="s">
        <v>176</v>
      </c>
      <c r="AQ69" s="79">
        <v>0</v>
      </c>
      <c r="AR69" s="79">
        <v>0</v>
      </c>
      <c r="AS69" s="79"/>
      <c r="AT69" s="79"/>
      <c r="AU69" s="79"/>
      <c r="AV69" s="79"/>
      <c r="AW69" s="79"/>
      <c r="AX69" s="79"/>
      <c r="AY69" s="79"/>
      <c r="AZ69" s="79"/>
      <c r="BA69">
        <v>1</v>
      </c>
      <c r="BB69" s="78" t="str">
        <f>REPLACE(INDEX(GroupVertices[Group],MATCH(Edges25[[#This Row],[Vertex 1]],GroupVertices[Vertex],0)),1,1,"")</f>
        <v>2</v>
      </c>
      <c r="BC69" s="78" t="str">
        <f>REPLACE(INDEX(GroupVertices[Group],MATCH(Edges25[[#This Row],[Vertex 2]],GroupVertices[Vertex],0)),1,1,"")</f>
        <v>2</v>
      </c>
      <c r="BD69" s="48">
        <v>1</v>
      </c>
      <c r="BE69" s="49">
        <v>3.8461538461538463</v>
      </c>
      <c r="BF69" s="48">
        <v>1</v>
      </c>
      <c r="BG69" s="49">
        <v>3.8461538461538463</v>
      </c>
      <c r="BH69" s="48">
        <v>0</v>
      </c>
      <c r="BI69" s="49">
        <v>0</v>
      </c>
      <c r="BJ69" s="48">
        <v>24</v>
      </c>
      <c r="BK69" s="49">
        <v>92.3076923076923</v>
      </c>
      <c r="BL69" s="48">
        <v>26</v>
      </c>
    </row>
    <row r="70" spans="1:64" ht="15">
      <c r="A70" s="64" t="s">
        <v>269</v>
      </c>
      <c r="B70" s="64" t="s">
        <v>297</v>
      </c>
      <c r="C70" s="65"/>
      <c r="D70" s="66"/>
      <c r="E70" s="67"/>
      <c r="F70" s="68"/>
      <c r="G70" s="65"/>
      <c r="H70" s="69"/>
      <c r="I70" s="70"/>
      <c r="J70" s="70"/>
      <c r="K70" s="34" t="s">
        <v>65</v>
      </c>
      <c r="L70" s="77">
        <v>98</v>
      </c>
      <c r="M70" s="77"/>
      <c r="N70" s="72"/>
      <c r="O70" s="79" t="s">
        <v>321</v>
      </c>
      <c r="P70" s="81">
        <v>43679.04619212963</v>
      </c>
      <c r="Q70" s="79" t="s">
        <v>349</v>
      </c>
      <c r="R70" s="83" t="s">
        <v>427</v>
      </c>
      <c r="S70" s="79" t="s">
        <v>476</v>
      </c>
      <c r="T70" s="79" t="s">
        <v>506</v>
      </c>
      <c r="U70" s="79"/>
      <c r="V70" s="83" t="s">
        <v>595</v>
      </c>
      <c r="W70" s="81">
        <v>43679.04619212963</v>
      </c>
      <c r="X70" s="83" t="s">
        <v>687</v>
      </c>
      <c r="Y70" s="79"/>
      <c r="Z70" s="79"/>
      <c r="AA70" s="85" t="s">
        <v>809</v>
      </c>
      <c r="AB70" s="79"/>
      <c r="AC70" s="79" t="b">
        <v>0</v>
      </c>
      <c r="AD70" s="79">
        <v>0</v>
      </c>
      <c r="AE70" s="85" t="s">
        <v>866</v>
      </c>
      <c r="AF70" s="79" t="b">
        <v>0</v>
      </c>
      <c r="AG70" s="79" t="s">
        <v>871</v>
      </c>
      <c r="AH70" s="79"/>
      <c r="AI70" s="85" t="s">
        <v>866</v>
      </c>
      <c r="AJ70" s="79" t="b">
        <v>0</v>
      </c>
      <c r="AK70" s="79">
        <v>10</v>
      </c>
      <c r="AL70" s="85" t="s">
        <v>861</v>
      </c>
      <c r="AM70" s="79" t="s">
        <v>881</v>
      </c>
      <c r="AN70" s="79" t="b">
        <v>0</v>
      </c>
      <c r="AO70" s="85" t="s">
        <v>861</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v>1</v>
      </c>
      <c r="BE70" s="49">
        <v>8.333333333333334</v>
      </c>
      <c r="BF70" s="48">
        <v>0</v>
      </c>
      <c r="BG70" s="49">
        <v>0</v>
      </c>
      <c r="BH70" s="48">
        <v>0</v>
      </c>
      <c r="BI70" s="49">
        <v>0</v>
      </c>
      <c r="BJ70" s="48">
        <v>11</v>
      </c>
      <c r="BK70" s="49">
        <v>91.66666666666667</v>
      </c>
      <c r="BL70" s="48">
        <v>12</v>
      </c>
    </row>
    <row r="71" spans="1:64" ht="15">
      <c r="A71" s="64" t="s">
        <v>270</v>
      </c>
      <c r="B71" s="64" t="s">
        <v>284</v>
      </c>
      <c r="C71" s="65"/>
      <c r="D71" s="66"/>
      <c r="E71" s="67"/>
      <c r="F71" s="68"/>
      <c r="G71" s="65"/>
      <c r="H71" s="69"/>
      <c r="I71" s="70"/>
      <c r="J71" s="70"/>
      <c r="K71" s="34" t="s">
        <v>65</v>
      </c>
      <c r="L71" s="77">
        <v>99</v>
      </c>
      <c r="M71" s="77"/>
      <c r="N71" s="72"/>
      <c r="O71" s="79" t="s">
        <v>321</v>
      </c>
      <c r="P71" s="81">
        <v>43679.07847222222</v>
      </c>
      <c r="Q71" s="79" t="s">
        <v>373</v>
      </c>
      <c r="R71" s="79"/>
      <c r="S71" s="79"/>
      <c r="T71" s="79" t="s">
        <v>491</v>
      </c>
      <c r="U71" s="79"/>
      <c r="V71" s="83" t="s">
        <v>596</v>
      </c>
      <c r="W71" s="81">
        <v>43679.07847222222</v>
      </c>
      <c r="X71" s="83" t="s">
        <v>688</v>
      </c>
      <c r="Y71" s="79"/>
      <c r="Z71" s="79"/>
      <c r="AA71" s="85" t="s">
        <v>810</v>
      </c>
      <c r="AB71" s="79"/>
      <c r="AC71" s="79" t="b">
        <v>0</v>
      </c>
      <c r="AD71" s="79">
        <v>0</v>
      </c>
      <c r="AE71" s="85" t="s">
        <v>866</v>
      </c>
      <c r="AF71" s="79" t="b">
        <v>0</v>
      </c>
      <c r="AG71" s="79" t="s">
        <v>871</v>
      </c>
      <c r="AH71" s="79"/>
      <c r="AI71" s="85" t="s">
        <v>866</v>
      </c>
      <c r="AJ71" s="79" t="b">
        <v>0</v>
      </c>
      <c r="AK71" s="79">
        <v>8</v>
      </c>
      <c r="AL71" s="85" t="s">
        <v>848</v>
      </c>
      <c r="AM71" s="79" t="s">
        <v>881</v>
      </c>
      <c r="AN71" s="79" t="b">
        <v>0</v>
      </c>
      <c r="AO71" s="85" t="s">
        <v>848</v>
      </c>
      <c r="AP71" s="79" t="s">
        <v>176</v>
      </c>
      <c r="AQ71" s="79">
        <v>0</v>
      </c>
      <c r="AR71" s="79">
        <v>0</v>
      </c>
      <c r="AS71" s="79"/>
      <c r="AT71" s="79"/>
      <c r="AU71" s="79"/>
      <c r="AV71" s="79"/>
      <c r="AW71" s="79"/>
      <c r="AX71" s="79"/>
      <c r="AY71" s="79"/>
      <c r="AZ71" s="79"/>
      <c r="BA71">
        <v>1</v>
      </c>
      <c r="BB71" s="78" t="str">
        <f>REPLACE(INDEX(GroupVertices[Group],MATCH(Edges25[[#This Row],[Vertex 1]],GroupVertices[Vertex],0)),1,1,"")</f>
        <v>3</v>
      </c>
      <c r="BC71" s="78" t="str">
        <f>REPLACE(INDEX(GroupVertices[Group],MATCH(Edges25[[#This Row],[Vertex 2]],GroupVertices[Vertex],0)),1,1,"")</f>
        <v>3</v>
      </c>
      <c r="BD71" s="48">
        <v>1</v>
      </c>
      <c r="BE71" s="49">
        <v>5</v>
      </c>
      <c r="BF71" s="48">
        <v>1</v>
      </c>
      <c r="BG71" s="49">
        <v>5</v>
      </c>
      <c r="BH71" s="48">
        <v>0</v>
      </c>
      <c r="BI71" s="49">
        <v>0</v>
      </c>
      <c r="BJ71" s="48">
        <v>18</v>
      </c>
      <c r="BK71" s="49">
        <v>90</v>
      </c>
      <c r="BL71" s="48">
        <v>20</v>
      </c>
    </row>
    <row r="72" spans="1:64" ht="15">
      <c r="A72" s="64" t="s">
        <v>271</v>
      </c>
      <c r="B72" s="64" t="s">
        <v>284</v>
      </c>
      <c r="C72" s="65"/>
      <c r="D72" s="66"/>
      <c r="E72" s="67"/>
      <c r="F72" s="68"/>
      <c r="G72" s="65"/>
      <c r="H72" s="69"/>
      <c r="I72" s="70"/>
      <c r="J72" s="70"/>
      <c r="K72" s="34" t="s">
        <v>65</v>
      </c>
      <c r="L72" s="77">
        <v>100</v>
      </c>
      <c r="M72" s="77"/>
      <c r="N72" s="72"/>
      <c r="O72" s="79" t="s">
        <v>321</v>
      </c>
      <c r="P72" s="81">
        <v>43679.079722222225</v>
      </c>
      <c r="Q72" s="79" t="s">
        <v>373</v>
      </c>
      <c r="R72" s="79"/>
      <c r="S72" s="79"/>
      <c r="T72" s="79" t="s">
        <v>491</v>
      </c>
      <c r="U72" s="79"/>
      <c r="V72" s="83" t="s">
        <v>597</v>
      </c>
      <c r="W72" s="81">
        <v>43679.079722222225</v>
      </c>
      <c r="X72" s="83" t="s">
        <v>689</v>
      </c>
      <c r="Y72" s="79"/>
      <c r="Z72" s="79"/>
      <c r="AA72" s="85" t="s">
        <v>811</v>
      </c>
      <c r="AB72" s="79"/>
      <c r="AC72" s="79" t="b">
        <v>0</v>
      </c>
      <c r="AD72" s="79">
        <v>0</v>
      </c>
      <c r="AE72" s="85" t="s">
        <v>866</v>
      </c>
      <c r="AF72" s="79" t="b">
        <v>0</v>
      </c>
      <c r="AG72" s="79" t="s">
        <v>871</v>
      </c>
      <c r="AH72" s="79"/>
      <c r="AI72" s="85" t="s">
        <v>866</v>
      </c>
      <c r="AJ72" s="79" t="b">
        <v>0</v>
      </c>
      <c r="AK72" s="79">
        <v>8</v>
      </c>
      <c r="AL72" s="85" t="s">
        <v>848</v>
      </c>
      <c r="AM72" s="79" t="s">
        <v>881</v>
      </c>
      <c r="AN72" s="79" t="b">
        <v>0</v>
      </c>
      <c r="AO72" s="85" t="s">
        <v>848</v>
      </c>
      <c r="AP72" s="79" t="s">
        <v>176</v>
      </c>
      <c r="AQ72" s="79">
        <v>0</v>
      </c>
      <c r="AR72" s="79">
        <v>0</v>
      </c>
      <c r="AS72" s="79"/>
      <c r="AT72" s="79"/>
      <c r="AU72" s="79"/>
      <c r="AV72" s="79"/>
      <c r="AW72" s="79"/>
      <c r="AX72" s="79"/>
      <c r="AY72" s="79"/>
      <c r="AZ72" s="79"/>
      <c r="BA72">
        <v>1</v>
      </c>
      <c r="BB72" s="78" t="str">
        <f>REPLACE(INDEX(GroupVertices[Group],MATCH(Edges25[[#This Row],[Vertex 1]],GroupVertices[Vertex],0)),1,1,"")</f>
        <v>3</v>
      </c>
      <c r="BC72" s="78" t="str">
        <f>REPLACE(INDEX(GroupVertices[Group],MATCH(Edges25[[#This Row],[Vertex 2]],GroupVertices[Vertex],0)),1,1,"")</f>
        <v>3</v>
      </c>
      <c r="BD72" s="48">
        <v>1</v>
      </c>
      <c r="BE72" s="49">
        <v>5</v>
      </c>
      <c r="BF72" s="48">
        <v>1</v>
      </c>
      <c r="BG72" s="49">
        <v>5</v>
      </c>
      <c r="BH72" s="48">
        <v>0</v>
      </c>
      <c r="BI72" s="49">
        <v>0</v>
      </c>
      <c r="BJ72" s="48">
        <v>18</v>
      </c>
      <c r="BK72" s="49">
        <v>90</v>
      </c>
      <c r="BL72" s="48">
        <v>20</v>
      </c>
    </row>
    <row r="73" spans="1:64" ht="15">
      <c r="A73" s="64" t="s">
        <v>272</v>
      </c>
      <c r="B73" s="64" t="s">
        <v>275</v>
      </c>
      <c r="C73" s="65"/>
      <c r="D73" s="66"/>
      <c r="E73" s="67"/>
      <c r="F73" s="68"/>
      <c r="G73" s="65"/>
      <c r="H73" s="69"/>
      <c r="I73" s="70"/>
      <c r="J73" s="70"/>
      <c r="K73" s="34" t="s">
        <v>65</v>
      </c>
      <c r="L73" s="77">
        <v>101</v>
      </c>
      <c r="M73" s="77"/>
      <c r="N73" s="72"/>
      <c r="O73" s="79" t="s">
        <v>321</v>
      </c>
      <c r="P73" s="81">
        <v>43679.70226851852</v>
      </c>
      <c r="Q73" s="79" t="s">
        <v>380</v>
      </c>
      <c r="R73" s="79"/>
      <c r="S73" s="79"/>
      <c r="T73" s="79" t="s">
        <v>491</v>
      </c>
      <c r="U73" s="79"/>
      <c r="V73" s="83" t="s">
        <v>598</v>
      </c>
      <c r="W73" s="81">
        <v>43679.70226851852</v>
      </c>
      <c r="X73" s="83" t="s">
        <v>690</v>
      </c>
      <c r="Y73" s="79"/>
      <c r="Z73" s="79"/>
      <c r="AA73" s="85" t="s">
        <v>812</v>
      </c>
      <c r="AB73" s="79"/>
      <c r="AC73" s="79" t="b">
        <v>0</v>
      </c>
      <c r="AD73" s="79">
        <v>0</v>
      </c>
      <c r="AE73" s="85" t="s">
        <v>866</v>
      </c>
      <c r="AF73" s="79" t="b">
        <v>0</v>
      </c>
      <c r="AG73" s="79" t="s">
        <v>871</v>
      </c>
      <c r="AH73" s="79"/>
      <c r="AI73" s="85" t="s">
        <v>866</v>
      </c>
      <c r="AJ73" s="79" t="b">
        <v>0</v>
      </c>
      <c r="AK73" s="79">
        <v>43</v>
      </c>
      <c r="AL73" s="85" t="s">
        <v>815</v>
      </c>
      <c r="AM73" s="79" t="s">
        <v>879</v>
      </c>
      <c r="AN73" s="79" t="b">
        <v>0</v>
      </c>
      <c r="AO73" s="85" t="s">
        <v>815</v>
      </c>
      <c r="AP73" s="79" t="s">
        <v>176</v>
      </c>
      <c r="AQ73" s="79">
        <v>0</v>
      </c>
      <c r="AR73" s="79">
        <v>0</v>
      </c>
      <c r="AS73" s="79"/>
      <c r="AT73" s="79"/>
      <c r="AU73" s="79"/>
      <c r="AV73" s="79"/>
      <c r="AW73" s="79"/>
      <c r="AX73" s="79"/>
      <c r="AY73" s="79"/>
      <c r="AZ73" s="79"/>
      <c r="BA73">
        <v>1</v>
      </c>
      <c r="BB73" s="78" t="str">
        <f>REPLACE(INDEX(GroupVertices[Group],MATCH(Edges25[[#This Row],[Vertex 1]],GroupVertices[Vertex],0)),1,1,"")</f>
        <v>3</v>
      </c>
      <c r="BC73" s="78" t="str">
        <f>REPLACE(INDEX(GroupVertices[Group],MATCH(Edges25[[#This Row],[Vertex 2]],GroupVertices[Vertex],0)),1,1,"")</f>
        <v>3</v>
      </c>
      <c r="BD73" s="48">
        <v>1</v>
      </c>
      <c r="BE73" s="49">
        <v>5.555555555555555</v>
      </c>
      <c r="BF73" s="48">
        <v>0</v>
      </c>
      <c r="BG73" s="49">
        <v>0</v>
      </c>
      <c r="BH73" s="48">
        <v>0</v>
      </c>
      <c r="BI73" s="49">
        <v>0</v>
      </c>
      <c r="BJ73" s="48">
        <v>17</v>
      </c>
      <c r="BK73" s="49">
        <v>94.44444444444444</v>
      </c>
      <c r="BL73" s="48">
        <v>18</v>
      </c>
    </row>
    <row r="74" spans="1:64" ht="15">
      <c r="A74" s="64" t="s">
        <v>273</v>
      </c>
      <c r="B74" s="64" t="s">
        <v>284</v>
      </c>
      <c r="C74" s="65"/>
      <c r="D74" s="66"/>
      <c r="E74" s="67"/>
      <c r="F74" s="68"/>
      <c r="G74" s="65"/>
      <c r="H74" s="69"/>
      <c r="I74" s="70"/>
      <c r="J74" s="70"/>
      <c r="K74" s="34" t="s">
        <v>65</v>
      </c>
      <c r="L74" s="77">
        <v>102</v>
      </c>
      <c r="M74" s="77"/>
      <c r="N74" s="72"/>
      <c r="O74" s="79" t="s">
        <v>321</v>
      </c>
      <c r="P74" s="81">
        <v>43679.863530092596</v>
      </c>
      <c r="Q74" s="79" t="s">
        <v>373</v>
      </c>
      <c r="R74" s="79"/>
      <c r="S74" s="79"/>
      <c r="T74" s="79" t="s">
        <v>491</v>
      </c>
      <c r="U74" s="79"/>
      <c r="V74" s="83" t="s">
        <v>599</v>
      </c>
      <c r="W74" s="81">
        <v>43679.863530092596</v>
      </c>
      <c r="X74" s="83" t="s">
        <v>691</v>
      </c>
      <c r="Y74" s="79"/>
      <c r="Z74" s="79"/>
      <c r="AA74" s="85" t="s">
        <v>813</v>
      </c>
      <c r="AB74" s="79"/>
      <c r="AC74" s="79" t="b">
        <v>0</v>
      </c>
      <c r="AD74" s="79">
        <v>0</v>
      </c>
      <c r="AE74" s="85" t="s">
        <v>866</v>
      </c>
      <c r="AF74" s="79" t="b">
        <v>0</v>
      </c>
      <c r="AG74" s="79" t="s">
        <v>871</v>
      </c>
      <c r="AH74" s="79"/>
      <c r="AI74" s="85" t="s">
        <v>866</v>
      </c>
      <c r="AJ74" s="79" t="b">
        <v>0</v>
      </c>
      <c r="AK74" s="79">
        <v>8</v>
      </c>
      <c r="AL74" s="85" t="s">
        <v>848</v>
      </c>
      <c r="AM74" s="79" t="s">
        <v>881</v>
      </c>
      <c r="AN74" s="79" t="b">
        <v>0</v>
      </c>
      <c r="AO74" s="85" t="s">
        <v>848</v>
      </c>
      <c r="AP74" s="79" t="s">
        <v>176</v>
      </c>
      <c r="AQ74" s="79">
        <v>0</v>
      </c>
      <c r="AR74" s="79">
        <v>0</v>
      </c>
      <c r="AS74" s="79"/>
      <c r="AT74" s="79"/>
      <c r="AU74" s="79"/>
      <c r="AV74" s="79"/>
      <c r="AW74" s="79"/>
      <c r="AX74" s="79"/>
      <c r="AY74" s="79"/>
      <c r="AZ74" s="79"/>
      <c r="BA74">
        <v>1</v>
      </c>
      <c r="BB74" s="78" t="str">
        <f>REPLACE(INDEX(GroupVertices[Group],MATCH(Edges25[[#This Row],[Vertex 1]],GroupVertices[Vertex],0)),1,1,"")</f>
        <v>3</v>
      </c>
      <c r="BC74" s="78" t="str">
        <f>REPLACE(INDEX(GroupVertices[Group],MATCH(Edges25[[#This Row],[Vertex 2]],GroupVertices[Vertex],0)),1,1,"")</f>
        <v>3</v>
      </c>
      <c r="BD74" s="48">
        <v>1</v>
      </c>
      <c r="BE74" s="49">
        <v>5</v>
      </c>
      <c r="BF74" s="48">
        <v>1</v>
      </c>
      <c r="BG74" s="49">
        <v>5</v>
      </c>
      <c r="BH74" s="48">
        <v>0</v>
      </c>
      <c r="BI74" s="49">
        <v>0</v>
      </c>
      <c r="BJ74" s="48">
        <v>18</v>
      </c>
      <c r="BK74" s="49">
        <v>90</v>
      </c>
      <c r="BL74" s="48">
        <v>20</v>
      </c>
    </row>
    <row r="75" spans="1:64" ht="15">
      <c r="A75" s="64" t="s">
        <v>274</v>
      </c>
      <c r="B75" s="64" t="s">
        <v>284</v>
      </c>
      <c r="C75" s="65"/>
      <c r="D75" s="66"/>
      <c r="E75" s="67"/>
      <c r="F75" s="68"/>
      <c r="G75" s="65"/>
      <c r="H75" s="69"/>
      <c r="I75" s="70"/>
      <c r="J75" s="70"/>
      <c r="K75" s="34" t="s">
        <v>65</v>
      </c>
      <c r="L75" s="77">
        <v>103</v>
      </c>
      <c r="M75" s="77"/>
      <c r="N75" s="72"/>
      <c r="O75" s="79" t="s">
        <v>321</v>
      </c>
      <c r="P75" s="81">
        <v>43679.865219907406</v>
      </c>
      <c r="Q75" s="79" t="s">
        <v>373</v>
      </c>
      <c r="R75" s="79"/>
      <c r="S75" s="79"/>
      <c r="T75" s="79" t="s">
        <v>491</v>
      </c>
      <c r="U75" s="79"/>
      <c r="V75" s="83" t="s">
        <v>600</v>
      </c>
      <c r="W75" s="81">
        <v>43679.865219907406</v>
      </c>
      <c r="X75" s="83" t="s">
        <v>692</v>
      </c>
      <c r="Y75" s="79"/>
      <c r="Z75" s="79"/>
      <c r="AA75" s="85" t="s">
        <v>814</v>
      </c>
      <c r="AB75" s="79"/>
      <c r="AC75" s="79" t="b">
        <v>0</v>
      </c>
      <c r="AD75" s="79">
        <v>0</v>
      </c>
      <c r="AE75" s="85" t="s">
        <v>866</v>
      </c>
      <c r="AF75" s="79" t="b">
        <v>0</v>
      </c>
      <c r="AG75" s="79" t="s">
        <v>871</v>
      </c>
      <c r="AH75" s="79"/>
      <c r="AI75" s="85" t="s">
        <v>866</v>
      </c>
      <c r="AJ75" s="79" t="b">
        <v>0</v>
      </c>
      <c r="AK75" s="79">
        <v>8</v>
      </c>
      <c r="AL75" s="85" t="s">
        <v>848</v>
      </c>
      <c r="AM75" s="79" t="s">
        <v>878</v>
      </c>
      <c r="AN75" s="79" t="b">
        <v>0</v>
      </c>
      <c r="AO75" s="85" t="s">
        <v>848</v>
      </c>
      <c r="AP75" s="79" t="s">
        <v>176</v>
      </c>
      <c r="AQ75" s="79">
        <v>0</v>
      </c>
      <c r="AR75" s="79">
        <v>0</v>
      </c>
      <c r="AS75" s="79"/>
      <c r="AT75" s="79"/>
      <c r="AU75" s="79"/>
      <c r="AV75" s="79"/>
      <c r="AW75" s="79"/>
      <c r="AX75" s="79"/>
      <c r="AY75" s="79"/>
      <c r="AZ75" s="79"/>
      <c r="BA75">
        <v>1</v>
      </c>
      <c r="BB75" s="78" t="str">
        <f>REPLACE(INDEX(GroupVertices[Group],MATCH(Edges25[[#This Row],[Vertex 1]],GroupVertices[Vertex],0)),1,1,"")</f>
        <v>3</v>
      </c>
      <c r="BC75" s="78" t="str">
        <f>REPLACE(INDEX(GroupVertices[Group],MATCH(Edges25[[#This Row],[Vertex 2]],GroupVertices[Vertex],0)),1,1,"")</f>
        <v>3</v>
      </c>
      <c r="BD75" s="48">
        <v>1</v>
      </c>
      <c r="BE75" s="49">
        <v>5</v>
      </c>
      <c r="BF75" s="48">
        <v>1</v>
      </c>
      <c r="BG75" s="49">
        <v>5</v>
      </c>
      <c r="BH75" s="48">
        <v>0</v>
      </c>
      <c r="BI75" s="49">
        <v>0</v>
      </c>
      <c r="BJ75" s="48">
        <v>18</v>
      </c>
      <c r="BK75" s="49">
        <v>90</v>
      </c>
      <c r="BL75" s="48">
        <v>20</v>
      </c>
    </row>
    <row r="76" spans="1:64" ht="15">
      <c r="A76" s="64" t="s">
        <v>275</v>
      </c>
      <c r="B76" s="64" t="s">
        <v>275</v>
      </c>
      <c r="C76" s="65"/>
      <c r="D76" s="66"/>
      <c r="E76" s="67"/>
      <c r="F76" s="68"/>
      <c r="G76" s="65"/>
      <c r="H76" s="69"/>
      <c r="I76" s="70"/>
      <c r="J76" s="70"/>
      <c r="K76" s="34" t="s">
        <v>65</v>
      </c>
      <c r="L76" s="77">
        <v>104</v>
      </c>
      <c r="M76" s="77"/>
      <c r="N76" s="72"/>
      <c r="O76" s="79" t="s">
        <v>176</v>
      </c>
      <c r="P76" s="81">
        <v>43166.90967592593</v>
      </c>
      <c r="Q76" s="79" t="s">
        <v>381</v>
      </c>
      <c r="R76" s="83" t="s">
        <v>444</v>
      </c>
      <c r="S76" s="79" t="s">
        <v>485</v>
      </c>
      <c r="T76" s="79" t="s">
        <v>525</v>
      </c>
      <c r="U76" s="83" t="s">
        <v>541</v>
      </c>
      <c r="V76" s="83" t="s">
        <v>541</v>
      </c>
      <c r="W76" s="81">
        <v>43166.90967592593</v>
      </c>
      <c r="X76" s="83" t="s">
        <v>693</v>
      </c>
      <c r="Y76" s="79"/>
      <c r="Z76" s="79"/>
      <c r="AA76" s="85" t="s">
        <v>815</v>
      </c>
      <c r="AB76" s="79"/>
      <c r="AC76" s="79" t="b">
        <v>0</v>
      </c>
      <c r="AD76" s="79">
        <v>48</v>
      </c>
      <c r="AE76" s="85" t="s">
        <v>866</v>
      </c>
      <c r="AF76" s="79" t="b">
        <v>0</v>
      </c>
      <c r="AG76" s="79" t="s">
        <v>871</v>
      </c>
      <c r="AH76" s="79"/>
      <c r="AI76" s="85" t="s">
        <v>866</v>
      </c>
      <c r="AJ76" s="79" t="b">
        <v>0</v>
      </c>
      <c r="AK76" s="79">
        <v>43</v>
      </c>
      <c r="AL76" s="85" t="s">
        <v>866</v>
      </c>
      <c r="AM76" s="79" t="s">
        <v>880</v>
      </c>
      <c r="AN76" s="79" t="b">
        <v>0</v>
      </c>
      <c r="AO76" s="85" t="s">
        <v>815</v>
      </c>
      <c r="AP76" s="79" t="s">
        <v>895</v>
      </c>
      <c r="AQ76" s="79">
        <v>0</v>
      </c>
      <c r="AR76" s="79">
        <v>0</v>
      </c>
      <c r="AS76" s="79"/>
      <c r="AT76" s="79"/>
      <c r="AU76" s="79"/>
      <c r="AV76" s="79"/>
      <c r="AW76" s="79"/>
      <c r="AX76" s="79"/>
      <c r="AY76" s="79"/>
      <c r="AZ76" s="79"/>
      <c r="BA76">
        <v>2</v>
      </c>
      <c r="BB76" s="78" t="str">
        <f>REPLACE(INDEX(GroupVertices[Group],MATCH(Edges25[[#This Row],[Vertex 1]],GroupVertices[Vertex],0)),1,1,"")</f>
        <v>3</v>
      </c>
      <c r="BC76" s="78" t="str">
        <f>REPLACE(INDEX(GroupVertices[Group],MATCH(Edges25[[#This Row],[Vertex 2]],GroupVertices[Vertex],0)),1,1,"")</f>
        <v>3</v>
      </c>
      <c r="BD76" s="48">
        <v>2</v>
      </c>
      <c r="BE76" s="49">
        <v>6.25</v>
      </c>
      <c r="BF76" s="48">
        <v>0</v>
      </c>
      <c r="BG76" s="49">
        <v>0</v>
      </c>
      <c r="BH76" s="48">
        <v>0</v>
      </c>
      <c r="BI76" s="49">
        <v>0</v>
      </c>
      <c r="BJ76" s="48">
        <v>30</v>
      </c>
      <c r="BK76" s="49">
        <v>93.75</v>
      </c>
      <c r="BL76" s="48">
        <v>32</v>
      </c>
    </row>
    <row r="77" spans="1:64" ht="15">
      <c r="A77" s="64" t="s">
        <v>275</v>
      </c>
      <c r="B77" s="64" t="s">
        <v>275</v>
      </c>
      <c r="C77" s="65"/>
      <c r="D77" s="66"/>
      <c r="E77" s="67"/>
      <c r="F77" s="68"/>
      <c r="G77" s="65"/>
      <c r="H77" s="69"/>
      <c r="I77" s="70"/>
      <c r="J77" s="70"/>
      <c r="K77" s="34" t="s">
        <v>65</v>
      </c>
      <c r="L77" s="77">
        <v>105</v>
      </c>
      <c r="M77" s="77"/>
      <c r="N77" s="72"/>
      <c r="O77" s="79" t="s">
        <v>176</v>
      </c>
      <c r="P77" s="81">
        <v>43665.953576388885</v>
      </c>
      <c r="Q77" s="79" t="s">
        <v>382</v>
      </c>
      <c r="R77" s="83" t="s">
        <v>445</v>
      </c>
      <c r="S77" s="79" t="s">
        <v>486</v>
      </c>
      <c r="T77" s="79" t="s">
        <v>491</v>
      </c>
      <c r="U77" s="83" t="s">
        <v>542</v>
      </c>
      <c r="V77" s="83" t="s">
        <v>542</v>
      </c>
      <c r="W77" s="81">
        <v>43665.953576388885</v>
      </c>
      <c r="X77" s="83" t="s">
        <v>694</v>
      </c>
      <c r="Y77" s="79"/>
      <c r="Z77" s="79"/>
      <c r="AA77" s="85" t="s">
        <v>816</v>
      </c>
      <c r="AB77" s="79"/>
      <c r="AC77" s="79" t="b">
        <v>0</v>
      </c>
      <c r="AD77" s="79">
        <v>29</v>
      </c>
      <c r="AE77" s="85" t="s">
        <v>866</v>
      </c>
      <c r="AF77" s="79" t="b">
        <v>0</v>
      </c>
      <c r="AG77" s="79" t="s">
        <v>871</v>
      </c>
      <c r="AH77" s="79"/>
      <c r="AI77" s="85" t="s">
        <v>866</v>
      </c>
      <c r="AJ77" s="79" t="b">
        <v>0</v>
      </c>
      <c r="AK77" s="79">
        <v>29</v>
      </c>
      <c r="AL77" s="85" t="s">
        <v>866</v>
      </c>
      <c r="AM77" s="79" t="s">
        <v>881</v>
      </c>
      <c r="AN77" s="79" t="b">
        <v>0</v>
      </c>
      <c r="AO77" s="85" t="s">
        <v>816</v>
      </c>
      <c r="AP77" s="79" t="s">
        <v>895</v>
      </c>
      <c r="AQ77" s="79">
        <v>0</v>
      </c>
      <c r="AR77" s="79">
        <v>0</v>
      </c>
      <c r="AS77" s="79"/>
      <c r="AT77" s="79"/>
      <c r="AU77" s="79"/>
      <c r="AV77" s="79"/>
      <c r="AW77" s="79"/>
      <c r="AX77" s="79"/>
      <c r="AY77" s="79"/>
      <c r="AZ77" s="79"/>
      <c r="BA77">
        <v>2</v>
      </c>
      <c r="BB77" s="78" t="str">
        <f>REPLACE(INDEX(GroupVertices[Group],MATCH(Edges25[[#This Row],[Vertex 1]],GroupVertices[Vertex],0)),1,1,"")</f>
        <v>3</v>
      </c>
      <c r="BC77" s="78" t="str">
        <f>REPLACE(INDEX(GroupVertices[Group],MATCH(Edges25[[#This Row],[Vertex 2]],GroupVertices[Vertex],0)),1,1,"")</f>
        <v>3</v>
      </c>
      <c r="BD77" s="48">
        <v>1</v>
      </c>
      <c r="BE77" s="49">
        <v>5.2631578947368425</v>
      </c>
      <c r="BF77" s="48">
        <v>1</v>
      </c>
      <c r="BG77" s="49">
        <v>5.2631578947368425</v>
      </c>
      <c r="BH77" s="48">
        <v>0</v>
      </c>
      <c r="BI77" s="49">
        <v>0</v>
      </c>
      <c r="BJ77" s="48">
        <v>17</v>
      </c>
      <c r="BK77" s="49">
        <v>89.47368421052632</v>
      </c>
      <c r="BL77" s="48">
        <v>19</v>
      </c>
    </row>
    <row r="78" spans="1:64" ht="15">
      <c r="A78" s="64" t="s">
        <v>275</v>
      </c>
      <c r="B78" s="64" t="s">
        <v>284</v>
      </c>
      <c r="C78" s="65"/>
      <c r="D78" s="66"/>
      <c r="E78" s="67"/>
      <c r="F78" s="68"/>
      <c r="G78" s="65"/>
      <c r="H78" s="69"/>
      <c r="I78" s="70"/>
      <c r="J78" s="70"/>
      <c r="K78" s="34" t="s">
        <v>65</v>
      </c>
      <c r="L78" s="77">
        <v>106</v>
      </c>
      <c r="M78" s="77"/>
      <c r="N78" s="72"/>
      <c r="O78" s="79" t="s">
        <v>321</v>
      </c>
      <c r="P78" s="81">
        <v>43677.935381944444</v>
      </c>
      <c r="Q78" s="79" t="s">
        <v>373</v>
      </c>
      <c r="R78" s="79"/>
      <c r="S78" s="79"/>
      <c r="T78" s="79" t="s">
        <v>491</v>
      </c>
      <c r="U78" s="79"/>
      <c r="V78" s="83" t="s">
        <v>601</v>
      </c>
      <c r="W78" s="81">
        <v>43677.935381944444</v>
      </c>
      <c r="X78" s="83" t="s">
        <v>695</v>
      </c>
      <c r="Y78" s="79"/>
      <c r="Z78" s="79"/>
      <c r="AA78" s="85" t="s">
        <v>817</v>
      </c>
      <c r="AB78" s="79"/>
      <c r="AC78" s="79" t="b">
        <v>0</v>
      </c>
      <c r="AD78" s="79">
        <v>0</v>
      </c>
      <c r="AE78" s="85" t="s">
        <v>866</v>
      </c>
      <c r="AF78" s="79" t="b">
        <v>0</v>
      </c>
      <c r="AG78" s="79" t="s">
        <v>871</v>
      </c>
      <c r="AH78" s="79"/>
      <c r="AI78" s="85" t="s">
        <v>866</v>
      </c>
      <c r="AJ78" s="79" t="b">
        <v>0</v>
      </c>
      <c r="AK78" s="79">
        <v>0</v>
      </c>
      <c r="AL78" s="85" t="s">
        <v>848</v>
      </c>
      <c r="AM78" s="79" t="s">
        <v>879</v>
      </c>
      <c r="AN78" s="79" t="b">
        <v>0</v>
      </c>
      <c r="AO78" s="85" t="s">
        <v>848</v>
      </c>
      <c r="AP78" s="79" t="s">
        <v>176</v>
      </c>
      <c r="AQ78" s="79">
        <v>0</v>
      </c>
      <c r="AR78" s="79">
        <v>0</v>
      </c>
      <c r="AS78" s="79"/>
      <c r="AT78" s="79"/>
      <c r="AU78" s="79"/>
      <c r="AV78" s="79"/>
      <c r="AW78" s="79"/>
      <c r="AX78" s="79"/>
      <c r="AY78" s="79"/>
      <c r="AZ78" s="79"/>
      <c r="BA78">
        <v>1</v>
      </c>
      <c r="BB78" s="78" t="str">
        <f>REPLACE(INDEX(GroupVertices[Group],MATCH(Edges25[[#This Row],[Vertex 1]],GroupVertices[Vertex],0)),1,1,"")</f>
        <v>3</v>
      </c>
      <c r="BC78" s="78" t="str">
        <f>REPLACE(INDEX(GroupVertices[Group],MATCH(Edges25[[#This Row],[Vertex 2]],GroupVertices[Vertex],0)),1,1,"")</f>
        <v>3</v>
      </c>
      <c r="BD78" s="48">
        <v>1</v>
      </c>
      <c r="BE78" s="49">
        <v>5</v>
      </c>
      <c r="BF78" s="48">
        <v>1</v>
      </c>
      <c r="BG78" s="49">
        <v>5</v>
      </c>
      <c r="BH78" s="48">
        <v>0</v>
      </c>
      <c r="BI78" s="49">
        <v>0</v>
      </c>
      <c r="BJ78" s="48">
        <v>18</v>
      </c>
      <c r="BK78" s="49">
        <v>90</v>
      </c>
      <c r="BL78" s="48">
        <v>20</v>
      </c>
    </row>
    <row r="79" spans="1:64" ht="15">
      <c r="A79" s="64" t="s">
        <v>276</v>
      </c>
      <c r="B79" s="64" t="s">
        <v>275</v>
      </c>
      <c r="C79" s="65"/>
      <c r="D79" s="66"/>
      <c r="E79" s="67"/>
      <c r="F79" s="68"/>
      <c r="G79" s="65"/>
      <c r="H79" s="69"/>
      <c r="I79" s="70"/>
      <c r="J79" s="70"/>
      <c r="K79" s="34" t="s">
        <v>65</v>
      </c>
      <c r="L79" s="77">
        <v>107</v>
      </c>
      <c r="M79" s="77"/>
      <c r="N79" s="72"/>
      <c r="O79" s="79" t="s">
        <v>321</v>
      </c>
      <c r="P79" s="81">
        <v>43679.88130787037</v>
      </c>
      <c r="Q79" s="79" t="s">
        <v>328</v>
      </c>
      <c r="R79" s="79"/>
      <c r="S79" s="79"/>
      <c r="T79" s="79" t="s">
        <v>491</v>
      </c>
      <c r="U79" s="79"/>
      <c r="V79" s="83" t="s">
        <v>602</v>
      </c>
      <c r="W79" s="81">
        <v>43679.88130787037</v>
      </c>
      <c r="X79" s="83" t="s">
        <v>696</v>
      </c>
      <c r="Y79" s="79"/>
      <c r="Z79" s="79"/>
      <c r="AA79" s="85" t="s">
        <v>818</v>
      </c>
      <c r="AB79" s="79"/>
      <c r="AC79" s="79" t="b">
        <v>0</v>
      </c>
      <c r="AD79" s="79">
        <v>0</v>
      </c>
      <c r="AE79" s="85" t="s">
        <v>866</v>
      </c>
      <c r="AF79" s="79" t="b">
        <v>0</v>
      </c>
      <c r="AG79" s="79" t="s">
        <v>871</v>
      </c>
      <c r="AH79" s="79"/>
      <c r="AI79" s="85" t="s">
        <v>866</v>
      </c>
      <c r="AJ79" s="79" t="b">
        <v>0</v>
      </c>
      <c r="AK79" s="79">
        <v>29</v>
      </c>
      <c r="AL79" s="85" t="s">
        <v>816</v>
      </c>
      <c r="AM79" s="79" t="s">
        <v>879</v>
      </c>
      <c r="AN79" s="79" t="b">
        <v>0</v>
      </c>
      <c r="AO79" s="85" t="s">
        <v>816</v>
      </c>
      <c r="AP79" s="79" t="s">
        <v>176</v>
      </c>
      <c r="AQ79" s="79">
        <v>0</v>
      </c>
      <c r="AR79" s="79">
        <v>0</v>
      </c>
      <c r="AS79" s="79"/>
      <c r="AT79" s="79"/>
      <c r="AU79" s="79"/>
      <c r="AV79" s="79"/>
      <c r="AW79" s="79"/>
      <c r="AX79" s="79"/>
      <c r="AY79" s="79"/>
      <c r="AZ79" s="79"/>
      <c r="BA79">
        <v>1</v>
      </c>
      <c r="BB79" s="78" t="str">
        <f>REPLACE(INDEX(GroupVertices[Group],MATCH(Edges25[[#This Row],[Vertex 1]],GroupVertices[Vertex],0)),1,1,"")</f>
        <v>3</v>
      </c>
      <c r="BC79" s="78" t="str">
        <f>REPLACE(INDEX(GroupVertices[Group],MATCH(Edges25[[#This Row],[Vertex 2]],GroupVertices[Vertex],0)),1,1,"")</f>
        <v>3</v>
      </c>
      <c r="BD79" s="48">
        <v>1</v>
      </c>
      <c r="BE79" s="49">
        <v>5</v>
      </c>
      <c r="BF79" s="48">
        <v>1</v>
      </c>
      <c r="BG79" s="49">
        <v>5</v>
      </c>
      <c r="BH79" s="48">
        <v>0</v>
      </c>
      <c r="BI79" s="49">
        <v>0</v>
      </c>
      <c r="BJ79" s="48">
        <v>18</v>
      </c>
      <c r="BK79" s="49">
        <v>90</v>
      </c>
      <c r="BL79" s="48">
        <v>20</v>
      </c>
    </row>
    <row r="80" spans="1:64" ht="15">
      <c r="A80" s="64" t="s">
        <v>277</v>
      </c>
      <c r="B80" s="64" t="s">
        <v>284</v>
      </c>
      <c r="C80" s="65"/>
      <c r="D80" s="66"/>
      <c r="E80" s="67"/>
      <c r="F80" s="68"/>
      <c r="G80" s="65"/>
      <c r="H80" s="69"/>
      <c r="I80" s="70"/>
      <c r="J80" s="70"/>
      <c r="K80" s="34" t="s">
        <v>65</v>
      </c>
      <c r="L80" s="77">
        <v>108</v>
      </c>
      <c r="M80" s="77"/>
      <c r="N80" s="72"/>
      <c r="O80" s="79" t="s">
        <v>321</v>
      </c>
      <c r="P80" s="81">
        <v>43679.94458333333</v>
      </c>
      <c r="Q80" s="79" t="s">
        <v>373</v>
      </c>
      <c r="R80" s="79"/>
      <c r="S80" s="79"/>
      <c r="T80" s="79" t="s">
        <v>491</v>
      </c>
      <c r="U80" s="79"/>
      <c r="V80" s="83" t="s">
        <v>603</v>
      </c>
      <c r="W80" s="81">
        <v>43679.94458333333</v>
      </c>
      <c r="X80" s="83" t="s">
        <v>697</v>
      </c>
      <c r="Y80" s="79"/>
      <c r="Z80" s="79"/>
      <c r="AA80" s="85" t="s">
        <v>819</v>
      </c>
      <c r="AB80" s="79"/>
      <c r="AC80" s="79" t="b">
        <v>0</v>
      </c>
      <c r="AD80" s="79">
        <v>0</v>
      </c>
      <c r="AE80" s="85" t="s">
        <v>866</v>
      </c>
      <c r="AF80" s="79" t="b">
        <v>0</v>
      </c>
      <c r="AG80" s="79" t="s">
        <v>871</v>
      </c>
      <c r="AH80" s="79"/>
      <c r="AI80" s="85" t="s">
        <v>866</v>
      </c>
      <c r="AJ80" s="79" t="b">
        <v>0</v>
      </c>
      <c r="AK80" s="79">
        <v>8</v>
      </c>
      <c r="AL80" s="85" t="s">
        <v>848</v>
      </c>
      <c r="AM80" s="79" t="s">
        <v>881</v>
      </c>
      <c r="AN80" s="79" t="b">
        <v>0</v>
      </c>
      <c r="AO80" s="85" t="s">
        <v>848</v>
      </c>
      <c r="AP80" s="79" t="s">
        <v>176</v>
      </c>
      <c r="AQ80" s="79">
        <v>0</v>
      </c>
      <c r="AR80" s="79">
        <v>0</v>
      </c>
      <c r="AS80" s="79"/>
      <c r="AT80" s="79"/>
      <c r="AU80" s="79"/>
      <c r="AV80" s="79"/>
      <c r="AW80" s="79"/>
      <c r="AX80" s="79"/>
      <c r="AY80" s="79"/>
      <c r="AZ80" s="79"/>
      <c r="BA80">
        <v>1</v>
      </c>
      <c r="BB80" s="78" t="str">
        <f>REPLACE(INDEX(GroupVertices[Group],MATCH(Edges25[[#This Row],[Vertex 1]],GroupVertices[Vertex],0)),1,1,"")</f>
        <v>3</v>
      </c>
      <c r="BC80" s="78" t="str">
        <f>REPLACE(INDEX(GroupVertices[Group],MATCH(Edges25[[#This Row],[Vertex 2]],GroupVertices[Vertex],0)),1,1,"")</f>
        <v>3</v>
      </c>
      <c r="BD80" s="48">
        <v>1</v>
      </c>
      <c r="BE80" s="49">
        <v>5</v>
      </c>
      <c r="BF80" s="48">
        <v>1</v>
      </c>
      <c r="BG80" s="49">
        <v>5</v>
      </c>
      <c r="BH80" s="48">
        <v>0</v>
      </c>
      <c r="BI80" s="49">
        <v>0</v>
      </c>
      <c r="BJ80" s="48">
        <v>18</v>
      </c>
      <c r="BK80" s="49">
        <v>90</v>
      </c>
      <c r="BL80" s="48">
        <v>20</v>
      </c>
    </row>
    <row r="81" spans="1:64" ht="15">
      <c r="A81" s="64" t="s">
        <v>278</v>
      </c>
      <c r="B81" s="64" t="s">
        <v>297</v>
      </c>
      <c r="C81" s="65"/>
      <c r="D81" s="66"/>
      <c r="E81" s="67"/>
      <c r="F81" s="68"/>
      <c r="G81" s="65"/>
      <c r="H81" s="69"/>
      <c r="I81" s="70"/>
      <c r="J81" s="70"/>
      <c r="K81" s="34" t="s">
        <v>65</v>
      </c>
      <c r="L81" s="77">
        <v>109</v>
      </c>
      <c r="M81" s="77"/>
      <c r="N81" s="72"/>
      <c r="O81" s="79" t="s">
        <v>321</v>
      </c>
      <c r="P81" s="81">
        <v>43680.04803240741</v>
      </c>
      <c r="Q81" s="79" t="s">
        <v>349</v>
      </c>
      <c r="R81" s="83" t="s">
        <v>427</v>
      </c>
      <c r="S81" s="79" t="s">
        <v>476</v>
      </c>
      <c r="T81" s="79" t="s">
        <v>506</v>
      </c>
      <c r="U81" s="79"/>
      <c r="V81" s="83" t="s">
        <v>566</v>
      </c>
      <c r="W81" s="81">
        <v>43680.04803240741</v>
      </c>
      <c r="X81" s="83" t="s">
        <v>698</v>
      </c>
      <c r="Y81" s="79"/>
      <c r="Z81" s="79"/>
      <c r="AA81" s="85" t="s">
        <v>820</v>
      </c>
      <c r="AB81" s="79"/>
      <c r="AC81" s="79" t="b">
        <v>0</v>
      </c>
      <c r="AD81" s="79">
        <v>0</v>
      </c>
      <c r="AE81" s="85" t="s">
        <v>866</v>
      </c>
      <c r="AF81" s="79" t="b">
        <v>0</v>
      </c>
      <c r="AG81" s="79" t="s">
        <v>871</v>
      </c>
      <c r="AH81" s="79"/>
      <c r="AI81" s="85" t="s">
        <v>866</v>
      </c>
      <c r="AJ81" s="79" t="b">
        <v>0</v>
      </c>
      <c r="AK81" s="79">
        <v>10</v>
      </c>
      <c r="AL81" s="85" t="s">
        <v>861</v>
      </c>
      <c r="AM81" s="79" t="s">
        <v>881</v>
      </c>
      <c r="AN81" s="79" t="b">
        <v>0</v>
      </c>
      <c r="AO81" s="85" t="s">
        <v>861</v>
      </c>
      <c r="AP81" s="79" t="s">
        <v>176</v>
      </c>
      <c r="AQ81" s="79">
        <v>0</v>
      </c>
      <c r="AR81" s="79">
        <v>0</v>
      </c>
      <c r="AS81" s="79"/>
      <c r="AT81" s="79"/>
      <c r="AU81" s="79"/>
      <c r="AV81" s="79"/>
      <c r="AW81" s="79"/>
      <c r="AX81" s="79"/>
      <c r="AY81" s="79"/>
      <c r="AZ81" s="79"/>
      <c r="BA81">
        <v>1</v>
      </c>
      <c r="BB81" s="78" t="str">
        <f>REPLACE(INDEX(GroupVertices[Group],MATCH(Edges25[[#This Row],[Vertex 1]],GroupVertices[Vertex],0)),1,1,"")</f>
        <v>1</v>
      </c>
      <c r="BC81" s="78" t="str">
        <f>REPLACE(INDEX(GroupVertices[Group],MATCH(Edges25[[#This Row],[Vertex 2]],GroupVertices[Vertex],0)),1,1,"")</f>
        <v>1</v>
      </c>
      <c r="BD81" s="48">
        <v>1</v>
      </c>
      <c r="BE81" s="49">
        <v>8.333333333333334</v>
      </c>
      <c r="BF81" s="48">
        <v>0</v>
      </c>
      <c r="BG81" s="49">
        <v>0</v>
      </c>
      <c r="BH81" s="48">
        <v>0</v>
      </c>
      <c r="BI81" s="49">
        <v>0</v>
      </c>
      <c r="BJ81" s="48">
        <v>11</v>
      </c>
      <c r="BK81" s="49">
        <v>91.66666666666667</v>
      </c>
      <c r="BL81" s="48">
        <v>12</v>
      </c>
    </row>
    <row r="82" spans="1:64" ht="15">
      <c r="A82" s="64" t="s">
        <v>279</v>
      </c>
      <c r="B82" s="64" t="s">
        <v>297</v>
      </c>
      <c r="C82" s="65"/>
      <c r="D82" s="66"/>
      <c r="E82" s="67"/>
      <c r="F82" s="68"/>
      <c r="G82" s="65"/>
      <c r="H82" s="69"/>
      <c r="I82" s="70"/>
      <c r="J82" s="70"/>
      <c r="K82" s="34" t="s">
        <v>65</v>
      </c>
      <c r="L82" s="77">
        <v>110</v>
      </c>
      <c r="M82" s="77"/>
      <c r="N82" s="72"/>
      <c r="O82" s="79" t="s">
        <v>321</v>
      </c>
      <c r="P82" s="81">
        <v>43680.19969907407</v>
      </c>
      <c r="Q82" s="79" t="s">
        <v>349</v>
      </c>
      <c r="R82" s="83" t="s">
        <v>427</v>
      </c>
      <c r="S82" s="79" t="s">
        <v>476</v>
      </c>
      <c r="T82" s="79" t="s">
        <v>506</v>
      </c>
      <c r="U82" s="79"/>
      <c r="V82" s="83" t="s">
        <v>604</v>
      </c>
      <c r="W82" s="81">
        <v>43680.19969907407</v>
      </c>
      <c r="X82" s="83" t="s">
        <v>699</v>
      </c>
      <c r="Y82" s="79"/>
      <c r="Z82" s="79"/>
      <c r="AA82" s="85" t="s">
        <v>821</v>
      </c>
      <c r="AB82" s="79"/>
      <c r="AC82" s="79" t="b">
        <v>0</v>
      </c>
      <c r="AD82" s="79">
        <v>0</v>
      </c>
      <c r="AE82" s="85" t="s">
        <v>866</v>
      </c>
      <c r="AF82" s="79" t="b">
        <v>0</v>
      </c>
      <c r="AG82" s="79" t="s">
        <v>871</v>
      </c>
      <c r="AH82" s="79"/>
      <c r="AI82" s="85" t="s">
        <v>866</v>
      </c>
      <c r="AJ82" s="79" t="b">
        <v>0</v>
      </c>
      <c r="AK82" s="79">
        <v>10</v>
      </c>
      <c r="AL82" s="85" t="s">
        <v>861</v>
      </c>
      <c r="AM82" s="79" t="s">
        <v>881</v>
      </c>
      <c r="AN82" s="79" t="b">
        <v>0</v>
      </c>
      <c r="AO82" s="85" t="s">
        <v>861</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v>1</v>
      </c>
      <c r="BE82" s="49">
        <v>8.333333333333334</v>
      </c>
      <c r="BF82" s="48">
        <v>0</v>
      </c>
      <c r="BG82" s="49">
        <v>0</v>
      </c>
      <c r="BH82" s="48">
        <v>0</v>
      </c>
      <c r="BI82" s="49">
        <v>0</v>
      </c>
      <c r="BJ82" s="48">
        <v>11</v>
      </c>
      <c r="BK82" s="49">
        <v>91.66666666666667</v>
      </c>
      <c r="BL82" s="48">
        <v>12</v>
      </c>
    </row>
    <row r="83" spans="1:64" ht="15">
      <c r="A83" s="64" t="s">
        <v>280</v>
      </c>
      <c r="B83" s="64" t="s">
        <v>280</v>
      </c>
      <c r="C83" s="65"/>
      <c r="D83" s="66"/>
      <c r="E83" s="67"/>
      <c r="F83" s="68"/>
      <c r="G83" s="65"/>
      <c r="H83" s="69"/>
      <c r="I83" s="70"/>
      <c r="J83" s="70"/>
      <c r="K83" s="34" t="s">
        <v>65</v>
      </c>
      <c r="L83" s="77">
        <v>111</v>
      </c>
      <c r="M83" s="77"/>
      <c r="N83" s="72"/>
      <c r="O83" s="79" t="s">
        <v>176</v>
      </c>
      <c r="P83" s="81">
        <v>43670.10225694445</v>
      </c>
      <c r="Q83" s="79" t="s">
        <v>383</v>
      </c>
      <c r="R83" s="79" t="s">
        <v>446</v>
      </c>
      <c r="S83" s="79" t="s">
        <v>487</v>
      </c>
      <c r="T83" s="79" t="s">
        <v>526</v>
      </c>
      <c r="U83" s="79"/>
      <c r="V83" s="83" t="s">
        <v>605</v>
      </c>
      <c r="W83" s="81">
        <v>43670.10225694445</v>
      </c>
      <c r="X83" s="83" t="s">
        <v>700</v>
      </c>
      <c r="Y83" s="79"/>
      <c r="Z83" s="79"/>
      <c r="AA83" s="85" t="s">
        <v>822</v>
      </c>
      <c r="AB83" s="79"/>
      <c r="AC83" s="79" t="b">
        <v>0</v>
      </c>
      <c r="AD83" s="79">
        <v>0</v>
      </c>
      <c r="AE83" s="85" t="s">
        <v>866</v>
      </c>
      <c r="AF83" s="79" t="b">
        <v>0</v>
      </c>
      <c r="AG83" s="79" t="s">
        <v>871</v>
      </c>
      <c r="AH83" s="79"/>
      <c r="AI83" s="85" t="s">
        <v>866</v>
      </c>
      <c r="AJ83" s="79" t="b">
        <v>0</v>
      </c>
      <c r="AK83" s="79">
        <v>0</v>
      </c>
      <c r="AL83" s="85" t="s">
        <v>866</v>
      </c>
      <c r="AM83" s="79" t="s">
        <v>894</v>
      </c>
      <c r="AN83" s="79" t="b">
        <v>1</v>
      </c>
      <c r="AO83" s="85" t="s">
        <v>822</v>
      </c>
      <c r="AP83" s="79" t="s">
        <v>176</v>
      </c>
      <c r="AQ83" s="79">
        <v>0</v>
      </c>
      <c r="AR83" s="79">
        <v>0</v>
      </c>
      <c r="AS83" s="79"/>
      <c r="AT83" s="79"/>
      <c r="AU83" s="79"/>
      <c r="AV83" s="79"/>
      <c r="AW83" s="79"/>
      <c r="AX83" s="79"/>
      <c r="AY83" s="79"/>
      <c r="AZ83" s="79"/>
      <c r="BA83">
        <v>14</v>
      </c>
      <c r="BB83" s="78" t="str">
        <f>REPLACE(INDEX(GroupVertices[Group],MATCH(Edges25[[#This Row],[Vertex 1]],GroupVertices[Vertex],0)),1,1,"")</f>
        <v>2</v>
      </c>
      <c r="BC83" s="78" t="str">
        <f>REPLACE(INDEX(GroupVertices[Group],MATCH(Edges25[[#This Row],[Vertex 2]],GroupVertices[Vertex],0)),1,1,"")</f>
        <v>2</v>
      </c>
      <c r="BD83" s="48">
        <v>0</v>
      </c>
      <c r="BE83" s="49">
        <v>0</v>
      </c>
      <c r="BF83" s="48">
        <v>0</v>
      </c>
      <c r="BG83" s="49">
        <v>0</v>
      </c>
      <c r="BH83" s="48">
        <v>0</v>
      </c>
      <c r="BI83" s="49">
        <v>0</v>
      </c>
      <c r="BJ83" s="48">
        <v>12</v>
      </c>
      <c r="BK83" s="49">
        <v>100</v>
      </c>
      <c r="BL83" s="48">
        <v>12</v>
      </c>
    </row>
    <row r="84" spans="1:64" ht="15">
      <c r="A84" s="64" t="s">
        <v>280</v>
      </c>
      <c r="B84" s="64" t="s">
        <v>280</v>
      </c>
      <c r="C84" s="65"/>
      <c r="D84" s="66"/>
      <c r="E84" s="67"/>
      <c r="F84" s="68"/>
      <c r="G84" s="65"/>
      <c r="H84" s="69"/>
      <c r="I84" s="70"/>
      <c r="J84" s="70"/>
      <c r="K84" s="34" t="s">
        <v>65</v>
      </c>
      <c r="L84" s="77">
        <v>112</v>
      </c>
      <c r="M84" s="77"/>
      <c r="N84" s="72"/>
      <c r="O84" s="79" t="s">
        <v>176</v>
      </c>
      <c r="P84" s="81">
        <v>43670.102997685186</v>
      </c>
      <c r="Q84" s="79" t="s">
        <v>384</v>
      </c>
      <c r="R84" s="79" t="s">
        <v>447</v>
      </c>
      <c r="S84" s="79" t="s">
        <v>487</v>
      </c>
      <c r="T84" s="79" t="s">
        <v>526</v>
      </c>
      <c r="U84" s="79"/>
      <c r="V84" s="83" t="s">
        <v>605</v>
      </c>
      <c r="W84" s="81">
        <v>43670.102997685186</v>
      </c>
      <c r="X84" s="83" t="s">
        <v>701</v>
      </c>
      <c r="Y84" s="79"/>
      <c r="Z84" s="79"/>
      <c r="AA84" s="85" t="s">
        <v>823</v>
      </c>
      <c r="AB84" s="79"/>
      <c r="AC84" s="79" t="b">
        <v>0</v>
      </c>
      <c r="AD84" s="79">
        <v>0</v>
      </c>
      <c r="AE84" s="85" t="s">
        <v>866</v>
      </c>
      <c r="AF84" s="79" t="b">
        <v>0</v>
      </c>
      <c r="AG84" s="79" t="s">
        <v>871</v>
      </c>
      <c r="AH84" s="79"/>
      <c r="AI84" s="85" t="s">
        <v>866</v>
      </c>
      <c r="AJ84" s="79" t="b">
        <v>0</v>
      </c>
      <c r="AK84" s="79">
        <v>0</v>
      </c>
      <c r="AL84" s="85" t="s">
        <v>866</v>
      </c>
      <c r="AM84" s="79" t="s">
        <v>894</v>
      </c>
      <c r="AN84" s="79" t="b">
        <v>1</v>
      </c>
      <c r="AO84" s="85" t="s">
        <v>823</v>
      </c>
      <c r="AP84" s="79" t="s">
        <v>176</v>
      </c>
      <c r="AQ84" s="79">
        <v>0</v>
      </c>
      <c r="AR84" s="79">
        <v>0</v>
      </c>
      <c r="AS84" s="79"/>
      <c r="AT84" s="79"/>
      <c r="AU84" s="79"/>
      <c r="AV84" s="79"/>
      <c r="AW84" s="79"/>
      <c r="AX84" s="79"/>
      <c r="AY84" s="79"/>
      <c r="AZ84" s="79"/>
      <c r="BA84">
        <v>14</v>
      </c>
      <c r="BB84" s="78" t="str">
        <f>REPLACE(INDEX(GroupVertices[Group],MATCH(Edges25[[#This Row],[Vertex 1]],GroupVertices[Vertex],0)),1,1,"")</f>
        <v>2</v>
      </c>
      <c r="BC84" s="78" t="str">
        <f>REPLACE(INDEX(GroupVertices[Group],MATCH(Edges25[[#This Row],[Vertex 2]],GroupVertices[Vertex],0)),1,1,"")</f>
        <v>2</v>
      </c>
      <c r="BD84" s="48">
        <v>0</v>
      </c>
      <c r="BE84" s="49">
        <v>0</v>
      </c>
      <c r="BF84" s="48">
        <v>0</v>
      </c>
      <c r="BG84" s="49">
        <v>0</v>
      </c>
      <c r="BH84" s="48">
        <v>0</v>
      </c>
      <c r="BI84" s="49">
        <v>0</v>
      </c>
      <c r="BJ84" s="48">
        <v>12</v>
      </c>
      <c r="BK84" s="49">
        <v>100</v>
      </c>
      <c r="BL84" s="48">
        <v>12</v>
      </c>
    </row>
    <row r="85" spans="1:64" ht="15">
      <c r="A85" s="64" t="s">
        <v>280</v>
      </c>
      <c r="B85" s="64" t="s">
        <v>280</v>
      </c>
      <c r="C85" s="65"/>
      <c r="D85" s="66"/>
      <c r="E85" s="67"/>
      <c r="F85" s="68"/>
      <c r="G85" s="65"/>
      <c r="H85" s="69"/>
      <c r="I85" s="70"/>
      <c r="J85" s="70"/>
      <c r="K85" s="34" t="s">
        <v>65</v>
      </c>
      <c r="L85" s="77">
        <v>113</v>
      </c>
      <c r="M85" s="77"/>
      <c r="N85" s="72"/>
      <c r="O85" s="79" t="s">
        <v>176</v>
      </c>
      <c r="P85" s="81">
        <v>43670.103113425925</v>
      </c>
      <c r="Q85" s="79" t="s">
        <v>385</v>
      </c>
      <c r="R85" s="79" t="s">
        <v>448</v>
      </c>
      <c r="S85" s="79" t="s">
        <v>487</v>
      </c>
      <c r="T85" s="79" t="s">
        <v>526</v>
      </c>
      <c r="U85" s="79"/>
      <c r="V85" s="83" t="s">
        <v>605</v>
      </c>
      <c r="W85" s="81">
        <v>43670.103113425925</v>
      </c>
      <c r="X85" s="83" t="s">
        <v>702</v>
      </c>
      <c r="Y85" s="79"/>
      <c r="Z85" s="79"/>
      <c r="AA85" s="85" t="s">
        <v>824</v>
      </c>
      <c r="AB85" s="79"/>
      <c r="AC85" s="79" t="b">
        <v>0</v>
      </c>
      <c r="AD85" s="79">
        <v>0</v>
      </c>
      <c r="AE85" s="85" t="s">
        <v>866</v>
      </c>
      <c r="AF85" s="79" t="b">
        <v>0</v>
      </c>
      <c r="AG85" s="79" t="s">
        <v>871</v>
      </c>
      <c r="AH85" s="79"/>
      <c r="AI85" s="85" t="s">
        <v>866</v>
      </c>
      <c r="AJ85" s="79" t="b">
        <v>0</v>
      </c>
      <c r="AK85" s="79">
        <v>0</v>
      </c>
      <c r="AL85" s="85" t="s">
        <v>866</v>
      </c>
      <c r="AM85" s="79" t="s">
        <v>894</v>
      </c>
      <c r="AN85" s="79" t="b">
        <v>1</v>
      </c>
      <c r="AO85" s="85" t="s">
        <v>824</v>
      </c>
      <c r="AP85" s="79" t="s">
        <v>176</v>
      </c>
      <c r="AQ85" s="79">
        <v>0</v>
      </c>
      <c r="AR85" s="79">
        <v>0</v>
      </c>
      <c r="AS85" s="79"/>
      <c r="AT85" s="79"/>
      <c r="AU85" s="79"/>
      <c r="AV85" s="79"/>
      <c r="AW85" s="79"/>
      <c r="AX85" s="79"/>
      <c r="AY85" s="79"/>
      <c r="AZ85" s="79"/>
      <c r="BA85">
        <v>14</v>
      </c>
      <c r="BB85" s="78" t="str">
        <f>REPLACE(INDEX(GroupVertices[Group],MATCH(Edges25[[#This Row],[Vertex 1]],GroupVertices[Vertex],0)),1,1,"")</f>
        <v>2</v>
      </c>
      <c r="BC85" s="78" t="str">
        <f>REPLACE(INDEX(GroupVertices[Group],MATCH(Edges25[[#This Row],[Vertex 2]],GroupVertices[Vertex],0)),1,1,"")</f>
        <v>2</v>
      </c>
      <c r="BD85" s="48">
        <v>0</v>
      </c>
      <c r="BE85" s="49">
        <v>0</v>
      </c>
      <c r="BF85" s="48">
        <v>0</v>
      </c>
      <c r="BG85" s="49">
        <v>0</v>
      </c>
      <c r="BH85" s="48">
        <v>0</v>
      </c>
      <c r="BI85" s="49">
        <v>0</v>
      </c>
      <c r="BJ85" s="48">
        <v>12</v>
      </c>
      <c r="BK85" s="49">
        <v>100</v>
      </c>
      <c r="BL85" s="48">
        <v>12</v>
      </c>
    </row>
    <row r="86" spans="1:64" ht="15">
      <c r="A86" s="64" t="s">
        <v>280</v>
      </c>
      <c r="B86" s="64" t="s">
        <v>280</v>
      </c>
      <c r="C86" s="65"/>
      <c r="D86" s="66"/>
      <c r="E86" s="67"/>
      <c r="F86" s="68"/>
      <c r="G86" s="65"/>
      <c r="H86" s="69"/>
      <c r="I86" s="70"/>
      <c r="J86" s="70"/>
      <c r="K86" s="34" t="s">
        <v>65</v>
      </c>
      <c r="L86" s="77">
        <v>114</v>
      </c>
      <c r="M86" s="77"/>
      <c r="N86" s="72"/>
      <c r="O86" s="79" t="s">
        <v>176</v>
      </c>
      <c r="P86" s="81">
        <v>43670.10334490741</v>
      </c>
      <c r="Q86" s="79" t="s">
        <v>386</v>
      </c>
      <c r="R86" s="79" t="s">
        <v>449</v>
      </c>
      <c r="S86" s="79" t="s">
        <v>487</v>
      </c>
      <c r="T86" s="79" t="s">
        <v>526</v>
      </c>
      <c r="U86" s="79"/>
      <c r="V86" s="83" t="s">
        <v>605</v>
      </c>
      <c r="W86" s="81">
        <v>43670.10334490741</v>
      </c>
      <c r="X86" s="83" t="s">
        <v>703</v>
      </c>
      <c r="Y86" s="79"/>
      <c r="Z86" s="79"/>
      <c r="AA86" s="85" t="s">
        <v>825</v>
      </c>
      <c r="AB86" s="79"/>
      <c r="AC86" s="79" t="b">
        <v>0</v>
      </c>
      <c r="AD86" s="79">
        <v>0</v>
      </c>
      <c r="AE86" s="85" t="s">
        <v>866</v>
      </c>
      <c r="AF86" s="79" t="b">
        <v>0</v>
      </c>
      <c r="AG86" s="79" t="s">
        <v>871</v>
      </c>
      <c r="AH86" s="79"/>
      <c r="AI86" s="85" t="s">
        <v>866</v>
      </c>
      <c r="AJ86" s="79" t="b">
        <v>0</v>
      </c>
      <c r="AK86" s="79">
        <v>0</v>
      </c>
      <c r="AL86" s="85" t="s">
        <v>866</v>
      </c>
      <c r="AM86" s="79" t="s">
        <v>894</v>
      </c>
      <c r="AN86" s="79" t="b">
        <v>1</v>
      </c>
      <c r="AO86" s="85" t="s">
        <v>825</v>
      </c>
      <c r="AP86" s="79" t="s">
        <v>176</v>
      </c>
      <c r="AQ86" s="79">
        <v>0</v>
      </c>
      <c r="AR86" s="79">
        <v>0</v>
      </c>
      <c r="AS86" s="79"/>
      <c r="AT86" s="79"/>
      <c r="AU86" s="79"/>
      <c r="AV86" s="79"/>
      <c r="AW86" s="79"/>
      <c r="AX86" s="79"/>
      <c r="AY86" s="79"/>
      <c r="AZ86" s="79"/>
      <c r="BA86">
        <v>14</v>
      </c>
      <c r="BB86" s="78" t="str">
        <f>REPLACE(INDEX(GroupVertices[Group],MATCH(Edges25[[#This Row],[Vertex 1]],GroupVertices[Vertex],0)),1,1,"")</f>
        <v>2</v>
      </c>
      <c r="BC86" s="78" t="str">
        <f>REPLACE(INDEX(GroupVertices[Group],MATCH(Edges25[[#This Row],[Vertex 2]],GroupVertices[Vertex],0)),1,1,"")</f>
        <v>2</v>
      </c>
      <c r="BD86" s="48">
        <v>0</v>
      </c>
      <c r="BE86" s="49">
        <v>0</v>
      </c>
      <c r="BF86" s="48">
        <v>0</v>
      </c>
      <c r="BG86" s="49">
        <v>0</v>
      </c>
      <c r="BH86" s="48">
        <v>0</v>
      </c>
      <c r="BI86" s="49">
        <v>0</v>
      </c>
      <c r="BJ86" s="48">
        <v>12</v>
      </c>
      <c r="BK86" s="49">
        <v>100</v>
      </c>
      <c r="BL86" s="48">
        <v>12</v>
      </c>
    </row>
    <row r="87" spans="1:64" ht="15">
      <c r="A87" s="64" t="s">
        <v>280</v>
      </c>
      <c r="B87" s="64" t="s">
        <v>280</v>
      </c>
      <c r="C87" s="65"/>
      <c r="D87" s="66"/>
      <c r="E87" s="67"/>
      <c r="F87" s="68"/>
      <c r="G87" s="65"/>
      <c r="H87" s="69"/>
      <c r="I87" s="70"/>
      <c r="J87" s="70"/>
      <c r="K87" s="34" t="s">
        <v>65</v>
      </c>
      <c r="L87" s="77">
        <v>115</v>
      </c>
      <c r="M87" s="77"/>
      <c r="N87" s="72"/>
      <c r="O87" s="79" t="s">
        <v>176</v>
      </c>
      <c r="P87" s="81">
        <v>43670.103680555556</v>
      </c>
      <c r="Q87" s="79" t="s">
        <v>387</v>
      </c>
      <c r="R87" s="79" t="s">
        <v>450</v>
      </c>
      <c r="S87" s="79" t="s">
        <v>487</v>
      </c>
      <c r="T87" s="79" t="s">
        <v>526</v>
      </c>
      <c r="U87" s="79"/>
      <c r="V87" s="83" t="s">
        <v>605</v>
      </c>
      <c r="W87" s="81">
        <v>43670.103680555556</v>
      </c>
      <c r="X87" s="83" t="s">
        <v>704</v>
      </c>
      <c r="Y87" s="79"/>
      <c r="Z87" s="79"/>
      <c r="AA87" s="85" t="s">
        <v>826</v>
      </c>
      <c r="AB87" s="79"/>
      <c r="AC87" s="79" t="b">
        <v>0</v>
      </c>
      <c r="AD87" s="79">
        <v>0</v>
      </c>
      <c r="AE87" s="85" t="s">
        <v>866</v>
      </c>
      <c r="AF87" s="79" t="b">
        <v>0</v>
      </c>
      <c r="AG87" s="79" t="s">
        <v>871</v>
      </c>
      <c r="AH87" s="79"/>
      <c r="AI87" s="85" t="s">
        <v>866</v>
      </c>
      <c r="AJ87" s="79" t="b">
        <v>0</v>
      </c>
      <c r="AK87" s="79">
        <v>0</v>
      </c>
      <c r="AL87" s="85" t="s">
        <v>866</v>
      </c>
      <c r="AM87" s="79" t="s">
        <v>894</v>
      </c>
      <c r="AN87" s="79" t="b">
        <v>1</v>
      </c>
      <c r="AO87" s="85" t="s">
        <v>826</v>
      </c>
      <c r="AP87" s="79" t="s">
        <v>176</v>
      </c>
      <c r="AQ87" s="79">
        <v>0</v>
      </c>
      <c r="AR87" s="79">
        <v>0</v>
      </c>
      <c r="AS87" s="79"/>
      <c r="AT87" s="79"/>
      <c r="AU87" s="79"/>
      <c r="AV87" s="79"/>
      <c r="AW87" s="79"/>
      <c r="AX87" s="79"/>
      <c r="AY87" s="79"/>
      <c r="AZ87" s="79"/>
      <c r="BA87">
        <v>14</v>
      </c>
      <c r="BB87" s="78" t="str">
        <f>REPLACE(INDEX(GroupVertices[Group],MATCH(Edges25[[#This Row],[Vertex 1]],GroupVertices[Vertex],0)),1,1,"")</f>
        <v>2</v>
      </c>
      <c r="BC87" s="78" t="str">
        <f>REPLACE(INDEX(GroupVertices[Group],MATCH(Edges25[[#This Row],[Vertex 2]],GroupVertices[Vertex],0)),1,1,"")</f>
        <v>2</v>
      </c>
      <c r="BD87" s="48">
        <v>0</v>
      </c>
      <c r="BE87" s="49">
        <v>0</v>
      </c>
      <c r="BF87" s="48">
        <v>0</v>
      </c>
      <c r="BG87" s="49">
        <v>0</v>
      </c>
      <c r="BH87" s="48">
        <v>0</v>
      </c>
      <c r="BI87" s="49">
        <v>0</v>
      </c>
      <c r="BJ87" s="48">
        <v>12</v>
      </c>
      <c r="BK87" s="49">
        <v>100</v>
      </c>
      <c r="BL87" s="48">
        <v>12</v>
      </c>
    </row>
    <row r="88" spans="1:64" ht="15">
      <c r="A88" s="64" t="s">
        <v>280</v>
      </c>
      <c r="B88" s="64" t="s">
        <v>280</v>
      </c>
      <c r="C88" s="65"/>
      <c r="D88" s="66"/>
      <c r="E88" s="67"/>
      <c r="F88" s="68"/>
      <c r="G88" s="65"/>
      <c r="H88" s="69"/>
      <c r="I88" s="70"/>
      <c r="J88" s="70"/>
      <c r="K88" s="34" t="s">
        <v>65</v>
      </c>
      <c r="L88" s="77">
        <v>116</v>
      </c>
      <c r="M88" s="77"/>
      <c r="N88" s="72"/>
      <c r="O88" s="79" t="s">
        <v>176</v>
      </c>
      <c r="P88" s="81">
        <v>43670.103796296295</v>
      </c>
      <c r="Q88" s="79" t="s">
        <v>388</v>
      </c>
      <c r="R88" s="79" t="s">
        <v>451</v>
      </c>
      <c r="S88" s="79" t="s">
        <v>487</v>
      </c>
      <c r="T88" s="79" t="s">
        <v>526</v>
      </c>
      <c r="U88" s="79"/>
      <c r="V88" s="83" t="s">
        <v>605</v>
      </c>
      <c r="W88" s="81">
        <v>43670.103796296295</v>
      </c>
      <c r="X88" s="83" t="s">
        <v>705</v>
      </c>
      <c r="Y88" s="79"/>
      <c r="Z88" s="79"/>
      <c r="AA88" s="85" t="s">
        <v>827</v>
      </c>
      <c r="AB88" s="79"/>
      <c r="AC88" s="79" t="b">
        <v>0</v>
      </c>
      <c r="AD88" s="79">
        <v>0</v>
      </c>
      <c r="AE88" s="85" t="s">
        <v>866</v>
      </c>
      <c r="AF88" s="79" t="b">
        <v>0</v>
      </c>
      <c r="AG88" s="79" t="s">
        <v>871</v>
      </c>
      <c r="AH88" s="79"/>
      <c r="AI88" s="85" t="s">
        <v>866</v>
      </c>
      <c r="AJ88" s="79" t="b">
        <v>0</v>
      </c>
      <c r="AK88" s="79">
        <v>0</v>
      </c>
      <c r="AL88" s="85" t="s">
        <v>866</v>
      </c>
      <c r="AM88" s="79" t="s">
        <v>894</v>
      </c>
      <c r="AN88" s="79" t="b">
        <v>1</v>
      </c>
      <c r="AO88" s="85" t="s">
        <v>827</v>
      </c>
      <c r="AP88" s="79" t="s">
        <v>176</v>
      </c>
      <c r="AQ88" s="79">
        <v>0</v>
      </c>
      <c r="AR88" s="79">
        <v>0</v>
      </c>
      <c r="AS88" s="79"/>
      <c r="AT88" s="79"/>
      <c r="AU88" s="79"/>
      <c r="AV88" s="79"/>
      <c r="AW88" s="79"/>
      <c r="AX88" s="79"/>
      <c r="AY88" s="79"/>
      <c r="AZ88" s="79"/>
      <c r="BA88">
        <v>14</v>
      </c>
      <c r="BB88" s="78" t="str">
        <f>REPLACE(INDEX(GroupVertices[Group],MATCH(Edges25[[#This Row],[Vertex 1]],GroupVertices[Vertex],0)),1,1,"")</f>
        <v>2</v>
      </c>
      <c r="BC88" s="78" t="str">
        <f>REPLACE(INDEX(GroupVertices[Group],MATCH(Edges25[[#This Row],[Vertex 2]],GroupVertices[Vertex],0)),1,1,"")</f>
        <v>2</v>
      </c>
      <c r="BD88" s="48">
        <v>0</v>
      </c>
      <c r="BE88" s="49">
        <v>0</v>
      </c>
      <c r="BF88" s="48">
        <v>0</v>
      </c>
      <c r="BG88" s="49">
        <v>0</v>
      </c>
      <c r="BH88" s="48">
        <v>0</v>
      </c>
      <c r="BI88" s="49">
        <v>0</v>
      </c>
      <c r="BJ88" s="48">
        <v>12</v>
      </c>
      <c r="BK88" s="49">
        <v>100</v>
      </c>
      <c r="BL88" s="48">
        <v>12</v>
      </c>
    </row>
    <row r="89" spans="1:64" ht="15">
      <c r="A89" s="64" t="s">
        <v>280</v>
      </c>
      <c r="B89" s="64" t="s">
        <v>280</v>
      </c>
      <c r="C89" s="65"/>
      <c r="D89" s="66"/>
      <c r="E89" s="67"/>
      <c r="F89" s="68"/>
      <c r="G89" s="65"/>
      <c r="H89" s="69"/>
      <c r="I89" s="70"/>
      <c r="J89" s="70"/>
      <c r="K89" s="34" t="s">
        <v>65</v>
      </c>
      <c r="L89" s="77">
        <v>117</v>
      </c>
      <c r="M89" s="77"/>
      <c r="N89" s="72"/>
      <c r="O89" s="79" t="s">
        <v>176</v>
      </c>
      <c r="P89" s="81">
        <v>43670.104895833334</v>
      </c>
      <c r="Q89" s="79" t="s">
        <v>389</v>
      </c>
      <c r="R89" s="79" t="s">
        <v>452</v>
      </c>
      <c r="S89" s="79" t="s">
        <v>487</v>
      </c>
      <c r="T89" s="79" t="s">
        <v>526</v>
      </c>
      <c r="U89" s="79"/>
      <c r="V89" s="83" t="s">
        <v>605</v>
      </c>
      <c r="W89" s="81">
        <v>43670.104895833334</v>
      </c>
      <c r="X89" s="83" t="s">
        <v>706</v>
      </c>
      <c r="Y89" s="79"/>
      <c r="Z89" s="79"/>
      <c r="AA89" s="85" t="s">
        <v>828</v>
      </c>
      <c r="AB89" s="79"/>
      <c r="AC89" s="79" t="b">
        <v>0</v>
      </c>
      <c r="AD89" s="79">
        <v>0</v>
      </c>
      <c r="AE89" s="85" t="s">
        <v>866</v>
      </c>
      <c r="AF89" s="79" t="b">
        <v>0</v>
      </c>
      <c r="AG89" s="79" t="s">
        <v>871</v>
      </c>
      <c r="AH89" s="79"/>
      <c r="AI89" s="85" t="s">
        <v>866</v>
      </c>
      <c r="AJ89" s="79" t="b">
        <v>0</v>
      </c>
      <c r="AK89" s="79">
        <v>0</v>
      </c>
      <c r="AL89" s="85" t="s">
        <v>866</v>
      </c>
      <c r="AM89" s="79" t="s">
        <v>894</v>
      </c>
      <c r="AN89" s="79" t="b">
        <v>1</v>
      </c>
      <c r="AO89" s="85" t="s">
        <v>828</v>
      </c>
      <c r="AP89" s="79" t="s">
        <v>176</v>
      </c>
      <c r="AQ89" s="79">
        <v>0</v>
      </c>
      <c r="AR89" s="79">
        <v>0</v>
      </c>
      <c r="AS89" s="79"/>
      <c r="AT89" s="79"/>
      <c r="AU89" s="79"/>
      <c r="AV89" s="79"/>
      <c r="AW89" s="79"/>
      <c r="AX89" s="79"/>
      <c r="AY89" s="79"/>
      <c r="AZ89" s="79"/>
      <c r="BA89">
        <v>14</v>
      </c>
      <c r="BB89" s="78" t="str">
        <f>REPLACE(INDEX(GroupVertices[Group],MATCH(Edges25[[#This Row],[Vertex 1]],GroupVertices[Vertex],0)),1,1,"")</f>
        <v>2</v>
      </c>
      <c r="BC89" s="78" t="str">
        <f>REPLACE(INDEX(GroupVertices[Group],MATCH(Edges25[[#This Row],[Vertex 2]],GroupVertices[Vertex],0)),1,1,"")</f>
        <v>2</v>
      </c>
      <c r="BD89" s="48">
        <v>0</v>
      </c>
      <c r="BE89" s="49">
        <v>0</v>
      </c>
      <c r="BF89" s="48">
        <v>0</v>
      </c>
      <c r="BG89" s="49">
        <v>0</v>
      </c>
      <c r="BH89" s="48">
        <v>0</v>
      </c>
      <c r="BI89" s="49">
        <v>0</v>
      </c>
      <c r="BJ89" s="48">
        <v>12</v>
      </c>
      <c r="BK89" s="49">
        <v>100</v>
      </c>
      <c r="BL89" s="48">
        <v>12</v>
      </c>
    </row>
    <row r="90" spans="1:64" ht="15">
      <c r="A90" s="64" t="s">
        <v>280</v>
      </c>
      <c r="B90" s="64" t="s">
        <v>280</v>
      </c>
      <c r="C90" s="65"/>
      <c r="D90" s="66"/>
      <c r="E90" s="67"/>
      <c r="F90" s="68"/>
      <c r="G90" s="65"/>
      <c r="H90" s="69"/>
      <c r="I90" s="70"/>
      <c r="J90" s="70"/>
      <c r="K90" s="34" t="s">
        <v>65</v>
      </c>
      <c r="L90" s="77">
        <v>118</v>
      </c>
      <c r="M90" s="77"/>
      <c r="N90" s="72"/>
      <c r="O90" s="79" t="s">
        <v>176</v>
      </c>
      <c r="P90" s="81">
        <v>43670.10550925926</v>
      </c>
      <c r="Q90" s="79" t="s">
        <v>390</v>
      </c>
      <c r="R90" s="79" t="s">
        <v>453</v>
      </c>
      <c r="S90" s="79" t="s">
        <v>487</v>
      </c>
      <c r="T90" s="79" t="s">
        <v>526</v>
      </c>
      <c r="U90" s="79"/>
      <c r="V90" s="83" t="s">
        <v>605</v>
      </c>
      <c r="W90" s="81">
        <v>43670.10550925926</v>
      </c>
      <c r="X90" s="83" t="s">
        <v>707</v>
      </c>
      <c r="Y90" s="79"/>
      <c r="Z90" s="79"/>
      <c r="AA90" s="85" t="s">
        <v>829</v>
      </c>
      <c r="AB90" s="79"/>
      <c r="AC90" s="79" t="b">
        <v>0</v>
      </c>
      <c r="AD90" s="79">
        <v>0</v>
      </c>
      <c r="AE90" s="85" t="s">
        <v>866</v>
      </c>
      <c r="AF90" s="79" t="b">
        <v>0</v>
      </c>
      <c r="AG90" s="79" t="s">
        <v>871</v>
      </c>
      <c r="AH90" s="79"/>
      <c r="AI90" s="85" t="s">
        <v>866</v>
      </c>
      <c r="AJ90" s="79" t="b">
        <v>0</v>
      </c>
      <c r="AK90" s="79">
        <v>0</v>
      </c>
      <c r="AL90" s="85" t="s">
        <v>866</v>
      </c>
      <c r="AM90" s="79" t="s">
        <v>894</v>
      </c>
      <c r="AN90" s="79" t="b">
        <v>1</v>
      </c>
      <c r="AO90" s="85" t="s">
        <v>829</v>
      </c>
      <c r="AP90" s="79" t="s">
        <v>176</v>
      </c>
      <c r="AQ90" s="79">
        <v>0</v>
      </c>
      <c r="AR90" s="79">
        <v>0</v>
      </c>
      <c r="AS90" s="79"/>
      <c r="AT90" s="79"/>
      <c r="AU90" s="79"/>
      <c r="AV90" s="79"/>
      <c r="AW90" s="79"/>
      <c r="AX90" s="79"/>
      <c r="AY90" s="79"/>
      <c r="AZ90" s="79"/>
      <c r="BA90">
        <v>14</v>
      </c>
      <c r="BB90" s="78" t="str">
        <f>REPLACE(INDEX(GroupVertices[Group],MATCH(Edges25[[#This Row],[Vertex 1]],GroupVertices[Vertex],0)),1,1,"")</f>
        <v>2</v>
      </c>
      <c r="BC90" s="78" t="str">
        <f>REPLACE(INDEX(GroupVertices[Group],MATCH(Edges25[[#This Row],[Vertex 2]],GroupVertices[Vertex],0)),1,1,"")</f>
        <v>2</v>
      </c>
      <c r="BD90" s="48">
        <v>0</v>
      </c>
      <c r="BE90" s="49">
        <v>0</v>
      </c>
      <c r="BF90" s="48">
        <v>0</v>
      </c>
      <c r="BG90" s="49">
        <v>0</v>
      </c>
      <c r="BH90" s="48">
        <v>0</v>
      </c>
      <c r="BI90" s="49">
        <v>0</v>
      </c>
      <c r="BJ90" s="48">
        <v>12</v>
      </c>
      <c r="BK90" s="49">
        <v>100</v>
      </c>
      <c r="BL90" s="48">
        <v>12</v>
      </c>
    </row>
    <row r="91" spans="1:64" ht="15">
      <c r="A91" s="64" t="s">
        <v>280</v>
      </c>
      <c r="B91" s="64" t="s">
        <v>280</v>
      </c>
      <c r="C91" s="65"/>
      <c r="D91" s="66"/>
      <c r="E91" s="67"/>
      <c r="F91" s="68"/>
      <c r="G91" s="65"/>
      <c r="H91" s="69"/>
      <c r="I91" s="70"/>
      <c r="J91" s="70"/>
      <c r="K91" s="34" t="s">
        <v>65</v>
      </c>
      <c r="L91" s="77">
        <v>119</v>
      </c>
      <c r="M91" s="77"/>
      <c r="N91" s="72"/>
      <c r="O91" s="79" t="s">
        <v>176</v>
      </c>
      <c r="P91" s="81">
        <v>43670.105729166666</v>
      </c>
      <c r="Q91" s="79" t="s">
        <v>391</v>
      </c>
      <c r="R91" s="79" t="s">
        <v>454</v>
      </c>
      <c r="S91" s="79" t="s">
        <v>487</v>
      </c>
      <c r="T91" s="79" t="s">
        <v>526</v>
      </c>
      <c r="U91" s="79"/>
      <c r="V91" s="83" t="s">
        <v>605</v>
      </c>
      <c r="W91" s="81">
        <v>43670.105729166666</v>
      </c>
      <c r="X91" s="83" t="s">
        <v>708</v>
      </c>
      <c r="Y91" s="79"/>
      <c r="Z91" s="79"/>
      <c r="AA91" s="85" t="s">
        <v>830</v>
      </c>
      <c r="AB91" s="79"/>
      <c r="AC91" s="79" t="b">
        <v>0</v>
      </c>
      <c r="AD91" s="79">
        <v>0</v>
      </c>
      <c r="AE91" s="85" t="s">
        <v>866</v>
      </c>
      <c r="AF91" s="79" t="b">
        <v>0</v>
      </c>
      <c r="AG91" s="79" t="s">
        <v>871</v>
      </c>
      <c r="AH91" s="79"/>
      <c r="AI91" s="85" t="s">
        <v>866</v>
      </c>
      <c r="AJ91" s="79" t="b">
        <v>0</v>
      </c>
      <c r="AK91" s="79">
        <v>0</v>
      </c>
      <c r="AL91" s="85" t="s">
        <v>866</v>
      </c>
      <c r="AM91" s="79" t="s">
        <v>894</v>
      </c>
      <c r="AN91" s="79" t="b">
        <v>1</v>
      </c>
      <c r="AO91" s="85" t="s">
        <v>830</v>
      </c>
      <c r="AP91" s="79" t="s">
        <v>176</v>
      </c>
      <c r="AQ91" s="79">
        <v>0</v>
      </c>
      <c r="AR91" s="79">
        <v>0</v>
      </c>
      <c r="AS91" s="79"/>
      <c r="AT91" s="79"/>
      <c r="AU91" s="79"/>
      <c r="AV91" s="79"/>
      <c r="AW91" s="79"/>
      <c r="AX91" s="79"/>
      <c r="AY91" s="79"/>
      <c r="AZ91" s="79"/>
      <c r="BA91">
        <v>14</v>
      </c>
      <c r="BB91" s="78" t="str">
        <f>REPLACE(INDEX(GroupVertices[Group],MATCH(Edges25[[#This Row],[Vertex 1]],GroupVertices[Vertex],0)),1,1,"")</f>
        <v>2</v>
      </c>
      <c r="BC91" s="78" t="str">
        <f>REPLACE(INDEX(GroupVertices[Group],MATCH(Edges25[[#This Row],[Vertex 2]],GroupVertices[Vertex],0)),1,1,"")</f>
        <v>2</v>
      </c>
      <c r="BD91" s="48">
        <v>0</v>
      </c>
      <c r="BE91" s="49">
        <v>0</v>
      </c>
      <c r="BF91" s="48">
        <v>0</v>
      </c>
      <c r="BG91" s="49">
        <v>0</v>
      </c>
      <c r="BH91" s="48">
        <v>0</v>
      </c>
      <c r="BI91" s="49">
        <v>0</v>
      </c>
      <c r="BJ91" s="48">
        <v>12</v>
      </c>
      <c r="BK91" s="49">
        <v>100</v>
      </c>
      <c r="BL91" s="48">
        <v>12</v>
      </c>
    </row>
    <row r="92" spans="1:64" ht="15">
      <c r="A92" s="64" t="s">
        <v>280</v>
      </c>
      <c r="B92" s="64" t="s">
        <v>280</v>
      </c>
      <c r="C92" s="65"/>
      <c r="D92" s="66"/>
      <c r="E92" s="67"/>
      <c r="F92" s="68"/>
      <c r="G92" s="65"/>
      <c r="H92" s="69"/>
      <c r="I92" s="70"/>
      <c r="J92" s="70"/>
      <c r="K92" s="34" t="s">
        <v>65</v>
      </c>
      <c r="L92" s="77">
        <v>120</v>
      </c>
      <c r="M92" s="77"/>
      <c r="N92" s="72"/>
      <c r="O92" s="79" t="s">
        <v>176</v>
      </c>
      <c r="P92" s="81">
        <v>43670.10631944444</v>
      </c>
      <c r="Q92" s="79" t="s">
        <v>392</v>
      </c>
      <c r="R92" s="79" t="s">
        <v>455</v>
      </c>
      <c r="S92" s="79" t="s">
        <v>487</v>
      </c>
      <c r="T92" s="79" t="s">
        <v>526</v>
      </c>
      <c r="U92" s="79"/>
      <c r="V92" s="83" t="s">
        <v>605</v>
      </c>
      <c r="W92" s="81">
        <v>43670.10631944444</v>
      </c>
      <c r="X92" s="83" t="s">
        <v>709</v>
      </c>
      <c r="Y92" s="79"/>
      <c r="Z92" s="79"/>
      <c r="AA92" s="85" t="s">
        <v>831</v>
      </c>
      <c r="AB92" s="79"/>
      <c r="AC92" s="79" t="b">
        <v>0</v>
      </c>
      <c r="AD92" s="79">
        <v>0</v>
      </c>
      <c r="AE92" s="85" t="s">
        <v>866</v>
      </c>
      <c r="AF92" s="79" t="b">
        <v>0</v>
      </c>
      <c r="AG92" s="79" t="s">
        <v>871</v>
      </c>
      <c r="AH92" s="79"/>
      <c r="AI92" s="85" t="s">
        <v>866</v>
      </c>
      <c r="AJ92" s="79" t="b">
        <v>0</v>
      </c>
      <c r="AK92" s="79">
        <v>0</v>
      </c>
      <c r="AL92" s="85" t="s">
        <v>866</v>
      </c>
      <c r="AM92" s="79" t="s">
        <v>894</v>
      </c>
      <c r="AN92" s="79" t="b">
        <v>1</v>
      </c>
      <c r="AO92" s="85" t="s">
        <v>831</v>
      </c>
      <c r="AP92" s="79" t="s">
        <v>176</v>
      </c>
      <c r="AQ92" s="79">
        <v>0</v>
      </c>
      <c r="AR92" s="79">
        <v>0</v>
      </c>
      <c r="AS92" s="79"/>
      <c r="AT92" s="79"/>
      <c r="AU92" s="79"/>
      <c r="AV92" s="79"/>
      <c r="AW92" s="79"/>
      <c r="AX92" s="79"/>
      <c r="AY92" s="79"/>
      <c r="AZ92" s="79"/>
      <c r="BA92">
        <v>14</v>
      </c>
      <c r="BB92" s="78" t="str">
        <f>REPLACE(INDEX(GroupVertices[Group],MATCH(Edges25[[#This Row],[Vertex 1]],GroupVertices[Vertex],0)),1,1,"")</f>
        <v>2</v>
      </c>
      <c r="BC92" s="78" t="str">
        <f>REPLACE(INDEX(GroupVertices[Group],MATCH(Edges25[[#This Row],[Vertex 2]],GroupVertices[Vertex],0)),1,1,"")</f>
        <v>2</v>
      </c>
      <c r="BD92" s="48">
        <v>0</v>
      </c>
      <c r="BE92" s="49">
        <v>0</v>
      </c>
      <c r="BF92" s="48">
        <v>0</v>
      </c>
      <c r="BG92" s="49">
        <v>0</v>
      </c>
      <c r="BH92" s="48">
        <v>0</v>
      </c>
      <c r="BI92" s="49">
        <v>0</v>
      </c>
      <c r="BJ92" s="48">
        <v>12</v>
      </c>
      <c r="BK92" s="49">
        <v>100</v>
      </c>
      <c r="BL92" s="48">
        <v>12</v>
      </c>
    </row>
    <row r="93" spans="1:64" ht="15">
      <c r="A93" s="64" t="s">
        <v>280</v>
      </c>
      <c r="B93" s="64" t="s">
        <v>280</v>
      </c>
      <c r="C93" s="65"/>
      <c r="D93" s="66"/>
      <c r="E93" s="67"/>
      <c r="F93" s="68"/>
      <c r="G93" s="65"/>
      <c r="H93" s="69"/>
      <c r="I93" s="70"/>
      <c r="J93" s="70"/>
      <c r="K93" s="34" t="s">
        <v>65</v>
      </c>
      <c r="L93" s="77">
        <v>121</v>
      </c>
      <c r="M93" s="77"/>
      <c r="N93" s="72"/>
      <c r="O93" s="79" t="s">
        <v>176</v>
      </c>
      <c r="P93" s="81">
        <v>43670.10642361111</v>
      </c>
      <c r="Q93" s="79" t="s">
        <v>393</v>
      </c>
      <c r="R93" s="79" t="s">
        <v>456</v>
      </c>
      <c r="S93" s="79" t="s">
        <v>487</v>
      </c>
      <c r="T93" s="79" t="s">
        <v>526</v>
      </c>
      <c r="U93" s="79"/>
      <c r="V93" s="83" t="s">
        <v>605</v>
      </c>
      <c r="W93" s="81">
        <v>43670.10642361111</v>
      </c>
      <c r="X93" s="83" t="s">
        <v>710</v>
      </c>
      <c r="Y93" s="79"/>
      <c r="Z93" s="79"/>
      <c r="AA93" s="85" t="s">
        <v>832</v>
      </c>
      <c r="AB93" s="79"/>
      <c r="AC93" s="79" t="b">
        <v>0</v>
      </c>
      <c r="AD93" s="79">
        <v>0</v>
      </c>
      <c r="AE93" s="85" t="s">
        <v>866</v>
      </c>
      <c r="AF93" s="79" t="b">
        <v>0</v>
      </c>
      <c r="AG93" s="79" t="s">
        <v>871</v>
      </c>
      <c r="AH93" s="79"/>
      <c r="AI93" s="85" t="s">
        <v>866</v>
      </c>
      <c r="AJ93" s="79" t="b">
        <v>0</v>
      </c>
      <c r="AK93" s="79">
        <v>0</v>
      </c>
      <c r="AL93" s="85" t="s">
        <v>866</v>
      </c>
      <c r="AM93" s="79" t="s">
        <v>894</v>
      </c>
      <c r="AN93" s="79" t="b">
        <v>1</v>
      </c>
      <c r="AO93" s="85" t="s">
        <v>832</v>
      </c>
      <c r="AP93" s="79" t="s">
        <v>176</v>
      </c>
      <c r="AQ93" s="79">
        <v>0</v>
      </c>
      <c r="AR93" s="79">
        <v>0</v>
      </c>
      <c r="AS93" s="79"/>
      <c r="AT93" s="79"/>
      <c r="AU93" s="79"/>
      <c r="AV93" s="79"/>
      <c r="AW93" s="79"/>
      <c r="AX93" s="79"/>
      <c r="AY93" s="79"/>
      <c r="AZ93" s="79"/>
      <c r="BA93">
        <v>14</v>
      </c>
      <c r="BB93" s="78" t="str">
        <f>REPLACE(INDEX(GroupVertices[Group],MATCH(Edges25[[#This Row],[Vertex 1]],GroupVertices[Vertex],0)),1,1,"")</f>
        <v>2</v>
      </c>
      <c r="BC93" s="78" t="str">
        <f>REPLACE(INDEX(GroupVertices[Group],MATCH(Edges25[[#This Row],[Vertex 2]],GroupVertices[Vertex],0)),1,1,"")</f>
        <v>2</v>
      </c>
      <c r="BD93" s="48">
        <v>0</v>
      </c>
      <c r="BE93" s="49">
        <v>0</v>
      </c>
      <c r="BF93" s="48">
        <v>0</v>
      </c>
      <c r="BG93" s="49">
        <v>0</v>
      </c>
      <c r="BH93" s="48">
        <v>0</v>
      </c>
      <c r="BI93" s="49">
        <v>0</v>
      </c>
      <c r="BJ93" s="48">
        <v>12</v>
      </c>
      <c r="BK93" s="49">
        <v>100</v>
      </c>
      <c r="BL93" s="48">
        <v>12</v>
      </c>
    </row>
    <row r="94" spans="1:64" ht="15">
      <c r="A94" s="64" t="s">
        <v>280</v>
      </c>
      <c r="B94" s="64" t="s">
        <v>280</v>
      </c>
      <c r="C94" s="65"/>
      <c r="D94" s="66"/>
      <c r="E94" s="67"/>
      <c r="F94" s="68"/>
      <c r="G94" s="65"/>
      <c r="H94" s="69"/>
      <c r="I94" s="70"/>
      <c r="J94" s="70"/>
      <c r="K94" s="34" t="s">
        <v>65</v>
      </c>
      <c r="L94" s="77">
        <v>122</v>
      </c>
      <c r="M94" s="77"/>
      <c r="N94" s="72"/>
      <c r="O94" s="79" t="s">
        <v>176</v>
      </c>
      <c r="P94" s="81">
        <v>43670.10680555556</v>
      </c>
      <c r="Q94" s="79" t="s">
        <v>394</v>
      </c>
      <c r="R94" s="79" t="s">
        <v>457</v>
      </c>
      <c r="S94" s="79" t="s">
        <v>487</v>
      </c>
      <c r="T94" s="79" t="s">
        <v>526</v>
      </c>
      <c r="U94" s="79"/>
      <c r="V94" s="83" t="s">
        <v>605</v>
      </c>
      <c r="W94" s="81">
        <v>43670.10680555556</v>
      </c>
      <c r="X94" s="83" t="s">
        <v>711</v>
      </c>
      <c r="Y94" s="79"/>
      <c r="Z94" s="79"/>
      <c r="AA94" s="85" t="s">
        <v>833</v>
      </c>
      <c r="AB94" s="79"/>
      <c r="AC94" s="79" t="b">
        <v>0</v>
      </c>
      <c r="AD94" s="79">
        <v>0</v>
      </c>
      <c r="AE94" s="85" t="s">
        <v>866</v>
      </c>
      <c r="AF94" s="79" t="b">
        <v>0</v>
      </c>
      <c r="AG94" s="79" t="s">
        <v>871</v>
      </c>
      <c r="AH94" s="79"/>
      <c r="AI94" s="85" t="s">
        <v>866</v>
      </c>
      <c r="AJ94" s="79" t="b">
        <v>0</v>
      </c>
      <c r="AK94" s="79">
        <v>0</v>
      </c>
      <c r="AL94" s="85" t="s">
        <v>866</v>
      </c>
      <c r="AM94" s="79" t="s">
        <v>894</v>
      </c>
      <c r="AN94" s="79" t="b">
        <v>1</v>
      </c>
      <c r="AO94" s="85" t="s">
        <v>833</v>
      </c>
      <c r="AP94" s="79" t="s">
        <v>176</v>
      </c>
      <c r="AQ94" s="79">
        <v>0</v>
      </c>
      <c r="AR94" s="79">
        <v>0</v>
      </c>
      <c r="AS94" s="79"/>
      <c r="AT94" s="79"/>
      <c r="AU94" s="79"/>
      <c r="AV94" s="79"/>
      <c r="AW94" s="79"/>
      <c r="AX94" s="79"/>
      <c r="AY94" s="79"/>
      <c r="AZ94" s="79"/>
      <c r="BA94">
        <v>14</v>
      </c>
      <c r="BB94" s="78" t="str">
        <f>REPLACE(INDEX(GroupVertices[Group],MATCH(Edges25[[#This Row],[Vertex 1]],GroupVertices[Vertex],0)),1,1,"")</f>
        <v>2</v>
      </c>
      <c r="BC94" s="78" t="str">
        <f>REPLACE(INDEX(GroupVertices[Group],MATCH(Edges25[[#This Row],[Vertex 2]],GroupVertices[Vertex],0)),1,1,"")</f>
        <v>2</v>
      </c>
      <c r="BD94" s="48">
        <v>0</v>
      </c>
      <c r="BE94" s="49">
        <v>0</v>
      </c>
      <c r="BF94" s="48">
        <v>0</v>
      </c>
      <c r="BG94" s="49">
        <v>0</v>
      </c>
      <c r="BH94" s="48">
        <v>0</v>
      </c>
      <c r="BI94" s="49">
        <v>0</v>
      </c>
      <c r="BJ94" s="48">
        <v>12</v>
      </c>
      <c r="BK94" s="49">
        <v>100</v>
      </c>
      <c r="BL94" s="48">
        <v>12</v>
      </c>
    </row>
    <row r="95" spans="1:64" ht="15">
      <c r="A95" s="64" t="s">
        <v>280</v>
      </c>
      <c r="B95" s="64" t="s">
        <v>280</v>
      </c>
      <c r="C95" s="65"/>
      <c r="D95" s="66"/>
      <c r="E95" s="67"/>
      <c r="F95" s="68"/>
      <c r="G95" s="65"/>
      <c r="H95" s="69"/>
      <c r="I95" s="70"/>
      <c r="J95" s="70"/>
      <c r="K95" s="34" t="s">
        <v>65</v>
      </c>
      <c r="L95" s="77">
        <v>123</v>
      </c>
      <c r="M95" s="77"/>
      <c r="N95" s="72"/>
      <c r="O95" s="79" t="s">
        <v>176</v>
      </c>
      <c r="P95" s="81">
        <v>43670.110300925924</v>
      </c>
      <c r="Q95" s="79" t="s">
        <v>395</v>
      </c>
      <c r="R95" s="79" t="s">
        <v>458</v>
      </c>
      <c r="S95" s="79" t="s">
        <v>487</v>
      </c>
      <c r="T95" s="79" t="s">
        <v>526</v>
      </c>
      <c r="U95" s="79"/>
      <c r="V95" s="83" t="s">
        <v>605</v>
      </c>
      <c r="W95" s="81">
        <v>43670.110300925924</v>
      </c>
      <c r="X95" s="83" t="s">
        <v>712</v>
      </c>
      <c r="Y95" s="79"/>
      <c r="Z95" s="79"/>
      <c r="AA95" s="85" t="s">
        <v>834</v>
      </c>
      <c r="AB95" s="79"/>
      <c r="AC95" s="79" t="b">
        <v>0</v>
      </c>
      <c r="AD95" s="79">
        <v>0</v>
      </c>
      <c r="AE95" s="85" t="s">
        <v>866</v>
      </c>
      <c r="AF95" s="79" t="b">
        <v>0</v>
      </c>
      <c r="AG95" s="79" t="s">
        <v>871</v>
      </c>
      <c r="AH95" s="79"/>
      <c r="AI95" s="85" t="s">
        <v>866</v>
      </c>
      <c r="AJ95" s="79" t="b">
        <v>0</v>
      </c>
      <c r="AK95" s="79">
        <v>0</v>
      </c>
      <c r="AL95" s="85" t="s">
        <v>866</v>
      </c>
      <c r="AM95" s="79" t="s">
        <v>894</v>
      </c>
      <c r="AN95" s="79" t="b">
        <v>1</v>
      </c>
      <c r="AO95" s="85" t="s">
        <v>834</v>
      </c>
      <c r="AP95" s="79" t="s">
        <v>176</v>
      </c>
      <c r="AQ95" s="79">
        <v>0</v>
      </c>
      <c r="AR95" s="79">
        <v>0</v>
      </c>
      <c r="AS95" s="79"/>
      <c r="AT95" s="79"/>
      <c r="AU95" s="79"/>
      <c r="AV95" s="79"/>
      <c r="AW95" s="79"/>
      <c r="AX95" s="79"/>
      <c r="AY95" s="79"/>
      <c r="AZ95" s="79"/>
      <c r="BA95">
        <v>14</v>
      </c>
      <c r="BB95" s="78" t="str">
        <f>REPLACE(INDEX(GroupVertices[Group],MATCH(Edges25[[#This Row],[Vertex 1]],GroupVertices[Vertex],0)),1,1,"")</f>
        <v>2</v>
      </c>
      <c r="BC95" s="78" t="str">
        <f>REPLACE(INDEX(GroupVertices[Group],MATCH(Edges25[[#This Row],[Vertex 2]],GroupVertices[Vertex],0)),1,1,"")</f>
        <v>2</v>
      </c>
      <c r="BD95" s="48">
        <v>0</v>
      </c>
      <c r="BE95" s="49">
        <v>0</v>
      </c>
      <c r="BF95" s="48">
        <v>0</v>
      </c>
      <c r="BG95" s="49">
        <v>0</v>
      </c>
      <c r="BH95" s="48">
        <v>0</v>
      </c>
      <c r="BI95" s="49">
        <v>0</v>
      </c>
      <c r="BJ95" s="48">
        <v>12</v>
      </c>
      <c r="BK95" s="49">
        <v>100</v>
      </c>
      <c r="BL95" s="48">
        <v>12</v>
      </c>
    </row>
    <row r="96" spans="1:64" ht="15">
      <c r="A96" s="64" t="s">
        <v>280</v>
      </c>
      <c r="B96" s="64" t="s">
        <v>280</v>
      </c>
      <c r="C96" s="65"/>
      <c r="D96" s="66"/>
      <c r="E96" s="67"/>
      <c r="F96" s="68"/>
      <c r="G96" s="65"/>
      <c r="H96" s="69"/>
      <c r="I96" s="70"/>
      <c r="J96" s="70"/>
      <c r="K96" s="34" t="s">
        <v>65</v>
      </c>
      <c r="L96" s="77">
        <v>124</v>
      </c>
      <c r="M96" s="77"/>
      <c r="N96" s="72"/>
      <c r="O96" s="79" t="s">
        <v>176</v>
      </c>
      <c r="P96" s="81">
        <v>43680.22607638889</v>
      </c>
      <c r="Q96" s="79" t="s">
        <v>396</v>
      </c>
      <c r="R96" s="83" t="s">
        <v>459</v>
      </c>
      <c r="S96" s="79" t="s">
        <v>488</v>
      </c>
      <c r="T96" s="79" t="s">
        <v>527</v>
      </c>
      <c r="U96" s="83" t="s">
        <v>543</v>
      </c>
      <c r="V96" s="83" t="s">
        <v>543</v>
      </c>
      <c r="W96" s="81">
        <v>43680.22607638889</v>
      </c>
      <c r="X96" s="83" t="s">
        <v>713</v>
      </c>
      <c r="Y96" s="79"/>
      <c r="Z96" s="79"/>
      <c r="AA96" s="85" t="s">
        <v>835</v>
      </c>
      <c r="AB96" s="79"/>
      <c r="AC96" s="79" t="b">
        <v>0</v>
      </c>
      <c r="AD96" s="79">
        <v>2</v>
      </c>
      <c r="AE96" s="85" t="s">
        <v>866</v>
      </c>
      <c r="AF96" s="79" t="b">
        <v>0</v>
      </c>
      <c r="AG96" s="79" t="s">
        <v>871</v>
      </c>
      <c r="AH96" s="79"/>
      <c r="AI96" s="85" t="s">
        <v>866</v>
      </c>
      <c r="AJ96" s="79" t="b">
        <v>0</v>
      </c>
      <c r="AK96" s="79">
        <v>0</v>
      </c>
      <c r="AL96" s="85" t="s">
        <v>866</v>
      </c>
      <c r="AM96" s="79" t="s">
        <v>878</v>
      </c>
      <c r="AN96" s="79" t="b">
        <v>0</v>
      </c>
      <c r="AO96" s="85" t="s">
        <v>835</v>
      </c>
      <c r="AP96" s="79" t="s">
        <v>176</v>
      </c>
      <c r="AQ96" s="79">
        <v>0</v>
      </c>
      <c r="AR96" s="79">
        <v>0</v>
      </c>
      <c r="AS96" s="79"/>
      <c r="AT96" s="79"/>
      <c r="AU96" s="79"/>
      <c r="AV96" s="79"/>
      <c r="AW96" s="79"/>
      <c r="AX96" s="79"/>
      <c r="AY96" s="79"/>
      <c r="AZ96" s="79"/>
      <c r="BA96">
        <v>14</v>
      </c>
      <c r="BB96" s="78" t="str">
        <f>REPLACE(INDEX(GroupVertices[Group],MATCH(Edges25[[#This Row],[Vertex 1]],GroupVertices[Vertex],0)),1,1,"")</f>
        <v>2</v>
      </c>
      <c r="BC96" s="78" t="str">
        <f>REPLACE(INDEX(GroupVertices[Group],MATCH(Edges25[[#This Row],[Vertex 2]],GroupVertices[Vertex],0)),1,1,"")</f>
        <v>2</v>
      </c>
      <c r="BD96" s="48">
        <v>0</v>
      </c>
      <c r="BE96" s="49">
        <v>0</v>
      </c>
      <c r="BF96" s="48">
        <v>0</v>
      </c>
      <c r="BG96" s="49">
        <v>0</v>
      </c>
      <c r="BH96" s="48">
        <v>0</v>
      </c>
      <c r="BI96" s="49">
        <v>0</v>
      </c>
      <c r="BJ96" s="48">
        <v>26</v>
      </c>
      <c r="BK96" s="49">
        <v>100</v>
      </c>
      <c r="BL96" s="48">
        <v>26</v>
      </c>
    </row>
    <row r="97" spans="1:64" ht="15">
      <c r="A97" s="64" t="s">
        <v>281</v>
      </c>
      <c r="B97" s="64" t="s">
        <v>297</v>
      </c>
      <c r="C97" s="65"/>
      <c r="D97" s="66"/>
      <c r="E97" s="67"/>
      <c r="F97" s="68"/>
      <c r="G97" s="65"/>
      <c r="H97" s="69"/>
      <c r="I97" s="70"/>
      <c r="J97" s="70"/>
      <c r="K97" s="34" t="s">
        <v>65</v>
      </c>
      <c r="L97" s="77">
        <v>125</v>
      </c>
      <c r="M97" s="77"/>
      <c r="N97" s="72"/>
      <c r="O97" s="79" t="s">
        <v>321</v>
      </c>
      <c r="P97" s="81">
        <v>43680.249074074076</v>
      </c>
      <c r="Q97" s="79" t="s">
        <v>349</v>
      </c>
      <c r="R97" s="83" t="s">
        <v>427</v>
      </c>
      <c r="S97" s="79" t="s">
        <v>476</v>
      </c>
      <c r="T97" s="79" t="s">
        <v>506</v>
      </c>
      <c r="U97" s="79"/>
      <c r="V97" s="83" t="s">
        <v>606</v>
      </c>
      <c r="W97" s="81">
        <v>43680.249074074076</v>
      </c>
      <c r="X97" s="83" t="s">
        <v>714</v>
      </c>
      <c r="Y97" s="79"/>
      <c r="Z97" s="79"/>
      <c r="AA97" s="85" t="s">
        <v>836</v>
      </c>
      <c r="AB97" s="79"/>
      <c r="AC97" s="79" t="b">
        <v>0</v>
      </c>
      <c r="AD97" s="79">
        <v>0</v>
      </c>
      <c r="AE97" s="85" t="s">
        <v>866</v>
      </c>
      <c r="AF97" s="79" t="b">
        <v>0</v>
      </c>
      <c r="AG97" s="79" t="s">
        <v>871</v>
      </c>
      <c r="AH97" s="79"/>
      <c r="AI97" s="85" t="s">
        <v>866</v>
      </c>
      <c r="AJ97" s="79" t="b">
        <v>0</v>
      </c>
      <c r="AK97" s="79">
        <v>10</v>
      </c>
      <c r="AL97" s="85" t="s">
        <v>861</v>
      </c>
      <c r="AM97" s="79" t="s">
        <v>881</v>
      </c>
      <c r="AN97" s="79" t="b">
        <v>0</v>
      </c>
      <c r="AO97" s="85" t="s">
        <v>861</v>
      </c>
      <c r="AP97" s="79" t="s">
        <v>176</v>
      </c>
      <c r="AQ97" s="79">
        <v>0</v>
      </c>
      <c r="AR97" s="79">
        <v>0</v>
      </c>
      <c r="AS97" s="79"/>
      <c r="AT97" s="79"/>
      <c r="AU97" s="79"/>
      <c r="AV97" s="79"/>
      <c r="AW97" s="79"/>
      <c r="AX97" s="79"/>
      <c r="AY97" s="79"/>
      <c r="AZ97" s="79"/>
      <c r="BA97">
        <v>1</v>
      </c>
      <c r="BB97" s="78" t="str">
        <f>REPLACE(INDEX(GroupVertices[Group],MATCH(Edges25[[#This Row],[Vertex 1]],GroupVertices[Vertex],0)),1,1,"")</f>
        <v>1</v>
      </c>
      <c r="BC97" s="78" t="str">
        <f>REPLACE(INDEX(GroupVertices[Group],MATCH(Edges25[[#This Row],[Vertex 2]],GroupVertices[Vertex],0)),1,1,"")</f>
        <v>1</v>
      </c>
      <c r="BD97" s="48">
        <v>1</v>
      </c>
      <c r="BE97" s="49">
        <v>8.333333333333334</v>
      </c>
      <c r="BF97" s="48">
        <v>0</v>
      </c>
      <c r="BG97" s="49">
        <v>0</v>
      </c>
      <c r="BH97" s="48">
        <v>0</v>
      </c>
      <c r="BI97" s="49">
        <v>0</v>
      </c>
      <c r="BJ97" s="48">
        <v>11</v>
      </c>
      <c r="BK97" s="49">
        <v>91.66666666666667</v>
      </c>
      <c r="BL97" s="48">
        <v>12</v>
      </c>
    </row>
    <row r="98" spans="1:64" ht="15">
      <c r="A98" s="64" t="s">
        <v>282</v>
      </c>
      <c r="B98" s="64" t="s">
        <v>320</v>
      </c>
      <c r="C98" s="65"/>
      <c r="D98" s="66"/>
      <c r="E98" s="67"/>
      <c r="F98" s="68"/>
      <c r="G98" s="65"/>
      <c r="H98" s="69"/>
      <c r="I98" s="70"/>
      <c r="J98" s="70"/>
      <c r="K98" s="34" t="s">
        <v>65</v>
      </c>
      <c r="L98" s="77">
        <v>126</v>
      </c>
      <c r="M98" s="77"/>
      <c r="N98" s="72"/>
      <c r="O98" s="79" t="s">
        <v>322</v>
      </c>
      <c r="P98" s="81">
        <v>43656.94519675926</v>
      </c>
      <c r="Q98" s="79" t="s">
        <v>397</v>
      </c>
      <c r="R98" s="83" t="s">
        <v>460</v>
      </c>
      <c r="S98" s="79" t="s">
        <v>467</v>
      </c>
      <c r="T98" s="79" t="s">
        <v>528</v>
      </c>
      <c r="U98" s="79"/>
      <c r="V98" s="83" t="s">
        <v>607</v>
      </c>
      <c r="W98" s="81">
        <v>43656.94519675926</v>
      </c>
      <c r="X98" s="83" t="s">
        <v>715</v>
      </c>
      <c r="Y98" s="79"/>
      <c r="Z98" s="79"/>
      <c r="AA98" s="85" t="s">
        <v>837</v>
      </c>
      <c r="AB98" s="79"/>
      <c r="AC98" s="79" t="b">
        <v>0</v>
      </c>
      <c r="AD98" s="79">
        <v>2</v>
      </c>
      <c r="AE98" s="85" t="s">
        <v>870</v>
      </c>
      <c r="AF98" s="79" t="b">
        <v>1</v>
      </c>
      <c r="AG98" s="79" t="s">
        <v>871</v>
      </c>
      <c r="AH98" s="79"/>
      <c r="AI98" s="85" t="s">
        <v>877</v>
      </c>
      <c r="AJ98" s="79" t="b">
        <v>0</v>
      </c>
      <c r="AK98" s="79">
        <v>1</v>
      </c>
      <c r="AL98" s="85" t="s">
        <v>866</v>
      </c>
      <c r="AM98" s="79" t="s">
        <v>880</v>
      </c>
      <c r="AN98" s="79" t="b">
        <v>0</v>
      </c>
      <c r="AO98" s="85" t="s">
        <v>837</v>
      </c>
      <c r="AP98" s="79" t="s">
        <v>895</v>
      </c>
      <c r="AQ98" s="79">
        <v>0</v>
      </c>
      <c r="AR98" s="79">
        <v>0</v>
      </c>
      <c r="AS98" s="79"/>
      <c r="AT98" s="79"/>
      <c r="AU98" s="79"/>
      <c r="AV98" s="79"/>
      <c r="AW98" s="79"/>
      <c r="AX98" s="79"/>
      <c r="AY98" s="79"/>
      <c r="AZ98" s="79"/>
      <c r="BA98">
        <v>1</v>
      </c>
      <c r="BB98" s="78" t="str">
        <f>REPLACE(INDEX(GroupVertices[Group],MATCH(Edges25[[#This Row],[Vertex 1]],GroupVertices[Vertex],0)),1,1,"")</f>
        <v>5</v>
      </c>
      <c r="BC98" s="78" t="str">
        <f>REPLACE(INDEX(GroupVertices[Group],MATCH(Edges25[[#This Row],[Vertex 2]],GroupVertices[Vertex],0)),1,1,"")</f>
        <v>5</v>
      </c>
      <c r="BD98" s="48">
        <v>0</v>
      </c>
      <c r="BE98" s="49">
        <v>0</v>
      </c>
      <c r="BF98" s="48">
        <v>1</v>
      </c>
      <c r="BG98" s="49">
        <v>2.5641025641025643</v>
      </c>
      <c r="BH98" s="48">
        <v>0</v>
      </c>
      <c r="BI98" s="49">
        <v>0</v>
      </c>
      <c r="BJ98" s="48">
        <v>38</v>
      </c>
      <c r="BK98" s="49">
        <v>97.43589743589743</v>
      </c>
      <c r="BL98" s="48">
        <v>39</v>
      </c>
    </row>
    <row r="99" spans="1:64" ht="15">
      <c r="A99" s="64" t="s">
        <v>282</v>
      </c>
      <c r="B99" s="64" t="s">
        <v>320</v>
      </c>
      <c r="C99" s="65"/>
      <c r="D99" s="66"/>
      <c r="E99" s="67"/>
      <c r="F99" s="68"/>
      <c r="G99" s="65"/>
      <c r="H99" s="69"/>
      <c r="I99" s="70"/>
      <c r="J99" s="70"/>
      <c r="K99" s="34" t="s">
        <v>65</v>
      </c>
      <c r="L99" s="77">
        <v>127</v>
      </c>
      <c r="M99" s="77"/>
      <c r="N99" s="72"/>
      <c r="O99" s="79" t="s">
        <v>321</v>
      </c>
      <c r="P99" s="81">
        <v>43672.30122685185</v>
      </c>
      <c r="Q99" s="79" t="s">
        <v>398</v>
      </c>
      <c r="R99" s="79"/>
      <c r="S99" s="79"/>
      <c r="T99" s="79" t="s">
        <v>529</v>
      </c>
      <c r="U99" s="79"/>
      <c r="V99" s="83" t="s">
        <v>607</v>
      </c>
      <c r="W99" s="81">
        <v>43672.30122685185</v>
      </c>
      <c r="X99" s="83" t="s">
        <v>716</v>
      </c>
      <c r="Y99" s="79"/>
      <c r="Z99" s="79"/>
      <c r="AA99" s="85" t="s">
        <v>838</v>
      </c>
      <c r="AB99" s="79"/>
      <c r="AC99" s="79" t="b">
        <v>0</v>
      </c>
      <c r="AD99" s="79">
        <v>0</v>
      </c>
      <c r="AE99" s="85" t="s">
        <v>866</v>
      </c>
      <c r="AF99" s="79" t="b">
        <v>1</v>
      </c>
      <c r="AG99" s="79" t="s">
        <v>871</v>
      </c>
      <c r="AH99" s="79"/>
      <c r="AI99" s="85" t="s">
        <v>877</v>
      </c>
      <c r="AJ99" s="79" t="b">
        <v>0</v>
      </c>
      <c r="AK99" s="79">
        <v>1</v>
      </c>
      <c r="AL99" s="85" t="s">
        <v>837</v>
      </c>
      <c r="AM99" s="79" t="s">
        <v>881</v>
      </c>
      <c r="AN99" s="79" t="b">
        <v>0</v>
      </c>
      <c r="AO99" s="85" t="s">
        <v>837</v>
      </c>
      <c r="AP99" s="79" t="s">
        <v>176</v>
      </c>
      <c r="AQ99" s="79">
        <v>0</v>
      </c>
      <c r="AR99" s="79">
        <v>0</v>
      </c>
      <c r="AS99" s="79"/>
      <c r="AT99" s="79"/>
      <c r="AU99" s="79"/>
      <c r="AV99" s="79"/>
      <c r="AW99" s="79"/>
      <c r="AX99" s="79"/>
      <c r="AY99" s="79"/>
      <c r="AZ99" s="79"/>
      <c r="BA99">
        <v>1</v>
      </c>
      <c r="BB99" s="78" t="str">
        <f>REPLACE(INDEX(GroupVertices[Group],MATCH(Edges25[[#This Row],[Vertex 1]],GroupVertices[Vertex],0)),1,1,"")</f>
        <v>5</v>
      </c>
      <c r="BC99" s="78" t="str">
        <f>REPLACE(INDEX(GroupVertices[Group],MATCH(Edges25[[#This Row],[Vertex 2]],GroupVertices[Vertex],0)),1,1,"")</f>
        <v>5</v>
      </c>
      <c r="BD99" s="48">
        <v>0</v>
      </c>
      <c r="BE99" s="49">
        <v>0</v>
      </c>
      <c r="BF99" s="48">
        <v>1</v>
      </c>
      <c r="BG99" s="49">
        <v>5</v>
      </c>
      <c r="BH99" s="48">
        <v>0</v>
      </c>
      <c r="BI99" s="49">
        <v>0</v>
      </c>
      <c r="BJ99" s="48">
        <v>19</v>
      </c>
      <c r="BK99" s="49">
        <v>95</v>
      </c>
      <c r="BL99" s="48">
        <v>20</v>
      </c>
    </row>
    <row r="100" spans="1:64" ht="15">
      <c r="A100" s="64" t="s">
        <v>282</v>
      </c>
      <c r="B100" s="64" t="s">
        <v>282</v>
      </c>
      <c r="C100" s="65"/>
      <c r="D100" s="66"/>
      <c r="E100" s="67"/>
      <c r="F100" s="68"/>
      <c r="G100" s="65"/>
      <c r="H100" s="69"/>
      <c r="I100" s="70"/>
      <c r="J100" s="70"/>
      <c r="K100" s="34" t="s">
        <v>65</v>
      </c>
      <c r="L100" s="77">
        <v>128</v>
      </c>
      <c r="M100" s="77"/>
      <c r="N100" s="72"/>
      <c r="O100" s="79" t="s">
        <v>176</v>
      </c>
      <c r="P100" s="81">
        <v>43660.24958333333</v>
      </c>
      <c r="Q100" s="79" t="s">
        <v>399</v>
      </c>
      <c r="R100" s="83" t="s">
        <v>461</v>
      </c>
      <c r="S100" s="79" t="s">
        <v>467</v>
      </c>
      <c r="T100" s="79" t="s">
        <v>529</v>
      </c>
      <c r="U100" s="79"/>
      <c r="V100" s="83" t="s">
        <v>607</v>
      </c>
      <c r="W100" s="81">
        <v>43660.24958333333</v>
      </c>
      <c r="X100" s="83" t="s">
        <v>717</v>
      </c>
      <c r="Y100" s="79"/>
      <c r="Z100" s="79"/>
      <c r="AA100" s="85" t="s">
        <v>839</v>
      </c>
      <c r="AB100" s="79"/>
      <c r="AC100" s="79" t="b">
        <v>0</v>
      </c>
      <c r="AD100" s="79">
        <v>3</v>
      </c>
      <c r="AE100" s="85" t="s">
        <v>866</v>
      </c>
      <c r="AF100" s="79" t="b">
        <v>0</v>
      </c>
      <c r="AG100" s="79" t="s">
        <v>871</v>
      </c>
      <c r="AH100" s="79"/>
      <c r="AI100" s="85" t="s">
        <v>866</v>
      </c>
      <c r="AJ100" s="79" t="b">
        <v>0</v>
      </c>
      <c r="AK100" s="79">
        <v>1</v>
      </c>
      <c r="AL100" s="85" t="s">
        <v>866</v>
      </c>
      <c r="AM100" s="79" t="s">
        <v>880</v>
      </c>
      <c r="AN100" s="79" t="b">
        <v>1</v>
      </c>
      <c r="AO100" s="85" t="s">
        <v>839</v>
      </c>
      <c r="AP100" s="79" t="s">
        <v>895</v>
      </c>
      <c r="AQ100" s="79">
        <v>0</v>
      </c>
      <c r="AR100" s="79">
        <v>0</v>
      </c>
      <c r="AS100" s="79"/>
      <c r="AT100" s="79"/>
      <c r="AU100" s="79"/>
      <c r="AV100" s="79"/>
      <c r="AW100" s="79"/>
      <c r="AX100" s="79"/>
      <c r="AY100" s="79"/>
      <c r="AZ100" s="79"/>
      <c r="BA100">
        <v>8</v>
      </c>
      <c r="BB100" s="78" t="str">
        <f>REPLACE(INDEX(GroupVertices[Group],MATCH(Edges25[[#This Row],[Vertex 1]],GroupVertices[Vertex],0)),1,1,"")</f>
        <v>5</v>
      </c>
      <c r="BC100" s="78" t="str">
        <f>REPLACE(INDEX(GroupVertices[Group],MATCH(Edges25[[#This Row],[Vertex 2]],GroupVertices[Vertex],0)),1,1,"")</f>
        <v>5</v>
      </c>
      <c r="BD100" s="48">
        <v>0</v>
      </c>
      <c r="BE100" s="49">
        <v>0</v>
      </c>
      <c r="BF100" s="48">
        <v>1</v>
      </c>
      <c r="BG100" s="49">
        <v>5.2631578947368425</v>
      </c>
      <c r="BH100" s="48">
        <v>0</v>
      </c>
      <c r="BI100" s="49">
        <v>0</v>
      </c>
      <c r="BJ100" s="48">
        <v>18</v>
      </c>
      <c r="BK100" s="49">
        <v>94.73684210526316</v>
      </c>
      <c r="BL100" s="48">
        <v>19</v>
      </c>
    </row>
    <row r="101" spans="1:64" ht="15">
      <c r="A101" s="64" t="s">
        <v>282</v>
      </c>
      <c r="B101" s="64" t="s">
        <v>282</v>
      </c>
      <c r="C101" s="65"/>
      <c r="D101" s="66"/>
      <c r="E101" s="67"/>
      <c r="F101" s="68"/>
      <c r="G101" s="65"/>
      <c r="H101" s="69"/>
      <c r="I101" s="70"/>
      <c r="J101" s="70"/>
      <c r="K101" s="34" t="s">
        <v>65</v>
      </c>
      <c r="L101" s="77">
        <v>129</v>
      </c>
      <c r="M101" s="77"/>
      <c r="N101" s="72"/>
      <c r="O101" s="79" t="s">
        <v>176</v>
      </c>
      <c r="P101" s="81">
        <v>43645.87572916667</v>
      </c>
      <c r="Q101" s="79" t="s">
        <v>400</v>
      </c>
      <c r="R101" s="83" t="s">
        <v>462</v>
      </c>
      <c r="S101" s="79" t="s">
        <v>467</v>
      </c>
      <c r="T101" s="79" t="s">
        <v>530</v>
      </c>
      <c r="U101" s="79"/>
      <c r="V101" s="83" t="s">
        <v>607</v>
      </c>
      <c r="W101" s="81">
        <v>43645.87572916667</v>
      </c>
      <c r="X101" s="83" t="s">
        <v>718</v>
      </c>
      <c r="Y101" s="79"/>
      <c r="Z101" s="79"/>
      <c r="AA101" s="85" t="s">
        <v>840</v>
      </c>
      <c r="AB101" s="79"/>
      <c r="AC101" s="79" t="b">
        <v>0</v>
      </c>
      <c r="AD101" s="79">
        <v>1</v>
      </c>
      <c r="AE101" s="85" t="s">
        <v>866</v>
      </c>
      <c r="AF101" s="79" t="b">
        <v>0</v>
      </c>
      <c r="AG101" s="79" t="s">
        <v>871</v>
      </c>
      <c r="AH101" s="79"/>
      <c r="AI101" s="85" t="s">
        <v>866</v>
      </c>
      <c r="AJ101" s="79" t="b">
        <v>0</v>
      </c>
      <c r="AK101" s="79">
        <v>2</v>
      </c>
      <c r="AL101" s="85" t="s">
        <v>866</v>
      </c>
      <c r="AM101" s="79" t="s">
        <v>880</v>
      </c>
      <c r="AN101" s="79" t="b">
        <v>1</v>
      </c>
      <c r="AO101" s="85" t="s">
        <v>840</v>
      </c>
      <c r="AP101" s="79" t="s">
        <v>895</v>
      </c>
      <c r="AQ101" s="79">
        <v>0</v>
      </c>
      <c r="AR101" s="79">
        <v>0</v>
      </c>
      <c r="AS101" s="79"/>
      <c r="AT101" s="79"/>
      <c r="AU101" s="79"/>
      <c r="AV101" s="79"/>
      <c r="AW101" s="79"/>
      <c r="AX101" s="79"/>
      <c r="AY101" s="79"/>
      <c r="AZ101" s="79"/>
      <c r="BA101">
        <v>8</v>
      </c>
      <c r="BB101" s="78" t="str">
        <f>REPLACE(INDEX(GroupVertices[Group],MATCH(Edges25[[#This Row],[Vertex 1]],GroupVertices[Vertex],0)),1,1,"")</f>
        <v>5</v>
      </c>
      <c r="BC101" s="78" t="str">
        <f>REPLACE(INDEX(GroupVertices[Group],MATCH(Edges25[[#This Row],[Vertex 2]],GroupVertices[Vertex],0)),1,1,"")</f>
        <v>5</v>
      </c>
      <c r="BD101" s="48">
        <v>0</v>
      </c>
      <c r="BE101" s="49">
        <v>0</v>
      </c>
      <c r="BF101" s="48">
        <v>0</v>
      </c>
      <c r="BG101" s="49">
        <v>0</v>
      </c>
      <c r="BH101" s="48">
        <v>0</v>
      </c>
      <c r="BI101" s="49">
        <v>0</v>
      </c>
      <c r="BJ101" s="48">
        <v>14</v>
      </c>
      <c r="BK101" s="49">
        <v>100</v>
      </c>
      <c r="BL101" s="48">
        <v>14</v>
      </c>
    </row>
    <row r="102" spans="1:64" ht="15">
      <c r="A102" s="64" t="s">
        <v>282</v>
      </c>
      <c r="B102" s="64" t="s">
        <v>282</v>
      </c>
      <c r="C102" s="65"/>
      <c r="D102" s="66"/>
      <c r="E102" s="67"/>
      <c r="F102" s="68"/>
      <c r="G102" s="65"/>
      <c r="H102" s="69"/>
      <c r="I102" s="70"/>
      <c r="J102" s="70"/>
      <c r="K102" s="34" t="s">
        <v>65</v>
      </c>
      <c r="L102" s="77">
        <v>130</v>
      </c>
      <c r="M102" s="77"/>
      <c r="N102" s="72"/>
      <c r="O102" s="79" t="s">
        <v>176</v>
      </c>
      <c r="P102" s="81">
        <v>43672.01361111111</v>
      </c>
      <c r="Q102" s="79" t="s">
        <v>401</v>
      </c>
      <c r="R102" s="79"/>
      <c r="S102" s="79"/>
      <c r="T102" s="79" t="s">
        <v>531</v>
      </c>
      <c r="U102" s="79"/>
      <c r="V102" s="83" t="s">
        <v>607</v>
      </c>
      <c r="W102" s="81">
        <v>43672.01361111111</v>
      </c>
      <c r="X102" s="83" t="s">
        <v>719</v>
      </c>
      <c r="Y102" s="79"/>
      <c r="Z102" s="79"/>
      <c r="AA102" s="85" t="s">
        <v>841</v>
      </c>
      <c r="AB102" s="79"/>
      <c r="AC102" s="79" t="b">
        <v>0</v>
      </c>
      <c r="AD102" s="79">
        <v>0</v>
      </c>
      <c r="AE102" s="85" t="s">
        <v>866</v>
      </c>
      <c r="AF102" s="79" t="b">
        <v>0</v>
      </c>
      <c r="AG102" s="79" t="s">
        <v>871</v>
      </c>
      <c r="AH102" s="79"/>
      <c r="AI102" s="85" t="s">
        <v>866</v>
      </c>
      <c r="AJ102" s="79" t="b">
        <v>0</v>
      </c>
      <c r="AK102" s="79">
        <v>0</v>
      </c>
      <c r="AL102" s="85" t="s">
        <v>839</v>
      </c>
      <c r="AM102" s="79" t="s">
        <v>881</v>
      </c>
      <c r="AN102" s="79" t="b">
        <v>0</v>
      </c>
      <c r="AO102" s="85" t="s">
        <v>839</v>
      </c>
      <c r="AP102" s="79" t="s">
        <v>176</v>
      </c>
      <c r="AQ102" s="79">
        <v>0</v>
      </c>
      <c r="AR102" s="79">
        <v>0</v>
      </c>
      <c r="AS102" s="79"/>
      <c r="AT102" s="79"/>
      <c r="AU102" s="79"/>
      <c r="AV102" s="79"/>
      <c r="AW102" s="79"/>
      <c r="AX102" s="79"/>
      <c r="AY102" s="79"/>
      <c r="AZ102" s="79"/>
      <c r="BA102">
        <v>8</v>
      </c>
      <c r="BB102" s="78" t="str">
        <f>REPLACE(INDEX(GroupVertices[Group],MATCH(Edges25[[#This Row],[Vertex 1]],GroupVertices[Vertex],0)),1,1,"")</f>
        <v>5</v>
      </c>
      <c r="BC102" s="78" t="str">
        <f>REPLACE(INDEX(GroupVertices[Group],MATCH(Edges25[[#This Row],[Vertex 2]],GroupVertices[Vertex],0)),1,1,"")</f>
        <v>5</v>
      </c>
      <c r="BD102" s="48">
        <v>0</v>
      </c>
      <c r="BE102" s="49">
        <v>0</v>
      </c>
      <c r="BF102" s="48">
        <v>1</v>
      </c>
      <c r="BG102" s="49">
        <v>4.3478260869565215</v>
      </c>
      <c r="BH102" s="48">
        <v>0</v>
      </c>
      <c r="BI102" s="49">
        <v>0</v>
      </c>
      <c r="BJ102" s="48">
        <v>22</v>
      </c>
      <c r="BK102" s="49">
        <v>95.65217391304348</v>
      </c>
      <c r="BL102" s="48">
        <v>23</v>
      </c>
    </row>
    <row r="103" spans="1:64" ht="15">
      <c r="A103" s="64" t="s">
        <v>282</v>
      </c>
      <c r="B103" s="64" t="s">
        <v>282</v>
      </c>
      <c r="C103" s="65"/>
      <c r="D103" s="66"/>
      <c r="E103" s="67"/>
      <c r="F103" s="68"/>
      <c r="G103" s="65"/>
      <c r="H103" s="69"/>
      <c r="I103" s="70"/>
      <c r="J103" s="70"/>
      <c r="K103" s="34" t="s">
        <v>65</v>
      </c>
      <c r="L103" s="77">
        <v>131</v>
      </c>
      <c r="M103" s="77"/>
      <c r="N103" s="72"/>
      <c r="O103" s="79" t="s">
        <v>176</v>
      </c>
      <c r="P103" s="81">
        <v>43672.30425925926</v>
      </c>
      <c r="Q103" s="79" t="s">
        <v>402</v>
      </c>
      <c r="R103" s="79"/>
      <c r="S103" s="79"/>
      <c r="T103" s="79" t="s">
        <v>530</v>
      </c>
      <c r="U103" s="79"/>
      <c r="V103" s="83" t="s">
        <v>607</v>
      </c>
      <c r="W103" s="81">
        <v>43672.30425925926</v>
      </c>
      <c r="X103" s="83" t="s">
        <v>720</v>
      </c>
      <c r="Y103" s="79"/>
      <c r="Z103" s="79"/>
      <c r="AA103" s="85" t="s">
        <v>842</v>
      </c>
      <c r="AB103" s="79"/>
      <c r="AC103" s="79" t="b">
        <v>0</v>
      </c>
      <c r="AD103" s="79">
        <v>0</v>
      </c>
      <c r="AE103" s="85" t="s">
        <v>866</v>
      </c>
      <c r="AF103" s="79" t="b">
        <v>0</v>
      </c>
      <c r="AG103" s="79" t="s">
        <v>871</v>
      </c>
      <c r="AH103" s="79"/>
      <c r="AI103" s="85" t="s">
        <v>866</v>
      </c>
      <c r="AJ103" s="79" t="b">
        <v>0</v>
      </c>
      <c r="AK103" s="79">
        <v>0</v>
      </c>
      <c r="AL103" s="85" t="s">
        <v>840</v>
      </c>
      <c r="AM103" s="79" t="s">
        <v>881</v>
      </c>
      <c r="AN103" s="79" t="b">
        <v>0</v>
      </c>
      <c r="AO103" s="85" t="s">
        <v>840</v>
      </c>
      <c r="AP103" s="79" t="s">
        <v>176</v>
      </c>
      <c r="AQ103" s="79">
        <v>0</v>
      </c>
      <c r="AR103" s="79">
        <v>0</v>
      </c>
      <c r="AS103" s="79"/>
      <c r="AT103" s="79"/>
      <c r="AU103" s="79"/>
      <c r="AV103" s="79"/>
      <c r="AW103" s="79"/>
      <c r="AX103" s="79"/>
      <c r="AY103" s="79"/>
      <c r="AZ103" s="79"/>
      <c r="BA103">
        <v>8</v>
      </c>
      <c r="BB103" s="78" t="str">
        <f>REPLACE(INDEX(GroupVertices[Group],MATCH(Edges25[[#This Row],[Vertex 1]],GroupVertices[Vertex],0)),1,1,"")</f>
        <v>5</v>
      </c>
      <c r="BC103" s="78" t="str">
        <f>REPLACE(INDEX(GroupVertices[Group],MATCH(Edges25[[#This Row],[Vertex 2]],GroupVertices[Vertex],0)),1,1,"")</f>
        <v>5</v>
      </c>
      <c r="BD103" s="48">
        <v>0</v>
      </c>
      <c r="BE103" s="49">
        <v>0</v>
      </c>
      <c r="BF103" s="48">
        <v>0</v>
      </c>
      <c r="BG103" s="49">
        <v>0</v>
      </c>
      <c r="BH103" s="48">
        <v>0</v>
      </c>
      <c r="BI103" s="49">
        <v>0</v>
      </c>
      <c r="BJ103" s="48">
        <v>18</v>
      </c>
      <c r="BK103" s="49">
        <v>100</v>
      </c>
      <c r="BL103" s="48">
        <v>18</v>
      </c>
    </row>
    <row r="104" spans="1:64" ht="15">
      <c r="A104" s="64" t="s">
        <v>282</v>
      </c>
      <c r="B104" s="64" t="s">
        <v>282</v>
      </c>
      <c r="C104" s="65"/>
      <c r="D104" s="66"/>
      <c r="E104" s="67"/>
      <c r="F104" s="68"/>
      <c r="G104" s="65"/>
      <c r="H104" s="69"/>
      <c r="I104" s="70"/>
      <c r="J104" s="70"/>
      <c r="K104" s="34" t="s">
        <v>65</v>
      </c>
      <c r="L104" s="77">
        <v>132</v>
      </c>
      <c r="M104" s="77"/>
      <c r="N104" s="72"/>
      <c r="O104" s="79" t="s">
        <v>176</v>
      </c>
      <c r="P104" s="81">
        <v>43677.23475694445</v>
      </c>
      <c r="Q104" s="79" t="s">
        <v>403</v>
      </c>
      <c r="R104" s="83" t="s">
        <v>463</v>
      </c>
      <c r="S104" s="79" t="s">
        <v>467</v>
      </c>
      <c r="T104" s="79" t="s">
        <v>517</v>
      </c>
      <c r="U104" s="79"/>
      <c r="V104" s="83" t="s">
        <v>607</v>
      </c>
      <c r="W104" s="81">
        <v>43677.23475694445</v>
      </c>
      <c r="X104" s="83" t="s">
        <v>721</v>
      </c>
      <c r="Y104" s="79"/>
      <c r="Z104" s="79"/>
      <c r="AA104" s="85" t="s">
        <v>843</v>
      </c>
      <c r="AB104" s="79"/>
      <c r="AC104" s="79" t="b">
        <v>0</v>
      </c>
      <c r="AD104" s="79">
        <v>0</v>
      </c>
      <c r="AE104" s="85" t="s">
        <v>866</v>
      </c>
      <c r="AF104" s="79" t="b">
        <v>0</v>
      </c>
      <c r="AG104" s="79" t="s">
        <v>871</v>
      </c>
      <c r="AH104" s="79"/>
      <c r="AI104" s="85" t="s">
        <v>866</v>
      </c>
      <c r="AJ104" s="79" t="b">
        <v>0</v>
      </c>
      <c r="AK104" s="79">
        <v>0</v>
      </c>
      <c r="AL104" s="85" t="s">
        <v>866</v>
      </c>
      <c r="AM104" s="79" t="s">
        <v>881</v>
      </c>
      <c r="AN104" s="79" t="b">
        <v>1</v>
      </c>
      <c r="AO104" s="85" t="s">
        <v>843</v>
      </c>
      <c r="AP104" s="79" t="s">
        <v>176</v>
      </c>
      <c r="AQ104" s="79">
        <v>0</v>
      </c>
      <c r="AR104" s="79">
        <v>0</v>
      </c>
      <c r="AS104" s="79"/>
      <c r="AT104" s="79"/>
      <c r="AU104" s="79"/>
      <c r="AV104" s="79"/>
      <c r="AW104" s="79"/>
      <c r="AX104" s="79"/>
      <c r="AY104" s="79"/>
      <c r="AZ104" s="79"/>
      <c r="BA104">
        <v>8</v>
      </c>
      <c r="BB104" s="78" t="str">
        <f>REPLACE(INDEX(GroupVertices[Group],MATCH(Edges25[[#This Row],[Vertex 1]],GroupVertices[Vertex],0)),1,1,"")</f>
        <v>5</v>
      </c>
      <c r="BC104" s="78" t="str">
        <f>REPLACE(INDEX(GroupVertices[Group],MATCH(Edges25[[#This Row],[Vertex 2]],GroupVertices[Vertex],0)),1,1,"")</f>
        <v>5</v>
      </c>
      <c r="BD104" s="48">
        <v>1</v>
      </c>
      <c r="BE104" s="49">
        <v>4.761904761904762</v>
      </c>
      <c r="BF104" s="48">
        <v>0</v>
      </c>
      <c r="BG104" s="49">
        <v>0</v>
      </c>
      <c r="BH104" s="48">
        <v>0</v>
      </c>
      <c r="BI104" s="49">
        <v>0</v>
      </c>
      <c r="BJ104" s="48">
        <v>20</v>
      </c>
      <c r="BK104" s="49">
        <v>95.23809523809524</v>
      </c>
      <c r="BL104" s="48">
        <v>21</v>
      </c>
    </row>
    <row r="105" spans="1:64" ht="15">
      <c r="A105" s="64" t="s">
        <v>282</v>
      </c>
      <c r="B105" s="64" t="s">
        <v>282</v>
      </c>
      <c r="C105" s="65"/>
      <c r="D105" s="66"/>
      <c r="E105" s="67"/>
      <c r="F105" s="68"/>
      <c r="G105" s="65"/>
      <c r="H105" s="69"/>
      <c r="I105" s="70"/>
      <c r="J105" s="70"/>
      <c r="K105" s="34" t="s">
        <v>65</v>
      </c>
      <c r="L105" s="77">
        <v>133</v>
      </c>
      <c r="M105" s="77"/>
      <c r="N105" s="72"/>
      <c r="O105" s="79" t="s">
        <v>176</v>
      </c>
      <c r="P105" s="81">
        <v>43677.26059027778</v>
      </c>
      <c r="Q105" s="79" t="s">
        <v>404</v>
      </c>
      <c r="R105" s="83" t="s">
        <v>464</v>
      </c>
      <c r="S105" s="79" t="s">
        <v>467</v>
      </c>
      <c r="T105" s="79" t="s">
        <v>517</v>
      </c>
      <c r="U105" s="79"/>
      <c r="V105" s="83" t="s">
        <v>607</v>
      </c>
      <c r="W105" s="81">
        <v>43677.26059027778</v>
      </c>
      <c r="X105" s="83" t="s">
        <v>722</v>
      </c>
      <c r="Y105" s="79"/>
      <c r="Z105" s="79"/>
      <c r="AA105" s="85" t="s">
        <v>844</v>
      </c>
      <c r="AB105" s="79"/>
      <c r="AC105" s="79" t="b">
        <v>0</v>
      </c>
      <c r="AD105" s="79">
        <v>0</v>
      </c>
      <c r="AE105" s="85" t="s">
        <v>866</v>
      </c>
      <c r="AF105" s="79" t="b">
        <v>0</v>
      </c>
      <c r="AG105" s="79" t="s">
        <v>871</v>
      </c>
      <c r="AH105" s="79"/>
      <c r="AI105" s="85" t="s">
        <v>866</v>
      </c>
      <c r="AJ105" s="79" t="b">
        <v>0</v>
      </c>
      <c r="AK105" s="79">
        <v>0</v>
      </c>
      <c r="AL105" s="85" t="s">
        <v>866</v>
      </c>
      <c r="AM105" s="79" t="s">
        <v>881</v>
      </c>
      <c r="AN105" s="79" t="b">
        <v>1</v>
      </c>
      <c r="AO105" s="85" t="s">
        <v>844</v>
      </c>
      <c r="AP105" s="79" t="s">
        <v>176</v>
      </c>
      <c r="AQ105" s="79">
        <v>0</v>
      </c>
      <c r="AR105" s="79">
        <v>0</v>
      </c>
      <c r="AS105" s="79"/>
      <c r="AT105" s="79"/>
      <c r="AU105" s="79"/>
      <c r="AV105" s="79"/>
      <c r="AW105" s="79"/>
      <c r="AX105" s="79"/>
      <c r="AY105" s="79"/>
      <c r="AZ105" s="79"/>
      <c r="BA105">
        <v>8</v>
      </c>
      <c r="BB105" s="78" t="str">
        <f>REPLACE(INDEX(GroupVertices[Group],MATCH(Edges25[[#This Row],[Vertex 1]],GroupVertices[Vertex],0)),1,1,"")</f>
        <v>5</v>
      </c>
      <c r="BC105" s="78" t="str">
        <f>REPLACE(INDEX(GroupVertices[Group],MATCH(Edges25[[#This Row],[Vertex 2]],GroupVertices[Vertex],0)),1,1,"")</f>
        <v>5</v>
      </c>
      <c r="BD105" s="48">
        <v>1</v>
      </c>
      <c r="BE105" s="49">
        <v>5.2631578947368425</v>
      </c>
      <c r="BF105" s="48">
        <v>0</v>
      </c>
      <c r="BG105" s="49">
        <v>0</v>
      </c>
      <c r="BH105" s="48">
        <v>0</v>
      </c>
      <c r="BI105" s="49">
        <v>0</v>
      </c>
      <c r="BJ105" s="48">
        <v>18</v>
      </c>
      <c r="BK105" s="49">
        <v>94.73684210526316</v>
      </c>
      <c r="BL105" s="48">
        <v>19</v>
      </c>
    </row>
    <row r="106" spans="1:64" ht="15">
      <c r="A106" s="64" t="s">
        <v>282</v>
      </c>
      <c r="B106" s="64" t="s">
        <v>282</v>
      </c>
      <c r="C106" s="65"/>
      <c r="D106" s="66"/>
      <c r="E106" s="67"/>
      <c r="F106" s="68"/>
      <c r="G106" s="65"/>
      <c r="H106" s="69"/>
      <c r="I106" s="70"/>
      <c r="J106" s="70"/>
      <c r="K106" s="34" t="s">
        <v>65</v>
      </c>
      <c r="L106" s="77">
        <v>134</v>
      </c>
      <c r="M106" s="77"/>
      <c r="N106" s="72"/>
      <c r="O106" s="79" t="s">
        <v>176</v>
      </c>
      <c r="P106" s="81">
        <v>43678.92487268519</v>
      </c>
      <c r="Q106" s="79" t="s">
        <v>372</v>
      </c>
      <c r="R106" s="79"/>
      <c r="S106" s="79"/>
      <c r="T106" s="79" t="s">
        <v>517</v>
      </c>
      <c r="U106" s="79"/>
      <c r="V106" s="83" t="s">
        <v>607</v>
      </c>
      <c r="W106" s="81">
        <v>43678.92487268519</v>
      </c>
      <c r="X106" s="83" t="s">
        <v>723</v>
      </c>
      <c r="Y106" s="79"/>
      <c r="Z106" s="79"/>
      <c r="AA106" s="85" t="s">
        <v>845</v>
      </c>
      <c r="AB106" s="79"/>
      <c r="AC106" s="79" t="b">
        <v>0</v>
      </c>
      <c r="AD106" s="79">
        <v>0</v>
      </c>
      <c r="AE106" s="85" t="s">
        <v>866</v>
      </c>
      <c r="AF106" s="79" t="b">
        <v>0</v>
      </c>
      <c r="AG106" s="79" t="s">
        <v>871</v>
      </c>
      <c r="AH106" s="79"/>
      <c r="AI106" s="85" t="s">
        <v>866</v>
      </c>
      <c r="AJ106" s="79" t="b">
        <v>0</v>
      </c>
      <c r="AK106" s="79">
        <v>2</v>
      </c>
      <c r="AL106" s="85" t="s">
        <v>844</v>
      </c>
      <c r="AM106" s="79" t="s">
        <v>881</v>
      </c>
      <c r="AN106" s="79" t="b">
        <v>0</v>
      </c>
      <c r="AO106" s="85" t="s">
        <v>844</v>
      </c>
      <c r="AP106" s="79" t="s">
        <v>176</v>
      </c>
      <c r="AQ106" s="79">
        <v>0</v>
      </c>
      <c r="AR106" s="79">
        <v>0</v>
      </c>
      <c r="AS106" s="79"/>
      <c r="AT106" s="79"/>
      <c r="AU106" s="79"/>
      <c r="AV106" s="79"/>
      <c r="AW106" s="79"/>
      <c r="AX106" s="79"/>
      <c r="AY106" s="79"/>
      <c r="AZ106" s="79"/>
      <c r="BA106">
        <v>8</v>
      </c>
      <c r="BB106" s="78" t="str">
        <f>REPLACE(INDEX(GroupVertices[Group],MATCH(Edges25[[#This Row],[Vertex 1]],GroupVertices[Vertex],0)),1,1,"")</f>
        <v>5</v>
      </c>
      <c r="BC106" s="78" t="str">
        <f>REPLACE(INDEX(GroupVertices[Group],MATCH(Edges25[[#This Row],[Vertex 2]],GroupVertices[Vertex],0)),1,1,"")</f>
        <v>5</v>
      </c>
      <c r="BD106" s="48">
        <v>1</v>
      </c>
      <c r="BE106" s="49">
        <v>4.545454545454546</v>
      </c>
      <c r="BF106" s="48">
        <v>0</v>
      </c>
      <c r="BG106" s="49">
        <v>0</v>
      </c>
      <c r="BH106" s="48">
        <v>0</v>
      </c>
      <c r="BI106" s="49">
        <v>0</v>
      </c>
      <c r="BJ106" s="48">
        <v>21</v>
      </c>
      <c r="BK106" s="49">
        <v>95.45454545454545</v>
      </c>
      <c r="BL106" s="48">
        <v>22</v>
      </c>
    </row>
    <row r="107" spans="1:64" ht="15">
      <c r="A107" s="64" t="s">
        <v>282</v>
      </c>
      <c r="B107" s="64" t="s">
        <v>282</v>
      </c>
      <c r="C107" s="65"/>
      <c r="D107" s="66"/>
      <c r="E107" s="67"/>
      <c r="F107" s="68"/>
      <c r="G107" s="65"/>
      <c r="H107" s="69"/>
      <c r="I107" s="70"/>
      <c r="J107" s="70"/>
      <c r="K107" s="34" t="s">
        <v>65</v>
      </c>
      <c r="L107" s="77">
        <v>135</v>
      </c>
      <c r="M107" s="77"/>
      <c r="N107" s="72"/>
      <c r="O107" s="79" t="s">
        <v>176</v>
      </c>
      <c r="P107" s="81">
        <v>43680.29765046296</v>
      </c>
      <c r="Q107" s="79" t="s">
        <v>367</v>
      </c>
      <c r="R107" s="79"/>
      <c r="S107" s="79"/>
      <c r="T107" s="79" t="s">
        <v>517</v>
      </c>
      <c r="U107" s="79"/>
      <c r="V107" s="83" t="s">
        <v>607</v>
      </c>
      <c r="W107" s="81">
        <v>43680.29765046296</v>
      </c>
      <c r="X107" s="83" t="s">
        <v>724</v>
      </c>
      <c r="Y107" s="79"/>
      <c r="Z107" s="79"/>
      <c r="AA107" s="85" t="s">
        <v>846</v>
      </c>
      <c r="AB107" s="79"/>
      <c r="AC107" s="79" t="b">
        <v>0</v>
      </c>
      <c r="AD107" s="79">
        <v>0</v>
      </c>
      <c r="AE107" s="85" t="s">
        <v>866</v>
      </c>
      <c r="AF107" s="79" t="b">
        <v>0</v>
      </c>
      <c r="AG107" s="79" t="s">
        <v>871</v>
      </c>
      <c r="AH107" s="79"/>
      <c r="AI107" s="85" t="s">
        <v>866</v>
      </c>
      <c r="AJ107" s="79" t="b">
        <v>0</v>
      </c>
      <c r="AK107" s="79">
        <v>6</v>
      </c>
      <c r="AL107" s="85" t="s">
        <v>843</v>
      </c>
      <c r="AM107" s="79" t="s">
        <v>881</v>
      </c>
      <c r="AN107" s="79" t="b">
        <v>0</v>
      </c>
      <c r="AO107" s="85" t="s">
        <v>843</v>
      </c>
      <c r="AP107" s="79" t="s">
        <v>176</v>
      </c>
      <c r="AQ107" s="79">
        <v>0</v>
      </c>
      <c r="AR107" s="79">
        <v>0</v>
      </c>
      <c r="AS107" s="79"/>
      <c r="AT107" s="79"/>
      <c r="AU107" s="79"/>
      <c r="AV107" s="79"/>
      <c r="AW107" s="79"/>
      <c r="AX107" s="79"/>
      <c r="AY107" s="79"/>
      <c r="AZ107" s="79"/>
      <c r="BA107">
        <v>8</v>
      </c>
      <c r="BB107" s="78" t="str">
        <f>REPLACE(INDEX(GroupVertices[Group],MATCH(Edges25[[#This Row],[Vertex 1]],GroupVertices[Vertex],0)),1,1,"")</f>
        <v>5</v>
      </c>
      <c r="BC107" s="78" t="str">
        <f>REPLACE(INDEX(GroupVertices[Group],MATCH(Edges25[[#This Row],[Vertex 2]],GroupVertices[Vertex],0)),1,1,"")</f>
        <v>5</v>
      </c>
      <c r="BD107" s="48">
        <v>1</v>
      </c>
      <c r="BE107" s="49">
        <v>4.166666666666667</v>
      </c>
      <c r="BF107" s="48">
        <v>0</v>
      </c>
      <c r="BG107" s="49">
        <v>0</v>
      </c>
      <c r="BH107" s="48">
        <v>0</v>
      </c>
      <c r="BI107" s="49">
        <v>0</v>
      </c>
      <c r="BJ107" s="48">
        <v>23</v>
      </c>
      <c r="BK107" s="49">
        <v>95.83333333333333</v>
      </c>
      <c r="BL107" s="48">
        <v>24</v>
      </c>
    </row>
    <row r="108" spans="1:64" ht="15">
      <c r="A108" s="64" t="s">
        <v>283</v>
      </c>
      <c r="B108" s="64" t="s">
        <v>297</v>
      </c>
      <c r="C108" s="65"/>
      <c r="D108" s="66"/>
      <c r="E108" s="67"/>
      <c r="F108" s="68"/>
      <c r="G108" s="65"/>
      <c r="H108" s="69"/>
      <c r="I108" s="70"/>
      <c r="J108" s="70"/>
      <c r="K108" s="34" t="s">
        <v>65</v>
      </c>
      <c r="L108" s="77">
        <v>136</v>
      </c>
      <c r="M108" s="77"/>
      <c r="N108" s="72"/>
      <c r="O108" s="79" t="s">
        <v>321</v>
      </c>
      <c r="P108" s="81">
        <v>43680.40329861111</v>
      </c>
      <c r="Q108" s="79" t="s">
        <v>349</v>
      </c>
      <c r="R108" s="83" t="s">
        <v>427</v>
      </c>
      <c r="S108" s="79" t="s">
        <v>476</v>
      </c>
      <c r="T108" s="79" t="s">
        <v>506</v>
      </c>
      <c r="U108" s="79"/>
      <c r="V108" s="83" t="s">
        <v>608</v>
      </c>
      <c r="W108" s="81">
        <v>43680.40329861111</v>
      </c>
      <c r="X108" s="83" t="s">
        <v>725</v>
      </c>
      <c r="Y108" s="79"/>
      <c r="Z108" s="79"/>
      <c r="AA108" s="85" t="s">
        <v>847</v>
      </c>
      <c r="AB108" s="79"/>
      <c r="AC108" s="79" t="b">
        <v>0</v>
      </c>
      <c r="AD108" s="79">
        <v>0</v>
      </c>
      <c r="AE108" s="85" t="s">
        <v>866</v>
      </c>
      <c r="AF108" s="79" t="b">
        <v>0</v>
      </c>
      <c r="AG108" s="79" t="s">
        <v>871</v>
      </c>
      <c r="AH108" s="79"/>
      <c r="AI108" s="85" t="s">
        <v>866</v>
      </c>
      <c r="AJ108" s="79" t="b">
        <v>0</v>
      </c>
      <c r="AK108" s="79">
        <v>10</v>
      </c>
      <c r="AL108" s="85" t="s">
        <v>861</v>
      </c>
      <c r="AM108" s="79" t="s">
        <v>881</v>
      </c>
      <c r="AN108" s="79" t="b">
        <v>0</v>
      </c>
      <c r="AO108" s="85" t="s">
        <v>861</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1</v>
      </c>
      <c r="BC108" s="78" t="str">
        <f>REPLACE(INDEX(GroupVertices[Group],MATCH(Edges25[[#This Row],[Vertex 2]],GroupVertices[Vertex],0)),1,1,"")</f>
        <v>1</v>
      </c>
      <c r="BD108" s="48">
        <v>1</v>
      </c>
      <c r="BE108" s="49">
        <v>8.333333333333334</v>
      </c>
      <c r="BF108" s="48">
        <v>0</v>
      </c>
      <c r="BG108" s="49">
        <v>0</v>
      </c>
      <c r="BH108" s="48">
        <v>0</v>
      </c>
      <c r="BI108" s="49">
        <v>0</v>
      </c>
      <c r="BJ108" s="48">
        <v>11</v>
      </c>
      <c r="BK108" s="49">
        <v>91.66666666666667</v>
      </c>
      <c r="BL108" s="48">
        <v>12</v>
      </c>
    </row>
    <row r="109" spans="1:64" ht="15">
      <c r="A109" s="64" t="s">
        <v>284</v>
      </c>
      <c r="B109" s="64" t="s">
        <v>284</v>
      </c>
      <c r="C109" s="65"/>
      <c r="D109" s="66"/>
      <c r="E109" s="67"/>
      <c r="F109" s="68"/>
      <c r="G109" s="65"/>
      <c r="H109" s="69"/>
      <c r="I109" s="70"/>
      <c r="J109" s="70"/>
      <c r="K109" s="34" t="s">
        <v>65</v>
      </c>
      <c r="L109" s="77">
        <v>137</v>
      </c>
      <c r="M109" s="77"/>
      <c r="N109" s="72"/>
      <c r="O109" s="79" t="s">
        <v>176</v>
      </c>
      <c r="P109" s="81">
        <v>43677.84722222222</v>
      </c>
      <c r="Q109" s="79" t="s">
        <v>405</v>
      </c>
      <c r="R109" s="83" t="s">
        <v>465</v>
      </c>
      <c r="S109" s="79" t="s">
        <v>467</v>
      </c>
      <c r="T109" s="79" t="s">
        <v>491</v>
      </c>
      <c r="U109" s="79"/>
      <c r="V109" s="83" t="s">
        <v>609</v>
      </c>
      <c r="W109" s="81">
        <v>43677.84722222222</v>
      </c>
      <c r="X109" s="83" t="s">
        <v>726</v>
      </c>
      <c r="Y109" s="79"/>
      <c r="Z109" s="79"/>
      <c r="AA109" s="85" t="s">
        <v>848</v>
      </c>
      <c r="AB109" s="79"/>
      <c r="AC109" s="79" t="b">
        <v>0</v>
      </c>
      <c r="AD109" s="79">
        <v>0</v>
      </c>
      <c r="AE109" s="85" t="s">
        <v>866</v>
      </c>
      <c r="AF109" s="79" t="b">
        <v>0</v>
      </c>
      <c r="AG109" s="79" t="s">
        <v>871</v>
      </c>
      <c r="AH109" s="79"/>
      <c r="AI109" s="85" t="s">
        <v>866</v>
      </c>
      <c r="AJ109" s="79" t="b">
        <v>0</v>
      </c>
      <c r="AK109" s="79">
        <v>0</v>
      </c>
      <c r="AL109" s="85" t="s">
        <v>866</v>
      </c>
      <c r="AM109" s="79" t="s">
        <v>882</v>
      </c>
      <c r="AN109" s="79" t="b">
        <v>1</v>
      </c>
      <c r="AO109" s="85" t="s">
        <v>848</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3</v>
      </c>
      <c r="BC109" s="78" t="str">
        <f>REPLACE(INDEX(GroupVertices[Group],MATCH(Edges25[[#This Row],[Vertex 2]],GroupVertices[Vertex],0)),1,1,"")</f>
        <v>3</v>
      </c>
      <c r="BD109" s="48">
        <v>1</v>
      </c>
      <c r="BE109" s="49">
        <v>5.882352941176471</v>
      </c>
      <c r="BF109" s="48">
        <v>1</v>
      </c>
      <c r="BG109" s="49">
        <v>5.882352941176471</v>
      </c>
      <c r="BH109" s="48">
        <v>0</v>
      </c>
      <c r="BI109" s="49">
        <v>0</v>
      </c>
      <c r="BJ109" s="48">
        <v>15</v>
      </c>
      <c r="BK109" s="49">
        <v>88.23529411764706</v>
      </c>
      <c r="BL109" s="48">
        <v>17</v>
      </c>
    </row>
    <row r="110" spans="1:64" ht="15">
      <c r="A110" s="64" t="s">
        <v>285</v>
      </c>
      <c r="B110" s="64" t="s">
        <v>284</v>
      </c>
      <c r="C110" s="65"/>
      <c r="D110" s="66"/>
      <c r="E110" s="67"/>
      <c r="F110" s="68"/>
      <c r="G110" s="65"/>
      <c r="H110" s="69"/>
      <c r="I110" s="70"/>
      <c r="J110" s="70"/>
      <c r="K110" s="34" t="s">
        <v>65</v>
      </c>
      <c r="L110" s="77">
        <v>138</v>
      </c>
      <c r="M110" s="77"/>
      <c r="N110" s="72"/>
      <c r="O110" s="79" t="s">
        <v>321</v>
      </c>
      <c r="P110" s="81">
        <v>43680.847349537034</v>
      </c>
      <c r="Q110" s="79" t="s">
        <v>373</v>
      </c>
      <c r="R110" s="79"/>
      <c r="S110" s="79"/>
      <c r="T110" s="79" t="s">
        <v>491</v>
      </c>
      <c r="U110" s="79"/>
      <c r="V110" s="83" t="s">
        <v>610</v>
      </c>
      <c r="W110" s="81">
        <v>43680.847349537034</v>
      </c>
      <c r="X110" s="83" t="s">
        <v>727</v>
      </c>
      <c r="Y110" s="79"/>
      <c r="Z110" s="79"/>
      <c r="AA110" s="85" t="s">
        <v>849</v>
      </c>
      <c r="AB110" s="79"/>
      <c r="AC110" s="79" t="b">
        <v>0</v>
      </c>
      <c r="AD110" s="79">
        <v>0</v>
      </c>
      <c r="AE110" s="85" t="s">
        <v>866</v>
      </c>
      <c r="AF110" s="79" t="b">
        <v>0</v>
      </c>
      <c r="AG110" s="79" t="s">
        <v>871</v>
      </c>
      <c r="AH110" s="79"/>
      <c r="AI110" s="85" t="s">
        <v>866</v>
      </c>
      <c r="AJ110" s="79" t="b">
        <v>0</v>
      </c>
      <c r="AK110" s="79">
        <v>9</v>
      </c>
      <c r="AL110" s="85" t="s">
        <v>848</v>
      </c>
      <c r="AM110" s="79" t="s">
        <v>878</v>
      </c>
      <c r="AN110" s="79" t="b">
        <v>0</v>
      </c>
      <c r="AO110" s="85" t="s">
        <v>848</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3</v>
      </c>
      <c r="BC110" s="78" t="str">
        <f>REPLACE(INDEX(GroupVertices[Group],MATCH(Edges25[[#This Row],[Vertex 2]],GroupVertices[Vertex],0)),1,1,"")</f>
        <v>3</v>
      </c>
      <c r="BD110" s="48">
        <v>1</v>
      </c>
      <c r="BE110" s="49">
        <v>5</v>
      </c>
      <c r="BF110" s="48">
        <v>1</v>
      </c>
      <c r="BG110" s="49">
        <v>5</v>
      </c>
      <c r="BH110" s="48">
        <v>0</v>
      </c>
      <c r="BI110" s="49">
        <v>0</v>
      </c>
      <c r="BJ110" s="48">
        <v>18</v>
      </c>
      <c r="BK110" s="49">
        <v>90</v>
      </c>
      <c r="BL110" s="48">
        <v>20</v>
      </c>
    </row>
    <row r="111" spans="1:64" ht="15">
      <c r="A111" s="64" t="s">
        <v>286</v>
      </c>
      <c r="B111" s="64" t="s">
        <v>297</v>
      </c>
      <c r="C111" s="65"/>
      <c r="D111" s="66"/>
      <c r="E111" s="67"/>
      <c r="F111" s="68"/>
      <c r="G111" s="65"/>
      <c r="H111" s="69"/>
      <c r="I111" s="70"/>
      <c r="J111" s="70"/>
      <c r="K111" s="34" t="s">
        <v>65</v>
      </c>
      <c r="L111" s="77">
        <v>139</v>
      </c>
      <c r="M111" s="77"/>
      <c r="N111" s="72"/>
      <c r="O111" s="79" t="s">
        <v>321</v>
      </c>
      <c r="P111" s="81">
        <v>43680.896145833336</v>
      </c>
      <c r="Q111" s="79" t="s">
        <v>349</v>
      </c>
      <c r="R111" s="83" t="s">
        <v>427</v>
      </c>
      <c r="S111" s="79" t="s">
        <v>476</v>
      </c>
      <c r="T111" s="79" t="s">
        <v>506</v>
      </c>
      <c r="U111" s="79"/>
      <c r="V111" s="83" t="s">
        <v>566</v>
      </c>
      <c r="W111" s="81">
        <v>43680.896145833336</v>
      </c>
      <c r="X111" s="83" t="s">
        <v>728</v>
      </c>
      <c r="Y111" s="79"/>
      <c r="Z111" s="79"/>
      <c r="AA111" s="85" t="s">
        <v>850</v>
      </c>
      <c r="AB111" s="79"/>
      <c r="AC111" s="79" t="b">
        <v>0</v>
      </c>
      <c r="AD111" s="79">
        <v>0</v>
      </c>
      <c r="AE111" s="85" t="s">
        <v>866</v>
      </c>
      <c r="AF111" s="79" t="b">
        <v>0</v>
      </c>
      <c r="AG111" s="79" t="s">
        <v>871</v>
      </c>
      <c r="AH111" s="79"/>
      <c r="AI111" s="85" t="s">
        <v>866</v>
      </c>
      <c r="AJ111" s="79" t="b">
        <v>0</v>
      </c>
      <c r="AK111" s="79">
        <v>19</v>
      </c>
      <c r="AL111" s="85" t="s">
        <v>861</v>
      </c>
      <c r="AM111" s="79" t="s">
        <v>881</v>
      </c>
      <c r="AN111" s="79" t="b">
        <v>0</v>
      </c>
      <c r="AO111" s="85" t="s">
        <v>861</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1</v>
      </c>
      <c r="BD111" s="48">
        <v>1</v>
      </c>
      <c r="BE111" s="49">
        <v>8.333333333333334</v>
      </c>
      <c r="BF111" s="48">
        <v>0</v>
      </c>
      <c r="BG111" s="49">
        <v>0</v>
      </c>
      <c r="BH111" s="48">
        <v>0</v>
      </c>
      <c r="BI111" s="49">
        <v>0</v>
      </c>
      <c r="BJ111" s="48">
        <v>11</v>
      </c>
      <c r="BK111" s="49">
        <v>91.66666666666667</v>
      </c>
      <c r="BL111" s="48">
        <v>12</v>
      </c>
    </row>
    <row r="112" spans="1:64" ht="15">
      <c r="A112" s="64" t="s">
        <v>287</v>
      </c>
      <c r="B112" s="64" t="s">
        <v>287</v>
      </c>
      <c r="C112" s="65"/>
      <c r="D112" s="66"/>
      <c r="E112" s="67"/>
      <c r="F112" s="68"/>
      <c r="G112" s="65"/>
      <c r="H112" s="69"/>
      <c r="I112" s="70"/>
      <c r="J112" s="70"/>
      <c r="K112" s="34" t="s">
        <v>65</v>
      </c>
      <c r="L112" s="77">
        <v>140</v>
      </c>
      <c r="M112" s="77"/>
      <c r="N112" s="72"/>
      <c r="O112" s="79" t="s">
        <v>176</v>
      </c>
      <c r="P112" s="81">
        <v>43681.00945601852</v>
      </c>
      <c r="Q112" s="79" t="s">
        <v>406</v>
      </c>
      <c r="R112" s="79"/>
      <c r="S112" s="79"/>
      <c r="T112" s="79" t="s">
        <v>491</v>
      </c>
      <c r="U112" s="83" t="s">
        <v>544</v>
      </c>
      <c r="V112" s="83" t="s">
        <v>544</v>
      </c>
      <c r="W112" s="81">
        <v>43681.00945601852</v>
      </c>
      <c r="X112" s="83" t="s">
        <v>729</v>
      </c>
      <c r="Y112" s="79"/>
      <c r="Z112" s="79"/>
      <c r="AA112" s="85" t="s">
        <v>851</v>
      </c>
      <c r="AB112" s="79"/>
      <c r="AC112" s="79" t="b">
        <v>0</v>
      </c>
      <c r="AD112" s="79">
        <v>0</v>
      </c>
      <c r="AE112" s="85" t="s">
        <v>866</v>
      </c>
      <c r="AF112" s="79" t="b">
        <v>0</v>
      </c>
      <c r="AG112" s="79" t="s">
        <v>871</v>
      </c>
      <c r="AH112" s="79"/>
      <c r="AI112" s="85" t="s">
        <v>866</v>
      </c>
      <c r="AJ112" s="79" t="b">
        <v>0</v>
      </c>
      <c r="AK112" s="79">
        <v>0</v>
      </c>
      <c r="AL112" s="85" t="s">
        <v>866</v>
      </c>
      <c r="AM112" s="79" t="s">
        <v>879</v>
      </c>
      <c r="AN112" s="79" t="b">
        <v>0</v>
      </c>
      <c r="AO112" s="85" t="s">
        <v>851</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2</v>
      </c>
      <c r="BC112" s="78" t="str">
        <f>REPLACE(INDEX(GroupVertices[Group],MATCH(Edges25[[#This Row],[Vertex 2]],GroupVertices[Vertex],0)),1,1,"")</f>
        <v>2</v>
      </c>
      <c r="BD112" s="48">
        <v>0</v>
      </c>
      <c r="BE112" s="49">
        <v>0</v>
      </c>
      <c r="BF112" s="48">
        <v>0</v>
      </c>
      <c r="BG112" s="49">
        <v>0</v>
      </c>
      <c r="BH112" s="48">
        <v>0</v>
      </c>
      <c r="BI112" s="49">
        <v>0</v>
      </c>
      <c r="BJ112" s="48">
        <v>4</v>
      </c>
      <c r="BK112" s="49">
        <v>100</v>
      </c>
      <c r="BL112" s="48">
        <v>4</v>
      </c>
    </row>
    <row r="113" spans="1:64" ht="15">
      <c r="A113" s="64" t="s">
        <v>288</v>
      </c>
      <c r="B113" s="64" t="s">
        <v>297</v>
      </c>
      <c r="C113" s="65"/>
      <c r="D113" s="66"/>
      <c r="E113" s="67"/>
      <c r="F113" s="68"/>
      <c r="G113" s="65"/>
      <c r="H113" s="69"/>
      <c r="I113" s="70"/>
      <c r="J113" s="70"/>
      <c r="K113" s="34" t="s">
        <v>65</v>
      </c>
      <c r="L113" s="77">
        <v>141</v>
      </c>
      <c r="M113" s="77"/>
      <c r="N113" s="72"/>
      <c r="O113" s="79" t="s">
        <v>321</v>
      </c>
      <c r="P113" s="81">
        <v>43681.03055555555</v>
      </c>
      <c r="Q113" s="79" t="s">
        <v>349</v>
      </c>
      <c r="R113" s="83" t="s">
        <v>427</v>
      </c>
      <c r="S113" s="79" t="s">
        <v>476</v>
      </c>
      <c r="T113" s="79" t="s">
        <v>506</v>
      </c>
      <c r="U113" s="79"/>
      <c r="V113" s="83" t="s">
        <v>611</v>
      </c>
      <c r="W113" s="81">
        <v>43681.03055555555</v>
      </c>
      <c r="X113" s="83" t="s">
        <v>730</v>
      </c>
      <c r="Y113" s="79"/>
      <c r="Z113" s="79"/>
      <c r="AA113" s="85" t="s">
        <v>852</v>
      </c>
      <c r="AB113" s="79"/>
      <c r="AC113" s="79" t="b">
        <v>0</v>
      </c>
      <c r="AD113" s="79">
        <v>0</v>
      </c>
      <c r="AE113" s="85" t="s">
        <v>866</v>
      </c>
      <c r="AF113" s="79" t="b">
        <v>0</v>
      </c>
      <c r="AG113" s="79" t="s">
        <v>871</v>
      </c>
      <c r="AH113" s="79"/>
      <c r="AI113" s="85" t="s">
        <v>866</v>
      </c>
      <c r="AJ113" s="79" t="b">
        <v>0</v>
      </c>
      <c r="AK113" s="79">
        <v>19</v>
      </c>
      <c r="AL113" s="85" t="s">
        <v>861</v>
      </c>
      <c r="AM113" s="79" t="s">
        <v>881</v>
      </c>
      <c r="AN113" s="79" t="b">
        <v>0</v>
      </c>
      <c r="AO113" s="85" t="s">
        <v>861</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1</v>
      </c>
      <c r="BD113" s="48">
        <v>1</v>
      </c>
      <c r="BE113" s="49">
        <v>8.333333333333334</v>
      </c>
      <c r="BF113" s="48">
        <v>0</v>
      </c>
      <c r="BG113" s="49">
        <v>0</v>
      </c>
      <c r="BH113" s="48">
        <v>0</v>
      </c>
      <c r="BI113" s="49">
        <v>0</v>
      </c>
      <c r="BJ113" s="48">
        <v>11</v>
      </c>
      <c r="BK113" s="49">
        <v>91.66666666666667</v>
      </c>
      <c r="BL113" s="48">
        <v>12</v>
      </c>
    </row>
    <row r="114" spans="1:64" ht="15">
      <c r="A114" s="64" t="s">
        <v>289</v>
      </c>
      <c r="B114" s="64" t="s">
        <v>297</v>
      </c>
      <c r="C114" s="65"/>
      <c r="D114" s="66"/>
      <c r="E114" s="67"/>
      <c r="F114" s="68"/>
      <c r="G114" s="65"/>
      <c r="H114" s="69"/>
      <c r="I114" s="70"/>
      <c r="J114" s="70"/>
      <c r="K114" s="34" t="s">
        <v>65</v>
      </c>
      <c r="L114" s="77">
        <v>142</v>
      </c>
      <c r="M114" s="77"/>
      <c r="N114" s="72"/>
      <c r="O114" s="79" t="s">
        <v>321</v>
      </c>
      <c r="P114" s="81">
        <v>43681.08076388889</v>
      </c>
      <c r="Q114" s="79" t="s">
        <v>349</v>
      </c>
      <c r="R114" s="83" t="s">
        <v>427</v>
      </c>
      <c r="S114" s="79" t="s">
        <v>476</v>
      </c>
      <c r="T114" s="79" t="s">
        <v>506</v>
      </c>
      <c r="U114" s="79"/>
      <c r="V114" s="83" t="s">
        <v>612</v>
      </c>
      <c r="W114" s="81">
        <v>43681.08076388889</v>
      </c>
      <c r="X114" s="83" t="s">
        <v>731</v>
      </c>
      <c r="Y114" s="79"/>
      <c r="Z114" s="79"/>
      <c r="AA114" s="85" t="s">
        <v>853</v>
      </c>
      <c r="AB114" s="79"/>
      <c r="AC114" s="79" t="b">
        <v>0</v>
      </c>
      <c r="AD114" s="79">
        <v>0</v>
      </c>
      <c r="AE114" s="85" t="s">
        <v>866</v>
      </c>
      <c r="AF114" s="79" t="b">
        <v>0</v>
      </c>
      <c r="AG114" s="79" t="s">
        <v>871</v>
      </c>
      <c r="AH114" s="79"/>
      <c r="AI114" s="85" t="s">
        <v>866</v>
      </c>
      <c r="AJ114" s="79" t="b">
        <v>0</v>
      </c>
      <c r="AK114" s="79">
        <v>19</v>
      </c>
      <c r="AL114" s="85" t="s">
        <v>861</v>
      </c>
      <c r="AM114" s="79" t="s">
        <v>881</v>
      </c>
      <c r="AN114" s="79" t="b">
        <v>0</v>
      </c>
      <c r="AO114" s="85" t="s">
        <v>861</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1</v>
      </c>
      <c r="BD114" s="48">
        <v>1</v>
      </c>
      <c r="BE114" s="49">
        <v>8.333333333333334</v>
      </c>
      <c r="BF114" s="48">
        <v>0</v>
      </c>
      <c r="BG114" s="49">
        <v>0</v>
      </c>
      <c r="BH114" s="48">
        <v>0</v>
      </c>
      <c r="BI114" s="49">
        <v>0</v>
      </c>
      <c r="BJ114" s="48">
        <v>11</v>
      </c>
      <c r="BK114" s="49">
        <v>91.66666666666667</v>
      </c>
      <c r="BL114" s="48">
        <v>12</v>
      </c>
    </row>
    <row r="115" spans="1:64" ht="15">
      <c r="A115" s="64" t="s">
        <v>290</v>
      </c>
      <c r="B115" s="64" t="s">
        <v>297</v>
      </c>
      <c r="C115" s="65"/>
      <c r="D115" s="66"/>
      <c r="E115" s="67"/>
      <c r="F115" s="68"/>
      <c r="G115" s="65"/>
      <c r="H115" s="69"/>
      <c r="I115" s="70"/>
      <c r="J115" s="70"/>
      <c r="K115" s="34" t="s">
        <v>65</v>
      </c>
      <c r="L115" s="77">
        <v>143</v>
      </c>
      <c r="M115" s="77"/>
      <c r="N115" s="72"/>
      <c r="O115" s="79" t="s">
        <v>321</v>
      </c>
      <c r="P115" s="81">
        <v>43681.10202546296</v>
      </c>
      <c r="Q115" s="79" t="s">
        <v>349</v>
      </c>
      <c r="R115" s="83" t="s">
        <v>427</v>
      </c>
      <c r="S115" s="79" t="s">
        <v>476</v>
      </c>
      <c r="T115" s="79" t="s">
        <v>506</v>
      </c>
      <c r="U115" s="79"/>
      <c r="V115" s="83" t="s">
        <v>613</v>
      </c>
      <c r="W115" s="81">
        <v>43681.10202546296</v>
      </c>
      <c r="X115" s="83" t="s">
        <v>732</v>
      </c>
      <c r="Y115" s="79"/>
      <c r="Z115" s="79"/>
      <c r="AA115" s="85" t="s">
        <v>854</v>
      </c>
      <c r="AB115" s="79"/>
      <c r="AC115" s="79" t="b">
        <v>0</v>
      </c>
      <c r="AD115" s="79">
        <v>0</v>
      </c>
      <c r="AE115" s="85" t="s">
        <v>866</v>
      </c>
      <c r="AF115" s="79" t="b">
        <v>0</v>
      </c>
      <c r="AG115" s="79" t="s">
        <v>871</v>
      </c>
      <c r="AH115" s="79"/>
      <c r="AI115" s="85" t="s">
        <v>866</v>
      </c>
      <c r="AJ115" s="79" t="b">
        <v>0</v>
      </c>
      <c r="AK115" s="79">
        <v>19</v>
      </c>
      <c r="AL115" s="85" t="s">
        <v>861</v>
      </c>
      <c r="AM115" s="79" t="s">
        <v>881</v>
      </c>
      <c r="AN115" s="79" t="b">
        <v>0</v>
      </c>
      <c r="AO115" s="85" t="s">
        <v>861</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1</v>
      </c>
      <c r="BC115" s="78" t="str">
        <f>REPLACE(INDEX(GroupVertices[Group],MATCH(Edges25[[#This Row],[Vertex 2]],GroupVertices[Vertex],0)),1,1,"")</f>
        <v>1</v>
      </c>
      <c r="BD115" s="48">
        <v>1</v>
      </c>
      <c r="BE115" s="49">
        <v>8.333333333333334</v>
      </c>
      <c r="BF115" s="48">
        <v>0</v>
      </c>
      <c r="BG115" s="49">
        <v>0</v>
      </c>
      <c r="BH115" s="48">
        <v>0</v>
      </c>
      <c r="BI115" s="49">
        <v>0</v>
      </c>
      <c r="BJ115" s="48">
        <v>11</v>
      </c>
      <c r="BK115" s="49">
        <v>91.66666666666667</v>
      </c>
      <c r="BL115" s="48">
        <v>12</v>
      </c>
    </row>
    <row r="116" spans="1:64" ht="15">
      <c r="A116" s="64" t="s">
        <v>291</v>
      </c>
      <c r="B116" s="64" t="s">
        <v>297</v>
      </c>
      <c r="C116" s="65"/>
      <c r="D116" s="66"/>
      <c r="E116" s="67"/>
      <c r="F116" s="68"/>
      <c r="G116" s="65"/>
      <c r="H116" s="69"/>
      <c r="I116" s="70"/>
      <c r="J116" s="70"/>
      <c r="K116" s="34" t="s">
        <v>65</v>
      </c>
      <c r="L116" s="77">
        <v>144</v>
      </c>
      <c r="M116" s="77"/>
      <c r="N116" s="72"/>
      <c r="O116" s="79" t="s">
        <v>321</v>
      </c>
      <c r="P116" s="81">
        <v>43681.152766203704</v>
      </c>
      <c r="Q116" s="79" t="s">
        <v>349</v>
      </c>
      <c r="R116" s="83" t="s">
        <v>427</v>
      </c>
      <c r="S116" s="79" t="s">
        <v>476</v>
      </c>
      <c r="T116" s="79" t="s">
        <v>506</v>
      </c>
      <c r="U116" s="79"/>
      <c r="V116" s="83" t="s">
        <v>566</v>
      </c>
      <c r="W116" s="81">
        <v>43681.152766203704</v>
      </c>
      <c r="X116" s="83" t="s">
        <v>733</v>
      </c>
      <c r="Y116" s="79"/>
      <c r="Z116" s="79"/>
      <c r="AA116" s="85" t="s">
        <v>855</v>
      </c>
      <c r="AB116" s="79"/>
      <c r="AC116" s="79" t="b">
        <v>0</v>
      </c>
      <c r="AD116" s="79">
        <v>0</v>
      </c>
      <c r="AE116" s="85" t="s">
        <v>866</v>
      </c>
      <c r="AF116" s="79" t="b">
        <v>0</v>
      </c>
      <c r="AG116" s="79" t="s">
        <v>871</v>
      </c>
      <c r="AH116" s="79"/>
      <c r="AI116" s="85" t="s">
        <v>866</v>
      </c>
      <c r="AJ116" s="79" t="b">
        <v>0</v>
      </c>
      <c r="AK116" s="79">
        <v>19</v>
      </c>
      <c r="AL116" s="85" t="s">
        <v>861</v>
      </c>
      <c r="AM116" s="79" t="s">
        <v>881</v>
      </c>
      <c r="AN116" s="79" t="b">
        <v>0</v>
      </c>
      <c r="AO116" s="85" t="s">
        <v>861</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1</v>
      </c>
      <c r="BC116" s="78" t="str">
        <f>REPLACE(INDEX(GroupVertices[Group],MATCH(Edges25[[#This Row],[Vertex 2]],GroupVertices[Vertex],0)),1,1,"")</f>
        <v>1</v>
      </c>
      <c r="BD116" s="48">
        <v>1</v>
      </c>
      <c r="BE116" s="49">
        <v>8.333333333333334</v>
      </c>
      <c r="BF116" s="48">
        <v>0</v>
      </c>
      <c r="BG116" s="49">
        <v>0</v>
      </c>
      <c r="BH116" s="48">
        <v>0</v>
      </c>
      <c r="BI116" s="49">
        <v>0</v>
      </c>
      <c r="BJ116" s="48">
        <v>11</v>
      </c>
      <c r="BK116" s="49">
        <v>91.66666666666667</v>
      </c>
      <c r="BL116" s="48">
        <v>12</v>
      </c>
    </row>
    <row r="117" spans="1:64" ht="15">
      <c r="A117" s="64" t="s">
        <v>292</v>
      </c>
      <c r="B117" s="64" t="s">
        <v>297</v>
      </c>
      <c r="C117" s="65"/>
      <c r="D117" s="66"/>
      <c r="E117" s="67"/>
      <c r="F117" s="68"/>
      <c r="G117" s="65"/>
      <c r="H117" s="69"/>
      <c r="I117" s="70"/>
      <c r="J117" s="70"/>
      <c r="K117" s="34" t="s">
        <v>65</v>
      </c>
      <c r="L117" s="77">
        <v>145</v>
      </c>
      <c r="M117" s="77"/>
      <c r="N117" s="72"/>
      <c r="O117" s="79" t="s">
        <v>321</v>
      </c>
      <c r="P117" s="81">
        <v>43681.190405092595</v>
      </c>
      <c r="Q117" s="79" t="s">
        <v>349</v>
      </c>
      <c r="R117" s="83" t="s">
        <v>427</v>
      </c>
      <c r="S117" s="79" t="s">
        <v>476</v>
      </c>
      <c r="T117" s="79" t="s">
        <v>506</v>
      </c>
      <c r="U117" s="79"/>
      <c r="V117" s="83" t="s">
        <v>614</v>
      </c>
      <c r="W117" s="81">
        <v>43681.190405092595</v>
      </c>
      <c r="X117" s="83" t="s">
        <v>734</v>
      </c>
      <c r="Y117" s="79"/>
      <c r="Z117" s="79"/>
      <c r="AA117" s="85" t="s">
        <v>856</v>
      </c>
      <c r="AB117" s="79"/>
      <c r="AC117" s="79" t="b">
        <v>0</v>
      </c>
      <c r="AD117" s="79">
        <v>0</v>
      </c>
      <c r="AE117" s="85" t="s">
        <v>866</v>
      </c>
      <c r="AF117" s="79" t="b">
        <v>0</v>
      </c>
      <c r="AG117" s="79" t="s">
        <v>871</v>
      </c>
      <c r="AH117" s="79"/>
      <c r="AI117" s="85" t="s">
        <v>866</v>
      </c>
      <c r="AJ117" s="79" t="b">
        <v>0</v>
      </c>
      <c r="AK117" s="79">
        <v>19</v>
      </c>
      <c r="AL117" s="85" t="s">
        <v>861</v>
      </c>
      <c r="AM117" s="79" t="s">
        <v>881</v>
      </c>
      <c r="AN117" s="79" t="b">
        <v>0</v>
      </c>
      <c r="AO117" s="85" t="s">
        <v>861</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1</v>
      </c>
      <c r="BC117" s="78" t="str">
        <f>REPLACE(INDEX(GroupVertices[Group],MATCH(Edges25[[#This Row],[Vertex 2]],GroupVertices[Vertex],0)),1,1,"")</f>
        <v>1</v>
      </c>
      <c r="BD117" s="48">
        <v>1</v>
      </c>
      <c r="BE117" s="49">
        <v>8.333333333333334</v>
      </c>
      <c r="BF117" s="48">
        <v>0</v>
      </c>
      <c r="BG117" s="49">
        <v>0</v>
      </c>
      <c r="BH117" s="48">
        <v>0</v>
      </c>
      <c r="BI117" s="49">
        <v>0</v>
      </c>
      <c r="BJ117" s="48">
        <v>11</v>
      </c>
      <c r="BK117" s="49">
        <v>91.66666666666667</v>
      </c>
      <c r="BL117" s="48">
        <v>12</v>
      </c>
    </row>
    <row r="118" spans="1:64" ht="15">
      <c r="A118" s="64" t="s">
        <v>293</v>
      </c>
      <c r="B118" s="64" t="s">
        <v>297</v>
      </c>
      <c r="C118" s="65"/>
      <c r="D118" s="66"/>
      <c r="E118" s="67"/>
      <c r="F118" s="68"/>
      <c r="G118" s="65"/>
      <c r="H118" s="69"/>
      <c r="I118" s="70"/>
      <c r="J118" s="70"/>
      <c r="K118" s="34" t="s">
        <v>65</v>
      </c>
      <c r="L118" s="77">
        <v>146</v>
      </c>
      <c r="M118" s="77"/>
      <c r="N118" s="72"/>
      <c r="O118" s="79" t="s">
        <v>321</v>
      </c>
      <c r="P118" s="81">
        <v>43681.19635416667</v>
      </c>
      <c r="Q118" s="79" t="s">
        <v>349</v>
      </c>
      <c r="R118" s="83" t="s">
        <v>427</v>
      </c>
      <c r="S118" s="79" t="s">
        <v>476</v>
      </c>
      <c r="T118" s="79" t="s">
        <v>506</v>
      </c>
      <c r="U118" s="79"/>
      <c r="V118" s="83" t="s">
        <v>566</v>
      </c>
      <c r="W118" s="81">
        <v>43681.19635416667</v>
      </c>
      <c r="X118" s="83" t="s">
        <v>735</v>
      </c>
      <c r="Y118" s="79"/>
      <c r="Z118" s="79"/>
      <c r="AA118" s="85" t="s">
        <v>857</v>
      </c>
      <c r="AB118" s="79"/>
      <c r="AC118" s="79" t="b">
        <v>0</v>
      </c>
      <c r="AD118" s="79">
        <v>0</v>
      </c>
      <c r="AE118" s="85" t="s">
        <v>866</v>
      </c>
      <c r="AF118" s="79" t="b">
        <v>0</v>
      </c>
      <c r="AG118" s="79" t="s">
        <v>871</v>
      </c>
      <c r="AH118" s="79"/>
      <c r="AI118" s="85" t="s">
        <v>866</v>
      </c>
      <c r="AJ118" s="79" t="b">
        <v>0</v>
      </c>
      <c r="AK118" s="79">
        <v>19</v>
      </c>
      <c r="AL118" s="85" t="s">
        <v>861</v>
      </c>
      <c r="AM118" s="79" t="s">
        <v>881</v>
      </c>
      <c r="AN118" s="79" t="b">
        <v>0</v>
      </c>
      <c r="AO118" s="85" t="s">
        <v>861</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1</v>
      </c>
      <c r="BC118" s="78" t="str">
        <f>REPLACE(INDEX(GroupVertices[Group],MATCH(Edges25[[#This Row],[Vertex 2]],GroupVertices[Vertex],0)),1,1,"")</f>
        <v>1</v>
      </c>
      <c r="BD118" s="48">
        <v>1</v>
      </c>
      <c r="BE118" s="49">
        <v>8.333333333333334</v>
      </c>
      <c r="BF118" s="48">
        <v>0</v>
      </c>
      <c r="BG118" s="49">
        <v>0</v>
      </c>
      <c r="BH118" s="48">
        <v>0</v>
      </c>
      <c r="BI118" s="49">
        <v>0</v>
      </c>
      <c r="BJ118" s="48">
        <v>11</v>
      </c>
      <c r="BK118" s="49">
        <v>91.66666666666667</v>
      </c>
      <c r="BL118" s="48">
        <v>12</v>
      </c>
    </row>
    <row r="119" spans="1:64" ht="15">
      <c r="A119" s="64" t="s">
        <v>294</v>
      </c>
      <c r="B119" s="64" t="s">
        <v>297</v>
      </c>
      <c r="C119" s="65"/>
      <c r="D119" s="66"/>
      <c r="E119" s="67"/>
      <c r="F119" s="68"/>
      <c r="G119" s="65"/>
      <c r="H119" s="69"/>
      <c r="I119" s="70"/>
      <c r="J119" s="70"/>
      <c r="K119" s="34" t="s">
        <v>65</v>
      </c>
      <c r="L119" s="77">
        <v>147</v>
      </c>
      <c r="M119" s="77"/>
      <c r="N119" s="72"/>
      <c r="O119" s="79" t="s">
        <v>321</v>
      </c>
      <c r="P119" s="81">
        <v>43681.28350694444</v>
      </c>
      <c r="Q119" s="79" t="s">
        <v>349</v>
      </c>
      <c r="R119" s="83" t="s">
        <v>427</v>
      </c>
      <c r="S119" s="79" t="s">
        <v>476</v>
      </c>
      <c r="T119" s="79" t="s">
        <v>506</v>
      </c>
      <c r="U119" s="79"/>
      <c r="V119" s="83" t="s">
        <v>566</v>
      </c>
      <c r="W119" s="81">
        <v>43681.28350694444</v>
      </c>
      <c r="X119" s="83" t="s">
        <v>736</v>
      </c>
      <c r="Y119" s="79"/>
      <c r="Z119" s="79"/>
      <c r="AA119" s="85" t="s">
        <v>858</v>
      </c>
      <c r="AB119" s="79"/>
      <c r="AC119" s="79" t="b">
        <v>0</v>
      </c>
      <c r="AD119" s="79">
        <v>0</v>
      </c>
      <c r="AE119" s="85" t="s">
        <v>866</v>
      </c>
      <c r="AF119" s="79" t="b">
        <v>0</v>
      </c>
      <c r="AG119" s="79" t="s">
        <v>871</v>
      </c>
      <c r="AH119" s="79"/>
      <c r="AI119" s="85" t="s">
        <v>866</v>
      </c>
      <c r="AJ119" s="79" t="b">
        <v>0</v>
      </c>
      <c r="AK119" s="79">
        <v>19</v>
      </c>
      <c r="AL119" s="85" t="s">
        <v>861</v>
      </c>
      <c r="AM119" s="79" t="s">
        <v>881</v>
      </c>
      <c r="AN119" s="79" t="b">
        <v>0</v>
      </c>
      <c r="AO119" s="85" t="s">
        <v>861</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v>
      </c>
      <c r="BC119" s="78" t="str">
        <f>REPLACE(INDEX(GroupVertices[Group],MATCH(Edges25[[#This Row],[Vertex 2]],GroupVertices[Vertex],0)),1,1,"")</f>
        <v>1</v>
      </c>
      <c r="BD119" s="48">
        <v>1</v>
      </c>
      <c r="BE119" s="49">
        <v>8.333333333333334</v>
      </c>
      <c r="BF119" s="48">
        <v>0</v>
      </c>
      <c r="BG119" s="49">
        <v>0</v>
      </c>
      <c r="BH119" s="48">
        <v>0</v>
      </c>
      <c r="BI119" s="49">
        <v>0</v>
      </c>
      <c r="BJ119" s="48">
        <v>11</v>
      </c>
      <c r="BK119" s="49">
        <v>91.66666666666667</v>
      </c>
      <c r="BL119" s="48">
        <v>12</v>
      </c>
    </row>
    <row r="120" spans="1:64" ht="15">
      <c r="A120" s="64" t="s">
        <v>295</v>
      </c>
      <c r="B120" s="64" t="s">
        <v>297</v>
      </c>
      <c r="C120" s="65"/>
      <c r="D120" s="66"/>
      <c r="E120" s="67"/>
      <c r="F120" s="68"/>
      <c r="G120" s="65"/>
      <c r="H120" s="69"/>
      <c r="I120" s="70"/>
      <c r="J120" s="70"/>
      <c r="K120" s="34" t="s">
        <v>65</v>
      </c>
      <c r="L120" s="77">
        <v>148</v>
      </c>
      <c r="M120" s="77"/>
      <c r="N120" s="72"/>
      <c r="O120" s="79" t="s">
        <v>321</v>
      </c>
      <c r="P120" s="81">
        <v>43681.28942129629</v>
      </c>
      <c r="Q120" s="79" t="s">
        <v>349</v>
      </c>
      <c r="R120" s="83" t="s">
        <v>427</v>
      </c>
      <c r="S120" s="79" t="s">
        <v>476</v>
      </c>
      <c r="T120" s="79" t="s">
        <v>506</v>
      </c>
      <c r="U120" s="79"/>
      <c r="V120" s="83" t="s">
        <v>615</v>
      </c>
      <c r="W120" s="81">
        <v>43681.28942129629</v>
      </c>
      <c r="X120" s="83" t="s">
        <v>737</v>
      </c>
      <c r="Y120" s="79"/>
      <c r="Z120" s="79"/>
      <c r="AA120" s="85" t="s">
        <v>859</v>
      </c>
      <c r="AB120" s="79"/>
      <c r="AC120" s="79" t="b">
        <v>0</v>
      </c>
      <c r="AD120" s="79">
        <v>0</v>
      </c>
      <c r="AE120" s="85" t="s">
        <v>866</v>
      </c>
      <c r="AF120" s="79" t="b">
        <v>0</v>
      </c>
      <c r="AG120" s="79" t="s">
        <v>871</v>
      </c>
      <c r="AH120" s="79"/>
      <c r="AI120" s="85" t="s">
        <v>866</v>
      </c>
      <c r="AJ120" s="79" t="b">
        <v>0</v>
      </c>
      <c r="AK120" s="79">
        <v>19</v>
      </c>
      <c r="AL120" s="85" t="s">
        <v>861</v>
      </c>
      <c r="AM120" s="79" t="s">
        <v>881</v>
      </c>
      <c r="AN120" s="79" t="b">
        <v>0</v>
      </c>
      <c r="AO120" s="85" t="s">
        <v>861</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v>
      </c>
      <c r="BC120" s="78" t="str">
        <f>REPLACE(INDEX(GroupVertices[Group],MATCH(Edges25[[#This Row],[Vertex 2]],GroupVertices[Vertex],0)),1,1,"")</f>
        <v>1</v>
      </c>
      <c r="BD120" s="48">
        <v>1</v>
      </c>
      <c r="BE120" s="49">
        <v>8.333333333333334</v>
      </c>
      <c r="BF120" s="48">
        <v>0</v>
      </c>
      <c r="BG120" s="49">
        <v>0</v>
      </c>
      <c r="BH120" s="48">
        <v>0</v>
      </c>
      <c r="BI120" s="49">
        <v>0</v>
      </c>
      <c r="BJ120" s="48">
        <v>11</v>
      </c>
      <c r="BK120" s="49">
        <v>91.66666666666667</v>
      </c>
      <c r="BL120" s="48">
        <v>12</v>
      </c>
    </row>
    <row r="121" spans="1:64" ht="15">
      <c r="A121" s="64" t="s">
        <v>296</v>
      </c>
      <c r="B121" s="64" t="s">
        <v>297</v>
      </c>
      <c r="C121" s="65"/>
      <c r="D121" s="66"/>
      <c r="E121" s="67"/>
      <c r="F121" s="68"/>
      <c r="G121" s="65"/>
      <c r="H121" s="69"/>
      <c r="I121" s="70"/>
      <c r="J121" s="70"/>
      <c r="K121" s="34" t="s">
        <v>65</v>
      </c>
      <c r="L121" s="77">
        <v>149</v>
      </c>
      <c r="M121" s="77"/>
      <c r="N121" s="72"/>
      <c r="O121" s="79" t="s">
        <v>321</v>
      </c>
      <c r="P121" s="81">
        <v>43681.32069444445</v>
      </c>
      <c r="Q121" s="79" t="s">
        <v>349</v>
      </c>
      <c r="R121" s="83" t="s">
        <v>427</v>
      </c>
      <c r="S121" s="79" t="s">
        <v>476</v>
      </c>
      <c r="T121" s="79" t="s">
        <v>506</v>
      </c>
      <c r="U121" s="79"/>
      <c r="V121" s="83" t="s">
        <v>616</v>
      </c>
      <c r="W121" s="81">
        <v>43681.32069444445</v>
      </c>
      <c r="X121" s="83" t="s">
        <v>738</v>
      </c>
      <c r="Y121" s="79"/>
      <c r="Z121" s="79"/>
      <c r="AA121" s="85" t="s">
        <v>860</v>
      </c>
      <c r="AB121" s="79"/>
      <c r="AC121" s="79" t="b">
        <v>0</v>
      </c>
      <c r="AD121" s="79">
        <v>0</v>
      </c>
      <c r="AE121" s="85" t="s">
        <v>866</v>
      </c>
      <c r="AF121" s="79" t="b">
        <v>0</v>
      </c>
      <c r="AG121" s="79" t="s">
        <v>871</v>
      </c>
      <c r="AH121" s="79"/>
      <c r="AI121" s="85" t="s">
        <v>866</v>
      </c>
      <c r="AJ121" s="79" t="b">
        <v>0</v>
      </c>
      <c r="AK121" s="79">
        <v>19</v>
      </c>
      <c r="AL121" s="85" t="s">
        <v>861</v>
      </c>
      <c r="AM121" s="79" t="s">
        <v>881</v>
      </c>
      <c r="AN121" s="79" t="b">
        <v>0</v>
      </c>
      <c r="AO121" s="85" t="s">
        <v>861</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1</v>
      </c>
      <c r="BC121" s="78" t="str">
        <f>REPLACE(INDEX(GroupVertices[Group],MATCH(Edges25[[#This Row],[Vertex 2]],GroupVertices[Vertex],0)),1,1,"")</f>
        <v>1</v>
      </c>
      <c r="BD121" s="48">
        <v>1</v>
      </c>
      <c r="BE121" s="49">
        <v>8.333333333333334</v>
      </c>
      <c r="BF121" s="48">
        <v>0</v>
      </c>
      <c r="BG121" s="49">
        <v>0</v>
      </c>
      <c r="BH121" s="48">
        <v>0</v>
      </c>
      <c r="BI121" s="49">
        <v>0</v>
      </c>
      <c r="BJ121" s="48">
        <v>11</v>
      </c>
      <c r="BK121" s="49">
        <v>91.66666666666667</v>
      </c>
      <c r="BL121" s="48">
        <v>12</v>
      </c>
    </row>
    <row r="122" spans="1:64" ht="15">
      <c r="A122" s="64" t="s">
        <v>297</v>
      </c>
      <c r="B122" s="64" t="s">
        <v>297</v>
      </c>
      <c r="C122" s="65"/>
      <c r="D122" s="66"/>
      <c r="E122" s="67"/>
      <c r="F122" s="68"/>
      <c r="G122" s="65"/>
      <c r="H122" s="69"/>
      <c r="I122" s="70"/>
      <c r="J122" s="70"/>
      <c r="K122" s="34" t="s">
        <v>65</v>
      </c>
      <c r="L122" s="77">
        <v>150</v>
      </c>
      <c r="M122" s="77"/>
      <c r="N122" s="72"/>
      <c r="O122" s="79" t="s">
        <v>176</v>
      </c>
      <c r="P122" s="81">
        <v>43667.00508101852</v>
      </c>
      <c r="Q122" s="79" t="s">
        <v>407</v>
      </c>
      <c r="R122" s="83" t="s">
        <v>427</v>
      </c>
      <c r="S122" s="79" t="s">
        <v>476</v>
      </c>
      <c r="T122" s="79" t="s">
        <v>506</v>
      </c>
      <c r="U122" s="79"/>
      <c r="V122" s="83" t="s">
        <v>617</v>
      </c>
      <c r="W122" s="81">
        <v>43667.00508101852</v>
      </c>
      <c r="X122" s="83" t="s">
        <v>739</v>
      </c>
      <c r="Y122" s="79"/>
      <c r="Z122" s="79"/>
      <c r="AA122" s="85" t="s">
        <v>861</v>
      </c>
      <c r="AB122" s="79"/>
      <c r="AC122" s="79" t="b">
        <v>0</v>
      </c>
      <c r="AD122" s="79">
        <v>0</v>
      </c>
      <c r="AE122" s="85" t="s">
        <v>866</v>
      </c>
      <c r="AF122" s="79" t="b">
        <v>0</v>
      </c>
      <c r="AG122" s="79" t="s">
        <v>871</v>
      </c>
      <c r="AH122" s="79"/>
      <c r="AI122" s="85" t="s">
        <v>866</v>
      </c>
      <c r="AJ122" s="79" t="b">
        <v>0</v>
      </c>
      <c r="AK122" s="79">
        <v>19</v>
      </c>
      <c r="AL122" s="85" t="s">
        <v>866</v>
      </c>
      <c r="AM122" s="79" t="s">
        <v>878</v>
      </c>
      <c r="AN122" s="79" t="b">
        <v>0</v>
      </c>
      <c r="AO122" s="85" t="s">
        <v>861</v>
      </c>
      <c r="AP122" s="79" t="s">
        <v>895</v>
      </c>
      <c r="AQ122" s="79">
        <v>0</v>
      </c>
      <c r="AR122" s="79">
        <v>0</v>
      </c>
      <c r="AS122" s="79"/>
      <c r="AT122" s="79"/>
      <c r="AU122" s="79"/>
      <c r="AV122" s="79"/>
      <c r="AW122" s="79"/>
      <c r="AX122" s="79"/>
      <c r="AY122" s="79"/>
      <c r="AZ122" s="79"/>
      <c r="BA122">
        <v>1</v>
      </c>
      <c r="BB122" s="78" t="str">
        <f>REPLACE(INDEX(GroupVertices[Group],MATCH(Edges25[[#This Row],[Vertex 1]],GroupVertices[Vertex],0)),1,1,"")</f>
        <v>1</v>
      </c>
      <c r="BC122" s="78" t="str">
        <f>REPLACE(INDEX(GroupVertices[Group],MATCH(Edges25[[#This Row],[Vertex 2]],GroupVertices[Vertex],0)),1,1,"")</f>
        <v>1</v>
      </c>
      <c r="BD122" s="48">
        <v>1</v>
      </c>
      <c r="BE122" s="49">
        <v>10</v>
      </c>
      <c r="BF122" s="48">
        <v>0</v>
      </c>
      <c r="BG122" s="49">
        <v>0</v>
      </c>
      <c r="BH122" s="48">
        <v>0</v>
      </c>
      <c r="BI122" s="49">
        <v>0</v>
      </c>
      <c r="BJ122" s="48">
        <v>9</v>
      </c>
      <c r="BK122" s="49">
        <v>90</v>
      </c>
      <c r="BL122" s="48">
        <v>10</v>
      </c>
    </row>
    <row r="123" spans="1:64" ht="15">
      <c r="A123" s="64" t="s">
        <v>298</v>
      </c>
      <c r="B123" s="64" t="s">
        <v>297</v>
      </c>
      <c r="C123" s="65"/>
      <c r="D123" s="66"/>
      <c r="E123" s="67"/>
      <c r="F123" s="68"/>
      <c r="G123" s="65"/>
      <c r="H123" s="69"/>
      <c r="I123" s="70"/>
      <c r="J123" s="70"/>
      <c r="K123" s="34" t="s">
        <v>65</v>
      </c>
      <c r="L123" s="77">
        <v>151</v>
      </c>
      <c r="M123" s="77"/>
      <c r="N123" s="72"/>
      <c r="O123" s="79" t="s">
        <v>321</v>
      </c>
      <c r="P123" s="81">
        <v>43681.36366898148</v>
      </c>
      <c r="Q123" s="79" t="s">
        <v>349</v>
      </c>
      <c r="R123" s="83" t="s">
        <v>427</v>
      </c>
      <c r="S123" s="79" t="s">
        <v>476</v>
      </c>
      <c r="T123" s="79" t="s">
        <v>506</v>
      </c>
      <c r="U123" s="79"/>
      <c r="V123" s="83" t="s">
        <v>618</v>
      </c>
      <c r="W123" s="81">
        <v>43681.36366898148</v>
      </c>
      <c r="X123" s="83" t="s">
        <v>740</v>
      </c>
      <c r="Y123" s="79"/>
      <c r="Z123" s="79"/>
      <c r="AA123" s="85" t="s">
        <v>862</v>
      </c>
      <c r="AB123" s="79"/>
      <c r="AC123" s="79" t="b">
        <v>0</v>
      </c>
      <c r="AD123" s="79">
        <v>0</v>
      </c>
      <c r="AE123" s="85" t="s">
        <v>866</v>
      </c>
      <c r="AF123" s="79" t="b">
        <v>0</v>
      </c>
      <c r="AG123" s="79" t="s">
        <v>871</v>
      </c>
      <c r="AH123" s="79"/>
      <c r="AI123" s="85" t="s">
        <v>866</v>
      </c>
      <c r="AJ123" s="79" t="b">
        <v>0</v>
      </c>
      <c r="AK123" s="79">
        <v>19</v>
      </c>
      <c r="AL123" s="85" t="s">
        <v>861</v>
      </c>
      <c r="AM123" s="79" t="s">
        <v>881</v>
      </c>
      <c r="AN123" s="79" t="b">
        <v>0</v>
      </c>
      <c r="AO123" s="85" t="s">
        <v>861</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1</v>
      </c>
      <c r="BC123" s="78" t="str">
        <f>REPLACE(INDEX(GroupVertices[Group],MATCH(Edges25[[#This Row],[Vertex 2]],GroupVertices[Vertex],0)),1,1,"")</f>
        <v>1</v>
      </c>
      <c r="BD123" s="48">
        <v>1</v>
      </c>
      <c r="BE123" s="49">
        <v>8.333333333333334</v>
      </c>
      <c r="BF123" s="48">
        <v>0</v>
      </c>
      <c r="BG123" s="49">
        <v>0</v>
      </c>
      <c r="BH123" s="48">
        <v>0</v>
      </c>
      <c r="BI123" s="49">
        <v>0</v>
      </c>
      <c r="BJ123" s="48">
        <v>11</v>
      </c>
      <c r="BK123" s="49">
        <v>91.66666666666667</v>
      </c>
      <c r="BL123" s="48">
        <v>12</v>
      </c>
    </row>
    <row r="124" spans="1:64" ht="15">
      <c r="A124" s="64" t="s">
        <v>299</v>
      </c>
      <c r="B124" s="64" t="s">
        <v>299</v>
      </c>
      <c r="C124" s="65"/>
      <c r="D124" s="66"/>
      <c r="E124" s="67"/>
      <c r="F124" s="68"/>
      <c r="G124" s="65"/>
      <c r="H124" s="69"/>
      <c r="I124" s="70"/>
      <c r="J124" s="70"/>
      <c r="K124" s="34" t="s">
        <v>65</v>
      </c>
      <c r="L124" s="77">
        <v>152</v>
      </c>
      <c r="M124" s="77"/>
      <c r="N124" s="72"/>
      <c r="O124" s="79" t="s">
        <v>176</v>
      </c>
      <c r="P124" s="81">
        <v>43681.958761574075</v>
      </c>
      <c r="Q124" s="79" t="s">
        <v>408</v>
      </c>
      <c r="R124" s="79" t="s">
        <v>466</v>
      </c>
      <c r="S124" s="79" t="s">
        <v>489</v>
      </c>
      <c r="T124" s="79"/>
      <c r="U124" s="79"/>
      <c r="V124" s="83" t="s">
        <v>619</v>
      </c>
      <c r="W124" s="81">
        <v>43681.958761574075</v>
      </c>
      <c r="X124" s="83" t="s">
        <v>741</v>
      </c>
      <c r="Y124" s="79"/>
      <c r="Z124" s="79"/>
      <c r="AA124" s="85" t="s">
        <v>863</v>
      </c>
      <c r="AB124" s="79"/>
      <c r="AC124" s="79" t="b">
        <v>0</v>
      </c>
      <c r="AD124" s="79">
        <v>3</v>
      </c>
      <c r="AE124" s="85" t="s">
        <v>866</v>
      </c>
      <c r="AF124" s="79" t="b">
        <v>0</v>
      </c>
      <c r="AG124" s="79" t="s">
        <v>871</v>
      </c>
      <c r="AH124" s="79"/>
      <c r="AI124" s="85" t="s">
        <v>866</v>
      </c>
      <c r="AJ124" s="79" t="b">
        <v>0</v>
      </c>
      <c r="AK124" s="79">
        <v>2</v>
      </c>
      <c r="AL124" s="85" t="s">
        <v>866</v>
      </c>
      <c r="AM124" s="79" t="s">
        <v>889</v>
      </c>
      <c r="AN124" s="79" t="b">
        <v>0</v>
      </c>
      <c r="AO124" s="85" t="s">
        <v>863</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2</v>
      </c>
      <c r="BC124" s="78" t="str">
        <f>REPLACE(INDEX(GroupVertices[Group],MATCH(Edges25[[#This Row],[Vertex 2]],GroupVertices[Vertex],0)),1,1,"")</f>
        <v>2</v>
      </c>
      <c r="BD124" s="48">
        <v>1</v>
      </c>
      <c r="BE124" s="49">
        <v>2.6315789473684212</v>
      </c>
      <c r="BF124" s="48">
        <v>0</v>
      </c>
      <c r="BG124" s="49">
        <v>0</v>
      </c>
      <c r="BH124" s="48">
        <v>0</v>
      </c>
      <c r="BI124" s="49">
        <v>0</v>
      </c>
      <c r="BJ124" s="48">
        <v>37</v>
      </c>
      <c r="BK124" s="49">
        <v>97.36842105263158</v>
      </c>
      <c r="BL124" s="48">
        <v>38</v>
      </c>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4"/>
    <dataValidation allowBlank="1" showInputMessage="1" showErrorMessage="1" promptTitle="Vertex 2 Name" prompt="Enter the name of the edge's second vertex." sqref="B3:B124"/>
    <dataValidation allowBlank="1" showInputMessage="1" showErrorMessage="1" promptTitle="Vertex 1 Name" prompt="Enter the name of the edge's first vertex." sqref="A3:A1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4"/>
    <dataValidation allowBlank="1" showInputMessage="1" promptTitle="Edge Width" prompt="Enter an optional edge width between 1 and 10." errorTitle="Invalid Edge Width" error="The optional edge width must be a whole number between 1 and 10." sqref="D3:D124"/>
    <dataValidation allowBlank="1" showInputMessage="1" promptTitle="Edge Color" prompt="To select an optional edge color, right-click and select Select Color on the right-click menu." sqref="C3:C1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4"/>
    <dataValidation allowBlank="1" showErrorMessage="1" sqref="N2:N1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4"/>
  </dataValidations>
  <hyperlinks>
    <hyperlink ref="R3" r:id="rId1" display="https://twitter.com/i/web/status/1153320359564722176"/>
    <hyperlink ref="R6" r:id="rId2" display="https://twitter.com/i/web/status/1153334942761463811"/>
    <hyperlink ref="R9" r:id="rId3" display="https://twitter.com/i/web/status/1153403089396928514"/>
    <hyperlink ref="R12" r:id="rId4" display="https://www.linkedin.com/slink?code=ezySExY"/>
    <hyperlink ref="R13" r:id="rId5" display="https://twitter.com/i/web/status/1153833880371118085"/>
    <hyperlink ref="R14" r:id="rId6" display="https://industryeurope.com/saipem-wins-143m-contracts-in-romania-uae/"/>
    <hyperlink ref="R15" r:id="rId7" display="https://armadillomerino.com/?utm_content=95121861&amp;utm_medium=social&amp;utm_source=twitter&amp;hss_channel=tw-251526049"/>
    <hyperlink ref="R16" r:id="rId8" display="https://twitter.com/i/web/status/1154363422345224197"/>
    <hyperlink ref="R18" r:id="rId9" display="https://twitter.com/i/web/status/1154398943276519424"/>
    <hyperlink ref="R21" r:id="rId10" display="https://twitter.com/i/web/status/1153411685354483712"/>
    <hyperlink ref="R22" r:id="rId11" display="https://twitter.com/i/web/status/1154447768259387393"/>
    <hyperlink ref="R23" r:id="rId12" display="https://usa.oceana.org/press-releases/house-votes-protect-coasts-new-offshore-drilling-activities"/>
    <hyperlink ref="R26" r:id="rId13" display="https://waterkeeper.org/call-for-our-coasts-and-climate/"/>
    <hyperlink ref="R27" r:id="rId14" display="https://waterkeeper.org/call-for-our-coasts-and-climate/"/>
    <hyperlink ref="R28" r:id="rId15" display="https://dy.si/XCCzZ"/>
    <hyperlink ref="R30" r:id="rId16" display="https://twitter.com/i/web/status/1154917768740798472"/>
    <hyperlink ref="R31" r:id="rId17" display="https://vimeo.com/347943301"/>
    <hyperlink ref="R32" r:id="rId18" display="https://vimeo.com/347943301"/>
    <hyperlink ref="R33" r:id="rId19" display="https://vimeo.com/347943301"/>
    <hyperlink ref="R34" r:id="rId20" display="https://twitter.com/i/web/status/1155644973028560896"/>
    <hyperlink ref="R38" r:id="rId21" display="https://www.subc-engineering.com/news/#news7"/>
    <hyperlink ref="R39" r:id="rId22" display="https://twitter.com/i/web/status/1155953687635714049"/>
    <hyperlink ref="R40" r:id="rId23" display="https://twitter.com/i/web/status/1156116780093304832"/>
    <hyperlink ref="R43" r:id="rId24" display="http://www.ncpolicywatch.com/2019/07/29/just-when-you-thought-it-was-safe-to-go-back-in-the-water/"/>
    <hyperlink ref="R44" r:id="rId25" display="http://www.ncpolicywatch.com/2019/07/29/just-when-you-thought-it-was-safe-to-go-back-in-the-water/"/>
    <hyperlink ref="R45" r:id="rId26" display="http://www.ncpolicywatch.com/2019/07/19/offshore-drilling-firm-asks-trump-administration-to-overrule-nc-deq-approve-seismic-testing/"/>
    <hyperlink ref="R46" r:id="rId27" display="http://www.ncpolicywatch.com/2019/07/29/just-when-you-thought-it-was-safe-to-go-back-in-the-water/"/>
    <hyperlink ref="R47" r:id="rId28" display="http://www.ncpolicywatch.com/2019/07/29/just-when-you-thought-it-was-safe-to-go-back-in-the-water/"/>
    <hyperlink ref="R48" r:id="rId29" display="https://twitter.com/IndoPac_Info/status/1156225113936633863"/>
    <hyperlink ref="R49" r:id="rId30" display="https://waterkeeper.org/call-for-our-coasts-and-climate/"/>
    <hyperlink ref="R50" r:id="rId31" display="https://twitter.com/i/web/status/1155908397776166912"/>
    <hyperlink ref="R56" r:id="rId32" display="http://ow.ly/QLBA30pg3T6"/>
    <hyperlink ref="R57" r:id="rId33" display="https://twitter.com/i/web/status/1156619300893052930"/>
    <hyperlink ref="R60" r:id="rId34" display="https://wtkr.com/2019/07/31/local-leaders-work-to-keep-offshore-drilling-away-from-virginia-coast/?utm_source=dlvr.it&amp;utm_medium=twitter"/>
    <hyperlink ref="R63" r:id="rId35" display="https://www.technavio.com/report/global-managed-pressure-drilling-market-industry-analysis?utm_source=social&amp;utm_medium=twitter&amp;utm_campaign=julyrfs&amp;utm_content=IRTNTR31690"/>
    <hyperlink ref="R64" r:id="rId36" display="http://bit.do/eZXRM"/>
    <hyperlink ref="R65" r:id="rId37" display="http://bit.do/eZXRM"/>
    <hyperlink ref="R69" r:id="rId38" display="https://www.inverse.com/article/58188-joe-cunningham-hr-1941"/>
    <hyperlink ref="R70" r:id="rId39" display="https://vimeo.com/347943301"/>
    <hyperlink ref="R76" r:id="rId40" display="https://ziplook.house.gov/htbin/findrep_house?ZIP="/>
    <hyperlink ref="R77" r:id="rId41" display="https://cacoastkeeper.org/trumps-greedy-grab-for-the-california-coast/"/>
    <hyperlink ref="R81" r:id="rId42" display="https://vimeo.com/347943301"/>
    <hyperlink ref="R82" r:id="rId43" display="https://vimeo.com/347943301"/>
    <hyperlink ref="R96" r:id="rId44" display="https://www.nkaglobal.com/"/>
    <hyperlink ref="R97" r:id="rId45" display="https://vimeo.com/347943301"/>
    <hyperlink ref="R98" r:id="rId46" display="https://twitter.com/SierraClubCA/status/1149082212198785024"/>
    <hyperlink ref="R100" r:id="rId47" display="https://twitter.com/i/web/status/1150283634336681985"/>
    <hyperlink ref="R101" r:id="rId48" display="https://twitter.com/i/web/status/1145074726647156737"/>
    <hyperlink ref="R104" r:id="rId49" display="https://twitter.com/i/web/status/1156438856243146752"/>
    <hyperlink ref="R105" r:id="rId50" display="https://twitter.com/i/web/status/1156448218709807104"/>
    <hyperlink ref="R108" r:id="rId51" display="https://vimeo.com/347943301"/>
    <hyperlink ref="R109" r:id="rId52" display="https://twitter.com/i/web/status/1156660804822847489"/>
    <hyperlink ref="R111" r:id="rId53" display="https://vimeo.com/347943301"/>
    <hyperlink ref="R113" r:id="rId54" display="https://vimeo.com/347943301"/>
    <hyperlink ref="R114" r:id="rId55" display="https://vimeo.com/347943301"/>
    <hyperlink ref="R115" r:id="rId56" display="https://vimeo.com/347943301"/>
    <hyperlink ref="R116" r:id="rId57" display="https://vimeo.com/347943301"/>
    <hyperlink ref="R117" r:id="rId58" display="https://vimeo.com/347943301"/>
    <hyperlink ref="R118" r:id="rId59" display="https://vimeo.com/347943301"/>
    <hyperlink ref="R119" r:id="rId60" display="https://vimeo.com/347943301"/>
    <hyperlink ref="R120" r:id="rId61" display="https://vimeo.com/347943301"/>
    <hyperlink ref="R121" r:id="rId62" display="https://vimeo.com/347943301"/>
    <hyperlink ref="R122" r:id="rId63" display="https://vimeo.com/347943301"/>
    <hyperlink ref="R123" r:id="rId64" display="https://vimeo.com/347943301"/>
    <hyperlink ref="U14" r:id="rId65" display="https://pbs.twimg.com/media/EAPZGtbWwAMwlZN.png"/>
    <hyperlink ref="U15" r:id="rId66" display="https://pbs.twimg.com/media/EAPkpbtWkAANBUF.jpg"/>
    <hyperlink ref="U28" r:id="rId67" display="https://pbs.twimg.com/media/EAbPkO2U8AADuF7.png"/>
    <hyperlink ref="U41" r:id="rId68" display="https://pbs.twimg.com/media/D_q_uS5XUAMhss5.jpg"/>
    <hyperlink ref="U56" r:id="rId69" display="https://pbs.twimg.com/media/EAzseksXoAAJwvF.jpg"/>
    <hyperlink ref="U60" r:id="rId70" display="https://pbs.twimg.com/media/EA1UtL_UYAE4EsU.jpg"/>
    <hyperlink ref="U63" r:id="rId71" display="https://pbs.twimg.com/media/D_xObnuXkAApvwr.jpg"/>
    <hyperlink ref="U64" r:id="rId72" display="https://pbs.twimg.com/media/D_r5iN7WkAEDS05.jpg"/>
    <hyperlink ref="U65" r:id="rId73" display="https://pbs.twimg.com/media/EA49zIAXUAA4Aff.jpg"/>
    <hyperlink ref="U76" r:id="rId74" display="https://pbs.twimg.com/media/DXt42cnU0AAKcEw.jpg"/>
    <hyperlink ref="U77" r:id="rId75" display="https://pbs.twimg.com/media/D_342NHVAAAquSQ.jpg"/>
    <hyperlink ref="U96" r:id="rId76" display="https://pbs.twimg.com/media/EBBY6JcXoAMA5Iz.jpg"/>
    <hyperlink ref="U112" r:id="rId77" display="https://pbs.twimg.com/media/EBFbG-XU0AAFuJC.jpg"/>
    <hyperlink ref="V3" r:id="rId78" display="http://pbs.twimg.com/profile_images/707411067341635584/jd3hZ4LY_normal.jpg"/>
    <hyperlink ref="V4" r:id="rId79" display="http://pbs.twimg.com/profile_images/592504457788657665/ba8j4HE8_normal.jpg"/>
    <hyperlink ref="V5" r:id="rId80" display="http://pbs.twimg.com/profile_images/3502404159/a9cb26ae3f4718d17e6a849734a5857d_normal.jpeg"/>
    <hyperlink ref="V6" r:id="rId81" display="http://pbs.twimg.com/profile_images/3502404159/a9cb26ae3f4718d17e6a849734a5857d_normal.jpeg"/>
    <hyperlink ref="V7" r:id="rId82" display="http://pbs.twimg.com/profile_images/378800000129600312/bf10b10b902195324593d6040e16712d_normal.jpeg"/>
    <hyperlink ref="V8" r:id="rId83" display="http://pbs.twimg.com/profile_images/420277924852289536/JGa7O8HA_normal.png"/>
    <hyperlink ref="V9" r:id="rId84" display="http://pbs.twimg.com/profile_images/1131630122744909825/qaTul0sm_normal.jpg"/>
    <hyperlink ref="V10" r:id="rId85" display="http://pbs.twimg.com/profile_images/1050378915880062977/_B6M6Fwt_normal.jpg"/>
    <hyperlink ref="V11" r:id="rId86" display="http://pbs.twimg.com/profile_images/1003662005373427712/yDU36WO9_normal.jpg"/>
    <hyperlink ref="V12" r:id="rId87" display="http://pbs.twimg.com/profile_images/640080595771650048/LwcAZQ97_normal.jpg"/>
    <hyperlink ref="V13" r:id="rId88" display="http://pbs.twimg.com/profile_images/776588211158147072/TOX6zLBZ_normal.jpg"/>
    <hyperlink ref="V14" r:id="rId89" display="https://pbs.twimg.com/media/EAPZGtbWwAMwlZN.png"/>
    <hyperlink ref="V15" r:id="rId90" display="https://pbs.twimg.com/media/EAPkpbtWkAANBUF.jpg"/>
    <hyperlink ref="V16" r:id="rId91" display="http://pbs.twimg.com/profile_images/1129041151313547266/FiUp0kUh_normal.jpg"/>
    <hyperlink ref="V17" r:id="rId92" display="http://pbs.twimg.com/profile_images/1017122729357553666/KqO-IE6p_normal.jpg"/>
    <hyperlink ref="V18" r:id="rId93" display="http://pbs.twimg.com/profile_images/1017122729357553666/KqO-IE6p_normal.jpg"/>
    <hyperlink ref="V19" r:id="rId94" display="http://pbs.twimg.com/profile_images/858099323254558720/dSqPtzP9_normal.jpg"/>
    <hyperlink ref="V20" r:id="rId95" display="http://pbs.twimg.com/profile_images/992396702572310528/Yuxg5hh4_normal.jpg"/>
    <hyperlink ref="V21" r:id="rId96" display="http://pbs.twimg.com/profile_images/1158341393158463493/lIf_tX3B_normal.jpg"/>
    <hyperlink ref="V22" r:id="rId97" display="http://pbs.twimg.com/profile_images/1158341393158463493/lIf_tX3B_normal.jpg"/>
    <hyperlink ref="V23" r:id="rId98" display="http://pbs.twimg.com/profile_images/1153835082055995392/8Kc_0am__normal.jpg"/>
    <hyperlink ref="V24" r:id="rId99" display="http://pbs.twimg.com/profile_images/839949773654257664/M9TLJaVJ_normal.jpg"/>
    <hyperlink ref="V25" r:id="rId100" display="http://pbs.twimg.com/profile_images/839949773654257664/M9TLJaVJ_normal.jpg"/>
    <hyperlink ref="V26" r:id="rId101" display="http://pbs.twimg.com/profile_images/630099609914732545/Pa8mZHSW_normal.png"/>
    <hyperlink ref="V27" r:id="rId102" display="http://pbs.twimg.com/profile_images/1193700827/Minglewood_normal.jpg"/>
    <hyperlink ref="V28" r:id="rId103" display="https://pbs.twimg.com/media/EAbPkO2U8AADuF7.png"/>
    <hyperlink ref="V29" r:id="rId104" display="http://pbs.twimg.com/profile_images/1085015008323559425/Ji4qxrm6_normal.jpg"/>
    <hyperlink ref="V30" r:id="rId105" display="http://pbs.twimg.com/profile_images/794305724197146624/ZPiGiNY0_normal.jpg"/>
    <hyperlink ref="V31" r:id="rId106" display="http://abs.twimg.com/sticky/default_profile_images/default_profile_normal.png"/>
    <hyperlink ref="V32" r:id="rId107" display="http://abs.twimg.com/sticky/default_profile_images/default_profile_normal.png"/>
    <hyperlink ref="V33" r:id="rId108" display="http://abs.twimg.com/sticky/default_profile_images/default_profile_normal.png"/>
    <hyperlink ref="V34" r:id="rId109" display="http://pbs.twimg.com/profile_images/1078619105253416960/CMVje2rV_normal.jpg"/>
    <hyperlink ref="V35" r:id="rId110" display="http://pbs.twimg.com/profile_images/814279031566700545/5fu0zn8Z_normal.jpg"/>
    <hyperlink ref="V36" r:id="rId111" display="http://pbs.twimg.com/profile_images/937715922802003968/I5ozOpH9_normal.jpg"/>
    <hyperlink ref="V37" r:id="rId112" display="http://pbs.twimg.com/profile_images/664411766303137792/Iq0AEQey_normal.jpg"/>
    <hyperlink ref="V38" r:id="rId113" display="http://pbs.twimg.com/profile_images/596669737582653440/ffpBaIoo_normal.jpg"/>
    <hyperlink ref="V39" r:id="rId114" display="http://pbs.twimg.com/profile_images/504735320609263616/f0na-FhE_normal.jpeg"/>
    <hyperlink ref="V40" r:id="rId115" display="http://pbs.twimg.com/profile_images/663002244988731396/WibhK3QN_normal.jpg"/>
    <hyperlink ref="V41" r:id="rId116" display="https://pbs.twimg.com/media/D_q_uS5XUAMhss5.jpg"/>
    <hyperlink ref="V42" r:id="rId117" display="http://pbs.twimg.com/profile_images/2274372965/t2f45l95cyics01g76ic_normal.jpeg"/>
    <hyperlink ref="V43" r:id="rId118" display="http://pbs.twimg.com/profile_images/1086953372756914177/g2db6bik_normal.jpg"/>
    <hyperlink ref="V44" r:id="rId119" display="http://pbs.twimg.com/profile_images/824652556186030080/fcq7UMmK_normal.jpg"/>
    <hyperlink ref="V45" r:id="rId120" display="http://pbs.twimg.com/profile_images/835555298018529281/vQ6DAfyp_normal.jpg"/>
    <hyperlink ref="V46" r:id="rId121" display="http://pbs.twimg.com/profile_images/1087740625867423745/_nrFCUh4_normal.jpg"/>
    <hyperlink ref="V47" r:id="rId122" display="http://pbs.twimg.com/profile_images/1060918098503421952/hp12uhs2_normal.jpg"/>
    <hyperlink ref="V48" r:id="rId123" display="http://pbs.twimg.com/profile_images/3610373060/70f7c3166b8a323771ca3cae6f33d00b_normal.png"/>
    <hyperlink ref="V49" r:id="rId124" display="http://pbs.twimg.com/profile_images/1076161492997664768/nfa1AnOF_normal.jpg"/>
    <hyperlink ref="V50" r:id="rId125" display="http://pbs.twimg.com/profile_images/504735320609263616/f0na-FhE_normal.jpeg"/>
    <hyperlink ref="V51" r:id="rId126" display="http://pbs.twimg.com/profile_images/839757469496729600/oTM_j9XZ_normal.jpg"/>
    <hyperlink ref="V52" r:id="rId127" display="http://pbs.twimg.com/profile_images/817767683131396100/7xyIiegx_normal.jpg"/>
    <hyperlink ref="V53" r:id="rId128" display="http://pbs.twimg.com/profile_images/890354480855699457/2UsqY7fj_normal.jpg"/>
    <hyperlink ref="V54" r:id="rId129" display="http://pbs.twimg.com/profile_images/1138787236521041920/vDJYky-W_normal.png"/>
    <hyperlink ref="V55" r:id="rId130" display="http://pbs.twimg.com/profile_images/887471203815792640/SVB8fhXE_normal.jpg"/>
    <hyperlink ref="V56" r:id="rId131" display="https://pbs.twimg.com/media/EAzseksXoAAJwvF.jpg"/>
    <hyperlink ref="V57" r:id="rId132" display="http://pbs.twimg.com/profile_images/1016713726211133440/6i66CetN_normal.jpg"/>
    <hyperlink ref="V58" r:id="rId133" display="http://pbs.twimg.com/profile_images/765069160481034240/vAKBWnCa_normal.jpg"/>
    <hyperlink ref="V59" r:id="rId134" display="http://pbs.twimg.com/profile_images/905109789717303296/KB3aL5K4_normal.jpg"/>
    <hyperlink ref="V60" r:id="rId135" display="https://pbs.twimg.com/media/EA1UtL_UYAE4EsU.jpg"/>
    <hyperlink ref="V61" r:id="rId136" display="http://pbs.twimg.com/profile_images/666115836524949504/5Ba6Umce_normal.jpg"/>
    <hyperlink ref="V62" r:id="rId137" display="http://pbs.twimg.com/profile_images/1257667420/Yolanda_Lares_V._normal.jpg"/>
    <hyperlink ref="V63" r:id="rId138" display="https://pbs.twimg.com/media/D_xObnuXkAApvwr.jpg"/>
    <hyperlink ref="V64" r:id="rId139" display="https://pbs.twimg.com/media/D_r5iN7WkAEDS05.jpg"/>
    <hyperlink ref="V65" r:id="rId140" display="https://pbs.twimg.com/media/EA49zIAXUAA4Aff.jpg"/>
    <hyperlink ref="V66" r:id="rId141" display="http://pbs.twimg.com/profile_images/909815567007305728/jKde7vgo_normal.jpg"/>
    <hyperlink ref="V67" r:id="rId142" display="http://pbs.twimg.com/profile_images/909815567007305728/jKde7vgo_normal.jpg"/>
    <hyperlink ref="V68" r:id="rId143" display="http://pbs.twimg.com/profile_images/670850249716465664/lnev8QyA_normal.jpg"/>
    <hyperlink ref="V69" r:id="rId144" display="http://pbs.twimg.com/profile_images/806247021149650944/GDcqub_Z_normal.jpg"/>
    <hyperlink ref="V70" r:id="rId145" display="http://pbs.twimg.com/profile_images/1157085696579870720/t2eQZfGg_normal.jpg"/>
    <hyperlink ref="V71" r:id="rId146" display="http://pbs.twimg.com/profile_images/938497980029485056/pGzhlhtk_normal.jpg"/>
    <hyperlink ref="V72" r:id="rId147" display="http://pbs.twimg.com/profile_images/1147255529070186501/zGRBsa6E_normal.png"/>
    <hyperlink ref="V73" r:id="rId148" display="http://pbs.twimg.com/profile_images/705610426772381697/jFbt0AnJ_normal.jpg"/>
    <hyperlink ref="V74" r:id="rId149" display="http://pbs.twimg.com/profile_images/1115283409226600449/dRc0zKiW_normal.jpg"/>
    <hyperlink ref="V75" r:id="rId150" display="http://pbs.twimg.com/profile_images/1060686505822351365/En3y4tsY_normal.jpg"/>
    <hyperlink ref="V76" r:id="rId151" display="https://pbs.twimg.com/media/DXt42cnU0AAKcEw.jpg"/>
    <hyperlink ref="V77" r:id="rId152" display="https://pbs.twimg.com/media/D_342NHVAAAquSQ.jpg"/>
    <hyperlink ref="V78" r:id="rId153" display="http://pbs.twimg.com/profile_images/811353360062365696/sXanaj3u_normal.jpg"/>
    <hyperlink ref="V79" r:id="rId154" display="http://pbs.twimg.com/profile_images/1155672864546271233/0ehH_CBr_normal.jpg"/>
    <hyperlink ref="V80" r:id="rId155" display="http://pbs.twimg.com/profile_images/1045861621351026688/5DY0ePIp_normal.jpg"/>
    <hyperlink ref="V81" r:id="rId156" display="http://abs.twimg.com/sticky/default_profile_images/default_profile_normal.png"/>
    <hyperlink ref="V82" r:id="rId157" display="http://pbs.twimg.com/profile_images/1157508554548555776/J7h4hLSc_normal.jpg"/>
    <hyperlink ref="V83" r:id="rId158" display="http://pbs.twimg.com/profile_images/1083969027465232384/CoG482At_normal.jpg"/>
    <hyperlink ref="V84" r:id="rId159" display="http://pbs.twimg.com/profile_images/1083969027465232384/CoG482At_normal.jpg"/>
    <hyperlink ref="V85" r:id="rId160" display="http://pbs.twimg.com/profile_images/1083969027465232384/CoG482At_normal.jpg"/>
    <hyperlink ref="V86" r:id="rId161" display="http://pbs.twimg.com/profile_images/1083969027465232384/CoG482At_normal.jpg"/>
    <hyperlink ref="V87" r:id="rId162" display="http://pbs.twimg.com/profile_images/1083969027465232384/CoG482At_normal.jpg"/>
    <hyperlink ref="V88" r:id="rId163" display="http://pbs.twimg.com/profile_images/1083969027465232384/CoG482At_normal.jpg"/>
    <hyperlink ref="V89" r:id="rId164" display="http://pbs.twimg.com/profile_images/1083969027465232384/CoG482At_normal.jpg"/>
    <hyperlink ref="V90" r:id="rId165" display="http://pbs.twimg.com/profile_images/1083969027465232384/CoG482At_normal.jpg"/>
    <hyperlink ref="V91" r:id="rId166" display="http://pbs.twimg.com/profile_images/1083969027465232384/CoG482At_normal.jpg"/>
    <hyperlink ref="V92" r:id="rId167" display="http://pbs.twimg.com/profile_images/1083969027465232384/CoG482At_normal.jpg"/>
    <hyperlink ref="V93" r:id="rId168" display="http://pbs.twimg.com/profile_images/1083969027465232384/CoG482At_normal.jpg"/>
    <hyperlink ref="V94" r:id="rId169" display="http://pbs.twimg.com/profile_images/1083969027465232384/CoG482At_normal.jpg"/>
    <hyperlink ref="V95" r:id="rId170" display="http://pbs.twimg.com/profile_images/1083969027465232384/CoG482At_normal.jpg"/>
    <hyperlink ref="V96" r:id="rId171" display="https://pbs.twimg.com/media/EBBY6JcXoAMA5Iz.jpg"/>
    <hyperlink ref="V97" r:id="rId172" display="http://pbs.twimg.com/profile_images/1157521021697581056/WvPhXUwL_normal.jpg"/>
    <hyperlink ref="V98" r:id="rId173" display="http://pbs.twimg.com/profile_images/565710210614824960/_tjijrkv_normal.jpeg"/>
    <hyperlink ref="V99" r:id="rId174" display="http://pbs.twimg.com/profile_images/565710210614824960/_tjijrkv_normal.jpeg"/>
    <hyperlink ref="V100" r:id="rId175" display="http://pbs.twimg.com/profile_images/565710210614824960/_tjijrkv_normal.jpeg"/>
    <hyperlink ref="V101" r:id="rId176" display="http://pbs.twimg.com/profile_images/565710210614824960/_tjijrkv_normal.jpeg"/>
    <hyperlink ref="V102" r:id="rId177" display="http://pbs.twimg.com/profile_images/565710210614824960/_tjijrkv_normal.jpeg"/>
    <hyperlink ref="V103" r:id="rId178" display="http://pbs.twimg.com/profile_images/565710210614824960/_tjijrkv_normal.jpeg"/>
    <hyperlink ref="V104" r:id="rId179" display="http://pbs.twimg.com/profile_images/565710210614824960/_tjijrkv_normal.jpeg"/>
    <hyperlink ref="V105" r:id="rId180" display="http://pbs.twimg.com/profile_images/565710210614824960/_tjijrkv_normal.jpeg"/>
    <hyperlink ref="V106" r:id="rId181" display="http://pbs.twimg.com/profile_images/565710210614824960/_tjijrkv_normal.jpeg"/>
    <hyperlink ref="V107" r:id="rId182" display="http://pbs.twimg.com/profile_images/565710210614824960/_tjijrkv_normal.jpeg"/>
    <hyperlink ref="V108" r:id="rId183" display="http://pbs.twimg.com/profile_images/1157580243256918018/oZqYA98Y_normal.jpg"/>
    <hyperlink ref="V109" r:id="rId184" display="http://pbs.twimg.com/profile_images/776076702619410432/4u8B1Hc9_normal.jpg"/>
    <hyperlink ref="V110" r:id="rId185" display="http://pbs.twimg.com/profile_images/1147093874722185216/lqbk7Zq3_normal.jpg"/>
    <hyperlink ref="V111" r:id="rId186" display="http://abs.twimg.com/sticky/default_profile_images/default_profile_normal.png"/>
    <hyperlink ref="V112" r:id="rId187" display="https://pbs.twimg.com/media/EBFbG-XU0AAFuJC.jpg"/>
    <hyperlink ref="V113" r:id="rId188" display="http://pbs.twimg.com/profile_images/1157805573578080256/viIqPUjw_normal.jpg"/>
    <hyperlink ref="V114" r:id="rId189" display="http://pbs.twimg.com/profile_images/1157826944664084480/iVcDPvcr_normal.jpg"/>
    <hyperlink ref="V115" r:id="rId190" display="http://pbs.twimg.com/profile_images/1157834024464867335/5Gs0tufT_normal.jpg"/>
    <hyperlink ref="V116" r:id="rId191" display="http://abs.twimg.com/sticky/default_profile_images/default_profile_normal.png"/>
    <hyperlink ref="V117" r:id="rId192" display="http://pbs.twimg.com/profile_images/1157866787184058368/6SC2HbvI_normal.jpg"/>
    <hyperlink ref="V118" r:id="rId193" display="http://abs.twimg.com/sticky/default_profile_images/default_profile_normal.png"/>
    <hyperlink ref="V119" r:id="rId194" display="http://abs.twimg.com/sticky/default_profile_images/default_profile_normal.png"/>
    <hyperlink ref="V120" r:id="rId195" display="http://pbs.twimg.com/profile_images/1157901701686411265/wrzIzDk8_normal.jpg"/>
    <hyperlink ref="V121" r:id="rId196" display="http://pbs.twimg.com/profile_images/1157911139352641536/9JsRSfFA_normal.jpg"/>
    <hyperlink ref="V122" r:id="rId197" display="http://pbs.twimg.com/profile_images/861699973334745088/BVYcW-Lx_normal.jpg"/>
    <hyperlink ref="V123" r:id="rId198" display="http://pbs.twimg.com/profile_images/1157931162888785921/prFh3ybZ_normal.jpg"/>
    <hyperlink ref="V124" r:id="rId199" display="http://pbs.twimg.com/profile_images/875843498926153728/HL9XPjPK_normal.jpg"/>
    <hyperlink ref="X3" r:id="rId200" display="https://twitter.com/#!/meldawson6/status/1153320359564722176"/>
    <hyperlink ref="X4" r:id="rId201" display="https://twitter.com/#!/tomshrader/status/1153320395241660416"/>
    <hyperlink ref="X5" r:id="rId202" display="https://twitter.com/#!/hannonhydllc/status/1153334786267734019"/>
    <hyperlink ref="X6" r:id="rId203" display="https://twitter.com/#!/hannonhydllc/status/1153334942761463811"/>
    <hyperlink ref="X7" r:id="rId204" display="https://twitter.com/#!/dragondadx2/status/1153338011503013889"/>
    <hyperlink ref="X8" r:id="rId205" display="https://twitter.com/#!/sbchannelkeeper/status/1153355300134481920"/>
    <hyperlink ref="X9" r:id="rId206" display="https://twitter.com/#!/dontdrillsc/status/1153403089396928514"/>
    <hyperlink ref="X10" r:id="rId207" display="https://twitter.com/#!/goodlorde/status/1153407766423359490"/>
    <hyperlink ref="X11" r:id="rId208" display="https://twitter.com/#!/gorman_mary/status/1153426979246546944"/>
    <hyperlink ref="X12" r:id="rId209" display="https://twitter.com/#!/theshippingguru/status/1153548970842578946"/>
    <hyperlink ref="X13" r:id="rId210" display="https://twitter.com/#!/tbkies/status/1153833880371118085"/>
    <hyperlink ref="X14" r:id="rId211" display="https://twitter.com/#!/industryeurope/status/1154005637032042496"/>
    <hyperlink ref="X15" r:id="rId212" display="https://twitter.com/#!/armadillomerino/status/1154017331548446722"/>
    <hyperlink ref="X16" r:id="rId213" display="https://twitter.com/#!/steveglouis/status/1154363422345224197"/>
    <hyperlink ref="X17" r:id="rId214" display="https://twitter.com/#!/uswatermaker/status/1153307710034546688"/>
    <hyperlink ref="X18" r:id="rId215" display="https://twitter.com/#!/uswatermaker/status/1154398943276519424"/>
    <hyperlink ref="X19" r:id="rId216" display="https://twitter.com/#!/waterdesal/status/1154400957415002112"/>
    <hyperlink ref="X20" r:id="rId217" display="https://twitter.com/#!/greenmission/status/1153430342390427649"/>
    <hyperlink ref="X21" r:id="rId218" display="https://twitter.com/#!/bigjmcc/status/1153411685354483712"/>
    <hyperlink ref="X22" r:id="rId219" display="https://twitter.com/#!/bigjmcc/status/1154447768259387393"/>
    <hyperlink ref="X23" r:id="rId220" display="https://twitter.com/#!/reptmmpp/status/1154485038639124480"/>
    <hyperlink ref="X24" r:id="rId221" display="https://twitter.com/#!/dragondeepwater/status/1153383837877121024"/>
    <hyperlink ref="X25" r:id="rId222" display="https://twitter.com/#!/dragondeepwater/status/1154729451474829312"/>
    <hyperlink ref="X26" r:id="rId223" display="https://twitter.com/#!/forgerat/status/1154804479528767488"/>
    <hyperlink ref="X27" r:id="rId224" display="https://twitter.com/#!/souljoo0oourney/status/1154810834578739200"/>
    <hyperlink ref="X28" r:id="rId225" display="https://twitter.com/#!/solekm/status/1154838579714985984"/>
    <hyperlink ref="X29" r:id="rId226" display="https://twitter.com/#!/lanieygr/status/1154911171838976000"/>
    <hyperlink ref="X30" r:id="rId227" display="https://twitter.com/#!/rawitt2/status/1154917768740798472"/>
    <hyperlink ref="X31" r:id="rId228" display="https://twitter.com/#!/josette75253683/status/1155067186680979457"/>
    <hyperlink ref="X32" r:id="rId229" display="https://twitter.com/#!/helenacuirot6/status/1155293170072248320"/>
    <hyperlink ref="X33" r:id="rId230" display="https://twitter.com/#!/cleliamidgett2/status/1155521773246402560"/>
    <hyperlink ref="X34" r:id="rId231" display="https://twitter.com/#!/orneryoh/status/1155644973028560896"/>
    <hyperlink ref="X35" r:id="rId232" display="https://twitter.com/#!/linlinkj/status/1155652948304642048"/>
    <hyperlink ref="X36" r:id="rId233" display="https://twitter.com/#!/enerprogroupltd/status/1155760799354429440"/>
    <hyperlink ref="X37" r:id="rId234" display="https://twitter.com/#!/subcengineering/status/1155761756272308224"/>
    <hyperlink ref="X38" r:id="rId235" display="https://twitter.com/#!/allyg09/status/1155876043804332032"/>
    <hyperlink ref="X39" r:id="rId236" display="https://twitter.com/#!/waterkeeperscp/status/1155953687635714049"/>
    <hyperlink ref="X40" r:id="rId237" display="https://twitter.com/#!/scottewen13/status/1156116780093304832"/>
    <hyperlink ref="X41" r:id="rId238" display="https://twitter.com/#!/oeg_offshore/status/1151443728395116545"/>
    <hyperlink ref="X42" r:id="rId239" display="https://twitter.com/#!/offshorewords/status/1156128820883271681"/>
    <hyperlink ref="X43" r:id="rId240" display="https://twitter.com/#!/jb_in_motion/status/1156191144285474816"/>
    <hyperlink ref="X44" r:id="rId241" display="https://twitter.com/#!/miti_vigliero/status/1156196417133785088"/>
    <hyperlink ref="X45" r:id="rId242" display="https://twitter.com/#!/ncpolicywatch/status/1152186393587830791"/>
    <hyperlink ref="X46" r:id="rId243" display="https://twitter.com/#!/coletoon/status/1156184890238558208"/>
    <hyperlink ref="X47" r:id="rId244" display="https://twitter.com/#!/harrybrautt/status/1156209107713609730"/>
    <hyperlink ref="X48" r:id="rId245" display="https://twitter.com/#!/mark3ds/status/1156231506530095106"/>
    <hyperlink ref="X49" r:id="rId246" display="https://twitter.com/#!/waterkeeper/status/1154799675574280193"/>
    <hyperlink ref="X50" r:id="rId247" display="https://twitter.com/#!/waterkeeperscp/status/1155908397776166912"/>
    <hyperlink ref="X51" r:id="rId248" display="https://twitter.com/#!/creativegmspage/status/1156262054019252224"/>
    <hyperlink ref="X52" r:id="rId249" display="https://twitter.com/#!/kenirienks/status/1156335398270001152"/>
    <hyperlink ref="X53" r:id="rId250" display="https://twitter.com/#!/rtbayarea/status/1156552935934791681"/>
    <hyperlink ref="X54" r:id="rId251" display="https://twitter.com/#!/noobot9/status/1156559444097900545"/>
    <hyperlink ref="X55" r:id="rId252" display="https://twitter.com/#!/presenteorg/status/1156612585732497409"/>
    <hyperlink ref="X56" r:id="rId253" display="https://twitter.com/#!/sentinelcolo/status/1156559216062193664"/>
    <hyperlink ref="X57" r:id="rId254" display="https://twitter.com/#!/sentinelcolo/status/1156619300893052930"/>
    <hyperlink ref="X58" r:id="rId255" display="https://twitter.com/#!/pennieopal/status/1156623304993587200"/>
    <hyperlink ref="X59" r:id="rId256" display="https://twitter.com/#!/merlyn43/status/1156624924083048448"/>
    <hyperlink ref="X60" r:id="rId257" display="https://twitter.com/#!/harley_woody/status/1156673816153612288"/>
    <hyperlink ref="X61" r:id="rId258" display="https://twitter.com/#!/idlenomoresfbay/status/1156680295833190400"/>
    <hyperlink ref="X62" r:id="rId259" display="https://twitter.com/#!/y_laresv/status/1156768507540828161"/>
    <hyperlink ref="X63" r:id="rId260" display="https://twitter.com/#!/technavio/status/1151881842867527680"/>
    <hyperlink ref="X64" r:id="rId261" display="https://twitter.com/#!/technavio/status/1151507023319752704"/>
    <hyperlink ref="X65" r:id="rId262" display="https://twitter.com/#!/technavio/status/1156930105404526593"/>
    <hyperlink ref="X66" r:id="rId263" display="https://twitter.com/#!/technavio/status/1153754474575347712"/>
    <hyperlink ref="X67" r:id="rId264" display="https://twitter.com/#!/technavio/status/1153754556481753088"/>
    <hyperlink ref="X68" r:id="rId265" display="https://twitter.com/#!/pointsofjustice/status/1157074831243747333"/>
    <hyperlink ref="X69" r:id="rId266" display="https://twitter.com/#!/stapf/status/1157093702713692163"/>
    <hyperlink ref="X70" r:id="rId267" display="https://twitter.com/#!/claudia65186209/status/1157095297853509632"/>
    <hyperlink ref="X71" r:id="rId268" display="https://twitter.com/#!/lobosolitario1/status/1157106997285621766"/>
    <hyperlink ref="X72" r:id="rId269" display="https://twitter.com/#!/lyricsgirl54/status/1157107447321939968"/>
    <hyperlink ref="X73" r:id="rId270" display="https://twitter.com/#!/chandriee9/status/1157333053217394690"/>
    <hyperlink ref="X74" r:id="rId271" display="https://twitter.com/#!/joejoemolloy/status/1157391491255455745"/>
    <hyperlink ref="X75" r:id="rId272" display="https://twitter.com/#!/artytrace/status/1157392105649692672"/>
    <hyperlink ref="X76" r:id="rId273" display="https://twitter.com/#!/ca_waterkeepers/status/971503238003306496"/>
    <hyperlink ref="X77" r:id="rId274" display="https://twitter.com/#!/ca_waterkeepers/status/1152350692926840832"/>
    <hyperlink ref="X78" r:id="rId275" display="https://twitter.com/#!/ca_waterkeepers/status/1156692754178535424"/>
    <hyperlink ref="X79" r:id="rId276" display="https://twitter.com/#!/onemelek1/status/1157397932095807489"/>
    <hyperlink ref="X80" r:id="rId277" display="https://twitter.com/#!/bastagal/status/1157420865052729344"/>
    <hyperlink ref="X81" r:id="rId278" display="https://twitter.com/#!/andreevarnum2/status/1157458352974123008"/>
    <hyperlink ref="X82" r:id="rId279" display="https://twitter.com/#!/janetgoncalves8/status/1157513314034802689"/>
    <hyperlink ref="X83" r:id="rId280" display="https://twitter.com/#!/globalnka/status/1153854123953000449"/>
    <hyperlink ref="X84" r:id="rId281" display="https://twitter.com/#!/globalnka/status/1153854393424457730"/>
    <hyperlink ref="X85" r:id="rId282" display="https://twitter.com/#!/globalnka/status/1153854434788675584"/>
    <hyperlink ref="X86" r:id="rId283" display="https://twitter.com/#!/globalnka/status/1153854519693991938"/>
    <hyperlink ref="X87" r:id="rId284" display="https://twitter.com/#!/globalnka/status/1153854642415132672"/>
    <hyperlink ref="X88" r:id="rId285" display="https://twitter.com/#!/globalnka/status/1153854680704962561"/>
    <hyperlink ref="X89" r:id="rId286" display="https://twitter.com/#!/globalnka/status/1153855079973380098"/>
    <hyperlink ref="X90" r:id="rId287" display="https://twitter.com/#!/globalnka/status/1153855302703276032"/>
    <hyperlink ref="X91" r:id="rId288" display="https://twitter.com/#!/globalnka/status/1153855382776950784"/>
    <hyperlink ref="X92" r:id="rId289" display="https://twitter.com/#!/globalnka/status/1153855594815774722"/>
    <hyperlink ref="X93" r:id="rId290" display="https://twitter.com/#!/globalnka/status/1153855635798286336"/>
    <hyperlink ref="X94" r:id="rId291" display="https://twitter.com/#!/globalnka/status/1153855774810136576"/>
    <hyperlink ref="X95" r:id="rId292" display="https://twitter.com/#!/globalnka/status/1153857037417111552"/>
    <hyperlink ref="X96" r:id="rId293" display="https://twitter.com/#!/globalnka/status/1157522874405662729"/>
    <hyperlink ref="X97" r:id="rId294" display="https://twitter.com/#!/cherishrobson5/status/1157531207342493696"/>
    <hyperlink ref="X98" r:id="rId295" display="https://twitter.com/#!/danbacher/status/1149086164839628800"/>
    <hyperlink ref="X99" r:id="rId296" display="https://twitter.com/#!/danbacher/status/1154651002416402432"/>
    <hyperlink ref="X100" r:id="rId297" display="https://twitter.com/#!/danbacher/status/1150283634336681985"/>
    <hyperlink ref="X101" r:id="rId298" display="https://twitter.com/#!/danbacher/status/1145074726647156737"/>
    <hyperlink ref="X102" r:id="rId299" display="https://twitter.com/#!/danbacher/status/1154546777355214848"/>
    <hyperlink ref="X103" r:id="rId300" display="https://twitter.com/#!/danbacher/status/1154652104914419714"/>
    <hyperlink ref="X104" r:id="rId301" display="https://twitter.com/#!/danbacher/status/1156438856243146752"/>
    <hyperlink ref="X105" r:id="rId302" display="https://twitter.com/#!/danbacher/status/1156448218709807104"/>
    <hyperlink ref="X106" r:id="rId303" display="https://twitter.com/#!/danbacher/status/1157051333322539008"/>
    <hyperlink ref="X107" r:id="rId304" display="https://twitter.com/#!/danbacher/status/1157548811566239744"/>
    <hyperlink ref="X108" r:id="rId305" display="https://twitter.com/#!/candybarrows6/status/1157587097915723776"/>
    <hyperlink ref="X109" r:id="rId306" display="https://twitter.com/#!/makmakay/status/1156660804822847489"/>
    <hyperlink ref="X110" r:id="rId307" display="https://twitter.com/#!/gm_gayla/status/1157748017161809925"/>
    <hyperlink ref="X111" r:id="rId308" display="https://twitter.com/#!/carisabergman5/status/1157765699265167361"/>
    <hyperlink ref="X112" r:id="rId309" display="https://twitter.com/#!/freizky/status/1157806763032211456"/>
    <hyperlink ref="X113" r:id="rId310" display="https://twitter.com/#!/lindseyscafuri7/status/1157814406400659457"/>
    <hyperlink ref="X114" r:id="rId311" display="https://twitter.com/#!/corinna20158107/status/1157832601127682048"/>
    <hyperlink ref="X115" r:id="rId312" display="https://twitter.com/#!/lorenevilciau10/status/1157840306462765061"/>
    <hyperlink ref="X116" r:id="rId313" display="https://twitter.com/#!/karenbu17762415/status/1157858693381152768"/>
    <hyperlink ref="X117" r:id="rId314" display="https://twitter.com/#!/violavorberg7/status/1157872335459778560"/>
    <hyperlink ref="X118" r:id="rId315" display="https://twitter.com/#!/janycebeachler3/status/1157874492330237952"/>
    <hyperlink ref="X119" r:id="rId316" display="https://twitter.com/#!/evangelineparu5/status/1157906072843145221"/>
    <hyperlink ref="X120" r:id="rId317" display="https://twitter.com/#!/merryahmed9/status/1157908216912711680"/>
    <hyperlink ref="X121" r:id="rId318" display="https://twitter.com/#!/makedaa12001217/status/1157919548948897792"/>
    <hyperlink ref="X122" r:id="rId319" display="https://twitter.com/#!/mckaystewart/status/1152731747173335040"/>
    <hyperlink ref="X123" r:id="rId320" display="https://twitter.com/#!/raeannleibovit6/status/1157935123700039680"/>
    <hyperlink ref="X124" r:id="rId321" display="https://twitter.com/#!/hexagonppm/status/1158150778504265729"/>
    <hyperlink ref="AZ21" r:id="rId322" display="https://api.twitter.com/1.1/geo/id/5d058f2e9fe1516c.json"/>
    <hyperlink ref="AZ22" r:id="rId323" display="https://api.twitter.com/1.1/geo/id/5d058f2e9fe1516c.json"/>
  </hyperlinks>
  <printOptions/>
  <pageMargins left="0.7" right="0.7" top="0.75" bottom="0.75" header="0.3" footer="0.3"/>
  <pageSetup horizontalDpi="600" verticalDpi="600" orientation="portrait" r:id="rId327"/>
  <legacyDrawing r:id="rId325"/>
  <tableParts>
    <tablePart r:id="rId32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2348</v>
      </c>
      <c r="B1" s="13" t="s">
        <v>34</v>
      </c>
    </row>
    <row r="2" spans="1:2" ht="15">
      <c r="A2" s="114" t="s">
        <v>297</v>
      </c>
      <c r="B2" s="78">
        <v>342</v>
      </c>
    </row>
    <row r="3" spans="1:2" ht="15">
      <c r="A3" s="114" t="s">
        <v>284</v>
      </c>
      <c r="B3" s="78">
        <v>98</v>
      </c>
    </row>
    <row r="4" spans="1:2" ht="15">
      <c r="A4" s="114" t="s">
        <v>275</v>
      </c>
      <c r="B4" s="78">
        <v>54</v>
      </c>
    </row>
    <row r="5" spans="1:2" ht="15">
      <c r="A5" s="114" t="s">
        <v>282</v>
      </c>
      <c r="B5" s="78">
        <v>42</v>
      </c>
    </row>
    <row r="6" spans="1:2" ht="15">
      <c r="A6" s="114" t="s">
        <v>228</v>
      </c>
      <c r="B6" s="78">
        <v>20.666667</v>
      </c>
    </row>
    <row r="7" spans="1:2" ht="15">
      <c r="A7" s="114" t="s">
        <v>254</v>
      </c>
      <c r="B7" s="78">
        <v>14</v>
      </c>
    </row>
    <row r="8" spans="1:2" ht="15">
      <c r="A8" s="114" t="s">
        <v>250</v>
      </c>
      <c r="B8" s="78">
        <v>11</v>
      </c>
    </row>
    <row r="9" spans="1:2" ht="15">
      <c r="A9" s="114" t="s">
        <v>244</v>
      </c>
      <c r="B9" s="78">
        <v>8</v>
      </c>
    </row>
    <row r="10" spans="1:2" ht="15">
      <c r="A10" s="114" t="s">
        <v>219</v>
      </c>
      <c r="B10" s="78">
        <v>6.666667</v>
      </c>
    </row>
    <row r="11" spans="1:2" ht="15">
      <c r="A11" s="114" t="s">
        <v>227</v>
      </c>
      <c r="B11" s="78">
        <v>6.666667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2350</v>
      </c>
      <c r="B25" t="s">
        <v>2349</v>
      </c>
    </row>
    <row r="26" spans="1:2" ht="15">
      <c r="A26" s="125" t="s">
        <v>2352</v>
      </c>
      <c r="B26" s="3"/>
    </row>
    <row r="27" spans="1:2" ht="15">
      <c r="A27" s="126" t="s">
        <v>2353</v>
      </c>
      <c r="B27" s="3"/>
    </row>
    <row r="28" spans="1:2" ht="15">
      <c r="A28" s="127" t="s">
        <v>2354</v>
      </c>
      <c r="B28" s="3"/>
    </row>
    <row r="29" spans="1:2" ht="15">
      <c r="A29" s="128" t="s">
        <v>2355</v>
      </c>
      <c r="B29" s="3">
        <v>1</v>
      </c>
    </row>
    <row r="30" spans="1:2" ht="15">
      <c r="A30" s="125" t="s">
        <v>2356</v>
      </c>
      <c r="B30" s="3"/>
    </row>
    <row r="31" spans="1:2" ht="15">
      <c r="A31" s="126" t="s">
        <v>2357</v>
      </c>
      <c r="B31" s="3"/>
    </row>
    <row r="32" spans="1:2" ht="15">
      <c r="A32" s="127" t="s">
        <v>2358</v>
      </c>
      <c r="B32" s="3"/>
    </row>
    <row r="33" spans="1:2" ht="15">
      <c r="A33" s="128" t="s">
        <v>2355</v>
      </c>
      <c r="B33" s="3">
        <v>1</v>
      </c>
    </row>
    <row r="34" spans="1:2" ht="15">
      <c r="A34" s="126" t="s">
        <v>2359</v>
      </c>
      <c r="B34" s="3"/>
    </row>
    <row r="35" spans="1:2" ht="15">
      <c r="A35" s="127" t="s">
        <v>2360</v>
      </c>
      <c r="B35" s="3"/>
    </row>
    <row r="36" spans="1:2" ht="15">
      <c r="A36" s="128" t="s">
        <v>2361</v>
      </c>
      <c r="B36" s="3">
        <v>1</v>
      </c>
    </row>
    <row r="37" spans="1:2" ht="15">
      <c r="A37" s="127" t="s">
        <v>2362</v>
      </c>
      <c r="B37" s="3"/>
    </row>
    <row r="38" spans="1:2" ht="15">
      <c r="A38" s="128" t="s">
        <v>2363</v>
      </c>
      <c r="B38" s="3">
        <v>1</v>
      </c>
    </row>
    <row r="39" spans="1:2" ht="15">
      <c r="A39" s="127" t="s">
        <v>2364</v>
      </c>
      <c r="B39" s="3"/>
    </row>
    <row r="40" spans="1:2" ht="15">
      <c r="A40" s="128" t="s">
        <v>2365</v>
      </c>
      <c r="B40" s="3">
        <v>1</v>
      </c>
    </row>
    <row r="41" spans="1:2" ht="15">
      <c r="A41" s="128" t="s">
        <v>2366</v>
      </c>
      <c r="B41" s="3">
        <v>1</v>
      </c>
    </row>
    <row r="42" spans="1:2" ht="15">
      <c r="A42" s="127" t="s">
        <v>2367</v>
      </c>
      <c r="B42" s="3"/>
    </row>
    <row r="43" spans="1:2" ht="15">
      <c r="A43" s="128" t="s">
        <v>2366</v>
      </c>
      <c r="B43" s="3">
        <v>1</v>
      </c>
    </row>
    <row r="44" spans="1:2" ht="15">
      <c r="A44" s="127" t="s">
        <v>2368</v>
      </c>
      <c r="B44" s="3"/>
    </row>
    <row r="45" spans="1:2" ht="15">
      <c r="A45" s="128" t="s">
        <v>2369</v>
      </c>
      <c r="B45" s="3">
        <v>1</v>
      </c>
    </row>
    <row r="46" spans="1:2" ht="15">
      <c r="A46" s="128" t="s">
        <v>2361</v>
      </c>
      <c r="B46" s="3">
        <v>1</v>
      </c>
    </row>
    <row r="47" spans="1:2" ht="15">
      <c r="A47" s="127" t="s">
        <v>2370</v>
      </c>
      <c r="B47" s="3"/>
    </row>
    <row r="48" spans="1:2" ht="15">
      <c r="A48" s="128" t="s">
        <v>2371</v>
      </c>
      <c r="B48" s="3">
        <v>1</v>
      </c>
    </row>
    <row r="49" spans="1:2" ht="15">
      <c r="A49" s="127" t="s">
        <v>2372</v>
      </c>
      <c r="B49" s="3"/>
    </row>
    <row r="50" spans="1:2" ht="15">
      <c r="A50" s="128" t="s">
        <v>2373</v>
      </c>
      <c r="B50" s="3">
        <v>1</v>
      </c>
    </row>
    <row r="51" spans="1:2" ht="15">
      <c r="A51" s="128" t="s">
        <v>2366</v>
      </c>
      <c r="B51" s="3">
        <v>2</v>
      </c>
    </row>
    <row r="52" spans="1:2" ht="15">
      <c r="A52" s="128" t="s">
        <v>2374</v>
      </c>
      <c r="B52" s="3">
        <v>3</v>
      </c>
    </row>
    <row r="53" spans="1:2" ht="15">
      <c r="A53" s="128" t="s">
        <v>2375</v>
      </c>
      <c r="B53" s="3">
        <v>1</v>
      </c>
    </row>
    <row r="54" spans="1:2" ht="15">
      <c r="A54" s="128" t="s">
        <v>2376</v>
      </c>
      <c r="B54" s="3">
        <v>1</v>
      </c>
    </row>
    <row r="55" spans="1:2" ht="15">
      <c r="A55" s="128" t="s">
        <v>2377</v>
      </c>
      <c r="B55" s="3">
        <v>2</v>
      </c>
    </row>
    <row r="56" spans="1:2" ht="15">
      <c r="A56" s="128" t="s">
        <v>2355</v>
      </c>
      <c r="B56" s="3">
        <v>1</v>
      </c>
    </row>
    <row r="57" spans="1:2" ht="15">
      <c r="A57" s="128" t="s">
        <v>2361</v>
      </c>
      <c r="B57" s="3">
        <v>2</v>
      </c>
    </row>
    <row r="58" spans="1:2" ht="15">
      <c r="A58" s="127" t="s">
        <v>2378</v>
      </c>
      <c r="B58" s="3"/>
    </row>
    <row r="59" spans="1:2" ht="15">
      <c r="A59" s="128" t="s">
        <v>2379</v>
      </c>
      <c r="B59" s="3">
        <v>1</v>
      </c>
    </row>
    <row r="60" spans="1:2" ht="15">
      <c r="A60" s="128" t="s">
        <v>2376</v>
      </c>
      <c r="B60" s="3">
        <v>2</v>
      </c>
    </row>
    <row r="61" spans="1:2" ht="15">
      <c r="A61" s="127" t="s">
        <v>2380</v>
      </c>
      <c r="B61" s="3"/>
    </row>
    <row r="62" spans="1:2" ht="15">
      <c r="A62" s="128" t="s">
        <v>2381</v>
      </c>
      <c r="B62" s="3">
        <v>1</v>
      </c>
    </row>
    <row r="63" spans="1:2" ht="15">
      <c r="A63" s="128" t="s">
        <v>2382</v>
      </c>
      <c r="B63" s="3">
        <v>13</v>
      </c>
    </row>
    <row r="64" spans="1:2" ht="15">
      <c r="A64" s="128" t="s">
        <v>2369</v>
      </c>
      <c r="B64" s="3">
        <v>1</v>
      </c>
    </row>
    <row r="65" spans="1:2" ht="15">
      <c r="A65" s="128" t="s">
        <v>2383</v>
      </c>
      <c r="B65" s="3">
        <v>1</v>
      </c>
    </row>
    <row r="66" spans="1:2" ht="15">
      <c r="A66" s="127" t="s">
        <v>2384</v>
      </c>
      <c r="B66" s="3"/>
    </row>
    <row r="67" spans="1:2" ht="15">
      <c r="A67" s="128" t="s">
        <v>2369</v>
      </c>
      <c r="B67" s="3">
        <v>1</v>
      </c>
    </row>
    <row r="68" spans="1:2" ht="15">
      <c r="A68" s="128" t="s">
        <v>2373</v>
      </c>
      <c r="B68" s="3">
        <v>2</v>
      </c>
    </row>
    <row r="69" spans="1:2" ht="15">
      <c r="A69" s="128" t="s">
        <v>2375</v>
      </c>
      <c r="B69" s="3">
        <v>1</v>
      </c>
    </row>
    <row r="70" spans="1:2" ht="15">
      <c r="A70" s="128" t="s">
        <v>2377</v>
      </c>
      <c r="B70" s="3">
        <v>1</v>
      </c>
    </row>
    <row r="71" spans="1:2" ht="15">
      <c r="A71" s="127" t="s">
        <v>2385</v>
      </c>
      <c r="B71" s="3"/>
    </row>
    <row r="72" spans="1:2" ht="15">
      <c r="A72" s="128" t="s">
        <v>2371</v>
      </c>
      <c r="B72" s="3">
        <v>1</v>
      </c>
    </row>
    <row r="73" spans="1:2" ht="15">
      <c r="A73" s="128" t="s">
        <v>2386</v>
      </c>
      <c r="B73" s="3">
        <v>2</v>
      </c>
    </row>
    <row r="74" spans="1:2" ht="15">
      <c r="A74" s="128" t="s">
        <v>2369</v>
      </c>
      <c r="B74" s="3">
        <v>1</v>
      </c>
    </row>
    <row r="75" spans="1:2" ht="15">
      <c r="A75" s="128" t="s">
        <v>2375</v>
      </c>
      <c r="B75" s="3">
        <v>3</v>
      </c>
    </row>
    <row r="76" spans="1:2" ht="15">
      <c r="A76" s="128" t="s">
        <v>2376</v>
      </c>
      <c r="B76" s="3">
        <v>1</v>
      </c>
    </row>
    <row r="77" spans="1:2" ht="15">
      <c r="A77" s="127" t="s">
        <v>2387</v>
      </c>
      <c r="B77" s="3"/>
    </row>
    <row r="78" spans="1:2" ht="15">
      <c r="A78" s="128" t="s">
        <v>2371</v>
      </c>
      <c r="B78" s="3">
        <v>2</v>
      </c>
    </row>
    <row r="79" spans="1:2" ht="15">
      <c r="A79" s="128" t="s">
        <v>2365</v>
      </c>
      <c r="B79" s="3">
        <v>1</v>
      </c>
    </row>
    <row r="80" spans="1:2" ht="15">
      <c r="A80" s="127" t="s">
        <v>2388</v>
      </c>
      <c r="B80" s="3"/>
    </row>
    <row r="81" spans="1:2" ht="15">
      <c r="A81" s="128" t="s">
        <v>2381</v>
      </c>
      <c r="B81" s="3">
        <v>1</v>
      </c>
    </row>
    <row r="82" spans="1:2" ht="15">
      <c r="A82" s="128" t="s">
        <v>2374</v>
      </c>
      <c r="B82" s="3">
        <v>1</v>
      </c>
    </row>
    <row r="83" spans="1:2" ht="15">
      <c r="A83" s="127" t="s">
        <v>2389</v>
      </c>
      <c r="B83" s="3"/>
    </row>
    <row r="84" spans="1:2" ht="15">
      <c r="A84" s="128" t="s">
        <v>2381</v>
      </c>
      <c r="B84" s="3">
        <v>2</v>
      </c>
    </row>
    <row r="85" spans="1:2" ht="15">
      <c r="A85" s="128" t="s">
        <v>2390</v>
      </c>
      <c r="B85" s="3">
        <v>2</v>
      </c>
    </row>
    <row r="86" spans="1:2" ht="15">
      <c r="A86" s="128" t="s">
        <v>2374</v>
      </c>
      <c r="B86" s="3">
        <v>1</v>
      </c>
    </row>
    <row r="87" spans="1:2" ht="15">
      <c r="A87" s="128" t="s">
        <v>2391</v>
      </c>
      <c r="B87" s="3">
        <v>1</v>
      </c>
    </row>
    <row r="88" spans="1:2" ht="15">
      <c r="A88" s="128" t="s">
        <v>2355</v>
      </c>
      <c r="B88" s="3">
        <v>1</v>
      </c>
    </row>
    <row r="89" spans="1:2" ht="15">
      <c r="A89" s="127" t="s">
        <v>2392</v>
      </c>
      <c r="B89" s="3"/>
    </row>
    <row r="90" spans="1:2" ht="15">
      <c r="A90" s="128" t="s">
        <v>2390</v>
      </c>
      <c r="B90" s="3">
        <v>1</v>
      </c>
    </row>
    <row r="91" spans="1:2" ht="15">
      <c r="A91" s="128" t="s">
        <v>2393</v>
      </c>
      <c r="B91" s="3">
        <v>1</v>
      </c>
    </row>
    <row r="92" spans="1:2" ht="15">
      <c r="A92" s="128" t="s">
        <v>2369</v>
      </c>
      <c r="B92" s="3">
        <v>1</v>
      </c>
    </row>
    <row r="93" spans="1:2" ht="15">
      <c r="A93" s="128" t="s">
        <v>2383</v>
      </c>
      <c r="B93" s="3">
        <v>2</v>
      </c>
    </row>
    <row r="94" spans="1:2" ht="15">
      <c r="A94" s="128" t="s">
        <v>2373</v>
      </c>
      <c r="B94" s="3">
        <v>1</v>
      </c>
    </row>
    <row r="95" spans="1:2" ht="15">
      <c r="A95" s="128" t="s">
        <v>2366</v>
      </c>
      <c r="B95" s="3">
        <v>1</v>
      </c>
    </row>
    <row r="96" spans="1:2" ht="15">
      <c r="A96" s="128" t="s">
        <v>2375</v>
      </c>
      <c r="B96" s="3">
        <v>1</v>
      </c>
    </row>
    <row r="97" spans="1:2" ht="15">
      <c r="A97" s="128" t="s">
        <v>2361</v>
      </c>
      <c r="B97" s="3">
        <v>1</v>
      </c>
    </row>
    <row r="98" spans="1:2" ht="15">
      <c r="A98" s="127" t="s">
        <v>2394</v>
      </c>
      <c r="B98" s="3"/>
    </row>
    <row r="99" spans="1:2" ht="15">
      <c r="A99" s="128" t="s">
        <v>2363</v>
      </c>
      <c r="B99" s="3">
        <v>1</v>
      </c>
    </row>
    <row r="100" spans="1:2" ht="15">
      <c r="A100" s="128" t="s">
        <v>2379</v>
      </c>
      <c r="B100" s="3">
        <v>1</v>
      </c>
    </row>
    <row r="101" spans="1:2" ht="15">
      <c r="A101" s="128" t="s">
        <v>2383</v>
      </c>
      <c r="B101" s="3">
        <v>3</v>
      </c>
    </row>
    <row r="102" spans="1:2" ht="15">
      <c r="A102" s="128" t="s">
        <v>2375</v>
      </c>
      <c r="B102" s="3">
        <v>4</v>
      </c>
    </row>
    <row r="103" spans="1:2" ht="15">
      <c r="A103" s="128" t="s">
        <v>2377</v>
      </c>
      <c r="B103" s="3">
        <v>1</v>
      </c>
    </row>
    <row r="104" spans="1:2" ht="15">
      <c r="A104" s="128" t="s">
        <v>2355</v>
      </c>
      <c r="B104" s="3">
        <v>2</v>
      </c>
    </row>
    <row r="105" spans="1:2" ht="15">
      <c r="A105" s="128" t="s">
        <v>2361</v>
      </c>
      <c r="B105" s="3">
        <v>1</v>
      </c>
    </row>
    <row r="106" spans="1:2" ht="15">
      <c r="A106" s="126" t="s">
        <v>2395</v>
      </c>
      <c r="B106" s="3"/>
    </row>
    <row r="107" spans="1:2" ht="15">
      <c r="A107" s="127" t="s">
        <v>2396</v>
      </c>
      <c r="B107" s="3"/>
    </row>
    <row r="108" spans="1:2" ht="15">
      <c r="A108" s="128" t="s">
        <v>2397</v>
      </c>
      <c r="B108" s="3">
        <v>1</v>
      </c>
    </row>
    <row r="109" spans="1:2" ht="15">
      <c r="A109" s="128" t="s">
        <v>2373</v>
      </c>
      <c r="B109" s="3">
        <v>1</v>
      </c>
    </row>
    <row r="110" spans="1:2" ht="15">
      <c r="A110" s="128" t="s">
        <v>2361</v>
      </c>
      <c r="B110" s="3">
        <v>1</v>
      </c>
    </row>
    <row r="111" spans="1:2" ht="15">
      <c r="A111" s="128" t="s">
        <v>2398</v>
      </c>
      <c r="B111" s="3">
        <v>1</v>
      </c>
    </row>
    <row r="112" spans="1:2" ht="15">
      <c r="A112" s="127" t="s">
        <v>2399</v>
      </c>
      <c r="B112" s="3"/>
    </row>
    <row r="113" spans="1:2" ht="15">
      <c r="A113" s="128" t="s">
        <v>2381</v>
      </c>
      <c r="B113" s="3">
        <v>4</v>
      </c>
    </row>
    <row r="114" spans="1:2" ht="15">
      <c r="A114" s="128" t="s">
        <v>2374</v>
      </c>
      <c r="B114" s="3">
        <v>1</v>
      </c>
    </row>
    <row r="115" spans="1:2" ht="15">
      <c r="A115" s="128" t="s">
        <v>2377</v>
      </c>
      <c r="B115" s="3">
        <v>2</v>
      </c>
    </row>
    <row r="116" spans="1:2" ht="15">
      <c r="A116" s="128" t="s">
        <v>2355</v>
      </c>
      <c r="B116" s="3">
        <v>1</v>
      </c>
    </row>
    <row r="117" spans="1:2" ht="15">
      <c r="A117" s="128" t="s">
        <v>2361</v>
      </c>
      <c r="B117" s="3">
        <v>1</v>
      </c>
    </row>
    <row r="118" spans="1:2" ht="15">
      <c r="A118" s="127" t="s">
        <v>2400</v>
      </c>
      <c r="B118" s="3"/>
    </row>
    <row r="119" spans="1:2" ht="15">
      <c r="A119" s="128" t="s">
        <v>2381</v>
      </c>
      <c r="B119" s="3">
        <v>1</v>
      </c>
    </row>
    <row r="120" spans="1:2" ht="15">
      <c r="A120" s="128" t="s">
        <v>2401</v>
      </c>
      <c r="B120" s="3">
        <v>1</v>
      </c>
    </row>
    <row r="121" spans="1:2" ht="15">
      <c r="A121" s="128" t="s">
        <v>2363</v>
      </c>
      <c r="B121" s="3">
        <v>2</v>
      </c>
    </row>
    <row r="122" spans="1:2" ht="15">
      <c r="A122" s="128" t="s">
        <v>2386</v>
      </c>
      <c r="B122" s="3">
        <v>1</v>
      </c>
    </row>
    <row r="123" spans="1:2" ht="15">
      <c r="A123" s="128" t="s">
        <v>2393</v>
      </c>
      <c r="B123" s="3">
        <v>1</v>
      </c>
    </row>
    <row r="124" spans="1:2" ht="15">
      <c r="A124" s="128" t="s">
        <v>2377</v>
      </c>
      <c r="B124" s="3">
        <v>1</v>
      </c>
    </row>
    <row r="125" spans="1:2" ht="15">
      <c r="A125" s="128" t="s">
        <v>2355</v>
      </c>
      <c r="B125" s="3">
        <v>1</v>
      </c>
    </row>
    <row r="126" spans="1:2" ht="15">
      <c r="A126" s="127" t="s">
        <v>2402</v>
      </c>
      <c r="B126" s="3"/>
    </row>
    <row r="127" spans="1:2" ht="15">
      <c r="A127" s="128" t="s">
        <v>2371</v>
      </c>
      <c r="B127" s="3">
        <v>2</v>
      </c>
    </row>
    <row r="128" spans="1:2" ht="15">
      <c r="A128" s="128" t="s">
        <v>2381</v>
      </c>
      <c r="B128" s="3">
        <v>1</v>
      </c>
    </row>
    <row r="129" spans="1:2" ht="15">
      <c r="A129" s="128" t="s">
        <v>2382</v>
      </c>
      <c r="B129" s="3">
        <v>1</v>
      </c>
    </row>
    <row r="130" spans="1:2" ht="15">
      <c r="A130" s="128" t="s">
        <v>2397</v>
      </c>
      <c r="B130" s="3">
        <v>1</v>
      </c>
    </row>
    <row r="131" spans="1:2" ht="15">
      <c r="A131" s="128" t="s">
        <v>2401</v>
      </c>
      <c r="B131" s="3">
        <v>2</v>
      </c>
    </row>
    <row r="132" spans="1:2" ht="15">
      <c r="A132" s="128" t="s">
        <v>2379</v>
      </c>
      <c r="B132" s="3">
        <v>2</v>
      </c>
    </row>
    <row r="133" spans="1:2" ht="15">
      <c r="A133" s="128" t="s">
        <v>2386</v>
      </c>
      <c r="B133" s="3">
        <v>1</v>
      </c>
    </row>
    <row r="134" spans="1:2" ht="15">
      <c r="A134" s="128" t="s">
        <v>2390</v>
      </c>
      <c r="B134" s="3">
        <v>1</v>
      </c>
    </row>
    <row r="135" spans="1:2" ht="15">
      <c r="A135" s="128" t="s">
        <v>2398</v>
      </c>
      <c r="B135" s="3">
        <v>1</v>
      </c>
    </row>
    <row r="136" spans="1:2" ht="15">
      <c r="A136" s="125" t="s">
        <v>2351</v>
      </c>
      <c r="B136" s="3">
        <v>122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904</v>
      </c>
      <c r="AE2" s="13" t="s">
        <v>905</v>
      </c>
      <c r="AF2" s="13" t="s">
        <v>906</v>
      </c>
      <c r="AG2" s="13" t="s">
        <v>907</v>
      </c>
      <c r="AH2" s="13" t="s">
        <v>908</v>
      </c>
      <c r="AI2" s="13" t="s">
        <v>909</v>
      </c>
      <c r="AJ2" s="13" t="s">
        <v>910</v>
      </c>
      <c r="AK2" s="13" t="s">
        <v>911</v>
      </c>
      <c r="AL2" s="13" t="s">
        <v>912</v>
      </c>
      <c r="AM2" s="13" t="s">
        <v>913</v>
      </c>
      <c r="AN2" s="13" t="s">
        <v>914</v>
      </c>
      <c r="AO2" s="13" t="s">
        <v>915</v>
      </c>
      <c r="AP2" s="13" t="s">
        <v>916</v>
      </c>
      <c r="AQ2" s="13" t="s">
        <v>917</v>
      </c>
      <c r="AR2" s="13" t="s">
        <v>918</v>
      </c>
      <c r="AS2" s="13" t="s">
        <v>192</v>
      </c>
      <c r="AT2" s="13" t="s">
        <v>919</v>
      </c>
      <c r="AU2" s="13" t="s">
        <v>920</v>
      </c>
      <c r="AV2" s="13" t="s">
        <v>921</v>
      </c>
      <c r="AW2" s="13" t="s">
        <v>922</v>
      </c>
      <c r="AX2" s="13" t="s">
        <v>923</v>
      </c>
      <c r="AY2" s="13" t="s">
        <v>924</v>
      </c>
      <c r="AZ2" s="13" t="s">
        <v>1653</v>
      </c>
      <c r="BA2" s="115" t="s">
        <v>2013</v>
      </c>
      <c r="BB2" s="115" t="s">
        <v>2019</v>
      </c>
      <c r="BC2" s="115" t="s">
        <v>2022</v>
      </c>
      <c r="BD2" s="115" t="s">
        <v>2024</v>
      </c>
      <c r="BE2" s="115" t="s">
        <v>2027</v>
      </c>
      <c r="BF2" s="115" t="s">
        <v>2033</v>
      </c>
      <c r="BG2" s="115" t="s">
        <v>2038</v>
      </c>
      <c r="BH2" s="115" t="s">
        <v>2087</v>
      </c>
      <c r="BI2" s="115" t="s">
        <v>2097</v>
      </c>
      <c r="BJ2" s="115" t="s">
        <v>2145</v>
      </c>
      <c r="BK2" s="115" t="s">
        <v>2317</v>
      </c>
      <c r="BL2" s="115" t="s">
        <v>2318</v>
      </c>
      <c r="BM2" s="115" t="s">
        <v>2319</v>
      </c>
      <c r="BN2" s="115" t="s">
        <v>2320</v>
      </c>
      <c r="BO2" s="115" t="s">
        <v>2321</v>
      </c>
      <c r="BP2" s="115" t="s">
        <v>2322</v>
      </c>
      <c r="BQ2" s="115" t="s">
        <v>2323</v>
      </c>
      <c r="BR2" s="115" t="s">
        <v>2324</v>
      </c>
      <c r="BS2" s="115" t="s">
        <v>2326</v>
      </c>
      <c r="BT2" s="3"/>
      <c r="BU2" s="3"/>
    </row>
    <row r="3" spans="1:73" ht="15" customHeight="1">
      <c r="A3" s="64" t="s">
        <v>212</v>
      </c>
      <c r="B3" s="65"/>
      <c r="C3" s="65" t="s">
        <v>64</v>
      </c>
      <c r="D3" s="66">
        <v>168.77483866392456</v>
      </c>
      <c r="E3" s="68"/>
      <c r="F3" s="100" t="s">
        <v>545</v>
      </c>
      <c r="G3" s="65"/>
      <c r="H3" s="69" t="s">
        <v>212</v>
      </c>
      <c r="I3" s="70"/>
      <c r="J3" s="70"/>
      <c r="K3" s="69" t="s">
        <v>1474</v>
      </c>
      <c r="L3" s="73">
        <v>1</v>
      </c>
      <c r="M3" s="74">
        <v>1269.3662109375</v>
      </c>
      <c r="N3" s="74">
        <v>1711.593505859375</v>
      </c>
      <c r="O3" s="75"/>
      <c r="P3" s="76"/>
      <c r="Q3" s="76"/>
      <c r="R3" s="48"/>
      <c r="S3" s="48">
        <v>1</v>
      </c>
      <c r="T3" s="48">
        <v>1</v>
      </c>
      <c r="U3" s="49">
        <v>0</v>
      </c>
      <c r="V3" s="49">
        <v>0</v>
      </c>
      <c r="W3" s="49">
        <v>0</v>
      </c>
      <c r="X3" s="49">
        <v>0.999995</v>
      </c>
      <c r="Y3" s="49">
        <v>0</v>
      </c>
      <c r="Z3" s="49" t="s">
        <v>1656</v>
      </c>
      <c r="AA3" s="71">
        <v>3</v>
      </c>
      <c r="AB3" s="71"/>
      <c r="AC3" s="72"/>
      <c r="AD3" s="78" t="s">
        <v>925</v>
      </c>
      <c r="AE3" s="78">
        <v>349</v>
      </c>
      <c r="AF3" s="78">
        <v>1026</v>
      </c>
      <c r="AG3" s="78">
        <v>33264</v>
      </c>
      <c r="AH3" s="78">
        <v>15611</v>
      </c>
      <c r="AI3" s="78"/>
      <c r="AJ3" s="84" t="s">
        <v>1032</v>
      </c>
      <c r="AK3" s="78" t="s">
        <v>1120</v>
      </c>
      <c r="AL3" s="78"/>
      <c r="AM3" s="78"/>
      <c r="AN3" s="80">
        <v>41649.43858796296</v>
      </c>
      <c r="AO3" s="82" t="s">
        <v>1245</v>
      </c>
      <c r="AP3" s="78" t="b">
        <v>0</v>
      </c>
      <c r="AQ3" s="78" t="b">
        <v>0</v>
      </c>
      <c r="AR3" s="78" t="b">
        <v>1</v>
      </c>
      <c r="AS3" s="78"/>
      <c r="AT3" s="78">
        <v>295</v>
      </c>
      <c r="AU3" s="82" t="s">
        <v>1324</v>
      </c>
      <c r="AV3" s="78" t="b">
        <v>0</v>
      </c>
      <c r="AW3" s="78" t="s">
        <v>1364</v>
      </c>
      <c r="AX3" s="82" t="s">
        <v>1365</v>
      </c>
      <c r="AY3" s="78" t="s">
        <v>66</v>
      </c>
      <c r="AZ3" s="78" t="str">
        <f>REPLACE(INDEX(GroupVertices[Group],MATCH(Vertices[[#This Row],[Vertex]],GroupVertices[Vertex],0)),1,1,"")</f>
        <v>2</v>
      </c>
      <c r="BA3" s="48" t="s">
        <v>409</v>
      </c>
      <c r="BB3" s="48" t="s">
        <v>409</v>
      </c>
      <c r="BC3" s="48" t="s">
        <v>467</v>
      </c>
      <c r="BD3" s="48" t="s">
        <v>467</v>
      </c>
      <c r="BE3" s="48" t="s">
        <v>490</v>
      </c>
      <c r="BF3" s="48" t="s">
        <v>490</v>
      </c>
      <c r="BG3" s="116" t="s">
        <v>2039</v>
      </c>
      <c r="BH3" s="116" t="s">
        <v>2039</v>
      </c>
      <c r="BI3" s="116" t="s">
        <v>2098</v>
      </c>
      <c r="BJ3" s="116" t="s">
        <v>2098</v>
      </c>
      <c r="BK3" s="116">
        <v>2</v>
      </c>
      <c r="BL3" s="120">
        <v>9.523809523809524</v>
      </c>
      <c r="BM3" s="116">
        <v>1</v>
      </c>
      <c r="BN3" s="120">
        <v>4.761904761904762</v>
      </c>
      <c r="BO3" s="116">
        <v>0</v>
      </c>
      <c r="BP3" s="120">
        <v>0</v>
      </c>
      <c r="BQ3" s="116">
        <v>18</v>
      </c>
      <c r="BR3" s="120">
        <v>85.71428571428571</v>
      </c>
      <c r="BS3" s="116">
        <v>21</v>
      </c>
      <c r="BT3" s="3"/>
      <c r="BU3" s="3"/>
    </row>
    <row r="4" spans="1:76" ht="15">
      <c r="A4" s="64" t="s">
        <v>213</v>
      </c>
      <c r="B4" s="65"/>
      <c r="C4" s="65" t="s">
        <v>64</v>
      </c>
      <c r="D4" s="66">
        <v>163.9413280382006</v>
      </c>
      <c r="E4" s="68"/>
      <c r="F4" s="100" t="s">
        <v>546</v>
      </c>
      <c r="G4" s="65"/>
      <c r="H4" s="69" t="s">
        <v>213</v>
      </c>
      <c r="I4" s="70"/>
      <c r="J4" s="70"/>
      <c r="K4" s="69" t="s">
        <v>1475</v>
      </c>
      <c r="L4" s="73">
        <v>1</v>
      </c>
      <c r="M4" s="74">
        <v>6591.2841796875</v>
      </c>
      <c r="N4" s="74">
        <v>3279.083740234375</v>
      </c>
      <c r="O4" s="75"/>
      <c r="P4" s="76"/>
      <c r="Q4" s="76"/>
      <c r="R4" s="86"/>
      <c r="S4" s="48">
        <v>0</v>
      </c>
      <c r="T4" s="48">
        <v>1</v>
      </c>
      <c r="U4" s="49">
        <v>0</v>
      </c>
      <c r="V4" s="49">
        <v>0.333333</v>
      </c>
      <c r="W4" s="49">
        <v>0</v>
      </c>
      <c r="X4" s="49">
        <v>0.638295</v>
      </c>
      <c r="Y4" s="49">
        <v>0</v>
      </c>
      <c r="Z4" s="49">
        <v>0</v>
      </c>
      <c r="AA4" s="71">
        <v>4</v>
      </c>
      <c r="AB4" s="71"/>
      <c r="AC4" s="72"/>
      <c r="AD4" s="78" t="s">
        <v>926</v>
      </c>
      <c r="AE4" s="78">
        <v>467</v>
      </c>
      <c r="AF4" s="78">
        <v>294</v>
      </c>
      <c r="AG4" s="78">
        <v>590</v>
      </c>
      <c r="AH4" s="78">
        <v>161</v>
      </c>
      <c r="AI4" s="78"/>
      <c r="AJ4" s="78" t="s">
        <v>1033</v>
      </c>
      <c r="AK4" s="78" t="s">
        <v>1121</v>
      </c>
      <c r="AL4" s="82" t="s">
        <v>1190</v>
      </c>
      <c r="AM4" s="78"/>
      <c r="AN4" s="80">
        <v>39862.20893518518</v>
      </c>
      <c r="AO4" s="82" t="s">
        <v>1246</v>
      </c>
      <c r="AP4" s="78" t="b">
        <v>0</v>
      </c>
      <c r="AQ4" s="78" t="b">
        <v>0</v>
      </c>
      <c r="AR4" s="78" t="b">
        <v>1</v>
      </c>
      <c r="AS4" s="78"/>
      <c r="AT4" s="78">
        <v>13</v>
      </c>
      <c r="AU4" s="82" t="s">
        <v>1325</v>
      </c>
      <c r="AV4" s="78" t="b">
        <v>0</v>
      </c>
      <c r="AW4" s="78" t="s">
        <v>1364</v>
      </c>
      <c r="AX4" s="82" t="s">
        <v>1366</v>
      </c>
      <c r="AY4" s="78" t="s">
        <v>66</v>
      </c>
      <c r="AZ4" s="78" t="str">
        <f>REPLACE(INDEX(GroupVertices[Group],MATCH(Vertices[[#This Row],[Vertex]],GroupVertices[Vertex],0)),1,1,"")</f>
        <v>13</v>
      </c>
      <c r="BA4" s="48"/>
      <c r="BB4" s="48"/>
      <c r="BC4" s="48"/>
      <c r="BD4" s="48"/>
      <c r="BE4" s="48"/>
      <c r="BF4" s="48"/>
      <c r="BG4" s="116" t="s">
        <v>2040</v>
      </c>
      <c r="BH4" s="116" t="s">
        <v>2040</v>
      </c>
      <c r="BI4" s="116" t="s">
        <v>2099</v>
      </c>
      <c r="BJ4" s="116" t="s">
        <v>2099</v>
      </c>
      <c r="BK4" s="116">
        <v>2</v>
      </c>
      <c r="BL4" s="120">
        <v>9.523809523809524</v>
      </c>
      <c r="BM4" s="116">
        <v>0</v>
      </c>
      <c r="BN4" s="120">
        <v>0</v>
      </c>
      <c r="BO4" s="116">
        <v>0</v>
      </c>
      <c r="BP4" s="120">
        <v>0</v>
      </c>
      <c r="BQ4" s="116">
        <v>19</v>
      </c>
      <c r="BR4" s="120">
        <v>90.47619047619048</v>
      </c>
      <c r="BS4" s="116">
        <v>21</v>
      </c>
      <c r="BT4" s="2"/>
      <c r="BU4" s="3"/>
      <c r="BV4" s="3"/>
      <c r="BW4" s="3"/>
      <c r="BX4" s="3"/>
    </row>
    <row r="5" spans="1:76" ht="15">
      <c r="A5" s="64" t="s">
        <v>225</v>
      </c>
      <c r="B5" s="65"/>
      <c r="C5" s="65" t="s">
        <v>64</v>
      </c>
      <c r="D5" s="66">
        <v>162.11225366207282</v>
      </c>
      <c r="E5" s="68"/>
      <c r="F5" s="100" t="s">
        <v>556</v>
      </c>
      <c r="G5" s="65"/>
      <c r="H5" s="69" t="s">
        <v>225</v>
      </c>
      <c r="I5" s="70"/>
      <c r="J5" s="70"/>
      <c r="K5" s="69" t="s">
        <v>1476</v>
      </c>
      <c r="L5" s="73">
        <v>59.46783625730994</v>
      </c>
      <c r="M5" s="74">
        <v>6591.2841796875</v>
      </c>
      <c r="N5" s="74">
        <v>2543.86328125</v>
      </c>
      <c r="O5" s="75"/>
      <c r="P5" s="76"/>
      <c r="Q5" s="76"/>
      <c r="R5" s="86"/>
      <c r="S5" s="48">
        <v>3</v>
      </c>
      <c r="T5" s="48">
        <v>1</v>
      </c>
      <c r="U5" s="49">
        <v>2</v>
      </c>
      <c r="V5" s="49">
        <v>0.5</v>
      </c>
      <c r="W5" s="49">
        <v>0</v>
      </c>
      <c r="X5" s="49">
        <v>1.723395</v>
      </c>
      <c r="Y5" s="49">
        <v>0</v>
      </c>
      <c r="Z5" s="49">
        <v>0</v>
      </c>
      <c r="AA5" s="71">
        <v>5</v>
      </c>
      <c r="AB5" s="71"/>
      <c r="AC5" s="72"/>
      <c r="AD5" s="78" t="s">
        <v>225</v>
      </c>
      <c r="AE5" s="78">
        <v>38</v>
      </c>
      <c r="AF5" s="78">
        <v>17</v>
      </c>
      <c r="AG5" s="78">
        <v>105</v>
      </c>
      <c r="AH5" s="78">
        <v>71</v>
      </c>
      <c r="AI5" s="78"/>
      <c r="AJ5" s="78" t="s">
        <v>1034</v>
      </c>
      <c r="AK5" s="78" t="s">
        <v>1122</v>
      </c>
      <c r="AL5" s="82" t="s">
        <v>1191</v>
      </c>
      <c r="AM5" s="78"/>
      <c r="AN5" s="80">
        <v>43292.694606481484</v>
      </c>
      <c r="AO5" s="82" t="s">
        <v>1247</v>
      </c>
      <c r="AP5" s="78" t="b">
        <v>1</v>
      </c>
      <c r="AQ5" s="78" t="b">
        <v>0</v>
      </c>
      <c r="AR5" s="78" t="b">
        <v>0</v>
      </c>
      <c r="AS5" s="78"/>
      <c r="AT5" s="78">
        <v>1</v>
      </c>
      <c r="AU5" s="78"/>
      <c r="AV5" s="78" t="b">
        <v>0</v>
      </c>
      <c r="AW5" s="78" t="s">
        <v>1364</v>
      </c>
      <c r="AX5" s="82" t="s">
        <v>1367</v>
      </c>
      <c r="AY5" s="78" t="s">
        <v>66</v>
      </c>
      <c r="AZ5" s="78" t="str">
        <f>REPLACE(INDEX(GroupVertices[Group],MATCH(Vertices[[#This Row],[Vertex]],GroupVertices[Vertex],0)),1,1,"")</f>
        <v>13</v>
      </c>
      <c r="BA5" s="48" t="s">
        <v>1694</v>
      </c>
      <c r="BB5" s="48" t="s">
        <v>1694</v>
      </c>
      <c r="BC5" s="48" t="s">
        <v>1714</v>
      </c>
      <c r="BD5" s="48" t="s">
        <v>1714</v>
      </c>
      <c r="BE5" s="48" t="s">
        <v>1763</v>
      </c>
      <c r="BF5" s="48" t="s">
        <v>1763</v>
      </c>
      <c r="BG5" s="116" t="s">
        <v>2041</v>
      </c>
      <c r="BH5" s="116" t="s">
        <v>2088</v>
      </c>
      <c r="BI5" s="116" t="s">
        <v>1942</v>
      </c>
      <c r="BJ5" s="116" t="s">
        <v>1942</v>
      </c>
      <c r="BK5" s="116">
        <v>3</v>
      </c>
      <c r="BL5" s="120">
        <v>5.882352941176471</v>
      </c>
      <c r="BM5" s="116">
        <v>0</v>
      </c>
      <c r="BN5" s="120">
        <v>0</v>
      </c>
      <c r="BO5" s="116">
        <v>0</v>
      </c>
      <c r="BP5" s="120">
        <v>0</v>
      </c>
      <c r="BQ5" s="116">
        <v>48</v>
      </c>
      <c r="BR5" s="120">
        <v>94.11764705882354</v>
      </c>
      <c r="BS5" s="116">
        <v>51</v>
      </c>
      <c r="BT5" s="2"/>
      <c r="BU5" s="3"/>
      <c r="BV5" s="3"/>
      <c r="BW5" s="3"/>
      <c r="BX5" s="3"/>
    </row>
    <row r="6" spans="1:76" ht="15">
      <c r="A6" s="64" t="s">
        <v>214</v>
      </c>
      <c r="B6" s="65"/>
      <c r="C6" s="65" t="s">
        <v>64</v>
      </c>
      <c r="D6" s="66">
        <v>165.37421301877723</v>
      </c>
      <c r="E6" s="68"/>
      <c r="F6" s="100" t="s">
        <v>547</v>
      </c>
      <c r="G6" s="65"/>
      <c r="H6" s="69" t="s">
        <v>214</v>
      </c>
      <c r="I6" s="70"/>
      <c r="J6" s="70"/>
      <c r="K6" s="69" t="s">
        <v>1477</v>
      </c>
      <c r="L6" s="73">
        <v>1</v>
      </c>
      <c r="M6" s="74">
        <v>8072.6171875</v>
      </c>
      <c r="N6" s="74">
        <v>1508.672607421875</v>
      </c>
      <c r="O6" s="75"/>
      <c r="P6" s="76"/>
      <c r="Q6" s="76"/>
      <c r="R6" s="86"/>
      <c r="S6" s="48">
        <v>2</v>
      </c>
      <c r="T6" s="48">
        <v>1</v>
      </c>
      <c r="U6" s="49">
        <v>0</v>
      </c>
      <c r="V6" s="49">
        <v>1</v>
      </c>
      <c r="W6" s="49">
        <v>0</v>
      </c>
      <c r="X6" s="49">
        <v>1.298239</v>
      </c>
      <c r="Y6" s="49">
        <v>0</v>
      </c>
      <c r="Z6" s="49">
        <v>0</v>
      </c>
      <c r="AA6" s="71">
        <v>6</v>
      </c>
      <c r="AB6" s="71"/>
      <c r="AC6" s="72"/>
      <c r="AD6" s="78" t="s">
        <v>927</v>
      </c>
      <c r="AE6" s="78">
        <v>376</v>
      </c>
      <c r="AF6" s="78">
        <v>511</v>
      </c>
      <c r="AG6" s="78">
        <v>643</v>
      </c>
      <c r="AH6" s="78">
        <v>7</v>
      </c>
      <c r="AI6" s="78"/>
      <c r="AJ6" s="78" t="s">
        <v>1035</v>
      </c>
      <c r="AK6" s="78" t="s">
        <v>1123</v>
      </c>
      <c r="AL6" s="82" t="s">
        <v>1192</v>
      </c>
      <c r="AM6" s="78"/>
      <c r="AN6" s="80">
        <v>41373.864907407406</v>
      </c>
      <c r="AO6" s="82" t="s">
        <v>1248</v>
      </c>
      <c r="AP6" s="78" t="b">
        <v>0</v>
      </c>
      <c r="AQ6" s="78" t="b">
        <v>0</v>
      </c>
      <c r="AR6" s="78" t="b">
        <v>0</v>
      </c>
      <c r="AS6" s="78"/>
      <c r="AT6" s="78">
        <v>9</v>
      </c>
      <c r="AU6" s="82" t="s">
        <v>1326</v>
      </c>
      <c r="AV6" s="78" t="b">
        <v>0</v>
      </c>
      <c r="AW6" s="78" t="s">
        <v>1364</v>
      </c>
      <c r="AX6" s="82" t="s">
        <v>1368</v>
      </c>
      <c r="AY6" s="78" t="s">
        <v>66</v>
      </c>
      <c r="AZ6" s="78" t="str">
        <f>REPLACE(INDEX(GroupVertices[Group],MATCH(Vertices[[#This Row],[Vertex]],GroupVertices[Vertex],0)),1,1,"")</f>
        <v>19</v>
      </c>
      <c r="BA6" s="48" t="s">
        <v>410</v>
      </c>
      <c r="BB6" s="48" t="s">
        <v>410</v>
      </c>
      <c r="BC6" s="48" t="s">
        <v>467</v>
      </c>
      <c r="BD6" s="48" t="s">
        <v>467</v>
      </c>
      <c r="BE6" s="48" t="s">
        <v>491</v>
      </c>
      <c r="BF6" s="48" t="s">
        <v>491</v>
      </c>
      <c r="BG6" s="116" t="s">
        <v>1848</v>
      </c>
      <c r="BH6" s="116" t="s">
        <v>2089</v>
      </c>
      <c r="BI6" s="116" t="s">
        <v>1946</v>
      </c>
      <c r="BJ6" s="116" t="s">
        <v>2146</v>
      </c>
      <c r="BK6" s="116">
        <v>2</v>
      </c>
      <c r="BL6" s="120">
        <v>4.651162790697675</v>
      </c>
      <c r="BM6" s="116">
        <v>2</v>
      </c>
      <c r="BN6" s="120">
        <v>4.651162790697675</v>
      </c>
      <c r="BO6" s="116">
        <v>0</v>
      </c>
      <c r="BP6" s="120">
        <v>0</v>
      </c>
      <c r="BQ6" s="116">
        <v>39</v>
      </c>
      <c r="BR6" s="120">
        <v>90.69767441860465</v>
      </c>
      <c r="BS6" s="116">
        <v>43</v>
      </c>
      <c r="BT6" s="2"/>
      <c r="BU6" s="3"/>
      <c r="BV6" s="3"/>
      <c r="BW6" s="3"/>
      <c r="BX6" s="3"/>
    </row>
    <row r="7" spans="1:76" ht="15">
      <c r="A7" s="64" t="s">
        <v>215</v>
      </c>
      <c r="B7" s="65"/>
      <c r="C7" s="65" t="s">
        <v>64</v>
      </c>
      <c r="D7" s="66">
        <v>162.87821982680504</v>
      </c>
      <c r="E7" s="68"/>
      <c r="F7" s="100" t="s">
        <v>548</v>
      </c>
      <c r="G7" s="65"/>
      <c r="H7" s="69" t="s">
        <v>215</v>
      </c>
      <c r="I7" s="70"/>
      <c r="J7" s="70"/>
      <c r="K7" s="69" t="s">
        <v>1478</v>
      </c>
      <c r="L7" s="73">
        <v>1</v>
      </c>
      <c r="M7" s="74">
        <v>8072.6171875</v>
      </c>
      <c r="N7" s="74">
        <v>738.1614990234375</v>
      </c>
      <c r="O7" s="75"/>
      <c r="P7" s="76"/>
      <c r="Q7" s="76"/>
      <c r="R7" s="86"/>
      <c r="S7" s="48">
        <v>0</v>
      </c>
      <c r="T7" s="48">
        <v>1</v>
      </c>
      <c r="U7" s="49">
        <v>0</v>
      </c>
      <c r="V7" s="49">
        <v>1</v>
      </c>
      <c r="W7" s="49">
        <v>0</v>
      </c>
      <c r="X7" s="49">
        <v>0.701751</v>
      </c>
      <c r="Y7" s="49">
        <v>0</v>
      </c>
      <c r="Z7" s="49">
        <v>0</v>
      </c>
      <c r="AA7" s="71">
        <v>7</v>
      </c>
      <c r="AB7" s="71"/>
      <c r="AC7" s="72"/>
      <c r="AD7" s="78" t="s">
        <v>928</v>
      </c>
      <c r="AE7" s="78">
        <v>113</v>
      </c>
      <c r="AF7" s="78">
        <v>133</v>
      </c>
      <c r="AG7" s="78">
        <v>1114</v>
      </c>
      <c r="AH7" s="78">
        <v>8461</v>
      </c>
      <c r="AI7" s="78"/>
      <c r="AJ7" s="78" t="s">
        <v>1036</v>
      </c>
      <c r="AK7" s="78" t="s">
        <v>1124</v>
      </c>
      <c r="AL7" s="78"/>
      <c r="AM7" s="78"/>
      <c r="AN7" s="80">
        <v>40126.64469907407</v>
      </c>
      <c r="AO7" s="82" t="s">
        <v>1249</v>
      </c>
      <c r="AP7" s="78" t="b">
        <v>1</v>
      </c>
      <c r="AQ7" s="78" t="b">
        <v>0</v>
      </c>
      <c r="AR7" s="78" t="b">
        <v>0</v>
      </c>
      <c r="AS7" s="78"/>
      <c r="AT7" s="78">
        <v>2</v>
      </c>
      <c r="AU7" s="82" t="s">
        <v>1325</v>
      </c>
      <c r="AV7" s="78" t="b">
        <v>0</v>
      </c>
      <c r="AW7" s="78" t="s">
        <v>1364</v>
      </c>
      <c r="AX7" s="82" t="s">
        <v>1369</v>
      </c>
      <c r="AY7" s="78" t="s">
        <v>66</v>
      </c>
      <c r="AZ7" s="78" t="str">
        <f>REPLACE(INDEX(GroupVertices[Group],MATCH(Vertices[[#This Row],[Vertex]],GroupVertices[Vertex],0)),1,1,"")</f>
        <v>19</v>
      </c>
      <c r="BA7" s="48"/>
      <c r="BB7" s="48"/>
      <c r="BC7" s="48"/>
      <c r="BD7" s="48"/>
      <c r="BE7" s="48"/>
      <c r="BF7" s="48"/>
      <c r="BG7" s="116" t="s">
        <v>2042</v>
      </c>
      <c r="BH7" s="116" t="s">
        <v>2042</v>
      </c>
      <c r="BI7" s="116" t="s">
        <v>2100</v>
      </c>
      <c r="BJ7" s="116" t="s">
        <v>2100</v>
      </c>
      <c r="BK7" s="116">
        <v>1</v>
      </c>
      <c r="BL7" s="120">
        <v>4.166666666666667</v>
      </c>
      <c r="BM7" s="116">
        <v>1</v>
      </c>
      <c r="BN7" s="120">
        <v>4.166666666666667</v>
      </c>
      <c r="BO7" s="116">
        <v>0</v>
      </c>
      <c r="BP7" s="120">
        <v>0</v>
      </c>
      <c r="BQ7" s="116">
        <v>22</v>
      </c>
      <c r="BR7" s="120">
        <v>91.66666666666667</v>
      </c>
      <c r="BS7" s="116">
        <v>24</v>
      </c>
      <c r="BT7" s="2"/>
      <c r="BU7" s="3"/>
      <c r="BV7" s="3"/>
      <c r="BW7" s="3"/>
      <c r="BX7" s="3"/>
    </row>
    <row r="8" spans="1:76" ht="15">
      <c r="A8" s="64" t="s">
        <v>216</v>
      </c>
      <c r="B8" s="65"/>
      <c r="C8" s="65" t="s">
        <v>64</v>
      </c>
      <c r="D8" s="66">
        <v>173.79984083083153</v>
      </c>
      <c r="E8" s="68"/>
      <c r="F8" s="100" t="s">
        <v>549</v>
      </c>
      <c r="G8" s="65"/>
      <c r="H8" s="69" t="s">
        <v>216</v>
      </c>
      <c r="I8" s="70"/>
      <c r="J8" s="70"/>
      <c r="K8" s="69" t="s">
        <v>1479</v>
      </c>
      <c r="L8" s="73">
        <v>1</v>
      </c>
      <c r="M8" s="74">
        <v>4059.03125</v>
      </c>
      <c r="N8" s="74">
        <v>4481.90478515625</v>
      </c>
      <c r="O8" s="75"/>
      <c r="P8" s="76"/>
      <c r="Q8" s="76"/>
      <c r="R8" s="86"/>
      <c r="S8" s="48">
        <v>0</v>
      </c>
      <c r="T8" s="48">
        <v>1</v>
      </c>
      <c r="U8" s="49">
        <v>0</v>
      </c>
      <c r="V8" s="49">
        <v>0.035714</v>
      </c>
      <c r="W8" s="49">
        <v>0</v>
      </c>
      <c r="X8" s="49">
        <v>0.548074</v>
      </c>
      <c r="Y8" s="49">
        <v>0</v>
      </c>
      <c r="Z8" s="49">
        <v>0</v>
      </c>
      <c r="AA8" s="71">
        <v>8</v>
      </c>
      <c r="AB8" s="71"/>
      <c r="AC8" s="72"/>
      <c r="AD8" s="78" t="s">
        <v>929</v>
      </c>
      <c r="AE8" s="78">
        <v>942</v>
      </c>
      <c r="AF8" s="78">
        <v>1787</v>
      </c>
      <c r="AG8" s="78">
        <v>780</v>
      </c>
      <c r="AH8" s="78">
        <v>428</v>
      </c>
      <c r="AI8" s="78"/>
      <c r="AJ8" s="78" t="s">
        <v>1037</v>
      </c>
      <c r="AK8" s="78"/>
      <c r="AL8" s="82" t="s">
        <v>1193</v>
      </c>
      <c r="AM8" s="78"/>
      <c r="AN8" s="80">
        <v>41561.79349537037</v>
      </c>
      <c r="AO8" s="82" t="s">
        <v>1250</v>
      </c>
      <c r="AP8" s="78" t="b">
        <v>0</v>
      </c>
      <c r="AQ8" s="78" t="b">
        <v>0</v>
      </c>
      <c r="AR8" s="78" t="b">
        <v>1</v>
      </c>
      <c r="AS8" s="78"/>
      <c r="AT8" s="78">
        <v>68</v>
      </c>
      <c r="AU8" s="82" t="s">
        <v>1325</v>
      </c>
      <c r="AV8" s="78" t="b">
        <v>0</v>
      </c>
      <c r="AW8" s="78" t="s">
        <v>1364</v>
      </c>
      <c r="AX8" s="82" t="s">
        <v>1370</v>
      </c>
      <c r="AY8" s="78" t="s">
        <v>66</v>
      </c>
      <c r="AZ8" s="78" t="str">
        <f>REPLACE(INDEX(GroupVertices[Group],MATCH(Vertices[[#This Row],[Vertex]],GroupVertices[Vertex],0)),1,1,"")</f>
        <v>3</v>
      </c>
      <c r="BA8" s="48"/>
      <c r="BB8" s="48"/>
      <c r="BC8" s="48"/>
      <c r="BD8" s="48"/>
      <c r="BE8" s="48" t="s">
        <v>491</v>
      </c>
      <c r="BF8" s="48" t="s">
        <v>491</v>
      </c>
      <c r="BG8" s="116" t="s">
        <v>2043</v>
      </c>
      <c r="BH8" s="116" t="s">
        <v>2043</v>
      </c>
      <c r="BI8" s="116" t="s">
        <v>2101</v>
      </c>
      <c r="BJ8" s="116" t="s">
        <v>2101</v>
      </c>
      <c r="BK8" s="116">
        <v>1</v>
      </c>
      <c r="BL8" s="120">
        <v>5</v>
      </c>
      <c r="BM8" s="116">
        <v>1</v>
      </c>
      <c r="BN8" s="120">
        <v>5</v>
      </c>
      <c r="BO8" s="116">
        <v>0</v>
      </c>
      <c r="BP8" s="120">
        <v>0</v>
      </c>
      <c r="BQ8" s="116">
        <v>18</v>
      </c>
      <c r="BR8" s="120">
        <v>90</v>
      </c>
      <c r="BS8" s="116">
        <v>20</v>
      </c>
      <c r="BT8" s="2"/>
      <c r="BU8" s="3"/>
      <c r="BV8" s="3"/>
      <c r="BW8" s="3"/>
      <c r="BX8" s="3"/>
    </row>
    <row r="9" spans="1:76" ht="15">
      <c r="A9" s="64" t="s">
        <v>275</v>
      </c>
      <c r="B9" s="65"/>
      <c r="C9" s="65" t="s">
        <v>64</v>
      </c>
      <c r="D9" s="66">
        <v>366.50636282690743</v>
      </c>
      <c r="E9" s="68"/>
      <c r="F9" s="100" t="s">
        <v>601</v>
      </c>
      <c r="G9" s="65"/>
      <c r="H9" s="69" t="s">
        <v>275</v>
      </c>
      <c r="I9" s="70"/>
      <c r="J9" s="70"/>
      <c r="K9" s="69" t="s">
        <v>1480</v>
      </c>
      <c r="L9" s="73">
        <v>1579.6315789473683</v>
      </c>
      <c r="M9" s="74">
        <v>3907.78955078125</v>
      </c>
      <c r="N9" s="74">
        <v>6372.61767578125</v>
      </c>
      <c r="O9" s="75"/>
      <c r="P9" s="76"/>
      <c r="Q9" s="76"/>
      <c r="R9" s="86"/>
      <c r="S9" s="48">
        <v>4</v>
      </c>
      <c r="T9" s="48">
        <v>2</v>
      </c>
      <c r="U9" s="49">
        <v>54</v>
      </c>
      <c r="V9" s="49">
        <v>0.055556</v>
      </c>
      <c r="W9" s="49">
        <v>0</v>
      </c>
      <c r="X9" s="49">
        <v>2.341613</v>
      </c>
      <c r="Y9" s="49">
        <v>0</v>
      </c>
      <c r="Z9" s="49">
        <v>0</v>
      </c>
      <c r="AA9" s="71">
        <v>9</v>
      </c>
      <c r="AB9" s="71"/>
      <c r="AC9" s="72"/>
      <c r="AD9" s="78" t="s">
        <v>930</v>
      </c>
      <c r="AE9" s="78">
        <v>31627</v>
      </c>
      <c r="AF9" s="78">
        <v>30971</v>
      </c>
      <c r="AG9" s="78">
        <v>3893</v>
      </c>
      <c r="AH9" s="78">
        <v>2240</v>
      </c>
      <c r="AI9" s="78"/>
      <c r="AJ9" s="78" t="s">
        <v>1038</v>
      </c>
      <c r="AK9" s="78" t="s">
        <v>1125</v>
      </c>
      <c r="AL9" s="82" t="s">
        <v>1194</v>
      </c>
      <c r="AM9" s="78"/>
      <c r="AN9" s="80">
        <v>40109.93269675926</v>
      </c>
      <c r="AO9" s="82" t="s">
        <v>1251</v>
      </c>
      <c r="AP9" s="78" t="b">
        <v>1</v>
      </c>
      <c r="AQ9" s="78" t="b">
        <v>0</v>
      </c>
      <c r="AR9" s="78" t="b">
        <v>1</v>
      </c>
      <c r="AS9" s="78"/>
      <c r="AT9" s="78">
        <v>572</v>
      </c>
      <c r="AU9" s="82" t="s">
        <v>1325</v>
      </c>
      <c r="AV9" s="78" t="b">
        <v>0</v>
      </c>
      <c r="AW9" s="78" t="s">
        <v>1364</v>
      </c>
      <c r="AX9" s="82" t="s">
        <v>1371</v>
      </c>
      <c r="AY9" s="78" t="s">
        <v>66</v>
      </c>
      <c r="AZ9" s="78" t="str">
        <f>REPLACE(INDEX(GroupVertices[Group],MATCH(Vertices[[#This Row],[Vertex]],GroupVertices[Vertex],0)),1,1,"")</f>
        <v>3</v>
      </c>
      <c r="BA9" s="48" t="s">
        <v>2014</v>
      </c>
      <c r="BB9" s="48" t="s">
        <v>2014</v>
      </c>
      <c r="BC9" s="48" t="s">
        <v>2023</v>
      </c>
      <c r="BD9" s="48" t="s">
        <v>2023</v>
      </c>
      <c r="BE9" s="48" t="s">
        <v>525</v>
      </c>
      <c r="BF9" s="48" t="s">
        <v>2034</v>
      </c>
      <c r="BG9" s="116" t="s">
        <v>1836</v>
      </c>
      <c r="BH9" s="116" t="s">
        <v>2090</v>
      </c>
      <c r="BI9" s="116" t="s">
        <v>1934</v>
      </c>
      <c r="BJ9" s="116" t="s">
        <v>2147</v>
      </c>
      <c r="BK9" s="116">
        <v>4</v>
      </c>
      <c r="BL9" s="120">
        <v>5.633802816901408</v>
      </c>
      <c r="BM9" s="116">
        <v>2</v>
      </c>
      <c r="BN9" s="120">
        <v>2.816901408450704</v>
      </c>
      <c r="BO9" s="116">
        <v>0</v>
      </c>
      <c r="BP9" s="120">
        <v>0</v>
      </c>
      <c r="BQ9" s="116">
        <v>65</v>
      </c>
      <c r="BR9" s="120">
        <v>91.54929577464789</v>
      </c>
      <c r="BS9" s="116">
        <v>71</v>
      </c>
      <c r="BT9" s="2"/>
      <c r="BU9" s="3"/>
      <c r="BV9" s="3"/>
      <c r="BW9" s="3"/>
      <c r="BX9" s="3"/>
    </row>
    <row r="10" spans="1:76" ht="15">
      <c r="A10" s="64" t="s">
        <v>217</v>
      </c>
      <c r="B10" s="65"/>
      <c r="C10" s="65" t="s">
        <v>64</v>
      </c>
      <c r="D10" s="66">
        <v>162.1386662884429</v>
      </c>
      <c r="E10" s="68"/>
      <c r="F10" s="100" t="s">
        <v>550</v>
      </c>
      <c r="G10" s="65"/>
      <c r="H10" s="69" t="s">
        <v>217</v>
      </c>
      <c r="I10" s="70"/>
      <c r="J10" s="70"/>
      <c r="K10" s="69" t="s">
        <v>1481</v>
      </c>
      <c r="L10" s="73">
        <v>1</v>
      </c>
      <c r="M10" s="74">
        <v>7208.50537109375</v>
      </c>
      <c r="N10" s="74">
        <v>1455.73681640625</v>
      </c>
      <c r="O10" s="75"/>
      <c r="P10" s="76"/>
      <c r="Q10" s="76"/>
      <c r="R10" s="86"/>
      <c r="S10" s="48">
        <v>1</v>
      </c>
      <c r="T10" s="48">
        <v>1</v>
      </c>
      <c r="U10" s="49">
        <v>0</v>
      </c>
      <c r="V10" s="49">
        <v>0.5</v>
      </c>
      <c r="W10" s="49">
        <v>0</v>
      </c>
      <c r="X10" s="49">
        <v>0.999995</v>
      </c>
      <c r="Y10" s="49">
        <v>0.5</v>
      </c>
      <c r="Z10" s="49">
        <v>0</v>
      </c>
      <c r="AA10" s="71">
        <v>10</v>
      </c>
      <c r="AB10" s="71"/>
      <c r="AC10" s="72"/>
      <c r="AD10" s="78" t="s">
        <v>217</v>
      </c>
      <c r="AE10" s="78">
        <v>178</v>
      </c>
      <c r="AF10" s="78">
        <v>21</v>
      </c>
      <c r="AG10" s="78">
        <v>96</v>
      </c>
      <c r="AH10" s="78">
        <v>60</v>
      </c>
      <c r="AI10" s="78"/>
      <c r="AJ10" s="78" t="s">
        <v>1039</v>
      </c>
      <c r="AK10" s="78"/>
      <c r="AL10" s="78"/>
      <c r="AM10" s="78"/>
      <c r="AN10" s="80">
        <v>43608.77481481482</v>
      </c>
      <c r="AO10" s="82" t="s">
        <v>1252</v>
      </c>
      <c r="AP10" s="78" t="b">
        <v>0</v>
      </c>
      <c r="AQ10" s="78" t="b">
        <v>0</v>
      </c>
      <c r="AR10" s="78" t="b">
        <v>0</v>
      </c>
      <c r="AS10" s="78"/>
      <c r="AT10" s="78">
        <v>0</v>
      </c>
      <c r="AU10" s="82" t="s">
        <v>1325</v>
      </c>
      <c r="AV10" s="78" t="b">
        <v>0</v>
      </c>
      <c r="AW10" s="78" t="s">
        <v>1364</v>
      </c>
      <c r="AX10" s="82" t="s">
        <v>1372</v>
      </c>
      <c r="AY10" s="78" t="s">
        <v>66</v>
      </c>
      <c r="AZ10" s="78" t="str">
        <f>REPLACE(INDEX(GroupVertices[Group],MATCH(Vertices[[#This Row],[Vertex]],GroupVertices[Vertex],0)),1,1,"")</f>
        <v>14</v>
      </c>
      <c r="BA10" s="48" t="s">
        <v>411</v>
      </c>
      <c r="BB10" s="48" t="s">
        <v>411</v>
      </c>
      <c r="BC10" s="48" t="s">
        <v>467</v>
      </c>
      <c r="BD10" s="48" t="s">
        <v>467</v>
      </c>
      <c r="BE10" s="48"/>
      <c r="BF10" s="48"/>
      <c r="BG10" s="116" t="s">
        <v>1845</v>
      </c>
      <c r="BH10" s="116" t="s">
        <v>1845</v>
      </c>
      <c r="BI10" s="116" t="s">
        <v>1943</v>
      </c>
      <c r="BJ10" s="116" t="s">
        <v>1943</v>
      </c>
      <c r="BK10" s="116">
        <v>0</v>
      </c>
      <c r="BL10" s="120">
        <v>0</v>
      </c>
      <c r="BM10" s="116">
        <v>1</v>
      </c>
      <c r="BN10" s="120">
        <v>5</v>
      </c>
      <c r="BO10" s="116">
        <v>0</v>
      </c>
      <c r="BP10" s="120">
        <v>0</v>
      </c>
      <c r="BQ10" s="116">
        <v>19</v>
      </c>
      <c r="BR10" s="120">
        <v>95</v>
      </c>
      <c r="BS10" s="116">
        <v>20</v>
      </c>
      <c r="BT10" s="2"/>
      <c r="BU10" s="3"/>
      <c r="BV10" s="3"/>
      <c r="BW10" s="3"/>
      <c r="BX10" s="3"/>
    </row>
    <row r="11" spans="1:76" ht="15">
      <c r="A11" s="64" t="s">
        <v>300</v>
      </c>
      <c r="B11" s="65"/>
      <c r="C11" s="65" t="s">
        <v>64</v>
      </c>
      <c r="D11" s="66">
        <v>1000</v>
      </c>
      <c r="E11" s="68"/>
      <c r="F11" s="100" t="s">
        <v>1337</v>
      </c>
      <c r="G11" s="65"/>
      <c r="H11" s="69" t="s">
        <v>300</v>
      </c>
      <c r="I11" s="70"/>
      <c r="J11" s="70"/>
      <c r="K11" s="69" t="s">
        <v>1482</v>
      </c>
      <c r="L11" s="73">
        <v>1</v>
      </c>
      <c r="M11" s="74">
        <v>6591.2841796875</v>
      </c>
      <c r="N11" s="74">
        <v>1455.73681640625</v>
      </c>
      <c r="O11" s="75"/>
      <c r="P11" s="76"/>
      <c r="Q11" s="76"/>
      <c r="R11" s="86"/>
      <c r="S11" s="48">
        <v>2</v>
      </c>
      <c r="T11" s="48">
        <v>0</v>
      </c>
      <c r="U11" s="49">
        <v>0</v>
      </c>
      <c r="V11" s="49">
        <v>0.5</v>
      </c>
      <c r="W11" s="49">
        <v>0</v>
      </c>
      <c r="X11" s="49">
        <v>0.999995</v>
      </c>
      <c r="Y11" s="49">
        <v>0.5</v>
      </c>
      <c r="Z11" s="49">
        <v>0</v>
      </c>
      <c r="AA11" s="71">
        <v>11</v>
      </c>
      <c r="AB11" s="71"/>
      <c r="AC11" s="72"/>
      <c r="AD11" s="78" t="s">
        <v>931</v>
      </c>
      <c r="AE11" s="78">
        <v>3658</v>
      </c>
      <c r="AF11" s="78">
        <v>321029</v>
      </c>
      <c r="AG11" s="78">
        <v>86803</v>
      </c>
      <c r="AH11" s="78">
        <v>9753</v>
      </c>
      <c r="AI11" s="78"/>
      <c r="AJ11" s="78" t="s">
        <v>1040</v>
      </c>
      <c r="AK11" s="78" t="s">
        <v>1126</v>
      </c>
      <c r="AL11" s="82" t="s">
        <v>1195</v>
      </c>
      <c r="AM11" s="78"/>
      <c r="AN11" s="80">
        <v>39820.27453703704</v>
      </c>
      <c r="AO11" s="82" t="s">
        <v>1253</v>
      </c>
      <c r="AP11" s="78" t="b">
        <v>0</v>
      </c>
      <c r="AQ11" s="78" t="b">
        <v>0</v>
      </c>
      <c r="AR11" s="78" t="b">
        <v>1</v>
      </c>
      <c r="AS11" s="78"/>
      <c r="AT11" s="78">
        <v>7767</v>
      </c>
      <c r="AU11" s="82" t="s">
        <v>1327</v>
      </c>
      <c r="AV11" s="78" t="b">
        <v>1</v>
      </c>
      <c r="AW11" s="78" t="s">
        <v>1364</v>
      </c>
      <c r="AX11" s="82" t="s">
        <v>1373</v>
      </c>
      <c r="AY11" s="78" t="s">
        <v>65</v>
      </c>
      <c r="AZ11" s="78" t="str">
        <f>REPLACE(INDEX(GroupVertices[Group],MATCH(Vertices[[#This Row],[Vertex]],GroupVertices[Vertex],0)),1,1,"")</f>
        <v>14</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218</v>
      </c>
      <c r="B12" s="65"/>
      <c r="C12" s="65" t="s">
        <v>64</v>
      </c>
      <c r="D12" s="66">
        <v>168.72201341118438</v>
      </c>
      <c r="E12" s="68"/>
      <c r="F12" s="100" t="s">
        <v>551</v>
      </c>
      <c r="G12" s="65"/>
      <c r="H12" s="69" t="s">
        <v>218</v>
      </c>
      <c r="I12" s="70"/>
      <c r="J12" s="70"/>
      <c r="K12" s="69" t="s">
        <v>1483</v>
      </c>
      <c r="L12" s="73">
        <v>1</v>
      </c>
      <c r="M12" s="74">
        <v>6591.2841796875</v>
      </c>
      <c r="N12" s="74">
        <v>720.5161743164062</v>
      </c>
      <c r="O12" s="75"/>
      <c r="P12" s="76"/>
      <c r="Q12" s="76"/>
      <c r="R12" s="86"/>
      <c r="S12" s="48">
        <v>0</v>
      </c>
      <c r="T12" s="48">
        <v>2</v>
      </c>
      <c r="U12" s="49">
        <v>0</v>
      </c>
      <c r="V12" s="49">
        <v>0.5</v>
      </c>
      <c r="W12" s="49">
        <v>0</v>
      </c>
      <c r="X12" s="49">
        <v>0.999995</v>
      </c>
      <c r="Y12" s="49">
        <v>0.5</v>
      </c>
      <c r="Z12" s="49">
        <v>0</v>
      </c>
      <c r="AA12" s="71">
        <v>12</v>
      </c>
      <c r="AB12" s="71"/>
      <c r="AC12" s="72"/>
      <c r="AD12" s="78" t="s">
        <v>932</v>
      </c>
      <c r="AE12" s="78">
        <v>983</v>
      </c>
      <c r="AF12" s="78">
        <v>1018</v>
      </c>
      <c r="AG12" s="78">
        <v>5478</v>
      </c>
      <c r="AH12" s="78">
        <v>16820</v>
      </c>
      <c r="AI12" s="78"/>
      <c r="AJ12" s="78" t="s">
        <v>1041</v>
      </c>
      <c r="AK12" s="78" t="s">
        <v>1127</v>
      </c>
      <c r="AL12" s="78"/>
      <c r="AM12" s="78"/>
      <c r="AN12" s="80">
        <v>40774.867800925924</v>
      </c>
      <c r="AO12" s="82" t="s">
        <v>1254</v>
      </c>
      <c r="AP12" s="78" t="b">
        <v>0</v>
      </c>
      <c r="AQ12" s="78" t="b">
        <v>0</v>
      </c>
      <c r="AR12" s="78" t="b">
        <v>1</v>
      </c>
      <c r="AS12" s="78"/>
      <c r="AT12" s="78">
        <v>17</v>
      </c>
      <c r="AU12" s="82" t="s">
        <v>1325</v>
      </c>
      <c r="AV12" s="78" t="b">
        <v>0</v>
      </c>
      <c r="AW12" s="78" t="s">
        <v>1364</v>
      </c>
      <c r="AX12" s="82" t="s">
        <v>1374</v>
      </c>
      <c r="AY12" s="78" t="s">
        <v>66</v>
      </c>
      <c r="AZ12" s="78" t="str">
        <f>REPLACE(INDEX(GroupVertices[Group],MATCH(Vertices[[#This Row],[Vertex]],GroupVertices[Vertex],0)),1,1,"")</f>
        <v>14</v>
      </c>
      <c r="BA12" s="48"/>
      <c r="BB12" s="48"/>
      <c r="BC12" s="48"/>
      <c r="BD12" s="48"/>
      <c r="BE12" s="48"/>
      <c r="BF12" s="48"/>
      <c r="BG12" s="116" t="s">
        <v>2044</v>
      </c>
      <c r="BH12" s="116" t="s">
        <v>2044</v>
      </c>
      <c r="BI12" s="116" t="s">
        <v>2102</v>
      </c>
      <c r="BJ12" s="116" t="s">
        <v>2102</v>
      </c>
      <c r="BK12" s="116">
        <v>0</v>
      </c>
      <c r="BL12" s="120">
        <v>0</v>
      </c>
      <c r="BM12" s="116">
        <v>1</v>
      </c>
      <c r="BN12" s="120">
        <v>4.3478260869565215</v>
      </c>
      <c r="BO12" s="116">
        <v>0</v>
      </c>
      <c r="BP12" s="120">
        <v>0</v>
      </c>
      <c r="BQ12" s="116">
        <v>22</v>
      </c>
      <c r="BR12" s="120">
        <v>95.65217391304348</v>
      </c>
      <c r="BS12" s="116">
        <v>23</v>
      </c>
      <c r="BT12" s="2"/>
      <c r="BU12" s="3"/>
      <c r="BV12" s="3"/>
      <c r="BW12" s="3"/>
      <c r="BX12" s="3"/>
    </row>
    <row r="13" spans="1:76" ht="15">
      <c r="A13" s="64" t="s">
        <v>219</v>
      </c>
      <c r="B13" s="65"/>
      <c r="C13" s="65" t="s">
        <v>64</v>
      </c>
      <c r="D13" s="66">
        <v>186.76183722194642</v>
      </c>
      <c r="E13" s="68"/>
      <c r="F13" s="100" t="s">
        <v>552</v>
      </c>
      <c r="G13" s="65"/>
      <c r="H13" s="69" t="s">
        <v>219</v>
      </c>
      <c r="I13" s="70"/>
      <c r="J13" s="70"/>
      <c r="K13" s="69" t="s">
        <v>1484</v>
      </c>
      <c r="L13" s="73">
        <v>195.89279726900585</v>
      </c>
      <c r="M13" s="74">
        <v>4392.42578125</v>
      </c>
      <c r="N13" s="74">
        <v>2632.1484375</v>
      </c>
      <c r="O13" s="75"/>
      <c r="P13" s="76"/>
      <c r="Q13" s="76"/>
      <c r="R13" s="86"/>
      <c r="S13" s="48">
        <v>0</v>
      </c>
      <c r="T13" s="48">
        <v>7</v>
      </c>
      <c r="U13" s="49">
        <v>6.666667</v>
      </c>
      <c r="V13" s="49">
        <v>0.111111</v>
      </c>
      <c r="W13" s="49">
        <v>0.149026</v>
      </c>
      <c r="X13" s="49">
        <v>1.572031</v>
      </c>
      <c r="Y13" s="49">
        <v>0.2857142857142857</v>
      </c>
      <c r="Z13" s="49">
        <v>0</v>
      </c>
      <c r="AA13" s="71">
        <v>13</v>
      </c>
      <c r="AB13" s="71"/>
      <c r="AC13" s="72"/>
      <c r="AD13" s="78" t="s">
        <v>933</v>
      </c>
      <c r="AE13" s="78">
        <v>3042</v>
      </c>
      <c r="AF13" s="78">
        <v>3750</v>
      </c>
      <c r="AG13" s="78">
        <v>14856</v>
      </c>
      <c r="AH13" s="78">
        <v>23228</v>
      </c>
      <c r="AI13" s="78"/>
      <c r="AJ13" s="78" t="s">
        <v>1042</v>
      </c>
      <c r="AK13" s="78" t="s">
        <v>897</v>
      </c>
      <c r="AL13" s="82" t="s">
        <v>1196</v>
      </c>
      <c r="AM13" s="78"/>
      <c r="AN13" s="80">
        <v>40668.943773148145</v>
      </c>
      <c r="AO13" s="82" t="s">
        <v>1255</v>
      </c>
      <c r="AP13" s="78" t="b">
        <v>1</v>
      </c>
      <c r="AQ13" s="78" t="b">
        <v>0</v>
      </c>
      <c r="AR13" s="78" t="b">
        <v>0</v>
      </c>
      <c r="AS13" s="78"/>
      <c r="AT13" s="78">
        <v>92</v>
      </c>
      <c r="AU13" s="82" t="s">
        <v>1325</v>
      </c>
      <c r="AV13" s="78" t="b">
        <v>0</v>
      </c>
      <c r="AW13" s="78" t="s">
        <v>1364</v>
      </c>
      <c r="AX13" s="82" t="s">
        <v>1375</v>
      </c>
      <c r="AY13" s="78" t="s">
        <v>66</v>
      </c>
      <c r="AZ13" s="78" t="str">
        <f>REPLACE(INDEX(GroupVertices[Group],MATCH(Vertices[[#This Row],[Vertex]],GroupVertices[Vertex],0)),1,1,"")</f>
        <v>4</v>
      </c>
      <c r="BA13" s="48"/>
      <c r="BB13" s="48"/>
      <c r="BC13" s="48"/>
      <c r="BD13" s="48"/>
      <c r="BE13" s="48" t="s">
        <v>492</v>
      </c>
      <c r="BF13" s="48" t="s">
        <v>492</v>
      </c>
      <c r="BG13" s="116" t="s">
        <v>2045</v>
      </c>
      <c r="BH13" s="116" t="s">
        <v>2045</v>
      </c>
      <c r="BI13" s="116" t="s">
        <v>2103</v>
      </c>
      <c r="BJ13" s="116" t="s">
        <v>2103</v>
      </c>
      <c r="BK13" s="116">
        <v>0</v>
      </c>
      <c r="BL13" s="120">
        <v>0</v>
      </c>
      <c r="BM13" s="116">
        <v>0</v>
      </c>
      <c r="BN13" s="120">
        <v>0</v>
      </c>
      <c r="BO13" s="116">
        <v>0</v>
      </c>
      <c r="BP13" s="120">
        <v>0</v>
      </c>
      <c r="BQ13" s="116">
        <v>13</v>
      </c>
      <c r="BR13" s="120">
        <v>100</v>
      </c>
      <c r="BS13" s="116">
        <v>13</v>
      </c>
      <c r="BT13" s="2"/>
      <c r="BU13" s="3"/>
      <c r="BV13" s="3"/>
      <c r="BW13" s="3"/>
      <c r="BX13" s="3"/>
    </row>
    <row r="14" spans="1:76" ht="15">
      <c r="A14" s="64" t="s">
        <v>227</v>
      </c>
      <c r="B14" s="65"/>
      <c r="C14" s="65" t="s">
        <v>64</v>
      </c>
      <c r="D14" s="66">
        <v>165.69776769181067</v>
      </c>
      <c r="E14" s="68"/>
      <c r="F14" s="100" t="s">
        <v>558</v>
      </c>
      <c r="G14" s="65"/>
      <c r="H14" s="69" t="s">
        <v>227</v>
      </c>
      <c r="I14" s="70"/>
      <c r="J14" s="70"/>
      <c r="K14" s="69" t="s">
        <v>1485</v>
      </c>
      <c r="L14" s="73">
        <v>195.89279726900585</v>
      </c>
      <c r="M14" s="74">
        <v>4422.49951171875</v>
      </c>
      <c r="N14" s="74">
        <v>1790.0338134765625</v>
      </c>
      <c r="O14" s="75"/>
      <c r="P14" s="76"/>
      <c r="Q14" s="76"/>
      <c r="R14" s="86"/>
      <c r="S14" s="48">
        <v>2</v>
      </c>
      <c r="T14" s="48">
        <v>6</v>
      </c>
      <c r="U14" s="49">
        <v>6.666667</v>
      </c>
      <c r="V14" s="49">
        <v>0.111111</v>
      </c>
      <c r="W14" s="49">
        <v>0.149026</v>
      </c>
      <c r="X14" s="49">
        <v>1.572031</v>
      </c>
      <c r="Y14" s="49">
        <v>0.2619047619047619</v>
      </c>
      <c r="Z14" s="49">
        <v>0.14285714285714285</v>
      </c>
      <c r="AA14" s="71">
        <v>14</v>
      </c>
      <c r="AB14" s="71"/>
      <c r="AC14" s="72"/>
      <c r="AD14" s="78" t="s">
        <v>934</v>
      </c>
      <c r="AE14" s="78">
        <v>720</v>
      </c>
      <c r="AF14" s="78">
        <v>560</v>
      </c>
      <c r="AG14" s="78">
        <v>3705</v>
      </c>
      <c r="AH14" s="78">
        <v>2011</v>
      </c>
      <c r="AI14" s="78"/>
      <c r="AJ14" s="78" t="s">
        <v>1043</v>
      </c>
      <c r="AK14" s="78" t="s">
        <v>1128</v>
      </c>
      <c r="AL14" s="78"/>
      <c r="AM14" s="78"/>
      <c r="AN14" s="80">
        <v>39955.81255787037</v>
      </c>
      <c r="AO14" s="78"/>
      <c r="AP14" s="78" t="b">
        <v>1</v>
      </c>
      <c r="AQ14" s="78" t="b">
        <v>0</v>
      </c>
      <c r="AR14" s="78" t="b">
        <v>0</v>
      </c>
      <c r="AS14" s="78"/>
      <c r="AT14" s="78">
        <v>18</v>
      </c>
      <c r="AU14" s="82" t="s">
        <v>1325</v>
      </c>
      <c r="AV14" s="78" t="b">
        <v>0</v>
      </c>
      <c r="AW14" s="78" t="s">
        <v>1364</v>
      </c>
      <c r="AX14" s="82" t="s">
        <v>1376</v>
      </c>
      <c r="AY14" s="78" t="s">
        <v>66</v>
      </c>
      <c r="AZ14" s="78" t="str">
        <f>REPLACE(INDEX(GroupVertices[Group],MATCH(Vertices[[#This Row],[Vertex]],GroupVertices[Vertex],0)),1,1,"")</f>
        <v>4</v>
      </c>
      <c r="BA14" s="48"/>
      <c r="BB14" s="48"/>
      <c r="BC14" s="48"/>
      <c r="BD14" s="48"/>
      <c r="BE14" s="48" t="s">
        <v>492</v>
      </c>
      <c r="BF14" s="48" t="s">
        <v>492</v>
      </c>
      <c r="BG14" s="116" t="s">
        <v>2045</v>
      </c>
      <c r="BH14" s="116" t="s">
        <v>2045</v>
      </c>
      <c r="BI14" s="116" t="s">
        <v>2103</v>
      </c>
      <c r="BJ14" s="116" t="s">
        <v>2103</v>
      </c>
      <c r="BK14" s="116">
        <v>0</v>
      </c>
      <c r="BL14" s="120">
        <v>0</v>
      </c>
      <c r="BM14" s="116">
        <v>0</v>
      </c>
      <c r="BN14" s="120">
        <v>0</v>
      </c>
      <c r="BO14" s="116">
        <v>0</v>
      </c>
      <c r="BP14" s="120">
        <v>0</v>
      </c>
      <c r="BQ14" s="116">
        <v>13</v>
      </c>
      <c r="BR14" s="120">
        <v>100</v>
      </c>
      <c r="BS14" s="116">
        <v>13</v>
      </c>
      <c r="BT14" s="2"/>
      <c r="BU14" s="3"/>
      <c r="BV14" s="3"/>
      <c r="BW14" s="3"/>
      <c r="BX14" s="3"/>
    </row>
    <row r="15" spans="1:76" ht="15">
      <c r="A15" s="64" t="s">
        <v>301</v>
      </c>
      <c r="B15" s="65"/>
      <c r="C15" s="65" t="s">
        <v>64</v>
      </c>
      <c r="D15" s="66">
        <v>469.9646203184959</v>
      </c>
      <c r="E15" s="68"/>
      <c r="F15" s="100" t="s">
        <v>1338</v>
      </c>
      <c r="G15" s="65"/>
      <c r="H15" s="69" t="s">
        <v>301</v>
      </c>
      <c r="I15" s="70"/>
      <c r="J15" s="70"/>
      <c r="K15" s="69" t="s">
        <v>1486</v>
      </c>
      <c r="L15" s="73">
        <v>1</v>
      </c>
      <c r="M15" s="74">
        <v>4572.68505859375</v>
      </c>
      <c r="N15" s="74">
        <v>398.783935546875</v>
      </c>
      <c r="O15" s="75"/>
      <c r="P15" s="76"/>
      <c r="Q15" s="76"/>
      <c r="R15" s="86"/>
      <c r="S15" s="48">
        <v>3</v>
      </c>
      <c r="T15" s="48">
        <v>0</v>
      </c>
      <c r="U15" s="49">
        <v>0</v>
      </c>
      <c r="V15" s="49">
        <v>0.076923</v>
      </c>
      <c r="W15" s="49">
        <v>0.089667</v>
      </c>
      <c r="X15" s="49">
        <v>0.729485</v>
      </c>
      <c r="Y15" s="49">
        <v>0.6666666666666666</v>
      </c>
      <c r="Z15" s="49">
        <v>0</v>
      </c>
      <c r="AA15" s="71">
        <v>15</v>
      </c>
      <c r="AB15" s="71"/>
      <c r="AC15" s="72"/>
      <c r="AD15" s="78" t="s">
        <v>935</v>
      </c>
      <c r="AE15" s="78">
        <v>3664</v>
      </c>
      <c r="AF15" s="78">
        <v>46639</v>
      </c>
      <c r="AG15" s="78">
        <v>54144</v>
      </c>
      <c r="AH15" s="78">
        <v>39664</v>
      </c>
      <c r="AI15" s="78"/>
      <c r="AJ15" s="78" t="s">
        <v>1044</v>
      </c>
      <c r="AK15" s="78" t="s">
        <v>1129</v>
      </c>
      <c r="AL15" s="78"/>
      <c r="AM15" s="78"/>
      <c r="AN15" s="80">
        <v>39876.95681712963</v>
      </c>
      <c r="AO15" s="82" t="s">
        <v>1256</v>
      </c>
      <c r="AP15" s="78" t="b">
        <v>0</v>
      </c>
      <c r="AQ15" s="78" t="b">
        <v>0</v>
      </c>
      <c r="AR15" s="78" t="b">
        <v>1</v>
      </c>
      <c r="AS15" s="78"/>
      <c r="AT15" s="78">
        <v>767</v>
      </c>
      <c r="AU15" s="82" t="s">
        <v>1325</v>
      </c>
      <c r="AV15" s="78" t="b">
        <v>1</v>
      </c>
      <c r="AW15" s="78" t="s">
        <v>1364</v>
      </c>
      <c r="AX15" s="82" t="s">
        <v>1377</v>
      </c>
      <c r="AY15" s="78" t="s">
        <v>65</v>
      </c>
      <c r="AZ15" s="78" t="str">
        <f>REPLACE(INDEX(GroupVertices[Group],MATCH(Vertices[[#This Row],[Vertex]],GroupVertices[Vertex],0)),1,1,"")</f>
        <v>4</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302</v>
      </c>
      <c r="B16" s="65"/>
      <c r="C16" s="65" t="s">
        <v>64</v>
      </c>
      <c r="D16" s="66">
        <v>209.6615842848025</v>
      </c>
      <c r="E16" s="68"/>
      <c r="F16" s="100" t="s">
        <v>1339</v>
      </c>
      <c r="G16" s="65"/>
      <c r="H16" s="69" t="s">
        <v>302</v>
      </c>
      <c r="I16" s="70"/>
      <c r="J16" s="70"/>
      <c r="K16" s="69" t="s">
        <v>1487</v>
      </c>
      <c r="L16" s="73">
        <v>1</v>
      </c>
      <c r="M16" s="74">
        <v>4944.27490234375</v>
      </c>
      <c r="N16" s="74">
        <v>2375.360595703125</v>
      </c>
      <c r="O16" s="75"/>
      <c r="P16" s="76"/>
      <c r="Q16" s="76"/>
      <c r="R16" s="86"/>
      <c r="S16" s="48">
        <v>3</v>
      </c>
      <c r="T16" s="48">
        <v>0</v>
      </c>
      <c r="U16" s="49">
        <v>0</v>
      </c>
      <c r="V16" s="49">
        <v>0.076923</v>
      </c>
      <c r="W16" s="49">
        <v>0.089667</v>
      </c>
      <c r="X16" s="49">
        <v>0.729485</v>
      </c>
      <c r="Y16" s="49">
        <v>0.6666666666666666</v>
      </c>
      <c r="Z16" s="49">
        <v>0</v>
      </c>
      <c r="AA16" s="71">
        <v>16</v>
      </c>
      <c r="AB16" s="71"/>
      <c r="AC16" s="72"/>
      <c r="AD16" s="78" t="s">
        <v>936</v>
      </c>
      <c r="AE16" s="78">
        <v>1087</v>
      </c>
      <c r="AF16" s="78">
        <v>7218</v>
      </c>
      <c r="AG16" s="78">
        <v>4560</v>
      </c>
      <c r="AH16" s="78">
        <v>11715</v>
      </c>
      <c r="AI16" s="78"/>
      <c r="AJ16" s="78" t="s">
        <v>1045</v>
      </c>
      <c r="AK16" s="78" t="s">
        <v>1130</v>
      </c>
      <c r="AL16" s="82" t="s">
        <v>1197</v>
      </c>
      <c r="AM16" s="78"/>
      <c r="AN16" s="80">
        <v>41864.59789351852</v>
      </c>
      <c r="AO16" s="82" t="s">
        <v>1257</v>
      </c>
      <c r="AP16" s="78" t="b">
        <v>0</v>
      </c>
      <c r="AQ16" s="78" t="b">
        <v>0</v>
      </c>
      <c r="AR16" s="78" t="b">
        <v>1</v>
      </c>
      <c r="AS16" s="78"/>
      <c r="AT16" s="78">
        <v>141</v>
      </c>
      <c r="AU16" s="82" t="s">
        <v>1325</v>
      </c>
      <c r="AV16" s="78" t="b">
        <v>1</v>
      </c>
      <c r="AW16" s="78" t="s">
        <v>1364</v>
      </c>
      <c r="AX16" s="82" t="s">
        <v>1378</v>
      </c>
      <c r="AY16" s="78" t="s">
        <v>65</v>
      </c>
      <c r="AZ16" s="78" t="str">
        <f>REPLACE(INDEX(GroupVertices[Group],MATCH(Vertices[[#This Row],[Vertex]],GroupVertices[Vertex],0)),1,1,"")</f>
        <v>4</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303</v>
      </c>
      <c r="B17" s="65"/>
      <c r="C17" s="65" t="s">
        <v>64</v>
      </c>
      <c r="D17" s="66">
        <v>968.2058010070208</v>
      </c>
      <c r="E17" s="68"/>
      <c r="F17" s="100" t="s">
        <v>1340</v>
      </c>
      <c r="G17" s="65"/>
      <c r="H17" s="69" t="s">
        <v>303</v>
      </c>
      <c r="I17" s="70"/>
      <c r="J17" s="70"/>
      <c r="K17" s="69" t="s">
        <v>1488</v>
      </c>
      <c r="L17" s="73">
        <v>1</v>
      </c>
      <c r="M17" s="74">
        <v>3932.727783203125</v>
      </c>
      <c r="N17" s="74">
        <v>495.5386657714844</v>
      </c>
      <c r="O17" s="75"/>
      <c r="P17" s="76"/>
      <c r="Q17" s="76"/>
      <c r="R17" s="86"/>
      <c r="S17" s="48">
        <v>3</v>
      </c>
      <c r="T17" s="48">
        <v>0</v>
      </c>
      <c r="U17" s="49">
        <v>0</v>
      </c>
      <c r="V17" s="49">
        <v>0.076923</v>
      </c>
      <c r="W17" s="49">
        <v>0.089667</v>
      </c>
      <c r="X17" s="49">
        <v>0.729485</v>
      </c>
      <c r="Y17" s="49">
        <v>0.6666666666666666</v>
      </c>
      <c r="Z17" s="49">
        <v>0</v>
      </c>
      <c r="AA17" s="71">
        <v>17</v>
      </c>
      <c r="AB17" s="71"/>
      <c r="AC17" s="72"/>
      <c r="AD17" s="78" t="s">
        <v>937</v>
      </c>
      <c r="AE17" s="78">
        <v>7059</v>
      </c>
      <c r="AF17" s="78">
        <v>122094</v>
      </c>
      <c r="AG17" s="78">
        <v>63467</v>
      </c>
      <c r="AH17" s="78">
        <v>67650</v>
      </c>
      <c r="AI17" s="78"/>
      <c r="AJ17" s="78" t="s">
        <v>1046</v>
      </c>
      <c r="AK17" s="78" t="s">
        <v>1131</v>
      </c>
      <c r="AL17" s="82" t="s">
        <v>1198</v>
      </c>
      <c r="AM17" s="78"/>
      <c r="AN17" s="80">
        <v>40303.04802083333</v>
      </c>
      <c r="AO17" s="82" t="s">
        <v>1258</v>
      </c>
      <c r="AP17" s="78" t="b">
        <v>0</v>
      </c>
      <c r="AQ17" s="78" t="b">
        <v>0</v>
      </c>
      <c r="AR17" s="78" t="b">
        <v>1</v>
      </c>
      <c r="AS17" s="78"/>
      <c r="AT17" s="78">
        <v>1427</v>
      </c>
      <c r="AU17" s="82" t="s">
        <v>1325</v>
      </c>
      <c r="AV17" s="78" t="b">
        <v>1</v>
      </c>
      <c r="AW17" s="78" t="s">
        <v>1364</v>
      </c>
      <c r="AX17" s="82" t="s">
        <v>1379</v>
      </c>
      <c r="AY17" s="78" t="s">
        <v>65</v>
      </c>
      <c r="AZ17" s="78" t="str">
        <f>REPLACE(INDEX(GroupVertices[Group],MATCH(Vertices[[#This Row],[Vertex]],GroupVertices[Vertex],0)),1,1,"")</f>
        <v>4</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304</v>
      </c>
      <c r="B18" s="65"/>
      <c r="C18" s="65" t="s">
        <v>64</v>
      </c>
      <c r="D18" s="66">
        <v>175.29215422074085</v>
      </c>
      <c r="E18" s="68"/>
      <c r="F18" s="100" t="s">
        <v>1341</v>
      </c>
      <c r="G18" s="65"/>
      <c r="H18" s="69" t="s">
        <v>304</v>
      </c>
      <c r="I18" s="70"/>
      <c r="J18" s="70"/>
      <c r="K18" s="69" t="s">
        <v>1489</v>
      </c>
      <c r="L18" s="73">
        <v>1</v>
      </c>
      <c r="M18" s="74">
        <v>3814.988037109375</v>
      </c>
      <c r="N18" s="74">
        <v>3684.078125</v>
      </c>
      <c r="O18" s="75"/>
      <c r="P18" s="76"/>
      <c r="Q18" s="76"/>
      <c r="R18" s="86"/>
      <c r="S18" s="48">
        <v>3</v>
      </c>
      <c r="T18" s="48">
        <v>0</v>
      </c>
      <c r="U18" s="49">
        <v>0</v>
      </c>
      <c r="V18" s="49">
        <v>0.076923</v>
      </c>
      <c r="W18" s="49">
        <v>0.089667</v>
      </c>
      <c r="X18" s="49">
        <v>0.729485</v>
      </c>
      <c r="Y18" s="49">
        <v>0.6666666666666666</v>
      </c>
      <c r="Z18" s="49">
        <v>0</v>
      </c>
      <c r="AA18" s="71">
        <v>18</v>
      </c>
      <c r="AB18" s="71"/>
      <c r="AC18" s="72"/>
      <c r="AD18" s="78" t="s">
        <v>938</v>
      </c>
      <c r="AE18" s="78">
        <v>378</v>
      </c>
      <c r="AF18" s="78">
        <v>2013</v>
      </c>
      <c r="AG18" s="78">
        <v>1250</v>
      </c>
      <c r="AH18" s="78">
        <v>25</v>
      </c>
      <c r="AI18" s="78"/>
      <c r="AJ18" s="78" t="s">
        <v>1047</v>
      </c>
      <c r="AK18" s="78"/>
      <c r="AL18" s="82" t="s">
        <v>1199</v>
      </c>
      <c r="AM18" s="78"/>
      <c r="AN18" s="80">
        <v>40818.453738425924</v>
      </c>
      <c r="AO18" s="82" t="s">
        <v>1259</v>
      </c>
      <c r="AP18" s="78" t="b">
        <v>0</v>
      </c>
      <c r="AQ18" s="78" t="b">
        <v>0</v>
      </c>
      <c r="AR18" s="78" t="b">
        <v>0</v>
      </c>
      <c r="AS18" s="78"/>
      <c r="AT18" s="78">
        <v>27</v>
      </c>
      <c r="AU18" s="82" t="s">
        <v>1325</v>
      </c>
      <c r="AV18" s="78" t="b">
        <v>0</v>
      </c>
      <c r="AW18" s="78" t="s">
        <v>1364</v>
      </c>
      <c r="AX18" s="82" t="s">
        <v>1380</v>
      </c>
      <c r="AY18" s="78" t="s">
        <v>65</v>
      </c>
      <c r="AZ18" s="78" t="str">
        <f>REPLACE(INDEX(GroupVertices[Group],MATCH(Vertices[[#This Row],[Vertex]],GroupVertices[Vertex],0)),1,1,"")</f>
        <v>4</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305</v>
      </c>
      <c r="B19" s="65"/>
      <c r="C19" s="65" t="s">
        <v>64</v>
      </c>
      <c r="D19" s="66">
        <v>165.12329306826152</v>
      </c>
      <c r="E19" s="68"/>
      <c r="F19" s="100" t="s">
        <v>1342</v>
      </c>
      <c r="G19" s="65"/>
      <c r="H19" s="69" t="s">
        <v>305</v>
      </c>
      <c r="I19" s="70"/>
      <c r="J19" s="70"/>
      <c r="K19" s="69" t="s">
        <v>1490</v>
      </c>
      <c r="L19" s="73">
        <v>1</v>
      </c>
      <c r="M19" s="74">
        <v>4436.86279296875</v>
      </c>
      <c r="N19" s="74">
        <v>4128.9990234375</v>
      </c>
      <c r="O19" s="75"/>
      <c r="P19" s="76"/>
      <c r="Q19" s="76"/>
      <c r="R19" s="86"/>
      <c r="S19" s="48">
        <v>3</v>
      </c>
      <c r="T19" s="48">
        <v>0</v>
      </c>
      <c r="U19" s="49">
        <v>0</v>
      </c>
      <c r="V19" s="49">
        <v>0.076923</v>
      </c>
      <c r="W19" s="49">
        <v>0.089667</v>
      </c>
      <c r="X19" s="49">
        <v>0.729485</v>
      </c>
      <c r="Y19" s="49">
        <v>0.6666666666666666</v>
      </c>
      <c r="Z19" s="49">
        <v>0</v>
      </c>
      <c r="AA19" s="71">
        <v>19</v>
      </c>
      <c r="AB19" s="71"/>
      <c r="AC19" s="72"/>
      <c r="AD19" s="78" t="s">
        <v>939</v>
      </c>
      <c r="AE19" s="78">
        <v>76</v>
      </c>
      <c r="AF19" s="78">
        <v>473</v>
      </c>
      <c r="AG19" s="78">
        <v>535</v>
      </c>
      <c r="AH19" s="78">
        <v>59</v>
      </c>
      <c r="AI19" s="78"/>
      <c r="AJ19" s="78" t="s">
        <v>1048</v>
      </c>
      <c r="AK19" s="78" t="s">
        <v>1132</v>
      </c>
      <c r="AL19" s="82" t="s">
        <v>1200</v>
      </c>
      <c r="AM19" s="78"/>
      <c r="AN19" s="80">
        <v>40999.74765046296</v>
      </c>
      <c r="AO19" s="82" t="s">
        <v>1260</v>
      </c>
      <c r="AP19" s="78" t="b">
        <v>0</v>
      </c>
      <c r="AQ19" s="78" t="b">
        <v>0</v>
      </c>
      <c r="AR19" s="78" t="b">
        <v>0</v>
      </c>
      <c r="AS19" s="78" t="s">
        <v>871</v>
      </c>
      <c r="AT19" s="78">
        <v>7</v>
      </c>
      <c r="AU19" s="82" t="s">
        <v>1325</v>
      </c>
      <c r="AV19" s="78" t="b">
        <v>0</v>
      </c>
      <c r="AW19" s="78" t="s">
        <v>1364</v>
      </c>
      <c r="AX19" s="82" t="s">
        <v>1381</v>
      </c>
      <c r="AY19" s="78" t="s">
        <v>65</v>
      </c>
      <c r="AZ19" s="78" t="str">
        <f>REPLACE(INDEX(GroupVertices[Group],MATCH(Vertices[[#This Row],[Vertex]],GroupVertices[Vertex],0)),1,1,"")</f>
        <v>4</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228</v>
      </c>
      <c r="B20" s="65"/>
      <c r="C20" s="65" t="s">
        <v>64</v>
      </c>
      <c r="D20" s="66">
        <v>195.12803662466808</v>
      </c>
      <c r="E20" s="68"/>
      <c r="F20" s="100" t="s">
        <v>559</v>
      </c>
      <c r="G20" s="65"/>
      <c r="H20" s="69" t="s">
        <v>228</v>
      </c>
      <c r="I20" s="70"/>
      <c r="J20" s="70"/>
      <c r="K20" s="69" t="s">
        <v>1491</v>
      </c>
      <c r="L20" s="73">
        <v>605.1676510701755</v>
      </c>
      <c r="M20" s="74">
        <v>4013.657470703125</v>
      </c>
      <c r="N20" s="74">
        <v>2090.522216796875</v>
      </c>
      <c r="O20" s="75"/>
      <c r="P20" s="76"/>
      <c r="Q20" s="76"/>
      <c r="R20" s="86"/>
      <c r="S20" s="48">
        <v>2</v>
      </c>
      <c r="T20" s="48">
        <v>7</v>
      </c>
      <c r="U20" s="49">
        <v>20.666667</v>
      </c>
      <c r="V20" s="49">
        <v>0.125</v>
      </c>
      <c r="W20" s="49">
        <v>0.154084</v>
      </c>
      <c r="X20" s="49">
        <v>1.860764</v>
      </c>
      <c r="Y20" s="49">
        <v>0.19642857142857142</v>
      </c>
      <c r="Z20" s="49">
        <v>0.125</v>
      </c>
      <c r="AA20" s="71">
        <v>20</v>
      </c>
      <c r="AB20" s="71"/>
      <c r="AC20" s="72"/>
      <c r="AD20" s="78" t="s">
        <v>940</v>
      </c>
      <c r="AE20" s="78">
        <v>5526</v>
      </c>
      <c r="AF20" s="78">
        <v>5017</v>
      </c>
      <c r="AG20" s="78">
        <v>85691</v>
      </c>
      <c r="AH20" s="78">
        <v>29220</v>
      </c>
      <c r="AI20" s="78"/>
      <c r="AJ20" s="78" t="s">
        <v>1049</v>
      </c>
      <c r="AK20" s="78" t="s">
        <v>1133</v>
      </c>
      <c r="AL20" s="82" t="s">
        <v>1201</v>
      </c>
      <c r="AM20" s="78"/>
      <c r="AN20" s="80">
        <v>40315.62128472222</v>
      </c>
      <c r="AO20" s="82" t="s">
        <v>1261</v>
      </c>
      <c r="AP20" s="78" t="b">
        <v>0</v>
      </c>
      <c r="AQ20" s="78" t="b">
        <v>0</v>
      </c>
      <c r="AR20" s="78" t="b">
        <v>1</v>
      </c>
      <c r="AS20" s="78"/>
      <c r="AT20" s="78">
        <v>173</v>
      </c>
      <c r="AU20" s="82" t="s">
        <v>1328</v>
      </c>
      <c r="AV20" s="78" t="b">
        <v>0</v>
      </c>
      <c r="AW20" s="78" t="s">
        <v>1364</v>
      </c>
      <c r="AX20" s="82" t="s">
        <v>1382</v>
      </c>
      <c r="AY20" s="78" t="s">
        <v>66</v>
      </c>
      <c r="AZ20" s="78" t="str">
        <f>REPLACE(INDEX(GroupVertices[Group],MATCH(Vertices[[#This Row],[Vertex]],GroupVertices[Vertex],0)),1,1,"")</f>
        <v>4</v>
      </c>
      <c r="BA20" s="48" t="s">
        <v>1688</v>
      </c>
      <c r="BB20" s="48" t="s">
        <v>1688</v>
      </c>
      <c r="BC20" s="48" t="s">
        <v>467</v>
      </c>
      <c r="BD20" s="48" t="s">
        <v>467</v>
      </c>
      <c r="BE20" s="48" t="s">
        <v>2028</v>
      </c>
      <c r="BF20" s="48" t="s">
        <v>2035</v>
      </c>
      <c r="BG20" s="116" t="s">
        <v>2046</v>
      </c>
      <c r="BH20" s="116" t="s">
        <v>2091</v>
      </c>
      <c r="BI20" s="116" t="s">
        <v>2104</v>
      </c>
      <c r="BJ20" s="116" t="s">
        <v>2104</v>
      </c>
      <c r="BK20" s="116">
        <v>0</v>
      </c>
      <c r="BL20" s="120">
        <v>0</v>
      </c>
      <c r="BM20" s="116">
        <v>0</v>
      </c>
      <c r="BN20" s="120">
        <v>0</v>
      </c>
      <c r="BO20" s="116">
        <v>0</v>
      </c>
      <c r="BP20" s="120">
        <v>0</v>
      </c>
      <c r="BQ20" s="116">
        <v>22</v>
      </c>
      <c r="BR20" s="120">
        <v>100</v>
      </c>
      <c r="BS20" s="116">
        <v>22</v>
      </c>
      <c r="BT20" s="2"/>
      <c r="BU20" s="3"/>
      <c r="BV20" s="3"/>
      <c r="BW20" s="3"/>
      <c r="BX20" s="3"/>
    </row>
    <row r="21" spans="1:76" ht="15">
      <c r="A21" s="64" t="s">
        <v>220</v>
      </c>
      <c r="B21" s="65"/>
      <c r="C21" s="65" t="s">
        <v>64</v>
      </c>
      <c r="D21" s="66">
        <v>169.64645533413704</v>
      </c>
      <c r="E21" s="68"/>
      <c r="F21" s="100" t="s">
        <v>553</v>
      </c>
      <c r="G21" s="65"/>
      <c r="H21" s="69" t="s">
        <v>220</v>
      </c>
      <c r="I21" s="70"/>
      <c r="J21" s="70"/>
      <c r="K21" s="69" t="s">
        <v>1492</v>
      </c>
      <c r="L21" s="73">
        <v>1</v>
      </c>
      <c r="M21" s="74">
        <v>553.0635986328125</v>
      </c>
      <c r="N21" s="74">
        <v>1711.593505859375</v>
      </c>
      <c r="O21" s="75"/>
      <c r="P21" s="76"/>
      <c r="Q21" s="76"/>
      <c r="R21" s="86"/>
      <c r="S21" s="48">
        <v>1</v>
      </c>
      <c r="T21" s="48">
        <v>1</v>
      </c>
      <c r="U21" s="49">
        <v>0</v>
      </c>
      <c r="V21" s="49">
        <v>0</v>
      </c>
      <c r="W21" s="49">
        <v>0</v>
      </c>
      <c r="X21" s="49">
        <v>0.999995</v>
      </c>
      <c r="Y21" s="49">
        <v>0</v>
      </c>
      <c r="Z21" s="49" t="s">
        <v>1656</v>
      </c>
      <c r="AA21" s="71">
        <v>21</v>
      </c>
      <c r="AB21" s="71"/>
      <c r="AC21" s="72"/>
      <c r="AD21" s="78" t="s">
        <v>941</v>
      </c>
      <c r="AE21" s="78">
        <v>2172</v>
      </c>
      <c r="AF21" s="78">
        <v>1158</v>
      </c>
      <c r="AG21" s="78">
        <v>3262</v>
      </c>
      <c r="AH21" s="78">
        <v>990</v>
      </c>
      <c r="AI21" s="78"/>
      <c r="AJ21" s="78" t="s">
        <v>1050</v>
      </c>
      <c r="AK21" s="78" t="s">
        <v>1134</v>
      </c>
      <c r="AL21" s="82" t="s">
        <v>1202</v>
      </c>
      <c r="AM21" s="78"/>
      <c r="AN21" s="80">
        <v>40292.56083333334</v>
      </c>
      <c r="AO21" s="82" t="s">
        <v>1262</v>
      </c>
      <c r="AP21" s="78" t="b">
        <v>0</v>
      </c>
      <c r="AQ21" s="78" t="b">
        <v>0</v>
      </c>
      <c r="AR21" s="78" t="b">
        <v>1</v>
      </c>
      <c r="AS21" s="78"/>
      <c r="AT21" s="78">
        <v>26</v>
      </c>
      <c r="AU21" s="82" t="s">
        <v>1325</v>
      </c>
      <c r="AV21" s="78" t="b">
        <v>0</v>
      </c>
      <c r="AW21" s="78" t="s">
        <v>1364</v>
      </c>
      <c r="AX21" s="82" t="s">
        <v>1383</v>
      </c>
      <c r="AY21" s="78" t="s">
        <v>66</v>
      </c>
      <c r="AZ21" s="78" t="str">
        <f>REPLACE(INDEX(GroupVertices[Group],MATCH(Vertices[[#This Row],[Vertex]],GroupVertices[Vertex],0)),1,1,"")</f>
        <v>2</v>
      </c>
      <c r="BA21" s="48" t="s">
        <v>412</v>
      </c>
      <c r="BB21" s="48" t="s">
        <v>412</v>
      </c>
      <c r="BC21" s="48" t="s">
        <v>468</v>
      </c>
      <c r="BD21" s="48" t="s">
        <v>468</v>
      </c>
      <c r="BE21" s="48" t="s">
        <v>493</v>
      </c>
      <c r="BF21" s="48" t="s">
        <v>493</v>
      </c>
      <c r="BG21" s="116" t="s">
        <v>2047</v>
      </c>
      <c r="BH21" s="116" t="s">
        <v>2047</v>
      </c>
      <c r="BI21" s="116" t="s">
        <v>2105</v>
      </c>
      <c r="BJ21" s="116" t="s">
        <v>2105</v>
      </c>
      <c r="BK21" s="116">
        <v>0</v>
      </c>
      <c r="BL21" s="120">
        <v>0</v>
      </c>
      <c r="BM21" s="116">
        <v>0</v>
      </c>
      <c r="BN21" s="120">
        <v>0</v>
      </c>
      <c r="BO21" s="116">
        <v>0</v>
      </c>
      <c r="BP21" s="120">
        <v>0</v>
      </c>
      <c r="BQ21" s="116">
        <v>10</v>
      </c>
      <c r="BR21" s="120">
        <v>100</v>
      </c>
      <c r="BS21" s="116">
        <v>10</v>
      </c>
      <c r="BT21" s="2"/>
      <c r="BU21" s="3"/>
      <c r="BV21" s="3"/>
      <c r="BW21" s="3"/>
      <c r="BX21" s="3"/>
    </row>
    <row r="22" spans="1:76" ht="15">
      <c r="A22" s="64" t="s">
        <v>221</v>
      </c>
      <c r="B22" s="65"/>
      <c r="C22" s="65" t="s">
        <v>64</v>
      </c>
      <c r="D22" s="66">
        <v>178.38903466263227</v>
      </c>
      <c r="E22" s="68"/>
      <c r="F22" s="100" t="s">
        <v>554</v>
      </c>
      <c r="G22" s="65"/>
      <c r="H22" s="69" t="s">
        <v>221</v>
      </c>
      <c r="I22" s="70"/>
      <c r="J22" s="70"/>
      <c r="K22" s="69" t="s">
        <v>1493</v>
      </c>
      <c r="L22" s="73">
        <v>1</v>
      </c>
      <c r="M22" s="74">
        <v>2701.971435546875</v>
      </c>
      <c r="N22" s="74">
        <v>2617.38525390625</v>
      </c>
      <c r="O22" s="75"/>
      <c r="P22" s="76"/>
      <c r="Q22" s="76"/>
      <c r="R22" s="86"/>
      <c r="S22" s="48">
        <v>1</v>
      </c>
      <c r="T22" s="48">
        <v>1</v>
      </c>
      <c r="U22" s="49">
        <v>0</v>
      </c>
      <c r="V22" s="49">
        <v>0</v>
      </c>
      <c r="W22" s="49">
        <v>0</v>
      </c>
      <c r="X22" s="49">
        <v>0.999995</v>
      </c>
      <c r="Y22" s="49">
        <v>0</v>
      </c>
      <c r="Z22" s="49" t="s">
        <v>1656</v>
      </c>
      <c r="AA22" s="71">
        <v>22</v>
      </c>
      <c r="AB22" s="71"/>
      <c r="AC22" s="72"/>
      <c r="AD22" s="78" t="s">
        <v>942</v>
      </c>
      <c r="AE22" s="78">
        <v>3075</v>
      </c>
      <c r="AF22" s="78">
        <v>2482</v>
      </c>
      <c r="AG22" s="78">
        <v>1379</v>
      </c>
      <c r="AH22" s="78">
        <v>5136</v>
      </c>
      <c r="AI22" s="78"/>
      <c r="AJ22" s="78" t="s">
        <v>1051</v>
      </c>
      <c r="AK22" s="78" t="s">
        <v>1135</v>
      </c>
      <c r="AL22" s="78"/>
      <c r="AM22" s="78"/>
      <c r="AN22" s="80">
        <v>39693.52040509259</v>
      </c>
      <c r="AO22" s="82" t="s">
        <v>1263</v>
      </c>
      <c r="AP22" s="78" t="b">
        <v>1</v>
      </c>
      <c r="AQ22" s="78" t="b">
        <v>0</v>
      </c>
      <c r="AR22" s="78" t="b">
        <v>0</v>
      </c>
      <c r="AS22" s="78"/>
      <c r="AT22" s="78">
        <v>19</v>
      </c>
      <c r="AU22" s="82" t="s">
        <v>1325</v>
      </c>
      <c r="AV22" s="78" t="b">
        <v>0</v>
      </c>
      <c r="AW22" s="78" t="s">
        <v>1364</v>
      </c>
      <c r="AX22" s="82" t="s">
        <v>1384</v>
      </c>
      <c r="AY22" s="78" t="s">
        <v>66</v>
      </c>
      <c r="AZ22" s="78" t="str">
        <f>REPLACE(INDEX(GroupVertices[Group],MATCH(Vertices[[#This Row],[Vertex]],GroupVertices[Vertex],0)),1,1,"")</f>
        <v>2</v>
      </c>
      <c r="BA22" s="48" t="s">
        <v>413</v>
      </c>
      <c r="BB22" s="48" t="s">
        <v>413</v>
      </c>
      <c r="BC22" s="48" t="s">
        <v>467</v>
      </c>
      <c r="BD22" s="48" t="s">
        <v>467</v>
      </c>
      <c r="BE22" s="48" t="s">
        <v>494</v>
      </c>
      <c r="BF22" s="48" t="s">
        <v>494</v>
      </c>
      <c r="BG22" s="116" t="s">
        <v>2048</v>
      </c>
      <c r="BH22" s="116" t="s">
        <v>2048</v>
      </c>
      <c r="BI22" s="116" t="s">
        <v>2106</v>
      </c>
      <c r="BJ22" s="116" t="s">
        <v>2106</v>
      </c>
      <c r="BK22" s="116">
        <v>0</v>
      </c>
      <c r="BL22" s="120">
        <v>0</v>
      </c>
      <c r="BM22" s="116">
        <v>0</v>
      </c>
      <c r="BN22" s="120">
        <v>0</v>
      </c>
      <c r="BO22" s="116">
        <v>0</v>
      </c>
      <c r="BP22" s="120">
        <v>0</v>
      </c>
      <c r="BQ22" s="116">
        <v>18</v>
      </c>
      <c r="BR22" s="120">
        <v>100</v>
      </c>
      <c r="BS22" s="116">
        <v>18</v>
      </c>
      <c r="BT22" s="2"/>
      <c r="BU22" s="3"/>
      <c r="BV22" s="3"/>
      <c r="BW22" s="3"/>
      <c r="BX22" s="3"/>
    </row>
    <row r="23" spans="1:76" ht="15">
      <c r="A23" s="64" t="s">
        <v>222</v>
      </c>
      <c r="B23" s="65"/>
      <c r="C23" s="65" t="s">
        <v>64</v>
      </c>
      <c r="D23" s="66">
        <v>169.40213854021385</v>
      </c>
      <c r="E23" s="68"/>
      <c r="F23" s="100" t="s">
        <v>1343</v>
      </c>
      <c r="G23" s="65"/>
      <c r="H23" s="69" t="s">
        <v>222</v>
      </c>
      <c r="I23" s="70"/>
      <c r="J23" s="70"/>
      <c r="K23" s="69" t="s">
        <v>1494</v>
      </c>
      <c r="L23" s="73">
        <v>1</v>
      </c>
      <c r="M23" s="74">
        <v>1985.6689453125</v>
      </c>
      <c r="N23" s="74">
        <v>1711.593505859375</v>
      </c>
      <c r="O23" s="75"/>
      <c r="P23" s="76"/>
      <c r="Q23" s="76"/>
      <c r="R23" s="86"/>
      <c r="S23" s="48">
        <v>1</v>
      </c>
      <c r="T23" s="48">
        <v>1</v>
      </c>
      <c r="U23" s="49">
        <v>0</v>
      </c>
      <c r="V23" s="49">
        <v>0</v>
      </c>
      <c r="W23" s="49">
        <v>0</v>
      </c>
      <c r="X23" s="49">
        <v>0.999995</v>
      </c>
      <c r="Y23" s="49">
        <v>0</v>
      </c>
      <c r="Z23" s="49" t="s">
        <v>1656</v>
      </c>
      <c r="AA23" s="71">
        <v>23</v>
      </c>
      <c r="AB23" s="71"/>
      <c r="AC23" s="72"/>
      <c r="AD23" s="78" t="s">
        <v>943</v>
      </c>
      <c r="AE23" s="78">
        <v>607</v>
      </c>
      <c r="AF23" s="78">
        <v>1121</v>
      </c>
      <c r="AG23" s="78">
        <v>3520</v>
      </c>
      <c r="AH23" s="78">
        <v>311</v>
      </c>
      <c r="AI23" s="78"/>
      <c r="AJ23" s="78" t="s">
        <v>1052</v>
      </c>
      <c r="AK23" s="78"/>
      <c r="AL23" s="82" t="s">
        <v>1203</v>
      </c>
      <c r="AM23" s="78"/>
      <c r="AN23" s="80">
        <v>41423.31793981481</v>
      </c>
      <c r="AO23" s="82" t="s">
        <v>1264</v>
      </c>
      <c r="AP23" s="78" t="b">
        <v>0</v>
      </c>
      <c r="AQ23" s="78" t="b">
        <v>0</v>
      </c>
      <c r="AR23" s="78" t="b">
        <v>0</v>
      </c>
      <c r="AS23" s="78"/>
      <c r="AT23" s="78">
        <v>63</v>
      </c>
      <c r="AU23" s="82" t="s">
        <v>1325</v>
      </c>
      <c r="AV23" s="78" t="b">
        <v>0</v>
      </c>
      <c r="AW23" s="78" t="s">
        <v>1364</v>
      </c>
      <c r="AX23" s="82" t="s">
        <v>1385</v>
      </c>
      <c r="AY23" s="78" t="s">
        <v>66</v>
      </c>
      <c r="AZ23" s="78" t="str">
        <f>REPLACE(INDEX(GroupVertices[Group],MATCH(Vertices[[#This Row],[Vertex]],GroupVertices[Vertex],0)),1,1,"")</f>
        <v>2</v>
      </c>
      <c r="BA23" s="48" t="s">
        <v>414</v>
      </c>
      <c r="BB23" s="48" t="s">
        <v>414</v>
      </c>
      <c r="BC23" s="48" t="s">
        <v>469</v>
      </c>
      <c r="BD23" s="48" t="s">
        <v>469</v>
      </c>
      <c r="BE23" s="48" t="s">
        <v>495</v>
      </c>
      <c r="BF23" s="48" t="s">
        <v>495</v>
      </c>
      <c r="BG23" s="116" t="s">
        <v>2049</v>
      </c>
      <c r="BH23" s="116" t="s">
        <v>2049</v>
      </c>
      <c r="BI23" s="116" t="s">
        <v>2107</v>
      </c>
      <c r="BJ23" s="116" t="s">
        <v>2107</v>
      </c>
      <c r="BK23" s="116">
        <v>2</v>
      </c>
      <c r="BL23" s="120">
        <v>16.666666666666668</v>
      </c>
      <c r="BM23" s="116">
        <v>0</v>
      </c>
      <c r="BN23" s="120">
        <v>0</v>
      </c>
      <c r="BO23" s="116">
        <v>0</v>
      </c>
      <c r="BP23" s="120">
        <v>0</v>
      </c>
      <c r="BQ23" s="116">
        <v>10</v>
      </c>
      <c r="BR23" s="120">
        <v>83.33333333333333</v>
      </c>
      <c r="BS23" s="116">
        <v>12</v>
      </c>
      <c r="BT23" s="2"/>
      <c r="BU23" s="3"/>
      <c r="BV23" s="3"/>
      <c r="BW23" s="3"/>
      <c r="BX23" s="3"/>
    </row>
    <row r="24" spans="1:76" ht="15">
      <c r="A24" s="64" t="s">
        <v>223</v>
      </c>
      <c r="B24" s="65"/>
      <c r="C24" s="65" t="s">
        <v>64</v>
      </c>
      <c r="D24" s="66">
        <v>168.6625850018517</v>
      </c>
      <c r="E24" s="68"/>
      <c r="F24" s="100" t="s">
        <v>1344</v>
      </c>
      <c r="G24" s="65"/>
      <c r="H24" s="69" t="s">
        <v>223</v>
      </c>
      <c r="I24" s="70"/>
      <c r="J24" s="70"/>
      <c r="K24" s="69" t="s">
        <v>1495</v>
      </c>
      <c r="L24" s="73">
        <v>1</v>
      </c>
      <c r="M24" s="74">
        <v>1269.3662109375</v>
      </c>
      <c r="N24" s="74">
        <v>805.8017578125</v>
      </c>
      <c r="O24" s="75"/>
      <c r="P24" s="76"/>
      <c r="Q24" s="76"/>
      <c r="R24" s="86"/>
      <c r="S24" s="48">
        <v>1</v>
      </c>
      <c r="T24" s="48">
        <v>1</v>
      </c>
      <c r="U24" s="49">
        <v>0</v>
      </c>
      <c r="V24" s="49">
        <v>0</v>
      </c>
      <c r="W24" s="49">
        <v>0</v>
      </c>
      <c r="X24" s="49">
        <v>0.999995</v>
      </c>
      <c r="Y24" s="49">
        <v>0</v>
      </c>
      <c r="Z24" s="49" t="s">
        <v>1656</v>
      </c>
      <c r="AA24" s="71">
        <v>24</v>
      </c>
      <c r="AB24" s="71"/>
      <c r="AC24" s="72"/>
      <c r="AD24" s="78" t="s">
        <v>944</v>
      </c>
      <c r="AE24" s="78">
        <v>1701</v>
      </c>
      <c r="AF24" s="78">
        <v>1009</v>
      </c>
      <c r="AG24" s="78">
        <v>1764</v>
      </c>
      <c r="AH24" s="78">
        <v>690</v>
      </c>
      <c r="AI24" s="78"/>
      <c r="AJ24" s="78" t="s">
        <v>1053</v>
      </c>
      <c r="AK24" s="78" t="s">
        <v>1136</v>
      </c>
      <c r="AL24" s="82" t="s">
        <v>1204</v>
      </c>
      <c r="AM24" s="78"/>
      <c r="AN24" s="80">
        <v>40587.39759259259</v>
      </c>
      <c r="AO24" s="82" t="s">
        <v>1265</v>
      </c>
      <c r="AP24" s="78" t="b">
        <v>0</v>
      </c>
      <c r="AQ24" s="78" t="b">
        <v>0</v>
      </c>
      <c r="AR24" s="78" t="b">
        <v>1</v>
      </c>
      <c r="AS24" s="78"/>
      <c r="AT24" s="78">
        <v>22</v>
      </c>
      <c r="AU24" s="82" t="s">
        <v>1329</v>
      </c>
      <c r="AV24" s="78" t="b">
        <v>0</v>
      </c>
      <c r="AW24" s="78" t="s">
        <v>1364</v>
      </c>
      <c r="AX24" s="82" t="s">
        <v>1386</v>
      </c>
      <c r="AY24" s="78" t="s">
        <v>66</v>
      </c>
      <c r="AZ24" s="78" t="str">
        <f>REPLACE(INDEX(GroupVertices[Group],MATCH(Vertices[[#This Row],[Vertex]],GroupVertices[Vertex],0)),1,1,"")</f>
        <v>2</v>
      </c>
      <c r="BA24" s="48" t="s">
        <v>415</v>
      </c>
      <c r="BB24" s="48" t="s">
        <v>415</v>
      </c>
      <c r="BC24" s="48" t="s">
        <v>470</v>
      </c>
      <c r="BD24" s="48" t="s">
        <v>470</v>
      </c>
      <c r="BE24" s="48" t="s">
        <v>496</v>
      </c>
      <c r="BF24" s="48" t="s">
        <v>496</v>
      </c>
      <c r="BG24" s="116" t="s">
        <v>2050</v>
      </c>
      <c r="BH24" s="116" t="s">
        <v>2050</v>
      </c>
      <c r="BI24" s="116" t="s">
        <v>2108</v>
      </c>
      <c r="BJ24" s="116" t="s">
        <v>2108</v>
      </c>
      <c r="BK24" s="116">
        <v>1</v>
      </c>
      <c r="BL24" s="120">
        <v>2.857142857142857</v>
      </c>
      <c r="BM24" s="116">
        <v>0</v>
      </c>
      <c r="BN24" s="120">
        <v>0</v>
      </c>
      <c r="BO24" s="116">
        <v>0</v>
      </c>
      <c r="BP24" s="120">
        <v>0</v>
      </c>
      <c r="BQ24" s="116">
        <v>34</v>
      </c>
      <c r="BR24" s="120">
        <v>97.14285714285714</v>
      </c>
      <c r="BS24" s="116">
        <v>35</v>
      </c>
      <c r="BT24" s="2"/>
      <c r="BU24" s="3"/>
      <c r="BV24" s="3"/>
      <c r="BW24" s="3"/>
      <c r="BX24" s="3"/>
    </row>
    <row r="25" spans="1:76" ht="15">
      <c r="A25" s="64" t="s">
        <v>224</v>
      </c>
      <c r="B25" s="65"/>
      <c r="C25" s="65" t="s">
        <v>64</v>
      </c>
      <c r="D25" s="66">
        <v>162.81218826087985</v>
      </c>
      <c r="E25" s="68"/>
      <c r="F25" s="100" t="s">
        <v>555</v>
      </c>
      <c r="G25" s="65"/>
      <c r="H25" s="69" t="s">
        <v>224</v>
      </c>
      <c r="I25" s="70"/>
      <c r="J25" s="70"/>
      <c r="K25" s="69" t="s">
        <v>1496</v>
      </c>
      <c r="L25" s="73">
        <v>1</v>
      </c>
      <c r="M25" s="74">
        <v>553.0635986328125</v>
      </c>
      <c r="N25" s="74">
        <v>805.8017578125</v>
      </c>
      <c r="O25" s="75"/>
      <c r="P25" s="76"/>
      <c r="Q25" s="76"/>
      <c r="R25" s="86"/>
      <c r="S25" s="48">
        <v>1</v>
      </c>
      <c r="T25" s="48">
        <v>1</v>
      </c>
      <c r="U25" s="49">
        <v>0</v>
      </c>
      <c r="V25" s="49">
        <v>0</v>
      </c>
      <c r="W25" s="49">
        <v>0</v>
      </c>
      <c r="X25" s="49">
        <v>0.999995</v>
      </c>
      <c r="Y25" s="49">
        <v>0</v>
      </c>
      <c r="Z25" s="49" t="s">
        <v>1656</v>
      </c>
      <c r="AA25" s="71">
        <v>25</v>
      </c>
      <c r="AB25" s="71"/>
      <c r="AC25" s="72"/>
      <c r="AD25" s="78" t="s">
        <v>945</v>
      </c>
      <c r="AE25" s="78">
        <v>521</v>
      </c>
      <c r="AF25" s="78">
        <v>123</v>
      </c>
      <c r="AG25" s="78">
        <v>743</v>
      </c>
      <c r="AH25" s="78">
        <v>177</v>
      </c>
      <c r="AI25" s="78"/>
      <c r="AJ25" s="78" t="s">
        <v>1054</v>
      </c>
      <c r="AK25" s="78" t="s">
        <v>1137</v>
      </c>
      <c r="AL25" s="82" t="s">
        <v>1205</v>
      </c>
      <c r="AM25" s="78"/>
      <c r="AN25" s="80">
        <v>41488.07460648148</v>
      </c>
      <c r="AO25" s="82" t="s">
        <v>1266</v>
      </c>
      <c r="AP25" s="78" t="b">
        <v>1</v>
      </c>
      <c r="AQ25" s="78" t="b">
        <v>0</v>
      </c>
      <c r="AR25" s="78" t="b">
        <v>1</v>
      </c>
      <c r="AS25" s="78"/>
      <c r="AT25" s="78">
        <v>3</v>
      </c>
      <c r="AU25" s="82" t="s">
        <v>1325</v>
      </c>
      <c r="AV25" s="78" t="b">
        <v>0</v>
      </c>
      <c r="AW25" s="78" t="s">
        <v>1364</v>
      </c>
      <c r="AX25" s="82" t="s">
        <v>1387</v>
      </c>
      <c r="AY25" s="78" t="s">
        <v>66</v>
      </c>
      <c r="AZ25" s="78" t="str">
        <f>REPLACE(INDEX(GroupVertices[Group],MATCH(Vertices[[#This Row],[Vertex]],GroupVertices[Vertex],0)),1,1,"")</f>
        <v>2</v>
      </c>
      <c r="BA25" s="48" t="s">
        <v>416</v>
      </c>
      <c r="BB25" s="48" t="s">
        <v>416</v>
      </c>
      <c r="BC25" s="48" t="s">
        <v>467</v>
      </c>
      <c r="BD25" s="48" t="s">
        <v>467</v>
      </c>
      <c r="BE25" s="48" t="s">
        <v>497</v>
      </c>
      <c r="BF25" s="48" t="s">
        <v>497</v>
      </c>
      <c r="BG25" s="116" t="s">
        <v>2051</v>
      </c>
      <c r="BH25" s="116" t="s">
        <v>2051</v>
      </c>
      <c r="BI25" s="116" t="s">
        <v>2109</v>
      </c>
      <c r="BJ25" s="116" t="s">
        <v>2109</v>
      </c>
      <c r="BK25" s="116">
        <v>1</v>
      </c>
      <c r="BL25" s="120">
        <v>4.761904761904762</v>
      </c>
      <c r="BM25" s="116">
        <v>0</v>
      </c>
      <c r="BN25" s="120">
        <v>0</v>
      </c>
      <c r="BO25" s="116">
        <v>0</v>
      </c>
      <c r="BP25" s="120">
        <v>0</v>
      </c>
      <c r="BQ25" s="116">
        <v>20</v>
      </c>
      <c r="BR25" s="120">
        <v>95.23809523809524</v>
      </c>
      <c r="BS25" s="116">
        <v>21</v>
      </c>
      <c r="BT25" s="2"/>
      <c r="BU25" s="3"/>
      <c r="BV25" s="3"/>
      <c r="BW25" s="3"/>
      <c r="BX25" s="3"/>
    </row>
    <row r="26" spans="1:76" ht="15">
      <c r="A26" s="64" t="s">
        <v>226</v>
      </c>
      <c r="B26" s="65"/>
      <c r="C26" s="65" t="s">
        <v>64</v>
      </c>
      <c r="D26" s="66">
        <v>165.7770055709209</v>
      </c>
      <c r="E26" s="68"/>
      <c r="F26" s="100" t="s">
        <v>557</v>
      </c>
      <c r="G26" s="65"/>
      <c r="H26" s="69" t="s">
        <v>226</v>
      </c>
      <c r="I26" s="70"/>
      <c r="J26" s="70"/>
      <c r="K26" s="69" t="s">
        <v>1497</v>
      </c>
      <c r="L26" s="73">
        <v>1</v>
      </c>
      <c r="M26" s="74">
        <v>7208.50537109375</v>
      </c>
      <c r="N26" s="74">
        <v>3279.083740234375</v>
      </c>
      <c r="O26" s="75"/>
      <c r="P26" s="76"/>
      <c r="Q26" s="76"/>
      <c r="R26" s="86"/>
      <c r="S26" s="48">
        <v>0</v>
      </c>
      <c r="T26" s="48">
        <v>1</v>
      </c>
      <c r="U26" s="49">
        <v>0</v>
      </c>
      <c r="V26" s="49">
        <v>0.333333</v>
      </c>
      <c r="W26" s="49">
        <v>0</v>
      </c>
      <c r="X26" s="49">
        <v>0.638295</v>
      </c>
      <c r="Y26" s="49">
        <v>0</v>
      </c>
      <c r="Z26" s="49">
        <v>0</v>
      </c>
      <c r="AA26" s="71">
        <v>26</v>
      </c>
      <c r="AB26" s="71"/>
      <c r="AC26" s="72"/>
      <c r="AD26" s="78" t="s">
        <v>946</v>
      </c>
      <c r="AE26" s="78">
        <v>214</v>
      </c>
      <c r="AF26" s="78">
        <v>572</v>
      </c>
      <c r="AG26" s="78">
        <v>9949</v>
      </c>
      <c r="AH26" s="78">
        <v>1</v>
      </c>
      <c r="AI26" s="78"/>
      <c r="AJ26" s="78" t="s">
        <v>1055</v>
      </c>
      <c r="AK26" s="78" t="s">
        <v>1138</v>
      </c>
      <c r="AL26" s="78"/>
      <c r="AM26" s="78"/>
      <c r="AN26" s="80">
        <v>42846.52106481481</v>
      </c>
      <c r="AO26" s="78"/>
      <c r="AP26" s="78" t="b">
        <v>1</v>
      </c>
      <c r="AQ26" s="78" t="b">
        <v>0</v>
      </c>
      <c r="AR26" s="78" t="b">
        <v>0</v>
      </c>
      <c r="AS26" s="78"/>
      <c r="AT26" s="78">
        <v>19</v>
      </c>
      <c r="AU26" s="78"/>
      <c r="AV26" s="78" t="b">
        <v>0</v>
      </c>
      <c r="AW26" s="78" t="s">
        <v>1364</v>
      </c>
      <c r="AX26" s="82" t="s">
        <v>1388</v>
      </c>
      <c r="AY26" s="78" t="s">
        <v>66</v>
      </c>
      <c r="AZ26" s="78" t="str">
        <f>REPLACE(INDEX(GroupVertices[Group],MATCH(Vertices[[#This Row],[Vertex]],GroupVertices[Vertex],0)),1,1,"")</f>
        <v>13</v>
      </c>
      <c r="BA26" s="48"/>
      <c r="BB26" s="48"/>
      <c r="BC26" s="48"/>
      <c r="BD26" s="48"/>
      <c r="BE26" s="48" t="s">
        <v>499</v>
      </c>
      <c r="BF26" s="48" t="s">
        <v>499</v>
      </c>
      <c r="BG26" s="116" t="s">
        <v>2052</v>
      </c>
      <c r="BH26" s="116" t="s">
        <v>2052</v>
      </c>
      <c r="BI26" s="116" t="s">
        <v>2110</v>
      </c>
      <c r="BJ26" s="116" t="s">
        <v>2110</v>
      </c>
      <c r="BK26" s="116">
        <v>1</v>
      </c>
      <c r="BL26" s="120">
        <v>4.545454545454546</v>
      </c>
      <c r="BM26" s="116">
        <v>0</v>
      </c>
      <c r="BN26" s="120">
        <v>0</v>
      </c>
      <c r="BO26" s="116">
        <v>0</v>
      </c>
      <c r="BP26" s="120">
        <v>0</v>
      </c>
      <c r="BQ26" s="116">
        <v>21</v>
      </c>
      <c r="BR26" s="120">
        <v>95.45454545454545</v>
      </c>
      <c r="BS26" s="116">
        <v>22</v>
      </c>
      <c r="BT26" s="2"/>
      <c r="BU26" s="3"/>
      <c r="BV26" s="3"/>
      <c r="BW26" s="3"/>
      <c r="BX26" s="3"/>
    </row>
    <row r="27" spans="1:76" ht="15">
      <c r="A27" s="64" t="s">
        <v>306</v>
      </c>
      <c r="B27" s="65"/>
      <c r="C27" s="65" t="s">
        <v>64</v>
      </c>
      <c r="D27" s="66">
        <v>216.42321663554202</v>
      </c>
      <c r="E27" s="68"/>
      <c r="F27" s="100" t="s">
        <v>1345</v>
      </c>
      <c r="G27" s="65"/>
      <c r="H27" s="69" t="s">
        <v>306</v>
      </c>
      <c r="I27" s="70"/>
      <c r="J27" s="70"/>
      <c r="K27" s="69" t="s">
        <v>1498</v>
      </c>
      <c r="L27" s="73">
        <v>1</v>
      </c>
      <c r="M27" s="74">
        <v>3255.03515625</v>
      </c>
      <c r="N27" s="74">
        <v>1858.03662109375</v>
      </c>
      <c r="O27" s="75"/>
      <c r="P27" s="76"/>
      <c r="Q27" s="76"/>
      <c r="R27" s="86"/>
      <c r="S27" s="48">
        <v>1</v>
      </c>
      <c r="T27" s="48">
        <v>0</v>
      </c>
      <c r="U27" s="49">
        <v>0</v>
      </c>
      <c r="V27" s="49">
        <v>0.066667</v>
      </c>
      <c r="W27" s="49">
        <v>0.030558</v>
      </c>
      <c r="X27" s="49">
        <v>0.347706</v>
      </c>
      <c r="Y27" s="49">
        <v>0</v>
      </c>
      <c r="Z27" s="49">
        <v>0</v>
      </c>
      <c r="AA27" s="71">
        <v>27</v>
      </c>
      <c r="AB27" s="71"/>
      <c r="AC27" s="72"/>
      <c r="AD27" s="78" t="s">
        <v>947</v>
      </c>
      <c r="AE27" s="78">
        <v>1876</v>
      </c>
      <c r="AF27" s="78">
        <v>8242</v>
      </c>
      <c r="AG27" s="78">
        <v>18351</v>
      </c>
      <c r="AH27" s="78">
        <v>488</v>
      </c>
      <c r="AI27" s="78"/>
      <c r="AJ27" s="78" t="s">
        <v>1056</v>
      </c>
      <c r="AK27" s="78" t="s">
        <v>1139</v>
      </c>
      <c r="AL27" s="82" t="s">
        <v>1206</v>
      </c>
      <c r="AM27" s="78"/>
      <c r="AN27" s="80">
        <v>39876.88429398148</v>
      </c>
      <c r="AO27" s="82" t="s">
        <v>1267</v>
      </c>
      <c r="AP27" s="78" t="b">
        <v>0</v>
      </c>
      <c r="AQ27" s="78" t="b">
        <v>0</v>
      </c>
      <c r="AR27" s="78" t="b">
        <v>0</v>
      </c>
      <c r="AS27" s="78" t="s">
        <v>871</v>
      </c>
      <c r="AT27" s="78">
        <v>150</v>
      </c>
      <c r="AU27" s="82" t="s">
        <v>1325</v>
      </c>
      <c r="AV27" s="78" t="b">
        <v>1</v>
      </c>
      <c r="AW27" s="78" t="s">
        <v>1364</v>
      </c>
      <c r="AX27" s="82" t="s">
        <v>1389</v>
      </c>
      <c r="AY27" s="78" t="s">
        <v>65</v>
      </c>
      <c r="AZ27" s="78" t="str">
        <f>REPLACE(INDEX(GroupVertices[Group],MATCH(Vertices[[#This Row],[Vertex]],GroupVertices[Vertex],0)),1,1,"")</f>
        <v>4</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229</v>
      </c>
      <c r="B28" s="65"/>
      <c r="C28" s="65" t="s">
        <v>64</v>
      </c>
      <c r="D28" s="66">
        <v>169.8379468753201</v>
      </c>
      <c r="E28" s="68"/>
      <c r="F28" s="100" t="s">
        <v>560</v>
      </c>
      <c r="G28" s="65"/>
      <c r="H28" s="69" t="s">
        <v>229</v>
      </c>
      <c r="I28" s="70"/>
      <c r="J28" s="70"/>
      <c r="K28" s="69" t="s">
        <v>1499</v>
      </c>
      <c r="L28" s="73">
        <v>1</v>
      </c>
      <c r="M28" s="74">
        <v>8072.6171875</v>
      </c>
      <c r="N28" s="74">
        <v>2635.030517578125</v>
      </c>
      <c r="O28" s="75"/>
      <c r="P28" s="76"/>
      <c r="Q28" s="76"/>
      <c r="R28" s="86"/>
      <c r="S28" s="48">
        <v>0</v>
      </c>
      <c r="T28" s="48">
        <v>1</v>
      </c>
      <c r="U28" s="49">
        <v>0</v>
      </c>
      <c r="V28" s="49">
        <v>1</v>
      </c>
      <c r="W28" s="49">
        <v>0</v>
      </c>
      <c r="X28" s="49">
        <v>0.999995</v>
      </c>
      <c r="Y28" s="49">
        <v>0</v>
      </c>
      <c r="Z28" s="49">
        <v>0</v>
      </c>
      <c r="AA28" s="71">
        <v>28</v>
      </c>
      <c r="AB28" s="71"/>
      <c r="AC28" s="72"/>
      <c r="AD28" s="78" t="s">
        <v>948</v>
      </c>
      <c r="AE28" s="78">
        <v>2976</v>
      </c>
      <c r="AF28" s="78">
        <v>1187</v>
      </c>
      <c r="AG28" s="78">
        <v>7604</v>
      </c>
      <c r="AH28" s="78">
        <v>1455</v>
      </c>
      <c r="AI28" s="78"/>
      <c r="AJ28" s="78" t="s">
        <v>1057</v>
      </c>
      <c r="AK28" s="78" t="s">
        <v>1140</v>
      </c>
      <c r="AL28" s="82" t="s">
        <v>1207</v>
      </c>
      <c r="AM28" s="78"/>
      <c r="AN28" s="80">
        <v>41373.75795138889</v>
      </c>
      <c r="AO28" s="82" t="s">
        <v>1268</v>
      </c>
      <c r="AP28" s="78" t="b">
        <v>0</v>
      </c>
      <c r="AQ28" s="78" t="b">
        <v>0</v>
      </c>
      <c r="AR28" s="78" t="b">
        <v>0</v>
      </c>
      <c r="AS28" s="78"/>
      <c r="AT28" s="78">
        <v>71</v>
      </c>
      <c r="AU28" s="82" t="s">
        <v>1325</v>
      </c>
      <c r="AV28" s="78" t="b">
        <v>0</v>
      </c>
      <c r="AW28" s="78" t="s">
        <v>1364</v>
      </c>
      <c r="AX28" s="82" t="s">
        <v>1390</v>
      </c>
      <c r="AY28" s="78" t="s">
        <v>66</v>
      </c>
      <c r="AZ28" s="78" t="str">
        <f>REPLACE(INDEX(GroupVertices[Group],MATCH(Vertices[[#This Row],[Vertex]],GroupVertices[Vertex],0)),1,1,"")</f>
        <v>18</v>
      </c>
      <c r="BA28" s="48" t="s">
        <v>421</v>
      </c>
      <c r="BB28" s="48" t="s">
        <v>421</v>
      </c>
      <c r="BC28" s="48" t="s">
        <v>472</v>
      </c>
      <c r="BD28" s="48" t="s">
        <v>472</v>
      </c>
      <c r="BE28" s="48" t="s">
        <v>501</v>
      </c>
      <c r="BF28" s="48" t="s">
        <v>501</v>
      </c>
      <c r="BG28" s="116" t="s">
        <v>2053</v>
      </c>
      <c r="BH28" s="116" t="s">
        <v>2053</v>
      </c>
      <c r="BI28" s="116" t="s">
        <v>2111</v>
      </c>
      <c r="BJ28" s="116" t="s">
        <v>2111</v>
      </c>
      <c r="BK28" s="116">
        <v>1</v>
      </c>
      <c r="BL28" s="120">
        <v>7.142857142857143</v>
      </c>
      <c r="BM28" s="116">
        <v>0</v>
      </c>
      <c r="BN28" s="120">
        <v>0</v>
      </c>
      <c r="BO28" s="116">
        <v>0</v>
      </c>
      <c r="BP28" s="120">
        <v>0</v>
      </c>
      <c r="BQ28" s="116">
        <v>13</v>
      </c>
      <c r="BR28" s="120">
        <v>92.85714285714286</v>
      </c>
      <c r="BS28" s="116">
        <v>14</v>
      </c>
      <c r="BT28" s="2"/>
      <c r="BU28" s="3"/>
      <c r="BV28" s="3"/>
      <c r="BW28" s="3"/>
      <c r="BX28" s="3"/>
    </row>
    <row r="29" spans="1:76" ht="15">
      <c r="A29" s="64" t="s">
        <v>307</v>
      </c>
      <c r="B29" s="65"/>
      <c r="C29" s="65" t="s">
        <v>64</v>
      </c>
      <c r="D29" s="66">
        <v>1000</v>
      </c>
      <c r="E29" s="68"/>
      <c r="F29" s="100" t="s">
        <v>1346</v>
      </c>
      <c r="G29" s="65"/>
      <c r="H29" s="69" t="s">
        <v>307</v>
      </c>
      <c r="I29" s="70"/>
      <c r="J29" s="70"/>
      <c r="K29" s="69" t="s">
        <v>1500</v>
      </c>
      <c r="L29" s="73">
        <v>1</v>
      </c>
      <c r="M29" s="74">
        <v>8072.6171875</v>
      </c>
      <c r="N29" s="74">
        <v>3411.423583984375</v>
      </c>
      <c r="O29" s="75"/>
      <c r="P29" s="76"/>
      <c r="Q29" s="76"/>
      <c r="R29" s="86"/>
      <c r="S29" s="48">
        <v>1</v>
      </c>
      <c r="T29" s="48">
        <v>0</v>
      </c>
      <c r="U29" s="49">
        <v>0</v>
      </c>
      <c r="V29" s="49">
        <v>1</v>
      </c>
      <c r="W29" s="49">
        <v>0</v>
      </c>
      <c r="X29" s="49">
        <v>0.999995</v>
      </c>
      <c r="Y29" s="49">
        <v>0</v>
      </c>
      <c r="Z29" s="49">
        <v>0</v>
      </c>
      <c r="AA29" s="71">
        <v>29</v>
      </c>
      <c r="AB29" s="71"/>
      <c r="AC29" s="72"/>
      <c r="AD29" s="78" t="s">
        <v>949</v>
      </c>
      <c r="AE29" s="78">
        <v>1960</v>
      </c>
      <c r="AF29" s="78">
        <v>346391</v>
      </c>
      <c r="AG29" s="78">
        <v>40316</v>
      </c>
      <c r="AH29" s="78">
        <v>2356</v>
      </c>
      <c r="AI29" s="78"/>
      <c r="AJ29" s="78" t="s">
        <v>1058</v>
      </c>
      <c r="AK29" s="78" t="s">
        <v>1141</v>
      </c>
      <c r="AL29" s="82" t="s">
        <v>1208</v>
      </c>
      <c r="AM29" s="78"/>
      <c r="AN29" s="80">
        <v>39909.64144675926</v>
      </c>
      <c r="AO29" s="82" t="s">
        <v>1269</v>
      </c>
      <c r="AP29" s="78" t="b">
        <v>0</v>
      </c>
      <c r="AQ29" s="78" t="b">
        <v>0</v>
      </c>
      <c r="AR29" s="78" t="b">
        <v>0</v>
      </c>
      <c r="AS29" s="78"/>
      <c r="AT29" s="78">
        <v>5253</v>
      </c>
      <c r="AU29" s="82" t="s">
        <v>1325</v>
      </c>
      <c r="AV29" s="78" t="b">
        <v>1</v>
      </c>
      <c r="AW29" s="78" t="s">
        <v>1364</v>
      </c>
      <c r="AX29" s="82" t="s">
        <v>1391</v>
      </c>
      <c r="AY29" s="78" t="s">
        <v>65</v>
      </c>
      <c r="AZ29" s="78" t="str">
        <f>REPLACE(INDEX(GroupVertices[Group],MATCH(Vertices[[#This Row],[Vertex]],GroupVertices[Vertex],0)),1,1,"")</f>
        <v>18</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230</v>
      </c>
      <c r="B30" s="65"/>
      <c r="C30" s="65" t="s">
        <v>64</v>
      </c>
      <c r="D30" s="66">
        <v>162.47542727466137</v>
      </c>
      <c r="E30" s="68"/>
      <c r="F30" s="100" t="s">
        <v>561</v>
      </c>
      <c r="G30" s="65"/>
      <c r="H30" s="69" t="s">
        <v>230</v>
      </c>
      <c r="I30" s="70"/>
      <c r="J30" s="70"/>
      <c r="K30" s="69" t="s">
        <v>1501</v>
      </c>
      <c r="L30" s="73">
        <v>1</v>
      </c>
      <c r="M30" s="74">
        <v>2701.971435546875</v>
      </c>
      <c r="N30" s="74">
        <v>1711.593505859375</v>
      </c>
      <c r="O30" s="75"/>
      <c r="P30" s="76"/>
      <c r="Q30" s="76"/>
      <c r="R30" s="86"/>
      <c r="S30" s="48">
        <v>1</v>
      </c>
      <c r="T30" s="48">
        <v>1</v>
      </c>
      <c r="U30" s="49">
        <v>0</v>
      </c>
      <c r="V30" s="49">
        <v>0</v>
      </c>
      <c r="W30" s="49">
        <v>0</v>
      </c>
      <c r="X30" s="49">
        <v>0.999995</v>
      </c>
      <c r="Y30" s="49">
        <v>0</v>
      </c>
      <c r="Z30" s="49" t="s">
        <v>1656</v>
      </c>
      <c r="AA30" s="71">
        <v>30</v>
      </c>
      <c r="AB30" s="71"/>
      <c r="AC30" s="72"/>
      <c r="AD30" s="78" t="s">
        <v>950</v>
      </c>
      <c r="AE30" s="78">
        <v>73</v>
      </c>
      <c r="AF30" s="78">
        <v>72</v>
      </c>
      <c r="AG30" s="78">
        <v>1268</v>
      </c>
      <c r="AH30" s="78">
        <v>47</v>
      </c>
      <c r="AI30" s="78"/>
      <c r="AJ30" s="78" t="s">
        <v>1059</v>
      </c>
      <c r="AK30" s="78" t="s">
        <v>1137</v>
      </c>
      <c r="AL30" s="82" t="s">
        <v>1209</v>
      </c>
      <c r="AM30" s="78"/>
      <c r="AN30" s="80">
        <v>42803.869363425925</v>
      </c>
      <c r="AO30" s="82" t="s">
        <v>1270</v>
      </c>
      <c r="AP30" s="78" t="b">
        <v>0</v>
      </c>
      <c r="AQ30" s="78" t="b">
        <v>0</v>
      </c>
      <c r="AR30" s="78" t="b">
        <v>0</v>
      </c>
      <c r="AS30" s="78"/>
      <c r="AT30" s="78">
        <v>0</v>
      </c>
      <c r="AU30" s="82" t="s">
        <v>1325</v>
      </c>
      <c r="AV30" s="78" t="b">
        <v>0</v>
      </c>
      <c r="AW30" s="78" t="s">
        <v>1364</v>
      </c>
      <c r="AX30" s="82" t="s">
        <v>1392</v>
      </c>
      <c r="AY30" s="78" t="s">
        <v>66</v>
      </c>
      <c r="AZ30" s="78" t="str">
        <f>REPLACE(INDEX(GroupVertices[Group],MATCH(Vertices[[#This Row],[Vertex]],GroupVertices[Vertex],0)),1,1,"")</f>
        <v>2</v>
      </c>
      <c r="BA30" s="48" t="s">
        <v>2015</v>
      </c>
      <c r="BB30" s="48" t="s">
        <v>2015</v>
      </c>
      <c r="BC30" s="48" t="s">
        <v>473</v>
      </c>
      <c r="BD30" s="48" t="s">
        <v>473</v>
      </c>
      <c r="BE30" s="48" t="s">
        <v>2029</v>
      </c>
      <c r="BF30" s="48" t="s">
        <v>2029</v>
      </c>
      <c r="BG30" s="116" t="s">
        <v>2054</v>
      </c>
      <c r="BH30" s="116" t="s">
        <v>2054</v>
      </c>
      <c r="BI30" s="116" t="s">
        <v>2112</v>
      </c>
      <c r="BJ30" s="116" t="s">
        <v>2112</v>
      </c>
      <c r="BK30" s="116">
        <v>3</v>
      </c>
      <c r="BL30" s="120">
        <v>11.11111111111111</v>
      </c>
      <c r="BM30" s="116">
        <v>0</v>
      </c>
      <c r="BN30" s="120">
        <v>0</v>
      </c>
      <c r="BO30" s="116">
        <v>0</v>
      </c>
      <c r="BP30" s="120">
        <v>0</v>
      </c>
      <c r="BQ30" s="116">
        <v>24</v>
      </c>
      <c r="BR30" s="120">
        <v>88.88888888888889</v>
      </c>
      <c r="BS30" s="116">
        <v>27</v>
      </c>
      <c r="BT30" s="2"/>
      <c r="BU30" s="3"/>
      <c r="BV30" s="3"/>
      <c r="BW30" s="3"/>
      <c r="BX30" s="3"/>
    </row>
    <row r="31" spans="1:76" ht="15">
      <c r="A31" s="64" t="s">
        <v>231</v>
      </c>
      <c r="B31" s="65"/>
      <c r="C31" s="65" t="s">
        <v>64</v>
      </c>
      <c r="D31" s="66">
        <v>175.76758149540223</v>
      </c>
      <c r="E31" s="68"/>
      <c r="F31" s="100" t="s">
        <v>562</v>
      </c>
      <c r="G31" s="65"/>
      <c r="H31" s="69" t="s">
        <v>231</v>
      </c>
      <c r="I31" s="70"/>
      <c r="J31" s="70"/>
      <c r="K31" s="69" t="s">
        <v>1502</v>
      </c>
      <c r="L31" s="73">
        <v>1</v>
      </c>
      <c r="M31" s="74">
        <v>8876.4375</v>
      </c>
      <c r="N31" s="74">
        <v>9646.09375</v>
      </c>
      <c r="O31" s="75"/>
      <c r="P31" s="76"/>
      <c r="Q31" s="76"/>
      <c r="R31" s="86"/>
      <c r="S31" s="48">
        <v>0</v>
      </c>
      <c r="T31" s="48">
        <v>1</v>
      </c>
      <c r="U31" s="49">
        <v>0</v>
      </c>
      <c r="V31" s="49">
        <v>0.1</v>
      </c>
      <c r="W31" s="49">
        <v>0</v>
      </c>
      <c r="X31" s="49">
        <v>0.518653</v>
      </c>
      <c r="Y31" s="49">
        <v>0</v>
      </c>
      <c r="Z31" s="49">
        <v>0</v>
      </c>
      <c r="AA31" s="71">
        <v>31</v>
      </c>
      <c r="AB31" s="71"/>
      <c r="AC31" s="72"/>
      <c r="AD31" s="78" t="s">
        <v>951</v>
      </c>
      <c r="AE31" s="78">
        <v>2944</v>
      </c>
      <c r="AF31" s="78">
        <v>2085</v>
      </c>
      <c r="AG31" s="78">
        <v>254141</v>
      </c>
      <c r="AH31" s="78">
        <v>157525</v>
      </c>
      <c r="AI31" s="78"/>
      <c r="AJ31" s="78" t="s">
        <v>1060</v>
      </c>
      <c r="AK31" s="78" t="s">
        <v>1142</v>
      </c>
      <c r="AL31" s="78"/>
      <c r="AM31" s="78"/>
      <c r="AN31" s="80">
        <v>41450.30613425926</v>
      </c>
      <c r="AO31" s="78"/>
      <c r="AP31" s="78" t="b">
        <v>0</v>
      </c>
      <c r="AQ31" s="78" t="b">
        <v>0</v>
      </c>
      <c r="AR31" s="78" t="b">
        <v>0</v>
      </c>
      <c r="AS31" s="78"/>
      <c r="AT31" s="78">
        <v>327</v>
      </c>
      <c r="AU31" s="82" t="s">
        <v>1330</v>
      </c>
      <c r="AV31" s="78" t="b">
        <v>0</v>
      </c>
      <c r="AW31" s="78" t="s">
        <v>1364</v>
      </c>
      <c r="AX31" s="82" t="s">
        <v>1393</v>
      </c>
      <c r="AY31" s="78" t="s">
        <v>66</v>
      </c>
      <c r="AZ31" s="78" t="str">
        <f>REPLACE(INDEX(GroupVertices[Group],MATCH(Vertices[[#This Row],[Vertex]],GroupVertices[Vertex],0)),1,1,"")</f>
        <v>6</v>
      </c>
      <c r="BA31" s="48" t="s">
        <v>424</v>
      </c>
      <c r="BB31" s="48" t="s">
        <v>424</v>
      </c>
      <c r="BC31" s="48" t="s">
        <v>474</v>
      </c>
      <c r="BD31" s="48" t="s">
        <v>474</v>
      </c>
      <c r="BE31" s="48" t="s">
        <v>491</v>
      </c>
      <c r="BF31" s="48" t="s">
        <v>491</v>
      </c>
      <c r="BG31" s="116" t="s">
        <v>2055</v>
      </c>
      <c r="BH31" s="116" t="s">
        <v>2055</v>
      </c>
      <c r="BI31" s="116" t="s">
        <v>2113</v>
      </c>
      <c r="BJ31" s="116" t="s">
        <v>2113</v>
      </c>
      <c r="BK31" s="116">
        <v>0</v>
      </c>
      <c r="BL31" s="120">
        <v>0</v>
      </c>
      <c r="BM31" s="116">
        <v>0</v>
      </c>
      <c r="BN31" s="120">
        <v>0</v>
      </c>
      <c r="BO31" s="116">
        <v>0</v>
      </c>
      <c r="BP31" s="120">
        <v>0</v>
      </c>
      <c r="BQ31" s="116">
        <v>16</v>
      </c>
      <c r="BR31" s="120">
        <v>100</v>
      </c>
      <c r="BS31" s="116">
        <v>16</v>
      </c>
      <c r="BT31" s="2"/>
      <c r="BU31" s="3"/>
      <c r="BV31" s="3"/>
      <c r="BW31" s="3"/>
      <c r="BX31" s="3"/>
    </row>
    <row r="32" spans="1:76" ht="15">
      <c r="A32" s="64" t="s">
        <v>254</v>
      </c>
      <c r="B32" s="65"/>
      <c r="C32" s="65" t="s">
        <v>64</v>
      </c>
      <c r="D32" s="66">
        <v>524.0576791244121</v>
      </c>
      <c r="E32" s="68"/>
      <c r="F32" s="100" t="s">
        <v>581</v>
      </c>
      <c r="G32" s="65"/>
      <c r="H32" s="69" t="s">
        <v>254</v>
      </c>
      <c r="I32" s="70"/>
      <c r="J32" s="70"/>
      <c r="K32" s="69" t="s">
        <v>1503</v>
      </c>
      <c r="L32" s="73">
        <v>410.27485380116957</v>
      </c>
      <c r="M32" s="74">
        <v>9049.3662109375</v>
      </c>
      <c r="N32" s="74">
        <v>8281.1025390625</v>
      </c>
      <c r="O32" s="75"/>
      <c r="P32" s="76"/>
      <c r="Q32" s="76"/>
      <c r="R32" s="86"/>
      <c r="S32" s="48">
        <v>5</v>
      </c>
      <c r="T32" s="48">
        <v>1</v>
      </c>
      <c r="U32" s="49">
        <v>14</v>
      </c>
      <c r="V32" s="49">
        <v>0.166667</v>
      </c>
      <c r="W32" s="49">
        <v>0</v>
      </c>
      <c r="X32" s="49">
        <v>2.168548</v>
      </c>
      <c r="Y32" s="49">
        <v>0.08333333333333333</v>
      </c>
      <c r="Z32" s="49">
        <v>0</v>
      </c>
      <c r="AA32" s="71">
        <v>32</v>
      </c>
      <c r="AB32" s="71"/>
      <c r="AC32" s="72"/>
      <c r="AD32" s="78" t="s">
        <v>952</v>
      </c>
      <c r="AE32" s="78">
        <v>33251</v>
      </c>
      <c r="AF32" s="78">
        <v>54831</v>
      </c>
      <c r="AG32" s="78">
        <v>15057</v>
      </c>
      <c r="AH32" s="78">
        <v>6005</v>
      </c>
      <c r="AI32" s="78"/>
      <c r="AJ32" s="78" t="s">
        <v>1061</v>
      </c>
      <c r="AK32" s="78" t="s">
        <v>1143</v>
      </c>
      <c r="AL32" s="82" t="s">
        <v>1210</v>
      </c>
      <c r="AM32" s="78"/>
      <c r="AN32" s="80">
        <v>40001.857627314814</v>
      </c>
      <c r="AO32" s="82" t="s">
        <v>1271</v>
      </c>
      <c r="AP32" s="78" t="b">
        <v>0</v>
      </c>
      <c r="AQ32" s="78" t="b">
        <v>0</v>
      </c>
      <c r="AR32" s="78" t="b">
        <v>1</v>
      </c>
      <c r="AS32" s="78"/>
      <c r="AT32" s="78">
        <v>1447</v>
      </c>
      <c r="AU32" s="82" t="s">
        <v>1329</v>
      </c>
      <c r="AV32" s="78" t="b">
        <v>1</v>
      </c>
      <c r="AW32" s="78" t="s">
        <v>1364</v>
      </c>
      <c r="AX32" s="82" t="s">
        <v>1394</v>
      </c>
      <c r="AY32" s="78" t="s">
        <v>66</v>
      </c>
      <c r="AZ32" s="78" t="str">
        <f>REPLACE(INDEX(GroupVertices[Group],MATCH(Vertices[[#This Row],[Vertex]],GroupVertices[Vertex],0)),1,1,"")</f>
        <v>6</v>
      </c>
      <c r="BA32" s="48" t="s">
        <v>424</v>
      </c>
      <c r="BB32" s="48" t="s">
        <v>424</v>
      </c>
      <c r="BC32" s="48" t="s">
        <v>474</v>
      </c>
      <c r="BD32" s="48" t="s">
        <v>474</v>
      </c>
      <c r="BE32" s="48" t="s">
        <v>491</v>
      </c>
      <c r="BF32" s="48" t="s">
        <v>491</v>
      </c>
      <c r="BG32" s="116" t="s">
        <v>2056</v>
      </c>
      <c r="BH32" s="116" t="s">
        <v>2056</v>
      </c>
      <c r="BI32" s="116" t="s">
        <v>2114</v>
      </c>
      <c r="BJ32" s="116" t="s">
        <v>2114</v>
      </c>
      <c r="BK32" s="116">
        <v>0</v>
      </c>
      <c r="BL32" s="120">
        <v>0</v>
      </c>
      <c r="BM32" s="116">
        <v>0</v>
      </c>
      <c r="BN32" s="120">
        <v>0</v>
      </c>
      <c r="BO32" s="116">
        <v>0</v>
      </c>
      <c r="BP32" s="120">
        <v>0</v>
      </c>
      <c r="BQ32" s="116">
        <v>14</v>
      </c>
      <c r="BR32" s="120">
        <v>100</v>
      </c>
      <c r="BS32" s="116">
        <v>14</v>
      </c>
      <c r="BT32" s="2"/>
      <c r="BU32" s="3"/>
      <c r="BV32" s="3"/>
      <c r="BW32" s="3"/>
      <c r="BX32" s="3"/>
    </row>
    <row r="33" spans="1:76" ht="15">
      <c r="A33" s="64" t="s">
        <v>232</v>
      </c>
      <c r="B33" s="65"/>
      <c r="C33" s="65" t="s">
        <v>64</v>
      </c>
      <c r="D33" s="66">
        <v>162.15187260162793</v>
      </c>
      <c r="E33" s="68"/>
      <c r="F33" s="100" t="s">
        <v>563</v>
      </c>
      <c r="G33" s="65"/>
      <c r="H33" s="69" t="s">
        <v>232</v>
      </c>
      <c r="I33" s="70"/>
      <c r="J33" s="70"/>
      <c r="K33" s="69" t="s">
        <v>1504</v>
      </c>
      <c r="L33" s="73">
        <v>1</v>
      </c>
      <c r="M33" s="74">
        <v>8543.6552734375</v>
      </c>
      <c r="N33" s="74">
        <v>7656.98046875</v>
      </c>
      <c r="O33" s="75"/>
      <c r="P33" s="76"/>
      <c r="Q33" s="76"/>
      <c r="R33" s="86"/>
      <c r="S33" s="48">
        <v>0</v>
      </c>
      <c r="T33" s="48">
        <v>1</v>
      </c>
      <c r="U33" s="49">
        <v>0</v>
      </c>
      <c r="V33" s="49">
        <v>0.1</v>
      </c>
      <c r="W33" s="49">
        <v>0</v>
      </c>
      <c r="X33" s="49">
        <v>0.518653</v>
      </c>
      <c r="Y33" s="49">
        <v>0</v>
      </c>
      <c r="Z33" s="49">
        <v>0</v>
      </c>
      <c r="AA33" s="71">
        <v>33</v>
      </c>
      <c r="AB33" s="71"/>
      <c r="AC33" s="72"/>
      <c r="AD33" s="78" t="s">
        <v>953</v>
      </c>
      <c r="AE33" s="78">
        <v>127</v>
      </c>
      <c r="AF33" s="78">
        <v>23</v>
      </c>
      <c r="AG33" s="78">
        <v>3490</v>
      </c>
      <c r="AH33" s="78">
        <v>1599</v>
      </c>
      <c r="AI33" s="78"/>
      <c r="AJ33" s="78" t="s">
        <v>1062</v>
      </c>
      <c r="AK33" s="78" t="s">
        <v>1144</v>
      </c>
      <c r="AL33" s="82" t="s">
        <v>1211</v>
      </c>
      <c r="AM33" s="78"/>
      <c r="AN33" s="80">
        <v>40530.974699074075</v>
      </c>
      <c r="AO33" s="82" t="s">
        <v>1272</v>
      </c>
      <c r="AP33" s="78" t="b">
        <v>0</v>
      </c>
      <c r="AQ33" s="78" t="b">
        <v>0</v>
      </c>
      <c r="AR33" s="78" t="b">
        <v>0</v>
      </c>
      <c r="AS33" s="78"/>
      <c r="AT33" s="78">
        <v>0</v>
      </c>
      <c r="AU33" s="82" t="s">
        <v>1325</v>
      </c>
      <c r="AV33" s="78" t="b">
        <v>0</v>
      </c>
      <c r="AW33" s="78" t="s">
        <v>1364</v>
      </c>
      <c r="AX33" s="82" t="s">
        <v>1395</v>
      </c>
      <c r="AY33" s="78" t="s">
        <v>66</v>
      </c>
      <c r="AZ33" s="78" t="str">
        <f>REPLACE(INDEX(GroupVertices[Group],MATCH(Vertices[[#This Row],[Vertex]],GroupVertices[Vertex],0)),1,1,"")</f>
        <v>6</v>
      </c>
      <c r="BA33" s="48" t="s">
        <v>424</v>
      </c>
      <c r="BB33" s="48" t="s">
        <v>424</v>
      </c>
      <c r="BC33" s="48" t="s">
        <v>474</v>
      </c>
      <c r="BD33" s="48" t="s">
        <v>474</v>
      </c>
      <c r="BE33" s="48" t="s">
        <v>491</v>
      </c>
      <c r="BF33" s="48" t="s">
        <v>491</v>
      </c>
      <c r="BG33" s="116" t="s">
        <v>2055</v>
      </c>
      <c r="BH33" s="116" t="s">
        <v>2055</v>
      </c>
      <c r="BI33" s="116" t="s">
        <v>2113</v>
      </c>
      <c r="BJ33" s="116" t="s">
        <v>2113</v>
      </c>
      <c r="BK33" s="116">
        <v>0</v>
      </c>
      <c r="BL33" s="120">
        <v>0</v>
      </c>
      <c r="BM33" s="116">
        <v>0</v>
      </c>
      <c r="BN33" s="120">
        <v>0</v>
      </c>
      <c r="BO33" s="116">
        <v>0</v>
      </c>
      <c r="BP33" s="120">
        <v>0</v>
      </c>
      <c r="BQ33" s="116">
        <v>16</v>
      </c>
      <c r="BR33" s="120">
        <v>100</v>
      </c>
      <c r="BS33" s="116">
        <v>16</v>
      </c>
      <c r="BT33" s="2"/>
      <c r="BU33" s="3"/>
      <c r="BV33" s="3"/>
      <c r="BW33" s="3"/>
      <c r="BX33" s="3"/>
    </row>
    <row r="34" spans="1:76" ht="15">
      <c r="A34" s="64" t="s">
        <v>233</v>
      </c>
      <c r="B34" s="65"/>
      <c r="C34" s="65" t="s">
        <v>64</v>
      </c>
      <c r="D34" s="66">
        <v>162.54806199717908</v>
      </c>
      <c r="E34" s="68"/>
      <c r="F34" s="100" t="s">
        <v>1347</v>
      </c>
      <c r="G34" s="65"/>
      <c r="H34" s="69" t="s">
        <v>233</v>
      </c>
      <c r="I34" s="70"/>
      <c r="J34" s="70"/>
      <c r="K34" s="69" t="s">
        <v>1505</v>
      </c>
      <c r="L34" s="73">
        <v>1</v>
      </c>
      <c r="M34" s="74">
        <v>1985.6689453125</v>
      </c>
      <c r="N34" s="74">
        <v>3523.177001953125</v>
      </c>
      <c r="O34" s="75"/>
      <c r="P34" s="76"/>
      <c r="Q34" s="76"/>
      <c r="R34" s="86"/>
      <c r="S34" s="48">
        <v>1</v>
      </c>
      <c r="T34" s="48">
        <v>1</v>
      </c>
      <c r="U34" s="49">
        <v>0</v>
      </c>
      <c r="V34" s="49">
        <v>0</v>
      </c>
      <c r="W34" s="49">
        <v>0</v>
      </c>
      <c r="X34" s="49">
        <v>0.999995</v>
      </c>
      <c r="Y34" s="49">
        <v>0</v>
      </c>
      <c r="Z34" s="49" t="s">
        <v>1656</v>
      </c>
      <c r="AA34" s="71">
        <v>34</v>
      </c>
      <c r="AB34" s="71"/>
      <c r="AC34" s="72"/>
      <c r="AD34" s="78" t="s">
        <v>954</v>
      </c>
      <c r="AE34" s="78">
        <v>203</v>
      </c>
      <c r="AF34" s="78">
        <v>83</v>
      </c>
      <c r="AG34" s="78">
        <v>978</v>
      </c>
      <c r="AH34" s="78">
        <v>111</v>
      </c>
      <c r="AI34" s="78"/>
      <c r="AJ34" s="78" t="s">
        <v>1063</v>
      </c>
      <c r="AK34" s="78" t="s">
        <v>1145</v>
      </c>
      <c r="AL34" s="78"/>
      <c r="AM34" s="78"/>
      <c r="AN34" s="80">
        <v>40925.702939814815</v>
      </c>
      <c r="AO34" s="78"/>
      <c r="AP34" s="78" t="b">
        <v>1</v>
      </c>
      <c r="AQ34" s="78" t="b">
        <v>0</v>
      </c>
      <c r="AR34" s="78" t="b">
        <v>0</v>
      </c>
      <c r="AS34" s="78"/>
      <c r="AT34" s="78">
        <v>3</v>
      </c>
      <c r="AU34" s="82" t="s">
        <v>1325</v>
      </c>
      <c r="AV34" s="78" t="b">
        <v>0</v>
      </c>
      <c r="AW34" s="78" t="s">
        <v>1364</v>
      </c>
      <c r="AX34" s="82" t="s">
        <v>1396</v>
      </c>
      <c r="AY34" s="78" t="s">
        <v>66</v>
      </c>
      <c r="AZ34" s="78" t="str">
        <f>REPLACE(INDEX(GroupVertices[Group],MATCH(Vertices[[#This Row],[Vertex]],GroupVertices[Vertex],0)),1,1,"")</f>
        <v>2</v>
      </c>
      <c r="BA34" s="48" t="s">
        <v>425</v>
      </c>
      <c r="BB34" s="48" t="s">
        <v>425</v>
      </c>
      <c r="BC34" s="48" t="s">
        <v>475</v>
      </c>
      <c r="BD34" s="48" t="s">
        <v>475</v>
      </c>
      <c r="BE34" s="48" t="s">
        <v>491</v>
      </c>
      <c r="BF34" s="48" t="s">
        <v>491</v>
      </c>
      <c r="BG34" s="116" t="s">
        <v>2057</v>
      </c>
      <c r="BH34" s="116" t="s">
        <v>2057</v>
      </c>
      <c r="BI34" s="116" t="s">
        <v>2115</v>
      </c>
      <c r="BJ34" s="116" t="s">
        <v>2115</v>
      </c>
      <c r="BK34" s="116">
        <v>1</v>
      </c>
      <c r="BL34" s="120">
        <v>14.285714285714286</v>
      </c>
      <c r="BM34" s="116">
        <v>0</v>
      </c>
      <c r="BN34" s="120">
        <v>0</v>
      </c>
      <c r="BO34" s="116">
        <v>0</v>
      </c>
      <c r="BP34" s="120">
        <v>0</v>
      </c>
      <c r="BQ34" s="116">
        <v>6</v>
      </c>
      <c r="BR34" s="120">
        <v>85.71428571428571</v>
      </c>
      <c r="BS34" s="116">
        <v>7</v>
      </c>
      <c r="BT34" s="2"/>
      <c r="BU34" s="3"/>
      <c r="BV34" s="3"/>
      <c r="BW34" s="3"/>
      <c r="BX34" s="3"/>
    </row>
    <row r="35" spans="1:76" ht="15">
      <c r="A35" s="64" t="s">
        <v>234</v>
      </c>
      <c r="B35" s="65"/>
      <c r="C35" s="65" t="s">
        <v>64</v>
      </c>
      <c r="D35" s="66">
        <v>195.3129250092586</v>
      </c>
      <c r="E35" s="68"/>
      <c r="F35" s="100" t="s">
        <v>564</v>
      </c>
      <c r="G35" s="65"/>
      <c r="H35" s="69" t="s">
        <v>234</v>
      </c>
      <c r="I35" s="70"/>
      <c r="J35" s="70"/>
      <c r="K35" s="69" t="s">
        <v>1506</v>
      </c>
      <c r="L35" s="73">
        <v>1</v>
      </c>
      <c r="M35" s="74">
        <v>7615.96923828125</v>
      </c>
      <c r="N35" s="74">
        <v>9646.09375</v>
      </c>
      <c r="O35" s="75"/>
      <c r="P35" s="76"/>
      <c r="Q35" s="76"/>
      <c r="R35" s="86"/>
      <c r="S35" s="48">
        <v>0</v>
      </c>
      <c r="T35" s="48">
        <v>1</v>
      </c>
      <c r="U35" s="49">
        <v>0</v>
      </c>
      <c r="V35" s="49">
        <v>0.111111</v>
      </c>
      <c r="W35" s="49">
        <v>0</v>
      </c>
      <c r="X35" s="49">
        <v>0.436576</v>
      </c>
      <c r="Y35" s="49">
        <v>0</v>
      </c>
      <c r="Z35" s="49">
        <v>0</v>
      </c>
      <c r="AA35" s="71">
        <v>35</v>
      </c>
      <c r="AB35" s="71"/>
      <c r="AC35" s="72"/>
      <c r="AD35" s="78" t="s">
        <v>955</v>
      </c>
      <c r="AE35" s="78">
        <v>5517</v>
      </c>
      <c r="AF35" s="78">
        <v>5045</v>
      </c>
      <c r="AG35" s="78">
        <v>13411</v>
      </c>
      <c r="AH35" s="78">
        <v>130134</v>
      </c>
      <c r="AI35" s="78"/>
      <c r="AJ35" s="78" t="s">
        <v>1064</v>
      </c>
      <c r="AK35" s="78" t="s">
        <v>1146</v>
      </c>
      <c r="AL35" s="78"/>
      <c r="AM35" s="78"/>
      <c r="AN35" s="80">
        <v>42103.31966435185</v>
      </c>
      <c r="AO35" s="82" t="s">
        <v>1273</v>
      </c>
      <c r="AP35" s="78" t="b">
        <v>1</v>
      </c>
      <c r="AQ35" s="78" t="b">
        <v>0</v>
      </c>
      <c r="AR35" s="78" t="b">
        <v>0</v>
      </c>
      <c r="AS35" s="78"/>
      <c r="AT35" s="78">
        <v>4</v>
      </c>
      <c r="AU35" s="82" t="s">
        <v>1325</v>
      </c>
      <c r="AV35" s="78" t="b">
        <v>0</v>
      </c>
      <c r="AW35" s="78" t="s">
        <v>1364</v>
      </c>
      <c r="AX35" s="82" t="s">
        <v>1397</v>
      </c>
      <c r="AY35" s="78" t="s">
        <v>66</v>
      </c>
      <c r="AZ35" s="78" t="str">
        <f>REPLACE(INDEX(GroupVertices[Group],MATCH(Vertices[[#This Row],[Vertex]],GroupVertices[Vertex],0)),1,1,"")</f>
        <v>7</v>
      </c>
      <c r="BA35" s="48"/>
      <c r="BB35" s="48"/>
      <c r="BC35" s="48"/>
      <c r="BD35" s="48"/>
      <c r="BE35" s="48" t="s">
        <v>504</v>
      </c>
      <c r="BF35" s="48" t="s">
        <v>504</v>
      </c>
      <c r="BG35" s="116" t="s">
        <v>2058</v>
      </c>
      <c r="BH35" s="116" t="s">
        <v>2058</v>
      </c>
      <c r="BI35" s="116" t="s">
        <v>2116</v>
      </c>
      <c r="BJ35" s="116" t="s">
        <v>2116</v>
      </c>
      <c r="BK35" s="116">
        <v>2</v>
      </c>
      <c r="BL35" s="120">
        <v>11.11111111111111</v>
      </c>
      <c r="BM35" s="116">
        <v>0</v>
      </c>
      <c r="BN35" s="120">
        <v>0</v>
      </c>
      <c r="BO35" s="116">
        <v>0</v>
      </c>
      <c r="BP35" s="120">
        <v>0</v>
      </c>
      <c r="BQ35" s="116">
        <v>16</v>
      </c>
      <c r="BR35" s="120">
        <v>88.88888888888889</v>
      </c>
      <c r="BS35" s="116">
        <v>18</v>
      </c>
      <c r="BT35" s="2"/>
      <c r="BU35" s="3"/>
      <c r="BV35" s="3"/>
      <c r="BW35" s="3"/>
      <c r="BX35" s="3"/>
    </row>
    <row r="36" spans="1:76" ht="15">
      <c r="A36" s="64" t="s">
        <v>250</v>
      </c>
      <c r="B36" s="65"/>
      <c r="C36" s="65" t="s">
        <v>64</v>
      </c>
      <c r="D36" s="66">
        <v>297.59582062737866</v>
      </c>
      <c r="E36" s="68"/>
      <c r="F36" s="100" t="s">
        <v>577</v>
      </c>
      <c r="G36" s="65"/>
      <c r="H36" s="69" t="s">
        <v>250</v>
      </c>
      <c r="I36" s="70"/>
      <c r="J36" s="70"/>
      <c r="K36" s="69" t="s">
        <v>1507</v>
      </c>
      <c r="L36" s="73">
        <v>322.5730994152047</v>
      </c>
      <c r="M36" s="74">
        <v>7729.439453125</v>
      </c>
      <c r="N36" s="74">
        <v>8160.5986328125</v>
      </c>
      <c r="O36" s="75"/>
      <c r="P36" s="76"/>
      <c r="Q36" s="76"/>
      <c r="R36" s="86"/>
      <c r="S36" s="48">
        <v>6</v>
      </c>
      <c r="T36" s="48">
        <v>1</v>
      </c>
      <c r="U36" s="49">
        <v>11</v>
      </c>
      <c r="V36" s="49">
        <v>0.2</v>
      </c>
      <c r="W36" s="49">
        <v>0</v>
      </c>
      <c r="X36" s="49">
        <v>2.022888</v>
      </c>
      <c r="Y36" s="49">
        <v>0.15</v>
      </c>
      <c r="Z36" s="49">
        <v>0</v>
      </c>
      <c r="AA36" s="71">
        <v>36</v>
      </c>
      <c r="AB36" s="71"/>
      <c r="AC36" s="72"/>
      <c r="AD36" s="78" t="s">
        <v>956</v>
      </c>
      <c r="AE36" s="78">
        <v>167</v>
      </c>
      <c r="AF36" s="78">
        <v>20535</v>
      </c>
      <c r="AG36" s="78">
        <v>19841</v>
      </c>
      <c r="AH36" s="78">
        <v>1291</v>
      </c>
      <c r="AI36" s="78"/>
      <c r="AJ36" s="78" t="s">
        <v>1065</v>
      </c>
      <c r="AK36" s="78" t="s">
        <v>1147</v>
      </c>
      <c r="AL36" s="82" t="s">
        <v>1212</v>
      </c>
      <c r="AM36" s="78"/>
      <c r="AN36" s="80">
        <v>39686.716319444444</v>
      </c>
      <c r="AO36" s="82" t="s">
        <v>1274</v>
      </c>
      <c r="AP36" s="78" t="b">
        <v>0</v>
      </c>
      <c r="AQ36" s="78" t="b">
        <v>0</v>
      </c>
      <c r="AR36" s="78" t="b">
        <v>0</v>
      </c>
      <c r="AS36" s="78"/>
      <c r="AT36" s="78">
        <v>495</v>
      </c>
      <c r="AU36" s="82" t="s">
        <v>1325</v>
      </c>
      <c r="AV36" s="78" t="b">
        <v>0</v>
      </c>
      <c r="AW36" s="78" t="s">
        <v>1364</v>
      </c>
      <c r="AX36" s="82" t="s">
        <v>1398</v>
      </c>
      <c r="AY36" s="78" t="s">
        <v>66</v>
      </c>
      <c r="AZ36" s="78" t="str">
        <f>REPLACE(INDEX(GroupVertices[Group],MATCH(Vertices[[#This Row],[Vertex]],GroupVertices[Vertex],0)),1,1,"")</f>
        <v>7</v>
      </c>
      <c r="BA36" s="48" t="s">
        <v>435</v>
      </c>
      <c r="BB36" s="48" t="s">
        <v>435</v>
      </c>
      <c r="BC36" s="48" t="s">
        <v>479</v>
      </c>
      <c r="BD36" s="48" t="s">
        <v>479</v>
      </c>
      <c r="BE36" s="48" t="s">
        <v>515</v>
      </c>
      <c r="BF36" s="48" t="s">
        <v>515</v>
      </c>
      <c r="BG36" s="116" t="s">
        <v>2059</v>
      </c>
      <c r="BH36" s="116" t="s">
        <v>2059</v>
      </c>
      <c r="BI36" s="116" t="s">
        <v>2117</v>
      </c>
      <c r="BJ36" s="116" t="s">
        <v>2117</v>
      </c>
      <c r="BK36" s="116">
        <v>2</v>
      </c>
      <c r="BL36" s="120">
        <v>10</v>
      </c>
      <c r="BM36" s="116">
        <v>0</v>
      </c>
      <c r="BN36" s="120">
        <v>0</v>
      </c>
      <c r="BO36" s="116">
        <v>0</v>
      </c>
      <c r="BP36" s="120">
        <v>0</v>
      </c>
      <c r="BQ36" s="116">
        <v>18</v>
      </c>
      <c r="BR36" s="120">
        <v>90</v>
      </c>
      <c r="BS36" s="116">
        <v>20</v>
      </c>
      <c r="BT36" s="2"/>
      <c r="BU36" s="3"/>
      <c r="BV36" s="3"/>
      <c r="BW36" s="3"/>
      <c r="BX36" s="3"/>
    </row>
    <row r="37" spans="1:76" ht="15">
      <c r="A37" s="64" t="s">
        <v>235</v>
      </c>
      <c r="B37" s="65"/>
      <c r="C37" s="65" t="s">
        <v>64</v>
      </c>
      <c r="D37" s="66">
        <v>162.64050618947434</v>
      </c>
      <c r="E37" s="68"/>
      <c r="F37" s="100" t="s">
        <v>565</v>
      </c>
      <c r="G37" s="65"/>
      <c r="H37" s="69" t="s">
        <v>235</v>
      </c>
      <c r="I37" s="70"/>
      <c r="J37" s="70"/>
      <c r="K37" s="69" t="s">
        <v>1508</v>
      </c>
      <c r="L37" s="73">
        <v>1</v>
      </c>
      <c r="M37" s="74">
        <v>1269.3662109375</v>
      </c>
      <c r="N37" s="74">
        <v>3523.177001953125</v>
      </c>
      <c r="O37" s="75"/>
      <c r="P37" s="76"/>
      <c r="Q37" s="76"/>
      <c r="R37" s="86"/>
      <c r="S37" s="48">
        <v>1</v>
      </c>
      <c r="T37" s="48">
        <v>1</v>
      </c>
      <c r="U37" s="49">
        <v>0</v>
      </c>
      <c r="V37" s="49">
        <v>0</v>
      </c>
      <c r="W37" s="49">
        <v>0</v>
      </c>
      <c r="X37" s="49">
        <v>0.999995</v>
      </c>
      <c r="Y37" s="49">
        <v>0</v>
      </c>
      <c r="Z37" s="49" t="s">
        <v>1656</v>
      </c>
      <c r="AA37" s="71">
        <v>37</v>
      </c>
      <c r="AB37" s="71"/>
      <c r="AC37" s="72"/>
      <c r="AD37" s="78" t="s">
        <v>957</v>
      </c>
      <c r="AE37" s="78">
        <v>314</v>
      </c>
      <c r="AF37" s="78">
        <v>97</v>
      </c>
      <c r="AG37" s="78">
        <v>4980</v>
      </c>
      <c r="AH37" s="78">
        <v>3359</v>
      </c>
      <c r="AI37" s="78"/>
      <c r="AJ37" s="78"/>
      <c r="AK37" s="78" t="s">
        <v>1148</v>
      </c>
      <c r="AL37" s="78"/>
      <c r="AM37" s="78"/>
      <c r="AN37" s="80">
        <v>41543.69484953704</v>
      </c>
      <c r="AO37" s="78"/>
      <c r="AP37" s="78" t="b">
        <v>0</v>
      </c>
      <c r="AQ37" s="78" t="b">
        <v>0</v>
      </c>
      <c r="AR37" s="78" t="b">
        <v>0</v>
      </c>
      <c r="AS37" s="78"/>
      <c r="AT37" s="78">
        <v>7</v>
      </c>
      <c r="AU37" s="82" t="s">
        <v>1325</v>
      </c>
      <c r="AV37" s="78" t="b">
        <v>0</v>
      </c>
      <c r="AW37" s="78" t="s">
        <v>1364</v>
      </c>
      <c r="AX37" s="82" t="s">
        <v>1399</v>
      </c>
      <c r="AY37" s="78" t="s">
        <v>66</v>
      </c>
      <c r="AZ37" s="78" t="str">
        <f>REPLACE(INDEX(GroupVertices[Group],MATCH(Vertices[[#This Row],[Vertex]],GroupVertices[Vertex],0)),1,1,"")</f>
        <v>2</v>
      </c>
      <c r="BA37" s="48" t="s">
        <v>426</v>
      </c>
      <c r="BB37" s="48" t="s">
        <v>426</v>
      </c>
      <c r="BC37" s="48" t="s">
        <v>467</v>
      </c>
      <c r="BD37" s="48" t="s">
        <v>467</v>
      </c>
      <c r="BE37" s="48" t="s">
        <v>505</v>
      </c>
      <c r="BF37" s="48" t="s">
        <v>505</v>
      </c>
      <c r="BG37" s="116" t="s">
        <v>2060</v>
      </c>
      <c r="BH37" s="116" t="s">
        <v>2060</v>
      </c>
      <c r="BI37" s="116" t="s">
        <v>2118</v>
      </c>
      <c r="BJ37" s="116" t="s">
        <v>2118</v>
      </c>
      <c r="BK37" s="116">
        <v>0</v>
      </c>
      <c r="BL37" s="120">
        <v>0</v>
      </c>
      <c r="BM37" s="116">
        <v>0</v>
      </c>
      <c r="BN37" s="120">
        <v>0</v>
      </c>
      <c r="BO37" s="116">
        <v>0</v>
      </c>
      <c r="BP37" s="120">
        <v>0</v>
      </c>
      <c r="BQ37" s="116">
        <v>8</v>
      </c>
      <c r="BR37" s="120">
        <v>100</v>
      </c>
      <c r="BS37" s="116">
        <v>8</v>
      </c>
      <c r="BT37" s="2"/>
      <c r="BU37" s="3"/>
      <c r="BV37" s="3"/>
      <c r="BW37" s="3"/>
      <c r="BX37" s="3"/>
    </row>
    <row r="38" spans="1:76" ht="15">
      <c r="A38" s="64" t="s">
        <v>236</v>
      </c>
      <c r="B38" s="65"/>
      <c r="C38" s="65" t="s">
        <v>64</v>
      </c>
      <c r="D38" s="66">
        <v>162</v>
      </c>
      <c r="E38" s="68"/>
      <c r="F38" s="100" t="s">
        <v>566</v>
      </c>
      <c r="G38" s="65"/>
      <c r="H38" s="69" t="s">
        <v>236</v>
      </c>
      <c r="I38" s="70"/>
      <c r="J38" s="70"/>
      <c r="K38" s="69" t="s">
        <v>1509</v>
      </c>
      <c r="L38" s="73">
        <v>1</v>
      </c>
      <c r="M38" s="74">
        <v>2150.568115234375</v>
      </c>
      <c r="N38" s="74">
        <v>5829.25634765625</v>
      </c>
      <c r="O38" s="75"/>
      <c r="P38" s="76"/>
      <c r="Q38" s="76"/>
      <c r="R38" s="86"/>
      <c r="S38" s="48">
        <v>0</v>
      </c>
      <c r="T38" s="48">
        <v>1</v>
      </c>
      <c r="U38" s="49">
        <v>0</v>
      </c>
      <c r="V38" s="49">
        <v>0.027027</v>
      </c>
      <c r="W38" s="49">
        <v>0.002887</v>
      </c>
      <c r="X38" s="49">
        <v>0.553248</v>
      </c>
      <c r="Y38" s="49">
        <v>0</v>
      </c>
      <c r="Z38" s="49">
        <v>0</v>
      </c>
      <c r="AA38" s="71">
        <v>38</v>
      </c>
      <c r="AB38" s="71"/>
      <c r="AC38" s="72"/>
      <c r="AD38" s="78" t="s">
        <v>958</v>
      </c>
      <c r="AE38" s="78">
        <v>0</v>
      </c>
      <c r="AF38" s="78">
        <v>0</v>
      </c>
      <c r="AG38" s="78">
        <v>1</v>
      </c>
      <c r="AH38" s="78">
        <v>0</v>
      </c>
      <c r="AI38" s="78"/>
      <c r="AJ38" s="78"/>
      <c r="AK38" s="78"/>
      <c r="AL38" s="78"/>
      <c r="AM38" s="78"/>
      <c r="AN38" s="80">
        <v>43673.443657407406</v>
      </c>
      <c r="AO38" s="78"/>
      <c r="AP38" s="78" t="b">
        <v>1</v>
      </c>
      <c r="AQ38" s="78" t="b">
        <v>0</v>
      </c>
      <c r="AR38" s="78" t="b">
        <v>0</v>
      </c>
      <c r="AS38" s="78"/>
      <c r="AT38" s="78">
        <v>0</v>
      </c>
      <c r="AU38" s="78"/>
      <c r="AV38" s="78" t="b">
        <v>0</v>
      </c>
      <c r="AW38" s="78" t="s">
        <v>1364</v>
      </c>
      <c r="AX38" s="82" t="s">
        <v>1400</v>
      </c>
      <c r="AY38" s="78" t="s">
        <v>66</v>
      </c>
      <c r="AZ38" s="78" t="str">
        <f>REPLACE(INDEX(GroupVertices[Group],MATCH(Vertices[[#This Row],[Vertex]],GroupVertices[Vertex],0)),1,1,"")</f>
        <v>1</v>
      </c>
      <c r="BA38" s="48" t="s">
        <v>427</v>
      </c>
      <c r="BB38" s="48" t="s">
        <v>427</v>
      </c>
      <c r="BC38" s="48" t="s">
        <v>476</v>
      </c>
      <c r="BD38" s="48" t="s">
        <v>476</v>
      </c>
      <c r="BE38" s="48" t="s">
        <v>506</v>
      </c>
      <c r="BF38" s="48" t="s">
        <v>506</v>
      </c>
      <c r="BG38" s="116" t="s">
        <v>2061</v>
      </c>
      <c r="BH38" s="116" t="s">
        <v>2061</v>
      </c>
      <c r="BI38" s="116" t="s">
        <v>2119</v>
      </c>
      <c r="BJ38" s="116" t="s">
        <v>2119</v>
      </c>
      <c r="BK38" s="116">
        <v>1</v>
      </c>
      <c r="BL38" s="120">
        <v>8.333333333333334</v>
      </c>
      <c r="BM38" s="116">
        <v>0</v>
      </c>
      <c r="BN38" s="120">
        <v>0</v>
      </c>
      <c r="BO38" s="116">
        <v>0</v>
      </c>
      <c r="BP38" s="120">
        <v>0</v>
      </c>
      <c r="BQ38" s="116">
        <v>11</v>
      </c>
      <c r="BR38" s="120">
        <v>91.66666666666667</v>
      </c>
      <c r="BS38" s="116">
        <v>12</v>
      </c>
      <c r="BT38" s="2"/>
      <c r="BU38" s="3"/>
      <c r="BV38" s="3"/>
      <c r="BW38" s="3"/>
      <c r="BX38" s="3"/>
    </row>
    <row r="39" spans="1:76" ht="15">
      <c r="A39" s="64" t="s">
        <v>297</v>
      </c>
      <c r="B39" s="65"/>
      <c r="C39" s="65" t="s">
        <v>64</v>
      </c>
      <c r="D39" s="66">
        <v>165.66475190884807</v>
      </c>
      <c r="E39" s="68"/>
      <c r="F39" s="100" t="s">
        <v>617</v>
      </c>
      <c r="G39" s="65"/>
      <c r="H39" s="69" t="s">
        <v>297</v>
      </c>
      <c r="I39" s="70"/>
      <c r="J39" s="70"/>
      <c r="K39" s="69" t="s">
        <v>1510</v>
      </c>
      <c r="L39" s="73">
        <v>9999</v>
      </c>
      <c r="M39" s="74">
        <v>1634.18701171875</v>
      </c>
      <c r="N39" s="74">
        <v>6969.83544921875</v>
      </c>
      <c r="O39" s="75"/>
      <c r="P39" s="76"/>
      <c r="Q39" s="76"/>
      <c r="R39" s="86"/>
      <c r="S39" s="48">
        <v>20</v>
      </c>
      <c r="T39" s="48">
        <v>1</v>
      </c>
      <c r="U39" s="49">
        <v>342</v>
      </c>
      <c r="V39" s="49">
        <v>0.052632</v>
      </c>
      <c r="W39" s="49">
        <v>0.014111</v>
      </c>
      <c r="X39" s="49">
        <v>9.488192</v>
      </c>
      <c r="Y39" s="49">
        <v>0</v>
      </c>
      <c r="Z39" s="49">
        <v>0</v>
      </c>
      <c r="AA39" s="71">
        <v>39</v>
      </c>
      <c r="AB39" s="71"/>
      <c r="AC39" s="72"/>
      <c r="AD39" s="78" t="s">
        <v>959</v>
      </c>
      <c r="AE39" s="78">
        <v>56</v>
      </c>
      <c r="AF39" s="78">
        <v>555</v>
      </c>
      <c r="AG39" s="78">
        <v>601</v>
      </c>
      <c r="AH39" s="78">
        <v>305</v>
      </c>
      <c r="AI39" s="78"/>
      <c r="AJ39" s="78" t="s">
        <v>1066</v>
      </c>
      <c r="AK39" s="78" t="s">
        <v>1149</v>
      </c>
      <c r="AL39" s="82" t="s">
        <v>1213</v>
      </c>
      <c r="AM39" s="78"/>
      <c r="AN39" s="80">
        <v>41739.560891203706</v>
      </c>
      <c r="AO39" s="82" t="s">
        <v>1275</v>
      </c>
      <c r="AP39" s="78" t="b">
        <v>0</v>
      </c>
      <c r="AQ39" s="78" t="b">
        <v>0</v>
      </c>
      <c r="AR39" s="78" t="b">
        <v>1</v>
      </c>
      <c r="AS39" s="78"/>
      <c r="AT39" s="78">
        <v>2</v>
      </c>
      <c r="AU39" s="82" t="s">
        <v>1325</v>
      </c>
      <c r="AV39" s="78" t="b">
        <v>0</v>
      </c>
      <c r="AW39" s="78" t="s">
        <v>1364</v>
      </c>
      <c r="AX39" s="82" t="s">
        <v>1401</v>
      </c>
      <c r="AY39" s="78" t="s">
        <v>66</v>
      </c>
      <c r="AZ39" s="78" t="str">
        <f>REPLACE(INDEX(GroupVertices[Group],MATCH(Vertices[[#This Row],[Vertex]],GroupVertices[Vertex],0)),1,1,"")</f>
        <v>1</v>
      </c>
      <c r="BA39" s="48" t="s">
        <v>427</v>
      </c>
      <c r="BB39" s="48" t="s">
        <v>427</v>
      </c>
      <c r="BC39" s="48" t="s">
        <v>476</v>
      </c>
      <c r="BD39" s="48" t="s">
        <v>476</v>
      </c>
      <c r="BE39" s="48" t="s">
        <v>506</v>
      </c>
      <c r="BF39" s="48" t="s">
        <v>506</v>
      </c>
      <c r="BG39" s="116" t="s">
        <v>2062</v>
      </c>
      <c r="BH39" s="116" t="s">
        <v>2062</v>
      </c>
      <c r="BI39" s="116" t="s">
        <v>2120</v>
      </c>
      <c r="BJ39" s="116" t="s">
        <v>2120</v>
      </c>
      <c r="BK39" s="116">
        <v>1</v>
      </c>
      <c r="BL39" s="120">
        <v>10</v>
      </c>
      <c r="BM39" s="116">
        <v>0</v>
      </c>
      <c r="BN39" s="120">
        <v>0</v>
      </c>
      <c r="BO39" s="116">
        <v>0</v>
      </c>
      <c r="BP39" s="120">
        <v>0</v>
      </c>
      <c r="BQ39" s="116">
        <v>9</v>
      </c>
      <c r="BR39" s="120">
        <v>90</v>
      </c>
      <c r="BS39" s="116">
        <v>10</v>
      </c>
      <c r="BT39" s="2"/>
      <c r="BU39" s="3"/>
      <c r="BV39" s="3"/>
      <c r="BW39" s="3"/>
      <c r="BX39" s="3"/>
    </row>
    <row r="40" spans="1:76" ht="15">
      <c r="A40" s="64" t="s">
        <v>237</v>
      </c>
      <c r="B40" s="65"/>
      <c r="C40" s="65" t="s">
        <v>64</v>
      </c>
      <c r="D40" s="66">
        <v>162</v>
      </c>
      <c r="E40" s="68"/>
      <c r="F40" s="100" t="s">
        <v>566</v>
      </c>
      <c r="G40" s="65"/>
      <c r="H40" s="69" t="s">
        <v>237</v>
      </c>
      <c r="I40" s="70"/>
      <c r="J40" s="70"/>
      <c r="K40" s="69" t="s">
        <v>1511</v>
      </c>
      <c r="L40" s="73">
        <v>1</v>
      </c>
      <c r="M40" s="74">
        <v>2988.4853515625</v>
      </c>
      <c r="N40" s="74">
        <v>6269.82177734375</v>
      </c>
      <c r="O40" s="75"/>
      <c r="P40" s="76"/>
      <c r="Q40" s="76"/>
      <c r="R40" s="86"/>
      <c r="S40" s="48">
        <v>0</v>
      </c>
      <c r="T40" s="48">
        <v>1</v>
      </c>
      <c r="U40" s="49">
        <v>0</v>
      </c>
      <c r="V40" s="49">
        <v>0.027027</v>
      </c>
      <c r="W40" s="49">
        <v>0.002887</v>
      </c>
      <c r="X40" s="49">
        <v>0.553248</v>
      </c>
      <c r="Y40" s="49">
        <v>0</v>
      </c>
      <c r="Z40" s="49">
        <v>0</v>
      </c>
      <c r="AA40" s="71">
        <v>40</v>
      </c>
      <c r="AB40" s="71"/>
      <c r="AC40" s="72"/>
      <c r="AD40" s="78" t="s">
        <v>960</v>
      </c>
      <c r="AE40" s="78">
        <v>0</v>
      </c>
      <c r="AF40" s="78">
        <v>0</v>
      </c>
      <c r="AG40" s="78">
        <v>6</v>
      </c>
      <c r="AH40" s="78">
        <v>0</v>
      </c>
      <c r="AI40" s="78"/>
      <c r="AJ40" s="78"/>
      <c r="AK40" s="78"/>
      <c r="AL40" s="78"/>
      <c r="AM40" s="78"/>
      <c r="AN40" s="80">
        <v>43673.896678240744</v>
      </c>
      <c r="AO40" s="78"/>
      <c r="AP40" s="78" t="b">
        <v>1</v>
      </c>
      <c r="AQ40" s="78" t="b">
        <v>0</v>
      </c>
      <c r="AR40" s="78" t="b">
        <v>0</v>
      </c>
      <c r="AS40" s="78"/>
      <c r="AT40" s="78">
        <v>0</v>
      </c>
      <c r="AU40" s="78"/>
      <c r="AV40" s="78" t="b">
        <v>0</v>
      </c>
      <c r="AW40" s="78" t="s">
        <v>1364</v>
      </c>
      <c r="AX40" s="82" t="s">
        <v>1402</v>
      </c>
      <c r="AY40" s="78" t="s">
        <v>66</v>
      </c>
      <c r="AZ40" s="78" t="str">
        <f>REPLACE(INDEX(GroupVertices[Group],MATCH(Vertices[[#This Row],[Vertex]],GroupVertices[Vertex],0)),1,1,"")</f>
        <v>1</v>
      </c>
      <c r="BA40" s="48" t="s">
        <v>427</v>
      </c>
      <c r="BB40" s="48" t="s">
        <v>427</v>
      </c>
      <c r="BC40" s="48" t="s">
        <v>476</v>
      </c>
      <c r="BD40" s="48" t="s">
        <v>476</v>
      </c>
      <c r="BE40" s="48" t="s">
        <v>506</v>
      </c>
      <c r="BF40" s="48" t="s">
        <v>506</v>
      </c>
      <c r="BG40" s="116" t="s">
        <v>2061</v>
      </c>
      <c r="BH40" s="116" t="s">
        <v>2061</v>
      </c>
      <c r="BI40" s="116" t="s">
        <v>2119</v>
      </c>
      <c r="BJ40" s="116" t="s">
        <v>2119</v>
      </c>
      <c r="BK40" s="116">
        <v>1</v>
      </c>
      <c r="BL40" s="120">
        <v>8.333333333333334</v>
      </c>
      <c r="BM40" s="116">
        <v>0</v>
      </c>
      <c r="BN40" s="120">
        <v>0</v>
      </c>
      <c r="BO40" s="116">
        <v>0</v>
      </c>
      <c r="BP40" s="120">
        <v>0</v>
      </c>
      <c r="BQ40" s="116">
        <v>11</v>
      </c>
      <c r="BR40" s="120">
        <v>91.66666666666667</v>
      </c>
      <c r="BS40" s="116">
        <v>12</v>
      </c>
      <c r="BT40" s="2"/>
      <c r="BU40" s="3"/>
      <c r="BV40" s="3"/>
      <c r="BW40" s="3"/>
      <c r="BX40" s="3"/>
    </row>
    <row r="41" spans="1:76" ht="15">
      <c r="A41" s="64" t="s">
        <v>238</v>
      </c>
      <c r="B41" s="65"/>
      <c r="C41" s="65" t="s">
        <v>64</v>
      </c>
      <c r="D41" s="66">
        <v>162</v>
      </c>
      <c r="E41" s="68"/>
      <c r="F41" s="100" t="s">
        <v>566</v>
      </c>
      <c r="G41" s="65"/>
      <c r="H41" s="69" t="s">
        <v>238</v>
      </c>
      <c r="I41" s="70"/>
      <c r="J41" s="70"/>
      <c r="K41" s="69" t="s">
        <v>1512</v>
      </c>
      <c r="L41" s="73">
        <v>1</v>
      </c>
      <c r="M41" s="74">
        <v>1102.5738525390625</v>
      </c>
      <c r="N41" s="74">
        <v>9533.6884765625</v>
      </c>
      <c r="O41" s="75"/>
      <c r="P41" s="76"/>
      <c r="Q41" s="76"/>
      <c r="R41" s="86"/>
      <c r="S41" s="48">
        <v>0</v>
      </c>
      <c r="T41" s="48">
        <v>1</v>
      </c>
      <c r="U41" s="49">
        <v>0</v>
      </c>
      <c r="V41" s="49">
        <v>0.027027</v>
      </c>
      <c r="W41" s="49">
        <v>0.002887</v>
      </c>
      <c r="X41" s="49">
        <v>0.553248</v>
      </c>
      <c r="Y41" s="49">
        <v>0</v>
      </c>
      <c r="Z41" s="49">
        <v>0</v>
      </c>
      <c r="AA41" s="71">
        <v>41</v>
      </c>
      <c r="AB41" s="71"/>
      <c r="AC41" s="72"/>
      <c r="AD41" s="78" t="s">
        <v>961</v>
      </c>
      <c r="AE41" s="78">
        <v>0</v>
      </c>
      <c r="AF41" s="78">
        <v>0</v>
      </c>
      <c r="AG41" s="78">
        <v>4</v>
      </c>
      <c r="AH41" s="78">
        <v>2</v>
      </c>
      <c r="AI41" s="78"/>
      <c r="AJ41" s="78"/>
      <c r="AK41" s="78"/>
      <c r="AL41" s="78"/>
      <c r="AM41" s="78"/>
      <c r="AN41" s="80">
        <v>43674.68277777778</v>
      </c>
      <c r="AO41" s="78"/>
      <c r="AP41" s="78" t="b">
        <v>1</v>
      </c>
      <c r="AQ41" s="78" t="b">
        <v>0</v>
      </c>
      <c r="AR41" s="78" t="b">
        <v>0</v>
      </c>
      <c r="AS41" s="78"/>
      <c r="AT41" s="78">
        <v>0</v>
      </c>
      <c r="AU41" s="78"/>
      <c r="AV41" s="78" t="b">
        <v>0</v>
      </c>
      <c r="AW41" s="78" t="s">
        <v>1364</v>
      </c>
      <c r="AX41" s="82" t="s">
        <v>1403</v>
      </c>
      <c r="AY41" s="78" t="s">
        <v>66</v>
      </c>
      <c r="AZ41" s="78" t="str">
        <f>REPLACE(INDEX(GroupVertices[Group],MATCH(Vertices[[#This Row],[Vertex]],GroupVertices[Vertex],0)),1,1,"")</f>
        <v>1</v>
      </c>
      <c r="BA41" s="48" t="s">
        <v>427</v>
      </c>
      <c r="BB41" s="48" t="s">
        <v>427</v>
      </c>
      <c r="BC41" s="48" t="s">
        <v>476</v>
      </c>
      <c r="BD41" s="48" t="s">
        <v>476</v>
      </c>
      <c r="BE41" s="48" t="s">
        <v>506</v>
      </c>
      <c r="BF41" s="48" t="s">
        <v>506</v>
      </c>
      <c r="BG41" s="116" t="s">
        <v>2061</v>
      </c>
      <c r="BH41" s="116" t="s">
        <v>2061</v>
      </c>
      <c r="BI41" s="116" t="s">
        <v>2119</v>
      </c>
      <c r="BJ41" s="116" t="s">
        <v>2119</v>
      </c>
      <c r="BK41" s="116">
        <v>1</v>
      </c>
      <c r="BL41" s="120">
        <v>8.333333333333334</v>
      </c>
      <c r="BM41" s="116">
        <v>0</v>
      </c>
      <c r="BN41" s="120">
        <v>0</v>
      </c>
      <c r="BO41" s="116">
        <v>0</v>
      </c>
      <c r="BP41" s="120">
        <v>0</v>
      </c>
      <c r="BQ41" s="116">
        <v>11</v>
      </c>
      <c r="BR41" s="120">
        <v>91.66666666666667</v>
      </c>
      <c r="BS41" s="116">
        <v>12</v>
      </c>
      <c r="BT41" s="2"/>
      <c r="BU41" s="3"/>
      <c r="BV41" s="3"/>
      <c r="BW41" s="3"/>
      <c r="BX41" s="3"/>
    </row>
    <row r="42" spans="1:76" ht="15">
      <c r="A42" s="64" t="s">
        <v>239</v>
      </c>
      <c r="B42" s="65"/>
      <c r="C42" s="65" t="s">
        <v>64</v>
      </c>
      <c r="D42" s="66">
        <v>192.86315391343405</v>
      </c>
      <c r="E42" s="68"/>
      <c r="F42" s="100" t="s">
        <v>567</v>
      </c>
      <c r="G42" s="65"/>
      <c r="H42" s="69" t="s">
        <v>239</v>
      </c>
      <c r="I42" s="70"/>
      <c r="J42" s="70"/>
      <c r="K42" s="69" t="s">
        <v>1513</v>
      </c>
      <c r="L42" s="73">
        <v>30.23391812865497</v>
      </c>
      <c r="M42" s="74">
        <v>5830.669921875</v>
      </c>
      <c r="N42" s="74">
        <v>3938.6240234375</v>
      </c>
      <c r="O42" s="75"/>
      <c r="P42" s="76"/>
      <c r="Q42" s="76"/>
      <c r="R42" s="86"/>
      <c r="S42" s="48">
        <v>1</v>
      </c>
      <c r="T42" s="48">
        <v>2</v>
      </c>
      <c r="U42" s="49">
        <v>1</v>
      </c>
      <c r="V42" s="49">
        <v>0.333333</v>
      </c>
      <c r="W42" s="49">
        <v>0</v>
      </c>
      <c r="X42" s="49">
        <v>1.180845</v>
      </c>
      <c r="Y42" s="49">
        <v>0.3333333333333333</v>
      </c>
      <c r="Z42" s="49">
        <v>0</v>
      </c>
      <c r="AA42" s="71">
        <v>42</v>
      </c>
      <c r="AB42" s="71"/>
      <c r="AC42" s="72"/>
      <c r="AD42" s="78" t="s">
        <v>962</v>
      </c>
      <c r="AE42" s="78">
        <v>2841</v>
      </c>
      <c r="AF42" s="78">
        <v>4674</v>
      </c>
      <c r="AG42" s="78">
        <v>34677</v>
      </c>
      <c r="AH42" s="78">
        <v>18869</v>
      </c>
      <c r="AI42" s="78"/>
      <c r="AJ42" s="78" t="s">
        <v>1067</v>
      </c>
      <c r="AK42" s="78" t="s">
        <v>1150</v>
      </c>
      <c r="AL42" s="82" t="s">
        <v>1214</v>
      </c>
      <c r="AM42" s="78"/>
      <c r="AN42" s="80">
        <v>42151.11628472222</v>
      </c>
      <c r="AO42" s="82" t="s">
        <v>1276</v>
      </c>
      <c r="AP42" s="78" t="b">
        <v>1</v>
      </c>
      <c r="AQ42" s="78" t="b">
        <v>0</v>
      </c>
      <c r="AR42" s="78" t="b">
        <v>1</v>
      </c>
      <c r="AS42" s="78"/>
      <c r="AT42" s="78">
        <v>122</v>
      </c>
      <c r="AU42" s="82" t="s">
        <v>1325</v>
      </c>
      <c r="AV42" s="78" t="b">
        <v>0</v>
      </c>
      <c r="AW42" s="78" t="s">
        <v>1364</v>
      </c>
      <c r="AX42" s="82" t="s">
        <v>1404</v>
      </c>
      <c r="AY42" s="78" t="s">
        <v>66</v>
      </c>
      <c r="AZ42" s="78" t="str">
        <f>REPLACE(INDEX(GroupVertices[Group],MATCH(Vertices[[#This Row],[Vertex]],GroupVertices[Vertex],0)),1,1,"")</f>
        <v>10</v>
      </c>
      <c r="BA42" s="48" t="s">
        <v>428</v>
      </c>
      <c r="BB42" s="48" t="s">
        <v>428</v>
      </c>
      <c r="BC42" s="48" t="s">
        <v>467</v>
      </c>
      <c r="BD42" s="48" t="s">
        <v>467</v>
      </c>
      <c r="BE42" s="48"/>
      <c r="BF42" s="48"/>
      <c r="BG42" s="116" t="s">
        <v>1841</v>
      </c>
      <c r="BH42" s="116" t="s">
        <v>1841</v>
      </c>
      <c r="BI42" s="116" t="s">
        <v>1939</v>
      </c>
      <c r="BJ42" s="116" t="s">
        <v>1939</v>
      </c>
      <c r="BK42" s="116">
        <v>0</v>
      </c>
      <c r="BL42" s="120">
        <v>0</v>
      </c>
      <c r="BM42" s="116">
        <v>1</v>
      </c>
      <c r="BN42" s="120">
        <v>6.666666666666667</v>
      </c>
      <c r="BO42" s="116">
        <v>0</v>
      </c>
      <c r="BP42" s="120">
        <v>0</v>
      </c>
      <c r="BQ42" s="116">
        <v>14</v>
      </c>
      <c r="BR42" s="120">
        <v>93.33333333333333</v>
      </c>
      <c r="BS42" s="116">
        <v>15</v>
      </c>
      <c r="BT42" s="2"/>
      <c r="BU42" s="3"/>
      <c r="BV42" s="3"/>
      <c r="BW42" s="3"/>
      <c r="BX42" s="3"/>
    </row>
    <row r="43" spans="1:76" ht="15">
      <c r="A43" s="64" t="s">
        <v>308</v>
      </c>
      <c r="B43" s="65"/>
      <c r="C43" s="65" t="s">
        <v>64</v>
      </c>
      <c r="D43" s="66">
        <v>1000</v>
      </c>
      <c r="E43" s="68"/>
      <c r="F43" s="100" t="s">
        <v>1348</v>
      </c>
      <c r="G43" s="65"/>
      <c r="H43" s="69" t="s">
        <v>308</v>
      </c>
      <c r="I43" s="70"/>
      <c r="J43" s="70"/>
      <c r="K43" s="69" t="s">
        <v>1514</v>
      </c>
      <c r="L43" s="73">
        <v>1</v>
      </c>
      <c r="M43" s="74">
        <v>6087.76025390625</v>
      </c>
      <c r="N43" s="74">
        <v>6069.98095703125</v>
      </c>
      <c r="O43" s="75"/>
      <c r="P43" s="76"/>
      <c r="Q43" s="76"/>
      <c r="R43" s="86"/>
      <c r="S43" s="48">
        <v>2</v>
      </c>
      <c r="T43" s="48">
        <v>0</v>
      </c>
      <c r="U43" s="49">
        <v>0</v>
      </c>
      <c r="V43" s="49">
        <v>0.25</v>
      </c>
      <c r="W43" s="49">
        <v>0</v>
      </c>
      <c r="X43" s="49">
        <v>0.819145</v>
      </c>
      <c r="Y43" s="49">
        <v>0.5</v>
      </c>
      <c r="Z43" s="49">
        <v>0</v>
      </c>
      <c r="AA43" s="71">
        <v>43</v>
      </c>
      <c r="AB43" s="71"/>
      <c r="AC43" s="72"/>
      <c r="AD43" s="78" t="s">
        <v>963</v>
      </c>
      <c r="AE43" s="78">
        <v>2831</v>
      </c>
      <c r="AF43" s="78">
        <v>259255</v>
      </c>
      <c r="AG43" s="78">
        <v>14068</v>
      </c>
      <c r="AH43" s="78">
        <v>15</v>
      </c>
      <c r="AI43" s="78"/>
      <c r="AJ43" s="78" t="s">
        <v>1068</v>
      </c>
      <c r="AK43" s="78" t="s">
        <v>1151</v>
      </c>
      <c r="AL43" s="82" t="s">
        <v>1215</v>
      </c>
      <c r="AM43" s="78"/>
      <c r="AN43" s="80">
        <v>40278.6687962963</v>
      </c>
      <c r="AO43" s="82" t="s">
        <v>1277</v>
      </c>
      <c r="AP43" s="78" t="b">
        <v>0</v>
      </c>
      <c r="AQ43" s="78" t="b">
        <v>0</v>
      </c>
      <c r="AR43" s="78" t="b">
        <v>1</v>
      </c>
      <c r="AS43" s="78"/>
      <c r="AT43" s="78">
        <v>3481</v>
      </c>
      <c r="AU43" s="82" t="s">
        <v>1325</v>
      </c>
      <c r="AV43" s="78" t="b">
        <v>1</v>
      </c>
      <c r="AW43" s="78" t="s">
        <v>1364</v>
      </c>
      <c r="AX43" s="82" t="s">
        <v>1405</v>
      </c>
      <c r="AY43" s="78" t="s">
        <v>65</v>
      </c>
      <c r="AZ43" s="78" t="str">
        <f>REPLACE(INDEX(GroupVertices[Group],MATCH(Vertices[[#This Row],[Vertex]],GroupVertices[Vertex],0)),1,1,"")</f>
        <v>10</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240</v>
      </c>
      <c r="B44" s="65"/>
      <c r="C44" s="65" t="s">
        <v>64</v>
      </c>
      <c r="D44" s="66">
        <v>162.85841035702748</v>
      </c>
      <c r="E44" s="68"/>
      <c r="F44" s="100" t="s">
        <v>568</v>
      </c>
      <c r="G44" s="65"/>
      <c r="H44" s="69" t="s">
        <v>240</v>
      </c>
      <c r="I44" s="70"/>
      <c r="J44" s="70"/>
      <c r="K44" s="69" t="s">
        <v>1515</v>
      </c>
      <c r="L44" s="73">
        <v>30.23391812865497</v>
      </c>
      <c r="M44" s="74">
        <v>5396.27783203125</v>
      </c>
      <c r="N44" s="74">
        <v>5519.25390625</v>
      </c>
      <c r="O44" s="75"/>
      <c r="P44" s="76"/>
      <c r="Q44" s="76"/>
      <c r="R44" s="86"/>
      <c r="S44" s="48">
        <v>0</v>
      </c>
      <c r="T44" s="48">
        <v>3</v>
      </c>
      <c r="U44" s="49">
        <v>1</v>
      </c>
      <c r="V44" s="49">
        <v>0.333333</v>
      </c>
      <c r="W44" s="49">
        <v>0</v>
      </c>
      <c r="X44" s="49">
        <v>1.180845</v>
      </c>
      <c r="Y44" s="49">
        <v>0.3333333333333333</v>
      </c>
      <c r="Z44" s="49">
        <v>0</v>
      </c>
      <c r="AA44" s="71">
        <v>44</v>
      </c>
      <c r="AB44" s="71"/>
      <c r="AC44" s="72"/>
      <c r="AD44" s="78" t="s">
        <v>964</v>
      </c>
      <c r="AE44" s="78">
        <v>307</v>
      </c>
      <c r="AF44" s="78">
        <v>130</v>
      </c>
      <c r="AG44" s="78">
        <v>5820</v>
      </c>
      <c r="AH44" s="78">
        <v>4789</v>
      </c>
      <c r="AI44" s="78"/>
      <c r="AJ44" s="78" t="s">
        <v>1069</v>
      </c>
      <c r="AK44" s="78"/>
      <c r="AL44" s="78"/>
      <c r="AM44" s="78"/>
      <c r="AN44" s="80">
        <v>40967.65394675926</v>
      </c>
      <c r="AO44" s="82" t="s">
        <v>1278</v>
      </c>
      <c r="AP44" s="78" t="b">
        <v>0</v>
      </c>
      <c r="AQ44" s="78" t="b">
        <v>0</v>
      </c>
      <c r="AR44" s="78" t="b">
        <v>0</v>
      </c>
      <c r="AS44" s="78"/>
      <c r="AT44" s="78">
        <v>15</v>
      </c>
      <c r="AU44" s="82" t="s">
        <v>1329</v>
      </c>
      <c r="AV44" s="78" t="b">
        <v>0</v>
      </c>
      <c r="AW44" s="78" t="s">
        <v>1364</v>
      </c>
      <c r="AX44" s="82" t="s">
        <v>1406</v>
      </c>
      <c r="AY44" s="78" t="s">
        <v>66</v>
      </c>
      <c r="AZ44" s="78" t="str">
        <f>REPLACE(INDEX(GroupVertices[Group],MATCH(Vertices[[#This Row],[Vertex]],GroupVertices[Vertex],0)),1,1,"")</f>
        <v>10</v>
      </c>
      <c r="BA44" s="48"/>
      <c r="BB44" s="48"/>
      <c r="BC44" s="48"/>
      <c r="BD44" s="48"/>
      <c r="BE44" s="48" t="s">
        <v>507</v>
      </c>
      <c r="BF44" s="48" t="s">
        <v>507</v>
      </c>
      <c r="BG44" s="116" t="s">
        <v>2063</v>
      </c>
      <c r="BH44" s="116" t="s">
        <v>2063</v>
      </c>
      <c r="BI44" s="116" t="s">
        <v>2121</v>
      </c>
      <c r="BJ44" s="116" t="s">
        <v>2121</v>
      </c>
      <c r="BK44" s="116">
        <v>0</v>
      </c>
      <c r="BL44" s="120">
        <v>0</v>
      </c>
      <c r="BM44" s="116">
        <v>1</v>
      </c>
      <c r="BN44" s="120">
        <v>5.2631578947368425</v>
      </c>
      <c r="BO44" s="116">
        <v>0</v>
      </c>
      <c r="BP44" s="120">
        <v>0</v>
      </c>
      <c r="BQ44" s="116">
        <v>18</v>
      </c>
      <c r="BR44" s="120">
        <v>94.73684210526316</v>
      </c>
      <c r="BS44" s="116">
        <v>19</v>
      </c>
      <c r="BT44" s="2"/>
      <c r="BU44" s="3"/>
      <c r="BV44" s="3"/>
      <c r="BW44" s="3"/>
      <c r="BX44" s="3"/>
    </row>
    <row r="45" spans="1:76" ht="15">
      <c r="A45" s="64" t="s">
        <v>309</v>
      </c>
      <c r="B45" s="65"/>
      <c r="C45" s="65" t="s">
        <v>64</v>
      </c>
      <c r="D45" s="66">
        <v>1000</v>
      </c>
      <c r="E45" s="68"/>
      <c r="F45" s="100" t="s">
        <v>1349</v>
      </c>
      <c r="G45" s="65"/>
      <c r="H45" s="69" t="s">
        <v>309</v>
      </c>
      <c r="I45" s="70"/>
      <c r="J45" s="70"/>
      <c r="K45" s="69" t="s">
        <v>1516</v>
      </c>
      <c r="L45" s="73">
        <v>1</v>
      </c>
      <c r="M45" s="74">
        <v>5139.18701171875</v>
      </c>
      <c r="N45" s="74">
        <v>3387.896484375</v>
      </c>
      <c r="O45" s="75"/>
      <c r="P45" s="76"/>
      <c r="Q45" s="76"/>
      <c r="R45" s="86"/>
      <c r="S45" s="48">
        <v>2</v>
      </c>
      <c r="T45" s="48">
        <v>0</v>
      </c>
      <c r="U45" s="49">
        <v>0</v>
      </c>
      <c r="V45" s="49">
        <v>0.25</v>
      </c>
      <c r="W45" s="49">
        <v>0</v>
      </c>
      <c r="X45" s="49">
        <v>0.819145</v>
      </c>
      <c r="Y45" s="49">
        <v>0.5</v>
      </c>
      <c r="Z45" s="49">
        <v>0</v>
      </c>
      <c r="AA45" s="71">
        <v>45</v>
      </c>
      <c r="AB45" s="71"/>
      <c r="AC45" s="72"/>
      <c r="AD45" s="78" t="s">
        <v>965</v>
      </c>
      <c r="AE45" s="78">
        <v>404</v>
      </c>
      <c r="AF45" s="78">
        <v>593809</v>
      </c>
      <c r="AG45" s="78">
        <v>63036</v>
      </c>
      <c r="AH45" s="78">
        <v>1498</v>
      </c>
      <c r="AI45" s="78"/>
      <c r="AJ45" s="78" t="s">
        <v>1070</v>
      </c>
      <c r="AK45" s="78" t="s">
        <v>1152</v>
      </c>
      <c r="AL45" s="82" t="s">
        <v>1216</v>
      </c>
      <c r="AM45" s="78"/>
      <c r="AN45" s="80">
        <v>39451.93634259259</v>
      </c>
      <c r="AO45" s="82" t="s">
        <v>1279</v>
      </c>
      <c r="AP45" s="78" t="b">
        <v>0</v>
      </c>
      <c r="AQ45" s="78" t="b">
        <v>0</v>
      </c>
      <c r="AR45" s="78" t="b">
        <v>1</v>
      </c>
      <c r="AS45" s="78"/>
      <c r="AT45" s="78">
        <v>7006</v>
      </c>
      <c r="AU45" s="82" t="s">
        <v>1325</v>
      </c>
      <c r="AV45" s="78" t="b">
        <v>1</v>
      </c>
      <c r="AW45" s="78" t="s">
        <v>1364</v>
      </c>
      <c r="AX45" s="82" t="s">
        <v>1407</v>
      </c>
      <c r="AY45" s="78" t="s">
        <v>65</v>
      </c>
      <c r="AZ45" s="78" t="str">
        <f>REPLACE(INDEX(GroupVertices[Group],MATCH(Vertices[[#This Row],[Vertex]],GroupVertices[Vertex],0)),1,1,"")</f>
        <v>10</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241</v>
      </c>
      <c r="B46" s="65"/>
      <c r="C46" s="65" t="s">
        <v>64</v>
      </c>
      <c r="D46" s="66">
        <v>162.18488838459052</v>
      </c>
      <c r="E46" s="68"/>
      <c r="F46" s="100" t="s">
        <v>569</v>
      </c>
      <c r="G46" s="65"/>
      <c r="H46" s="69" t="s">
        <v>241</v>
      </c>
      <c r="I46" s="70"/>
      <c r="J46" s="70"/>
      <c r="K46" s="69" t="s">
        <v>1517</v>
      </c>
      <c r="L46" s="73">
        <v>1</v>
      </c>
      <c r="M46" s="74">
        <v>9092.6572265625</v>
      </c>
      <c r="N46" s="74">
        <v>5590.61767578125</v>
      </c>
      <c r="O46" s="75"/>
      <c r="P46" s="76"/>
      <c r="Q46" s="76"/>
      <c r="R46" s="86"/>
      <c r="S46" s="48">
        <v>0</v>
      </c>
      <c r="T46" s="48">
        <v>1</v>
      </c>
      <c r="U46" s="49">
        <v>0</v>
      </c>
      <c r="V46" s="49">
        <v>0.333333</v>
      </c>
      <c r="W46" s="49">
        <v>0</v>
      </c>
      <c r="X46" s="49">
        <v>0.638295</v>
      </c>
      <c r="Y46" s="49">
        <v>0</v>
      </c>
      <c r="Z46" s="49">
        <v>0</v>
      </c>
      <c r="AA46" s="71">
        <v>46</v>
      </c>
      <c r="AB46" s="71"/>
      <c r="AC46" s="72"/>
      <c r="AD46" s="78" t="s">
        <v>966</v>
      </c>
      <c r="AE46" s="78">
        <v>0</v>
      </c>
      <c r="AF46" s="78">
        <v>28</v>
      </c>
      <c r="AG46" s="78">
        <v>20</v>
      </c>
      <c r="AH46" s="78">
        <v>2</v>
      </c>
      <c r="AI46" s="78"/>
      <c r="AJ46" s="78" t="s">
        <v>1071</v>
      </c>
      <c r="AK46" s="78" t="s">
        <v>1153</v>
      </c>
      <c r="AL46" s="82" t="s">
        <v>1217</v>
      </c>
      <c r="AM46" s="78"/>
      <c r="AN46" s="80">
        <v>43061.66023148148</v>
      </c>
      <c r="AO46" s="82" t="s">
        <v>1280</v>
      </c>
      <c r="AP46" s="78" t="b">
        <v>0</v>
      </c>
      <c r="AQ46" s="78" t="b">
        <v>0</v>
      </c>
      <c r="AR46" s="78" t="b">
        <v>0</v>
      </c>
      <c r="AS46" s="78"/>
      <c r="AT46" s="78">
        <v>1</v>
      </c>
      <c r="AU46" s="82" t="s">
        <v>1325</v>
      </c>
      <c r="AV46" s="78" t="b">
        <v>0</v>
      </c>
      <c r="AW46" s="78" t="s">
        <v>1364</v>
      </c>
      <c r="AX46" s="82" t="s">
        <v>1408</v>
      </c>
      <c r="AY46" s="78" t="s">
        <v>66</v>
      </c>
      <c r="AZ46" s="78" t="str">
        <f>REPLACE(INDEX(GroupVertices[Group],MATCH(Vertices[[#This Row],[Vertex]],GroupVertices[Vertex],0)),1,1,"")</f>
        <v>12</v>
      </c>
      <c r="BA46" s="48" t="s">
        <v>429</v>
      </c>
      <c r="BB46" s="48" t="s">
        <v>429</v>
      </c>
      <c r="BC46" s="48" t="s">
        <v>477</v>
      </c>
      <c r="BD46" s="48" t="s">
        <v>477</v>
      </c>
      <c r="BE46" s="48" t="s">
        <v>508</v>
      </c>
      <c r="BF46" s="48" t="s">
        <v>508</v>
      </c>
      <c r="BG46" s="116" t="s">
        <v>2064</v>
      </c>
      <c r="BH46" s="116" t="s">
        <v>2064</v>
      </c>
      <c r="BI46" s="116" t="s">
        <v>2122</v>
      </c>
      <c r="BJ46" s="116" t="s">
        <v>2122</v>
      </c>
      <c r="BK46" s="116">
        <v>1</v>
      </c>
      <c r="BL46" s="120">
        <v>11.11111111111111</v>
      </c>
      <c r="BM46" s="116">
        <v>0</v>
      </c>
      <c r="BN46" s="120">
        <v>0</v>
      </c>
      <c r="BO46" s="116">
        <v>0</v>
      </c>
      <c r="BP46" s="120">
        <v>0</v>
      </c>
      <c r="BQ46" s="116">
        <v>8</v>
      </c>
      <c r="BR46" s="120">
        <v>88.88888888888889</v>
      </c>
      <c r="BS46" s="116">
        <v>9</v>
      </c>
      <c r="BT46" s="2"/>
      <c r="BU46" s="3"/>
      <c r="BV46" s="3"/>
      <c r="BW46" s="3"/>
      <c r="BX46" s="3"/>
    </row>
    <row r="47" spans="1:76" ht="15">
      <c r="A47" s="64" t="s">
        <v>242</v>
      </c>
      <c r="B47" s="65"/>
      <c r="C47" s="65" t="s">
        <v>64</v>
      </c>
      <c r="D47" s="66">
        <v>162.02641262637007</v>
      </c>
      <c r="E47" s="68"/>
      <c r="F47" s="100" t="s">
        <v>570</v>
      </c>
      <c r="G47" s="65"/>
      <c r="H47" s="69" t="s">
        <v>242</v>
      </c>
      <c r="I47" s="70"/>
      <c r="J47" s="70"/>
      <c r="K47" s="69" t="s">
        <v>1518</v>
      </c>
      <c r="L47" s="73">
        <v>59.46783625730994</v>
      </c>
      <c r="M47" s="74">
        <v>9092.6572265625</v>
      </c>
      <c r="N47" s="74">
        <v>4631.8896484375</v>
      </c>
      <c r="O47" s="75"/>
      <c r="P47" s="76"/>
      <c r="Q47" s="76"/>
      <c r="R47" s="86"/>
      <c r="S47" s="48">
        <v>3</v>
      </c>
      <c r="T47" s="48">
        <v>1</v>
      </c>
      <c r="U47" s="49">
        <v>2</v>
      </c>
      <c r="V47" s="49">
        <v>0.5</v>
      </c>
      <c r="W47" s="49">
        <v>0</v>
      </c>
      <c r="X47" s="49">
        <v>1.723395</v>
      </c>
      <c r="Y47" s="49">
        <v>0</v>
      </c>
      <c r="Z47" s="49">
        <v>0</v>
      </c>
      <c r="AA47" s="71">
        <v>47</v>
      </c>
      <c r="AB47" s="71"/>
      <c r="AC47" s="72"/>
      <c r="AD47" s="78" t="s">
        <v>967</v>
      </c>
      <c r="AE47" s="78">
        <v>1</v>
      </c>
      <c r="AF47" s="78">
        <v>4</v>
      </c>
      <c r="AG47" s="78">
        <v>10</v>
      </c>
      <c r="AH47" s="78">
        <v>0</v>
      </c>
      <c r="AI47" s="78"/>
      <c r="AJ47" s="78" t="s">
        <v>1072</v>
      </c>
      <c r="AK47" s="78" t="s">
        <v>1154</v>
      </c>
      <c r="AL47" s="82" t="s">
        <v>1218</v>
      </c>
      <c r="AM47" s="78"/>
      <c r="AN47" s="80">
        <v>41200.54777777778</v>
      </c>
      <c r="AO47" s="78"/>
      <c r="AP47" s="78" t="b">
        <v>0</v>
      </c>
      <c r="AQ47" s="78" t="b">
        <v>0</v>
      </c>
      <c r="AR47" s="78" t="b">
        <v>0</v>
      </c>
      <c r="AS47" s="78"/>
      <c r="AT47" s="78">
        <v>0</v>
      </c>
      <c r="AU47" s="82" t="s">
        <v>1325</v>
      </c>
      <c r="AV47" s="78" t="b">
        <v>0</v>
      </c>
      <c r="AW47" s="78" t="s">
        <v>1364</v>
      </c>
      <c r="AX47" s="82" t="s">
        <v>1409</v>
      </c>
      <c r="AY47" s="78" t="s">
        <v>66</v>
      </c>
      <c r="AZ47" s="78" t="str">
        <f>REPLACE(INDEX(GroupVertices[Group],MATCH(Vertices[[#This Row],[Vertex]],GroupVertices[Vertex],0)),1,1,"")</f>
        <v>12</v>
      </c>
      <c r="BA47" s="48" t="s">
        <v>430</v>
      </c>
      <c r="BB47" s="48" t="s">
        <v>430</v>
      </c>
      <c r="BC47" s="48" t="s">
        <v>477</v>
      </c>
      <c r="BD47" s="48" t="s">
        <v>477</v>
      </c>
      <c r="BE47" s="48" t="s">
        <v>509</v>
      </c>
      <c r="BF47" s="48" t="s">
        <v>509</v>
      </c>
      <c r="BG47" s="116" t="s">
        <v>2065</v>
      </c>
      <c r="BH47" s="116" t="s">
        <v>2065</v>
      </c>
      <c r="BI47" s="116" t="s">
        <v>2123</v>
      </c>
      <c r="BJ47" s="116" t="s">
        <v>2123</v>
      </c>
      <c r="BK47" s="116">
        <v>1</v>
      </c>
      <c r="BL47" s="120">
        <v>11.11111111111111</v>
      </c>
      <c r="BM47" s="116">
        <v>0</v>
      </c>
      <c r="BN47" s="120">
        <v>0</v>
      </c>
      <c r="BO47" s="116">
        <v>0</v>
      </c>
      <c r="BP47" s="120">
        <v>0</v>
      </c>
      <c r="BQ47" s="116">
        <v>8</v>
      </c>
      <c r="BR47" s="120">
        <v>88.88888888888889</v>
      </c>
      <c r="BS47" s="116">
        <v>9</v>
      </c>
      <c r="BT47" s="2"/>
      <c r="BU47" s="3"/>
      <c r="BV47" s="3"/>
      <c r="BW47" s="3"/>
      <c r="BX47" s="3"/>
    </row>
    <row r="48" spans="1:76" ht="15">
      <c r="A48" s="64" t="s">
        <v>243</v>
      </c>
      <c r="B48" s="65"/>
      <c r="C48" s="65" t="s">
        <v>64</v>
      </c>
      <c r="D48" s="66">
        <v>162.33015782962596</v>
      </c>
      <c r="E48" s="68"/>
      <c r="F48" s="100" t="s">
        <v>571</v>
      </c>
      <c r="G48" s="65"/>
      <c r="H48" s="69" t="s">
        <v>243</v>
      </c>
      <c r="I48" s="70"/>
      <c r="J48" s="70"/>
      <c r="K48" s="69" t="s">
        <v>1519</v>
      </c>
      <c r="L48" s="73">
        <v>1</v>
      </c>
      <c r="M48" s="74">
        <v>9566.9443359375</v>
      </c>
      <c r="N48" s="74">
        <v>5590.61767578125</v>
      </c>
      <c r="O48" s="75"/>
      <c r="P48" s="76"/>
      <c r="Q48" s="76"/>
      <c r="R48" s="86"/>
      <c r="S48" s="48">
        <v>0</v>
      </c>
      <c r="T48" s="48">
        <v>1</v>
      </c>
      <c r="U48" s="49">
        <v>0</v>
      </c>
      <c r="V48" s="49">
        <v>0.333333</v>
      </c>
      <c r="W48" s="49">
        <v>0</v>
      </c>
      <c r="X48" s="49">
        <v>0.638295</v>
      </c>
      <c r="Y48" s="49">
        <v>0</v>
      </c>
      <c r="Z48" s="49">
        <v>0</v>
      </c>
      <c r="AA48" s="71">
        <v>48</v>
      </c>
      <c r="AB48" s="71"/>
      <c r="AC48" s="72"/>
      <c r="AD48" s="78" t="s">
        <v>968</v>
      </c>
      <c r="AE48" s="78">
        <v>468</v>
      </c>
      <c r="AF48" s="78">
        <v>50</v>
      </c>
      <c r="AG48" s="78">
        <v>128</v>
      </c>
      <c r="AH48" s="78">
        <v>43</v>
      </c>
      <c r="AI48" s="78"/>
      <c r="AJ48" s="78" t="s">
        <v>1073</v>
      </c>
      <c r="AK48" s="78" t="s">
        <v>1155</v>
      </c>
      <c r="AL48" s="78"/>
      <c r="AM48" s="78"/>
      <c r="AN48" s="80">
        <v>39969.88012731481</v>
      </c>
      <c r="AO48" s="82" t="s">
        <v>1281</v>
      </c>
      <c r="AP48" s="78" t="b">
        <v>0</v>
      </c>
      <c r="AQ48" s="78" t="b">
        <v>0</v>
      </c>
      <c r="AR48" s="78" t="b">
        <v>1</v>
      </c>
      <c r="AS48" s="78"/>
      <c r="AT48" s="78">
        <v>1</v>
      </c>
      <c r="AU48" s="82" t="s">
        <v>1325</v>
      </c>
      <c r="AV48" s="78" t="b">
        <v>0</v>
      </c>
      <c r="AW48" s="78" t="s">
        <v>1364</v>
      </c>
      <c r="AX48" s="82" t="s">
        <v>1410</v>
      </c>
      <c r="AY48" s="78" t="s">
        <v>66</v>
      </c>
      <c r="AZ48" s="78" t="str">
        <f>REPLACE(INDEX(GroupVertices[Group],MATCH(Vertices[[#This Row],[Vertex]],GroupVertices[Vertex],0)),1,1,"")</f>
        <v>12</v>
      </c>
      <c r="BA48" s="48" t="s">
        <v>431</v>
      </c>
      <c r="BB48" s="48" t="s">
        <v>431</v>
      </c>
      <c r="BC48" s="48" t="s">
        <v>478</v>
      </c>
      <c r="BD48" s="48" t="s">
        <v>478</v>
      </c>
      <c r="BE48" s="48" t="s">
        <v>510</v>
      </c>
      <c r="BF48" s="48" t="s">
        <v>510</v>
      </c>
      <c r="BG48" s="116" t="s">
        <v>2066</v>
      </c>
      <c r="BH48" s="116" t="s">
        <v>2066</v>
      </c>
      <c r="BI48" s="116" t="s">
        <v>2124</v>
      </c>
      <c r="BJ48" s="116" t="s">
        <v>2124</v>
      </c>
      <c r="BK48" s="116">
        <v>1</v>
      </c>
      <c r="BL48" s="120">
        <v>8.333333333333334</v>
      </c>
      <c r="BM48" s="116">
        <v>0</v>
      </c>
      <c r="BN48" s="120">
        <v>0</v>
      </c>
      <c r="BO48" s="116">
        <v>0</v>
      </c>
      <c r="BP48" s="120">
        <v>0</v>
      </c>
      <c r="BQ48" s="116">
        <v>11</v>
      </c>
      <c r="BR48" s="120">
        <v>91.66666666666667</v>
      </c>
      <c r="BS48" s="116">
        <v>12</v>
      </c>
      <c r="BT48" s="2"/>
      <c r="BU48" s="3"/>
      <c r="BV48" s="3"/>
      <c r="BW48" s="3"/>
      <c r="BX48" s="3"/>
    </row>
    <row r="49" spans="1:76" ht="15">
      <c r="A49" s="64" t="s">
        <v>244</v>
      </c>
      <c r="B49" s="65"/>
      <c r="C49" s="65" t="s">
        <v>64</v>
      </c>
      <c r="D49" s="66">
        <v>181.1359478051202</v>
      </c>
      <c r="E49" s="68"/>
      <c r="F49" s="100" t="s">
        <v>572</v>
      </c>
      <c r="G49" s="65"/>
      <c r="H49" s="69" t="s">
        <v>244</v>
      </c>
      <c r="I49" s="70"/>
      <c r="J49" s="70"/>
      <c r="K49" s="69" t="s">
        <v>1520</v>
      </c>
      <c r="L49" s="73">
        <v>234.87134502923976</v>
      </c>
      <c r="M49" s="74">
        <v>9463.9462890625</v>
      </c>
      <c r="N49" s="74">
        <v>7431.1298828125</v>
      </c>
      <c r="O49" s="75"/>
      <c r="P49" s="76"/>
      <c r="Q49" s="76"/>
      <c r="R49" s="86"/>
      <c r="S49" s="48">
        <v>1</v>
      </c>
      <c r="T49" s="48">
        <v>2</v>
      </c>
      <c r="U49" s="49">
        <v>8</v>
      </c>
      <c r="V49" s="49">
        <v>0.142857</v>
      </c>
      <c r="W49" s="49">
        <v>0</v>
      </c>
      <c r="X49" s="49">
        <v>1.356679</v>
      </c>
      <c r="Y49" s="49">
        <v>0.16666666666666666</v>
      </c>
      <c r="Z49" s="49">
        <v>0</v>
      </c>
      <c r="AA49" s="71">
        <v>49</v>
      </c>
      <c r="AB49" s="71"/>
      <c r="AC49" s="72"/>
      <c r="AD49" s="78" t="s">
        <v>969</v>
      </c>
      <c r="AE49" s="78">
        <v>842</v>
      </c>
      <c r="AF49" s="78">
        <v>2898</v>
      </c>
      <c r="AG49" s="78">
        <v>10976</v>
      </c>
      <c r="AH49" s="78">
        <v>1785</v>
      </c>
      <c r="AI49" s="78"/>
      <c r="AJ49" s="78" t="s">
        <v>1074</v>
      </c>
      <c r="AK49" s="78"/>
      <c r="AL49" s="82" t="s">
        <v>1219</v>
      </c>
      <c r="AM49" s="78"/>
      <c r="AN49" s="80">
        <v>41304.93665509259</v>
      </c>
      <c r="AO49" s="82" t="s">
        <v>1282</v>
      </c>
      <c r="AP49" s="78" t="b">
        <v>1</v>
      </c>
      <c r="AQ49" s="78" t="b">
        <v>0</v>
      </c>
      <c r="AR49" s="78" t="b">
        <v>1</v>
      </c>
      <c r="AS49" s="78"/>
      <c r="AT49" s="78">
        <v>118</v>
      </c>
      <c r="AU49" s="82" t="s">
        <v>1325</v>
      </c>
      <c r="AV49" s="78" t="b">
        <v>0</v>
      </c>
      <c r="AW49" s="78" t="s">
        <v>1364</v>
      </c>
      <c r="AX49" s="82" t="s">
        <v>1411</v>
      </c>
      <c r="AY49" s="78" t="s">
        <v>66</v>
      </c>
      <c r="AZ49" s="78" t="str">
        <f>REPLACE(INDEX(GroupVertices[Group],MATCH(Vertices[[#This Row],[Vertex]],GroupVertices[Vertex],0)),1,1,"")</f>
        <v>6</v>
      </c>
      <c r="BA49" s="48" t="s">
        <v>2016</v>
      </c>
      <c r="BB49" s="48" t="s">
        <v>2016</v>
      </c>
      <c r="BC49" s="48" t="s">
        <v>467</v>
      </c>
      <c r="BD49" s="48" t="s">
        <v>467</v>
      </c>
      <c r="BE49" s="48" t="s">
        <v>511</v>
      </c>
      <c r="BF49" s="48" t="s">
        <v>511</v>
      </c>
      <c r="BG49" s="116" t="s">
        <v>2067</v>
      </c>
      <c r="BH49" s="116" t="s">
        <v>2092</v>
      </c>
      <c r="BI49" s="116" t="s">
        <v>2125</v>
      </c>
      <c r="BJ49" s="116" t="s">
        <v>2125</v>
      </c>
      <c r="BK49" s="116">
        <v>0</v>
      </c>
      <c r="BL49" s="120">
        <v>0</v>
      </c>
      <c r="BM49" s="116">
        <v>0</v>
      </c>
      <c r="BN49" s="120">
        <v>0</v>
      </c>
      <c r="BO49" s="116">
        <v>0</v>
      </c>
      <c r="BP49" s="120">
        <v>0</v>
      </c>
      <c r="BQ49" s="116">
        <v>35</v>
      </c>
      <c r="BR49" s="120">
        <v>100</v>
      </c>
      <c r="BS49" s="116">
        <v>35</v>
      </c>
      <c r="BT49" s="2"/>
      <c r="BU49" s="3"/>
      <c r="BV49" s="3"/>
      <c r="BW49" s="3"/>
      <c r="BX49" s="3"/>
    </row>
    <row r="50" spans="1:76" ht="15">
      <c r="A50" s="64" t="s">
        <v>310</v>
      </c>
      <c r="B50" s="65"/>
      <c r="C50" s="65" t="s">
        <v>64</v>
      </c>
      <c r="D50" s="66">
        <v>164.3903426864919</v>
      </c>
      <c r="E50" s="68"/>
      <c r="F50" s="100" t="s">
        <v>1350</v>
      </c>
      <c r="G50" s="65"/>
      <c r="H50" s="69" t="s">
        <v>310</v>
      </c>
      <c r="I50" s="70"/>
      <c r="J50" s="70"/>
      <c r="K50" s="69" t="s">
        <v>1521</v>
      </c>
      <c r="L50" s="73">
        <v>1</v>
      </c>
      <c r="M50" s="74">
        <v>9804.087890625</v>
      </c>
      <c r="N50" s="74">
        <v>6422.88720703125</v>
      </c>
      <c r="O50" s="75"/>
      <c r="P50" s="76"/>
      <c r="Q50" s="76"/>
      <c r="R50" s="86"/>
      <c r="S50" s="48">
        <v>1</v>
      </c>
      <c r="T50" s="48">
        <v>0</v>
      </c>
      <c r="U50" s="49">
        <v>0</v>
      </c>
      <c r="V50" s="49">
        <v>0.090909</v>
      </c>
      <c r="W50" s="49">
        <v>0</v>
      </c>
      <c r="X50" s="49">
        <v>0.534392</v>
      </c>
      <c r="Y50" s="49">
        <v>0</v>
      </c>
      <c r="Z50" s="49">
        <v>0</v>
      </c>
      <c r="AA50" s="71">
        <v>50</v>
      </c>
      <c r="AB50" s="71"/>
      <c r="AC50" s="72"/>
      <c r="AD50" s="78" t="s">
        <v>970</v>
      </c>
      <c r="AE50" s="78">
        <v>1034</v>
      </c>
      <c r="AF50" s="78">
        <v>362</v>
      </c>
      <c r="AG50" s="78">
        <v>75</v>
      </c>
      <c r="AH50" s="78">
        <v>1</v>
      </c>
      <c r="AI50" s="78"/>
      <c r="AJ50" s="78" t="s">
        <v>1075</v>
      </c>
      <c r="AK50" s="78"/>
      <c r="AL50" s="78"/>
      <c r="AM50" s="78"/>
      <c r="AN50" s="80">
        <v>41541.00685185185</v>
      </c>
      <c r="AO50" s="78"/>
      <c r="AP50" s="78" t="b">
        <v>0</v>
      </c>
      <c r="AQ50" s="78" t="b">
        <v>0</v>
      </c>
      <c r="AR50" s="78" t="b">
        <v>0</v>
      </c>
      <c r="AS50" s="78" t="s">
        <v>871</v>
      </c>
      <c r="AT50" s="78">
        <v>7</v>
      </c>
      <c r="AU50" s="82" t="s">
        <v>1331</v>
      </c>
      <c r="AV50" s="78" t="b">
        <v>0</v>
      </c>
      <c r="AW50" s="78" t="s">
        <v>1364</v>
      </c>
      <c r="AX50" s="82" t="s">
        <v>1412</v>
      </c>
      <c r="AY50" s="78" t="s">
        <v>65</v>
      </c>
      <c r="AZ50" s="78" t="str">
        <f>REPLACE(INDEX(GroupVertices[Group],MATCH(Vertices[[#This Row],[Vertex]],GroupVertices[Vertex],0)),1,1,"")</f>
        <v>6</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245</v>
      </c>
      <c r="B51" s="65"/>
      <c r="C51" s="65" t="s">
        <v>64</v>
      </c>
      <c r="D51" s="66">
        <v>162.26412626370077</v>
      </c>
      <c r="E51" s="68"/>
      <c r="F51" s="100" t="s">
        <v>573</v>
      </c>
      <c r="G51" s="65"/>
      <c r="H51" s="69" t="s">
        <v>245</v>
      </c>
      <c r="I51" s="70"/>
      <c r="J51" s="70"/>
      <c r="K51" s="69" t="s">
        <v>1522</v>
      </c>
      <c r="L51" s="73">
        <v>1</v>
      </c>
      <c r="M51" s="74">
        <v>553.0635986328125</v>
      </c>
      <c r="N51" s="74">
        <v>3523.177001953125</v>
      </c>
      <c r="O51" s="75"/>
      <c r="P51" s="76"/>
      <c r="Q51" s="76"/>
      <c r="R51" s="86"/>
      <c r="S51" s="48">
        <v>1</v>
      </c>
      <c r="T51" s="48">
        <v>1</v>
      </c>
      <c r="U51" s="49">
        <v>0</v>
      </c>
      <c r="V51" s="49">
        <v>0</v>
      </c>
      <c r="W51" s="49">
        <v>0</v>
      </c>
      <c r="X51" s="49">
        <v>0.999995</v>
      </c>
      <c r="Y51" s="49">
        <v>0</v>
      </c>
      <c r="Z51" s="49" t="s">
        <v>1656</v>
      </c>
      <c r="AA51" s="71">
        <v>51</v>
      </c>
      <c r="AB51" s="71"/>
      <c r="AC51" s="72"/>
      <c r="AD51" s="78" t="s">
        <v>971</v>
      </c>
      <c r="AE51" s="78">
        <v>410</v>
      </c>
      <c r="AF51" s="78">
        <v>40</v>
      </c>
      <c r="AG51" s="78">
        <v>1398</v>
      </c>
      <c r="AH51" s="78">
        <v>665</v>
      </c>
      <c r="AI51" s="78"/>
      <c r="AJ51" s="78" t="s">
        <v>1076</v>
      </c>
      <c r="AK51" s="78" t="s">
        <v>1156</v>
      </c>
      <c r="AL51" s="82" t="s">
        <v>1220</v>
      </c>
      <c r="AM51" s="78"/>
      <c r="AN51" s="80">
        <v>41566.630011574074</v>
      </c>
      <c r="AO51" s="82" t="s">
        <v>1283</v>
      </c>
      <c r="AP51" s="78" t="b">
        <v>1</v>
      </c>
      <c r="AQ51" s="78" t="b">
        <v>0</v>
      </c>
      <c r="AR51" s="78" t="b">
        <v>1</v>
      </c>
      <c r="AS51" s="78"/>
      <c r="AT51" s="78">
        <v>7</v>
      </c>
      <c r="AU51" s="82" t="s">
        <v>1325</v>
      </c>
      <c r="AV51" s="78" t="b">
        <v>0</v>
      </c>
      <c r="AW51" s="78" t="s">
        <v>1364</v>
      </c>
      <c r="AX51" s="82" t="s">
        <v>1413</v>
      </c>
      <c r="AY51" s="78" t="s">
        <v>66</v>
      </c>
      <c r="AZ51" s="78" t="str">
        <f>REPLACE(INDEX(GroupVertices[Group],MATCH(Vertices[[#This Row],[Vertex]],GroupVertices[Vertex],0)),1,1,"")</f>
        <v>2</v>
      </c>
      <c r="BA51" s="48" t="s">
        <v>433</v>
      </c>
      <c r="BB51" s="48" t="s">
        <v>433</v>
      </c>
      <c r="BC51" s="48" t="s">
        <v>467</v>
      </c>
      <c r="BD51" s="48" t="s">
        <v>467</v>
      </c>
      <c r="BE51" s="48"/>
      <c r="BF51" s="48"/>
      <c r="BG51" s="116" t="s">
        <v>2068</v>
      </c>
      <c r="BH51" s="116" t="s">
        <v>2068</v>
      </c>
      <c r="BI51" s="116" t="s">
        <v>2126</v>
      </c>
      <c r="BJ51" s="116" t="s">
        <v>2126</v>
      </c>
      <c r="BK51" s="116">
        <v>1</v>
      </c>
      <c r="BL51" s="120">
        <v>6.25</v>
      </c>
      <c r="BM51" s="116">
        <v>0</v>
      </c>
      <c r="BN51" s="120">
        <v>0</v>
      </c>
      <c r="BO51" s="116">
        <v>0</v>
      </c>
      <c r="BP51" s="120">
        <v>0</v>
      </c>
      <c r="BQ51" s="116">
        <v>15</v>
      </c>
      <c r="BR51" s="120">
        <v>93.75</v>
      </c>
      <c r="BS51" s="116">
        <v>16</v>
      </c>
      <c r="BT51" s="2"/>
      <c r="BU51" s="3"/>
      <c r="BV51" s="3"/>
      <c r="BW51" s="3"/>
      <c r="BX51" s="3"/>
    </row>
    <row r="52" spans="1:76" ht="15">
      <c r="A52" s="64" t="s">
        <v>246</v>
      </c>
      <c r="B52" s="65"/>
      <c r="C52" s="65" t="s">
        <v>64</v>
      </c>
      <c r="D52" s="66">
        <v>208.80977708436754</v>
      </c>
      <c r="E52" s="68"/>
      <c r="F52" s="100" t="s">
        <v>1351</v>
      </c>
      <c r="G52" s="65"/>
      <c r="H52" s="69" t="s">
        <v>246</v>
      </c>
      <c r="I52" s="70"/>
      <c r="J52" s="70"/>
      <c r="K52" s="69" t="s">
        <v>1523</v>
      </c>
      <c r="L52" s="73">
        <v>1</v>
      </c>
      <c r="M52" s="74">
        <v>8922.109375</v>
      </c>
      <c r="N52" s="74">
        <v>3340.84228515625</v>
      </c>
      <c r="O52" s="75"/>
      <c r="P52" s="76"/>
      <c r="Q52" s="76"/>
      <c r="R52" s="86"/>
      <c r="S52" s="48">
        <v>2</v>
      </c>
      <c r="T52" s="48">
        <v>1</v>
      </c>
      <c r="U52" s="49">
        <v>0</v>
      </c>
      <c r="V52" s="49">
        <v>1</v>
      </c>
      <c r="W52" s="49">
        <v>0</v>
      </c>
      <c r="X52" s="49">
        <v>1.298239</v>
      </c>
      <c r="Y52" s="49">
        <v>0</v>
      </c>
      <c r="Z52" s="49">
        <v>0</v>
      </c>
      <c r="AA52" s="71">
        <v>52</v>
      </c>
      <c r="AB52" s="71"/>
      <c r="AC52" s="72"/>
      <c r="AD52" s="78" t="s">
        <v>972</v>
      </c>
      <c r="AE52" s="78">
        <v>5222</v>
      </c>
      <c r="AF52" s="78">
        <v>7089</v>
      </c>
      <c r="AG52" s="78">
        <v>1401</v>
      </c>
      <c r="AH52" s="78">
        <v>135</v>
      </c>
      <c r="AI52" s="78"/>
      <c r="AJ52" s="78" t="s">
        <v>1077</v>
      </c>
      <c r="AK52" s="78" t="s">
        <v>1157</v>
      </c>
      <c r="AL52" s="82" t="s">
        <v>1221</v>
      </c>
      <c r="AM52" s="78"/>
      <c r="AN52" s="80">
        <v>40822.24721064815</v>
      </c>
      <c r="AO52" s="82" t="s">
        <v>1284</v>
      </c>
      <c r="AP52" s="78" t="b">
        <v>0</v>
      </c>
      <c r="AQ52" s="78" t="b">
        <v>0</v>
      </c>
      <c r="AR52" s="78" t="b">
        <v>1</v>
      </c>
      <c r="AS52" s="78"/>
      <c r="AT52" s="78">
        <v>59</v>
      </c>
      <c r="AU52" s="82" t="s">
        <v>1325</v>
      </c>
      <c r="AV52" s="78" t="b">
        <v>0</v>
      </c>
      <c r="AW52" s="78" t="s">
        <v>1364</v>
      </c>
      <c r="AX52" s="82" t="s">
        <v>1414</v>
      </c>
      <c r="AY52" s="78" t="s">
        <v>66</v>
      </c>
      <c r="AZ52" s="78" t="str">
        <f>REPLACE(INDEX(GroupVertices[Group],MATCH(Vertices[[#This Row],[Vertex]],GroupVertices[Vertex],0)),1,1,"")</f>
        <v>17</v>
      </c>
      <c r="BA52" s="48"/>
      <c r="BB52" s="48"/>
      <c r="BC52" s="48"/>
      <c r="BD52" s="48"/>
      <c r="BE52" s="48" t="s">
        <v>512</v>
      </c>
      <c r="BF52" s="48" t="s">
        <v>512</v>
      </c>
      <c r="BG52" s="116" t="s">
        <v>1847</v>
      </c>
      <c r="BH52" s="116" t="s">
        <v>1847</v>
      </c>
      <c r="BI52" s="116" t="s">
        <v>1945</v>
      </c>
      <c r="BJ52" s="116" t="s">
        <v>1945</v>
      </c>
      <c r="BK52" s="116">
        <v>0</v>
      </c>
      <c r="BL52" s="120">
        <v>0</v>
      </c>
      <c r="BM52" s="116">
        <v>0</v>
      </c>
      <c r="BN52" s="120">
        <v>0</v>
      </c>
      <c r="BO52" s="116">
        <v>0</v>
      </c>
      <c r="BP52" s="120">
        <v>0</v>
      </c>
      <c r="BQ52" s="116">
        <v>37</v>
      </c>
      <c r="BR52" s="120">
        <v>100</v>
      </c>
      <c r="BS52" s="116">
        <v>37</v>
      </c>
      <c r="BT52" s="2"/>
      <c r="BU52" s="3"/>
      <c r="BV52" s="3"/>
      <c r="BW52" s="3"/>
      <c r="BX52" s="3"/>
    </row>
    <row r="53" spans="1:76" ht="15">
      <c r="A53" s="64" t="s">
        <v>247</v>
      </c>
      <c r="B53" s="65"/>
      <c r="C53" s="65" t="s">
        <v>64</v>
      </c>
      <c r="D53" s="66">
        <v>765.3634336414281</v>
      </c>
      <c r="E53" s="68"/>
      <c r="F53" s="100" t="s">
        <v>574</v>
      </c>
      <c r="G53" s="65"/>
      <c r="H53" s="69" t="s">
        <v>247</v>
      </c>
      <c r="I53" s="70"/>
      <c r="J53" s="70"/>
      <c r="K53" s="69" t="s">
        <v>1524</v>
      </c>
      <c r="L53" s="73">
        <v>1</v>
      </c>
      <c r="M53" s="74">
        <v>9510.0947265625</v>
      </c>
      <c r="N53" s="74">
        <v>3340.84228515625</v>
      </c>
      <c r="O53" s="75"/>
      <c r="P53" s="76"/>
      <c r="Q53" s="76"/>
      <c r="R53" s="86"/>
      <c r="S53" s="48">
        <v>0</v>
      </c>
      <c r="T53" s="48">
        <v>1</v>
      </c>
      <c r="U53" s="49">
        <v>0</v>
      </c>
      <c r="V53" s="49">
        <v>1</v>
      </c>
      <c r="W53" s="49">
        <v>0</v>
      </c>
      <c r="X53" s="49">
        <v>0.701751</v>
      </c>
      <c r="Y53" s="49">
        <v>0</v>
      </c>
      <c r="Z53" s="49">
        <v>0</v>
      </c>
      <c r="AA53" s="71">
        <v>53</v>
      </c>
      <c r="AB53" s="71"/>
      <c r="AC53" s="72"/>
      <c r="AD53" s="78" t="s">
        <v>973</v>
      </c>
      <c r="AE53" s="78">
        <v>119485</v>
      </c>
      <c r="AF53" s="78">
        <v>91375</v>
      </c>
      <c r="AG53" s="78">
        <v>2496</v>
      </c>
      <c r="AH53" s="78">
        <v>806</v>
      </c>
      <c r="AI53" s="78"/>
      <c r="AJ53" s="78" t="s">
        <v>1078</v>
      </c>
      <c r="AK53" s="78" t="s">
        <v>1153</v>
      </c>
      <c r="AL53" s="82" t="s">
        <v>1222</v>
      </c>
      <c r="AM53" s="78"/>
      <c r="AN53" s="80">
        <v>41063.34471064815</v>
      </c>
      <c r="AO53" s="82" t="s">
        <v>1285</v>
      </c>
      <c r="AP53" s="78" t="b">
        <v>0</v>
      </c>
      <c r="AQ53" s="78" t="b">
        <v>0</v>
      </c>
      <c r="AR53" s="78" t="b">
        <v>1</v>
      </c>
      <c r="AS53" s="78"/>
      <c r="AT53" s="78">
        <v>413</v>
      </c>
      <c r="AU53" s="82" t="s">
        <v>1325</v>
      </c>
      <c r="AV53" s="78" t="b">
        <v>0</v>
      </c>
      <c r="AW53" s="78" t="s">
        <v>1364</v>
      </c>
      <c r="AX53" s="82" t="s">
        <v>1415</v>
      </c>
      <c r="AY53" s="78" t="s">
        <v>66</v>
      </c>
      <c r="AZ53" s="78" t="str">
        <f>REPLACE(INDEX(GroupVertices[Group],MATCH(Vertices[[#This Row],[Vertex]],GroupVertices[Vertex],0)),1,1,"")</f>
        <v>17</v>
      </c>
      <c r="BA53" s="48"/>
      <c r="BB53" s="48"/>
      <c r="BC53" s="48"/>
      <c r="BD53" s="48"/>
      <c r="BE53" s="48" t="s">
        <v>513</v>
      </c>
      <c r="BF53" s="48" t="s">
        <v>513</v>
      </c>
      <c r="BG53" s="116" t="s">
        <v>2069</v>
      </c>
      <c r="BH53" s="116" t="s">
        <v>2069</v>
      </c>
      <c r="BI53" s="116" t="s">
        <v>2127</v>
      </c>
      <c r="BJ53" s="116" t="s">
        <v>2127</v>
      </c>
      <c r="BK53" s="116">
        <v>0</v>
      </c>
      <c r="BL53" s="120">
        <v>0</v>
      </c>
      <c r="BM53" s="116">
        <v>0</v>
      </c>
      <c r="BN53" s="120">
        <v>0</v>
      </c>
      <c r="BO53" s="116">
        <v>0</v>
      </c>
      <c r="BP53" s="120">
        <v>0</v>
      </c>
      <c r="BQ53" s="116">
        <v>23</v>
      </c>
      <c r="BR53" s="120">
        <v>100</v>
      </c>
      <c r="BS53" s="116">
        <v>23</v>
      </c>
      <c r="BT53" s="2"/>
      <c r="BU53" s="3"/>
      <c r="BV53" s="3"/>
      <c r="BW53" s="3"/>
      <c r="BX53" s="3"/>
    </row>
    <row r="54" spans="1:76" ht="15">
      <c r="A54" s="64" t="s">
        <v>248</v>
      </c>
      <c r="B54" s="65"/>
      <c r="C54" s="65" t="s">
        <v>64</v>
      </c>
      <c r="D54" s="66">
        <v>167.8569998975644</v>
      </c>
      <c r="E54" s="68"/>
      <c r="F54" s="100" t="s">
        <v>575</v>
      </c>
      <c r="G54" s="65"/>
      <c r="H54" s="69" t="s">
        <v>248</v>
      </c>
      <c r="I54" s="70"/>
      <c r="J54" s="70"/>
      <c r="K54" s="69" t="s">
        <v>1525</v>
      </c>
      <c r="L54" s="73">
        <v>1</v>
      </c>
      <c r="M54" s="74">
        <v>7081.81298828125</v>
      </c>
      <c r="N54" s="74">
        <v>7601.5986328125</v>
      </c>
      <c r="O54" s="75"/>
      <c r="P54" s="76"/>
      <c r="Q54" s="76"/>
      <c r="R54" s="86"/>
      <c r="S54" s="48">
        <v>0</v>
      </c>
      <c r="T54" s="48">
        <v>2</v>
      </c>
      <c r="U54" s="49">
        <v>0</v>
      </c>
      <c r="V54" s="49">
        <v>0.125</v>
      </c>
      <c r="W54" s="49">
        <v>0</v>
      </c>
      <c r="X54" s="49">
        <v>0.726066</v>
      </c>
      <c r="Y54" s="49">
        <v>0.5</v>
      </c>
      <c r="Z54" s="49">
        <v>0</v>
      </c>
      <c r="AA54" s="71">
        <v>54</v>
      </c>
      <c r="AB54" s="71"/>
      <c r="AC54" s="72"/>
      <c r="AD54" s="78" t="s">
        <v>974</v>
      </c>
      <c r="AE54" s="78">
        <v>2246</v>
      </c>
      <c r="AF54" s="78">
        <v>887</v>
      </c>
      <c r="AG54" s="78">
        <v>21837</v>
      </c>
      <c r="AH54" s="78">
        <v>47544</v>
      </c>
      <c r="AI54" s="78"/>
      <c r="AJ54" s="78" t="s">
        <v>1079</v>
      </c>
      <c r="AK54" s="78" t="s">
        <v>1158</v>
      </c>
      <c r="AL54" s="82" t="s">
        <v>1223</v>
      </c>
      <c r="AM54" s="78"/>
      <c r="AN54" s="80">
        <v>40632.89922453704</v>
      </c>
      <c r="AO54" s="82" t="s">
        <v>1286</v>
      </c>
      <c r="AP54" s="78" t="b">
        <v>0</v>
      </c>
      <c r="AQ54" s="78" t="b">
        <v>0</v>
      </c>
      <c r="AR54" s="78" t="b">
        <v>0</v>
      </c>
      <c r="AS54" s="78"/>
      <c r="AT54" s="78">
        <v>2</v>
      </c>
      <c r="AU54" s="82" t="s">
        <v>1325</v>
      </c>
      <c r="AV54" s="78" t="b">
        <v>0</v>
      </c>
      <c r="AW54" s="78" t="s">
        <v>1364</v>
      </c>
      <c r="AX54" s="82" t="s">
        <v>1416</v>
      </c>
      <c r="AY54" s="78" t="s">
        <v>66</v>
      </c>
      <c r="AZ54" s="78" t="str">
        <f>REPLACE(INDEX(GroupVertices[Group],MATCH(Vertices[[#This Row],[Vertex]],GroupVertices[Vertex],0)),1,1,"")</f>
        <v>7</v>
      </c>
      <c r="BA54" s="48" t="s">
        <v>434</v>
      </c>
      <c r="BB54" s="48" t="s">
        <v>434</v>
      </c>
      <c r="BC54" s="48" t="s">
        <v>479</v>
      </c>
      <c r="BD54" s="48" t="s">
        <v>479</v>
      </c>
      <c r="BE54" s="48" t="s">
        <v>514</v>
      </c>
      <c r="BF54" s="48" t="s">
        <v>514</v>
      </c>
      <c r="BG54" s="116" t="s">
        <v>2070</v>
      </c>
      <c r="BH54" s="116" t="s">
        <v>2070</v>
      </c>
      <c r="BI54" s="116" t="s">
        <v>2128</v>
      </c>
      <c r="BJ54" s="116" t="s">
        <v>2128</v>
      </c>
      <c r="BK54" s="116">
        <v>0</v>
      </c>
      <c r="BL54" s="120">
        <v>0</v>
      </c>
      <c r="BM54" s="116">
        <v>0</v>
      </c>
      <c r="BN54" s="120">
        <v>0</v>
      </c>
      <c r="BO54" s="116">
        <v>0</v>
      </c>
      <c r="BP54" s="120">
        <v>0</v>
      </c>
      <c r="BQ54" s="116">
        <v>10</v>
      </c>
      <c r="BR54" s="120">
        <v>100</v>
      </c>
      <c r="BS54" s="116">
        <v>10</v>
      </c>
      <c r="BT54" s="2"/>
      <c r="BU54" s="3"/>
      <c r="BV54" s="3"/>
      <c r="BW54" s="3"/>
      <c r="BX54" s="3"/>
    </row>
    <row r="55" spans="1:76" ht="15">
      <c r="A55" s="64" t="s">
        <v>251</v>
      </c>
      <c r="B55" s="65"/>
      <c r="C55" s="65" t="s">
        <v>64</v>
      </c>
      <c r="D55" s="66">
        <v>200.62846606623643</v>
      </c>
      <c r="E55" s="68"/>
      <c r="F55" s="100" t="s">
        <v>578</v>
      </c>
      <c r="G55" s="65"/>
      <c r="H55" s="69" t="s">
        <v>251</v>
      </c>
      <c r="I55" s="70"/>
      <c r="J55" s="70"/>
      <c r="K55" s="69" t="s">
        <v>1526</v>
      </c>
      <c r="L55" s="73">
        <v>88.70175438596492</v>
      </c>
      <c r="M55" s="74">
        <v>7693.86083984375</v>
      </c>
      <c r="N55" s="74">
        <v>7173.94287109375</v>
      </c>
      <c r="O55" s="75"/>
      <c r="P55" s="76"/>
      <c r="Q55" s="76"/>
      <c r="R55" s="86"/>
      <c r="S55" s="48">
        <v>3</v>
      </c>
      <c r="T55" s="48">
        <v>1</v>
      </c>
      <c r="U55" s="49">
        <v>3</v>
      </c>
      <c r="V55" s="49">
        <v>0.166667</v>
      </c>
      <c r="W55" s="49">
        <v>0</v>
      </c>
      <c r="X55" s="49">
        <v>1.362309</v>
      </c>
      <c r="Y55" s="49">
        <v>0.25</v>
      </c>
      <c r="Z55" s="49">
        <v>0</v>
      </c>
      <c r="AA55" s="71">
        <v>55</v>
      </c>
      <c r="AB55" s="71"/>
      <c r="AC55" s="72"/>
      <c r="AD55" s="78" t="s">
        <v>975</v>
      </c>
      <c r="AE55" s="78">
        <v>806</v>
      </c>
      <c r="AF55" s="78">
        <v>5850</v>
      </c>
      <c r="AG55" s="78">
        <v>13204</v>
      </c>
      <c r="AH55" s="78">
        <v>3132</v>
      </c>
      <c r="AI55" s="78"/>
      <c r="AJ55" s="78" t="s">
        <v>1080</v>
      </c>
      <c r="AK55" s="78" t="s">
        <v>1159</v>
      </c>
      <c r="AL55" s="82" t="s">
        <v>1224</v>
      </c>
      <c r="AM55" s="78"/>
      <c r="AN55" s="80">
        <v>39685.93565972222</v>
      </c>
      <c r="AO55" s="82" t="s">
        <v>1287</v>
      </c>
      <c r="AP55" s="78" t="b">
        <v>0</v>
      </c>
      <c r="AQ55" s="78" t="b">
        <v>0</v>
      </c>
      <c r="AR55" s="78" t="b">
        <v>1</v>
      </c>
      <c r="AS55" s="78"/>
      <c r="AT55" s="78">
        <v>227</v>
      </c>
      <c r="AU55" s="82" t="s">
        <v>1325</v>
      </c>
      <c r="AV55" s="78" t="b">
        <v>0</v>
      </c>
      <c r="AW55" s="78" t="s">
        <v>1364</v>
      </c>
      <c r="AX55" s="82" t="s">
        <v>1417</v>
      </c>
      <c r="AY55" s="78" t="s">
        <v>66</v>
      </c>
      <c r="AZ55" s="78" t="str">
        <f>REPLACE(INDEX(GroupVertices[Group],MATCH(Vertices[[#This Row],[Vertex]],GroupVertices[Vertex],0)),1,1,"")</f>
        <v>7</v>
      </c>
      <c r="BA55" s="48" t="s">
        <v>434</v>
      </c>
      <c r="BB55" s="48" t="s">
        <v>434</v>
      </c>
      <c r="BC55" s="48" t="s">
        <v>479</v>
      </c>
      <c r="BD55" s="48" t="s">
        <v>479</v>
      </c>
      <c r="BE55" s="48" t="s">
        <v>514</v>
      </c>
      <c r="BF55" s="48" t="s">
        <v>514</v>
      </c>
      <c r="BG55" s="116" t="s">
        <v>2070</v>
      </c>
      <c r="BH55" s="116" t="s">
        <v>2070</v>
      </c>
      <c r="BI55" s="116" t="s">
        <v>2129</v>
      </c>
      <c r="BJ55" s="116" t="s">
        <v>2129</v>
      </c>
      <c r="BK55" s="116">
        <v>0</v>
      </c>
      <c r="BL55" s="120">
        <v>0</v>
      </c>
      <c r="BM55" s="116">
        <v>0</v>
      </c>
      <c r="BN55" s="120">
        <v>0</v>
      </c>
      <c r="BO55" s="116">
        <v>0</v>
      </c>
      <c r="BP55" s="120">
        <v>0</v>
      </c>
      <c r="BQ55" s="116">
        <v>8</v>
      </c>
      <c r="BR55" s="120">
        <v>100</v>
      </c>
      <c r="BS55" s="116">
        <v>8</v>
      </c>
      <c r="BT55" s="2"/>
      <c r="BU55" s="3"/>
      <c r="BV55" s="3"/>
      <c r="BW55" s="3"/>
      <c r="BX55" s="3"/>
    </row>
    <row r="56" spans="1:76" ht="15">
      <c r="A56" s="64" t="s">
        <v>249</v>
      </c>
      <c r="B56" s="65"/>
      <c r="C56" s="65" t="s">
        <v>64</v>
      </c>
      <c r="D56" s="66">
        <v>280.2955503549788</v>
      </c>
      <c r="E56" s="68"/>
      <c r="F56" s="100" t="s">
        <v>576</v>
      </c>
      <c r="G56" s="65"/>
      <c r="H56" s="69" t="s">
        <v>249</v>
      </c>
      <c r="I56" s="70"/>
      <c r="J56" s="70"/>
      <c r="K56" s="69" t="s">
        <v>1527</v>
      </c>
      <c r="L56" s="73">
        <v>1</v>
      </c>
      <c r="M56" s="74">
        <v>7996.2841796875</v>
      </c>
      <c r="N56" s="74">
        <v>6422.88720703125</v>
      </c>
      <c r="O56" s="75"/>
      <c r="P56" s="76"/>
      <c r="Q56" s="76"/>
      <c r="R56" s="86"/>
      <c r="S56" s="48">
        <v>0</v>
      </c>
      <c r="T56" s="48">
        <v>2</v>
      </c>
      <c r="U56" s="49">
        <v>0</v>
      </c>
      <c r="V56" s="49">
        <v>0.125</v>
      </c>
      <c r="W56" s="49">
        <v>0</v>
      </c>
      <c r="X56" s="49">
        <v>0.726066</v>
      </c>
      <c r="Y56" s="49">
        <v>0.5</v>
      </c>
      <c r="Z56" s="49">
        <v>0</v>
      </c>
      <c r="AA56" s="71">
        <v>56</v>
      </c>
      <c r="AB56" s="71"/>
      <c r="AC56" s="72"/>
      <c r="AD56" s="78" t="s">
        <v>976</v>
      </c>
      <c r="AE56" s="78">
        <v>9443</v>
      </c>
      <c r="AF56" s="78">
        <v>17915</v>
      </c>
      <c r="AG56" s="78">
        <v>456772</v>
      </c>
      <c r="AH56" s="78">
        <v>142186</v>
      </c>
      <c r="AI56" s="78"/>
      <c r="AJ56" s="78" t="s">
        <v>1081</v>
      </c>
      <c r="AK56" s="78"/>
      <c r="AL56" s="82" t="s">
        <v>1225</v>
      </c>
      <c r="AM56" s="78"/>
      <c r="AN56" s="80">
        <v>40235.41449074074</v>
      </c>
      <c r="AO56" s="82" t="s">
        <v>1288</v>
      </c>
      <c r="AP56" s="78" t="b">
        <v>0</v>
      </c>
      <c r="AQ56" s="78" t="b">
        <v>0</v>
      </c>
      <c r="AR56" s="78" t="b">
        <v>0</v>
      </c>
      <c r="AS56" s="78"/>
      <c r="AT56" s="78">
        <v>746</v>
      </c>
      <c r="AU56" s="82" t="s">
        <v>1325</v>
      </c>
      <c r="AV56" s="78" t="b">
        <v>0</v>
      </c>
      <c r="AW56" s="78" t="s">
        <v>1364</v>
      </c>
      <c r="AX56" s="82" t="s">
        <v>1418</v>
      </c>
      <c r="AY56" s="78" t="s">
        <v>66</v>
      </c>
      <c r="AZ56" s="78" t="str">
        <f>REPLACE(INDEX(GroupVertices[Group],MATCH(Vertices[[#This Row],[Vertex]],GroupVertices[Vertex],0)),1,1,"")</f>
        <v>7</v>
      </c>
      <c r="BA56" s="48" t="s">
        <v>434</v>
      </c>
      <c r="BB56" s="48" t="s">
        <v>434</v>
      </c>
      <c r="BC56" s="48" t="s">
        <v>479</v>
      </c>
      <c r="BD56" s="48" t="s">
        <v>479</v>
      </c>
      <c r="BE56" s="48" t="s">
        <v>514</v>
      </c>
      <c r="BF56" s="48" t="s">
        <v>514</v>
      </c>
      <c r="BG56" s="116" t="s">
        <v>2070</v>
      </c>
      <c r="BH56" s="116" t="s">
        <v>2070</v>
      </c>
      <c r="BI56" s="116" t="s">
        <v>2128</v>
      </c>
      <c r="BJ56" s="116" t="s">
        <v>2128</v>
      </c>
      <c r="BK56" s="116">
        <v>0</v>
      </c>
      <c r="BL56" s="120">
        <v>0</v>
      </c>
      <c r="BM56" s="116">
        <v>0</v>
      </c>
      <c r="BN56" s="120">
        <v>0</v>
      </c>
      <c r="BO56" s="116">
        <v>0</v>
      </c>
      <c r="BP56" s="120">
        <v>0</v>
      </c>
      <c r="BQ56" s="116">
        <v>10</v>
      </c>
      <c r="BR56" s="120">
        <v>100</v>
      </c>
      <c r="BS56" s="116">
        <v>10</v>
      </c>
      <c r="BT56" s="2"/>
      <c r="BU56" s="3"/>
      <c r="BV56" s="3"/>
      <c r="BW56" s="3"/>
      <c r="BX56" s="3"/>
    </row>
    <row r="57" spans="1:76" ht="15">
      <c r="A57" s="64" t="s">
        <v>252</v>
      </c>
      <c r="B57" s="65"/>
      <c r="C57" s="65" t="s">
        <v>64</v>
      </c>
      <c r="D57" s="66">
        <v>167.07122426305463</v>
      </c>
      <c r="E57" s="68"/>
      <c r="F57" s="100" t="s">
        <v>579</v>
      </c>
      <c r="G57" s="65"/>
      <c r="H57" s="69" t="s">
        <v>252</v>
      </c>
      <c r="I57" s="70"/>
      <c r="J57" s="70"/>
      <c r="K57" s="69" t="s">
        <v>1528</v>
      </c>
      <c r="L57" s="73">
        <v>1</v>
      </c>
      <c r="M57" s="74">
        <v>8348.7431640625</v>
      </c>
      <c r="N57" s="74">
        <v>8125.37548828125</v>
      </c>
      <c r="O57" s="75"/>
      <c r="P57" s="76"/>
      <c r="Q57" s="76"/>
      <c r="R57" s="86"/>
      <c r="S57" s="48">
        <v>0</v>
      </c>
      <c r="T57" s="48">
        <v>2</v>
      </c>
      <c r="U57" s="49">
        <v>0</v>
      </c>
      <c r="V57" s="49">
        <v>0.125</v>
      </c>
      <c r="W57" s="49">
        <v>0</v>
      </c>
      <c r="X57" s="49">
        <v>0.726066</v>
      </c>
      <c r="Y57" s="49">
        <v>0.5</v>
      </c>
      <c r="Z57" s="49">
        <v>0</v>
      </c>
      <c r="AA57" s="71">
        <v>57</v>
      </c>
      <c r="AB57" s="71"/>
      <c r="AC57" s="72"/>
      <c r="AD57" s="78" t="s">
        <v>977</v>
      </c>
      <c r="AE57" s="78">
        <v>1336</v>
      </c>
      <c r="AF57" s="78">
        <v>768</v>
      </c>
      <c r="AG57" s="78">
        <v>11055</v>
      </c>
      <c r="AH57" s="78">
        <v>307029</v>
      </c>
      <c r="AI57" s="78"/>
      <c r="AJ57" s="78" t="s">
        <v>1082</v>
      </c>
      <c r="AK57" s="78" t="s">
        <v>1160</v>
      </c>
      <c r="AL57" s="78"/>
      <c r="AM57" s="78"/>
      <c r="AN57" s="80">
        <v>42083.90511574074</v>
      </c>
      <c r="AO57" s="82" t="s">
        <v>1289</v>
      </c>
      <c r="AP57" s="78" t="b">
        <v>1</v>
      </c>
      <c r="AQ57" s="78" t="b">
        <v>0</v>
      </c>
      <c r="AR57" s="78" t="b">
        <v>0</v>
      </c>
      <c r="AS57" s="78"/>
      <c r="AT57" s="78">
        <v>3</v>
      </c>
      <c r="AU57" s="82" t="s">
        <v>1325</v>
      </c>
      <c r="AV57" s="78" t="b">
        <v>0</v>
      </c>
      <c r="AW57" s="78" t="s">
        <v>1364</v>
      </c>
      <c r="AX57" s="82" t="s">
        <v>1419</v>
      </c>
      <c r="AY57" s="78" t="s">
        <v>66</v>
      </c>
      <c r="AZ57" s="78" t="str">
        <f>REPLACE(INDEX(GroupVertices[Group],MATCH(Vertices[[#This Row],[Vertex]],GroupVertices[Vertex],0)),1,1,"")</f>
        <v>7</v>
      </c>
      <c r="BA57" s="48" t="s">
        <v>434</v>
      </c>
      <c r="BB57" s="48" t="s">
        <v>434</v>
      </c>
      <c r="BC57" s="48" t="s">
        <v>479</v>
      </c>
      <c r="BD57" s="48" t="s">
        <v>479</v>
      </c>
      <c r="BE57" s="48" t="s">
        <v>514</v>
      </c>
      <c r="BF57" s="48" t="s">
        <v>514</v>
      </c>
      <c r="BG57" s="116" t="s">
        <v>2070</v>
      </c>
      <c r="BH57" s="116" t="s">
        <v>2070</v>
      </c>
      <c r="BI57" s="116" t="s">
        <v>2128</v>
      </c>
      <c r="BJ57" s="116" t="s">
        <v>2128</v>
      </c>
      <c r="BK57" s="116">
        <v>0</v>
      </c>
      <c r="BL57" s="120">
        <v>0</v>
      </c>
      <c r="BM57" s="116">
        <v>0</v>
      </c>
      <c r="BN57" s="120">
        <v>0</v>
      </c>
      <c r="BO57" s="116">
        <v>0</v>
      </c>
      <c r="BP57" s="120">
        <v>0</v>
      </c>
      <c r="BQ57" s="116">
        <v>10</v>
      </c>
      <c r="BR57" s="120">
        <v>100</v>
      </c>
      <c r="BS57" s="116">
        <v>10</v>
      </c>
      <c r="BT57" s="2"/>
      <c r="BU57" s="3"/>
      <c r="BV57" s="3"/>
      <c r="BW57" s="3"/>
      <c r="BX57" s="3"/>
    </row>
    <row r="58" spans="1:76" ht="15">
      <c r="A58" s="64" t="s">
        <v>253</v>
      </c>
      <c r="B58" s="65"/>
      <c r="C58" s="65" t="s">
        <v>64</v>
      </c>
      <c r="D58" s="66">
        <v>172.68390736669582</v>
      </c>
      <c r="E58" s="68"/>
      <c r="F58" s="100" t="s">
        <v>580</v>
      </c>
      <c r="G58" s="65"/>
      <c r="H58" s="69" t="s">
        <v>253</v>
      </c>
      <c r="I58" s="70"/>
      <c r="J58" s="70"/>
      <c r="K58" s="69" t="s">
        <v>1529</v>
      </c>
      <c r="L58" s="73">
        <v>176.40350877192984</v>
      </c>
      <c r="M58" s="74">
        <v>5850.6171875</v>
      </c>
      <c r="N58" s="74">
        <v>1023.4270629882812</v>
      </c>
      <c r="O58" s="75"/>
      <c r="P58" s="76"/>
      <c r="Q58" s="76"/>
      <c r="R58" s="86"/>
      <c r="S58" s="48">
        <v>0</v>
      </c>
      <c r="T58" s="48">
        <v>3</v>
      </c>
      <c r="U58" s="49">
        <v>6</v>
      </c>
      <c r="V58" s="49">
        <v>0.333333</v>
      </c>
      <c r="W58" s="49">
        <v>0</v>
      </c>
      <c r="X58" s="49">
        <v>1.918908</v>
      </c>
      <c r="Y58" s="49">
        <v>0</v>
      </c>
      <c r="Z58" s="49">
        <v>0</v>
      </c>
      <c r="AA58" s="71">
        <v>58</v>
      </c>
      <c r="AB58" s="71"/>
      <c r="AC58" s="72"/>
      <c r="AD58" s="78" t="s">
        <v>978</v>
      </c>
      <c r="AE58" s="78">
        <v>121</v>
      </c>
      <c r="AF58" s="78">
        <v>1618</v>
      </c>
      <c r="AG58" s="78">
        <v>74706</v>
      </c>
      <c r="AH58" s="78">
        <v>35</v>
      </c>
      <c r="AI58" s="78"/>
      <c r="AJ58" s="78" t="s">
        <v>1083</v>
      </c>
      <c r="AK58" s="78" t="s">
        <v>1161</v>
      </c>
      <c r="AL58" s="82" t="s">
        <v>1226</v>
      </c>
      <c r="AM58" s="78"/>
      <c r="AN58" s="80">
        <v>41338.04957175926</v>
      </c>
      <c r="AO58" s="78"/>
      <c r="AP58" s="78" t="b">
        <v>1</v>
      </c>
      <c r="AQ58" s="78" t="b">
        <v>0</v>
      </c>
      <c r="AR58" s="78" t="b">
        <v>1</v>
      </c>
      <c r="AS58" s="78"/>
      <c r="AT58" s="78">
        <v>294</v>
      </c>
      <c r="AU58" s="82" t="s">
        <v>1325</v>
      </c>
      <c r="AV58" s="78" t="b">
        <v>0</v>
      </c>
      <c r="AW58" s="78" t="s">
        <v>1364</v>
      </c>
      <c r="AX58" s="82" t="s">
        <v>1420</v>
      </c>
      <c r="AY58" s="78" t="s">
        <v>66</v>
      </c>
      <c r="AZ58" s="78" t="str">
        <f>REPLACE(INDEX(GroupVertices[Group],MATCH(Vertices[[#This Row],[Vertex]],GroupVertices[Vertex],0)),1,1,"")</f>
        <v>9</v>
      </c>
      <c r="BA58" s="48" t="s">
        <v>436</v>
      </c>
      <c r="BB58" s="48" t="s">
        <v>436</v>
      </c>
      <c r="BC58" s="48" t="s">
        <v>467</v>
      </c>
      <c r="BD58" s="48" t="s">
        <v>467</v>
      </c>
      <c r="BE58" s="48" t="s">
        <v>516</v>
      </c>
      <c r="BF58" s="48" t="s">
        <v>516</v>
      </c>
      <c r="BG58" s="116" t="s">
        <v>2071</v>
      </c>
      <c r="BH58" s="116" t="s">
        <v>2071</v>
      </c>
      <c r="BI58" s="116" t="s">
        <v>2130</v>
      </c>
      <c r="BJ58" s="116" t="s">
        <v>2130</v>
      </c>
      <c r="BK58" s="116">
        <v>0</v>
      </c>
      <c r="BL58" s="120">
        <v>0</v>
      </c>
      <c r="BM58" s="116">
        <v>0</v>
      </c>
      <c r="BN58" s="120">
        <v>0</v>
      </c>
      <c r="BO58" s="116">
        <v>0</v>
      </c>
      <c r="BP58" s="120">
        <v>0</v>
      </c>
      <c r="BQ58" s="116">
        <v>11</v>
      </c>
      <c r="BR58" s="120">
        <v>100</v>
      </c>
      <c r="BS58" s="116">
        <v>11</v>
      </c>
      <c r="BT58" s="2"/>
      <c r="BU58" s="3"/>
      <c r="BV58" s="3"/>
      <c r="BW58" s="3"/>
      <c r="BX58" s="3"/>
    </row>
    <row r="59" spans="1:76" ht="15">
      <c r="A59" s="64" t="s">
        <v>311</v>
      </c>
      <c r="B59" s="65"/>
      <c r="C59" s="65" t="s">
        <v>64</v>
      </c>
      <c r="D59" s="66">
        <v>1000</v>
      </c>
      <c r="E59" s="68"/>
      <c r="F59" s="100" t="s">
        <v>1352</v>
      </c>
      <c r="G59" s="65"/>
      <c r="H59" s="69" t="s">
        <v>311</v>
      </c>
      <c r="I59" s="70"/>
      <c r="J59" s="70"/>
      <c r="K59" s="69" t="s">
        <v>1530</v>
      </c>
      <c r="L59" s="73">
        <v>1</v>
      </c>
      <c r="M59" s="74">
        <v>5850.6171875</v>
      </c>
      <c r="N59" s="74">
        <v>2364.469482421875</v>
      </c>
      <c r="O59" s="75"/>
      <c r="P59" s="76"/>
      <c r="Q59" s="76"/>
      <c r="R59" s="86"/>
      <c r="S59" s="48">
        <v>1</v>
      </c>
      <c r="T59" s="48">
        <v>0</v>
      </c>
      <c r="U59" s="49">
        <v>0</v>
      </c>
      <c r="V59" s="49">
        <v>0.2</v>
      </c>
      <c r="W59" s="49">
        <v>0</v>
      </c>
      <c r="X59" s="49">
        <v>0.69369</v>
      </c>
      <c r="Y59" s="49">
        <v>0</v>
      </c>
      <c r="Z59" s="49">
        <v>0</v>
      </c>
      <c r="AA59" s="71">
        <v>59</v>
      </c>
      <c r="AB59" s="71"/>
      <c r="AC59" s="72"/>
      <c r="AD59" s="78" t="s">
        <v>979</v>
      </c>
      <c r="AE59" s="78">
        <v>258</v>
      </c>
      <c r="AF59" s="78">
        <v>416689</v>
      </c>
      <c r="AG59" s="78">
        <v>21177</v>
      </c>
      <c r="AH59" s="78">
        <v>1513</v>
      </c>
      <c r="AI59" s="78"/>
      <c r="AJ59" s="78" t="s">
        <v>1084</v>
      </c>
      <c r="AK59" s="78" t="s">
        <v>1152</v>
      </c>
      <c r="AL59" s="82" t="s">
        <v>1227</v>
      </c>
      <c r="AM59" s="78"/>
      <c r="AN59" s="80">
        <v>39613.09002314815</v>
      </c>
      <c r="AO59" s="82" t="s">
        <v>1290</v>
      </c>
      <c r="AP59" s="78" t="b">
        <v>0</v>
      </c>
      <c r="AQ59" s="78" t="b">
        <v>0</v>
      </c>
      <c r="AR59" s="78" t="b">
        <v>0</v>
      </c>
      <c r="AS59" s="78"/>
      <c r="AT59" s="78">
        <v>3452</v>
      </c>
      <c r="AU59" s="82" t="s">
        <v>1325</v>
      </c>
      <c r="AV59" s="78" t="b">
        <v>1</v>
      </c>
      <c r="AW59" s="78" t="s">
        <v>1364</v>
      </c>
      <c r="AX59" s="82" t="s">
        <v>1421</v>
      </c>
      <c r="AY59" s="78" t="s">
        <v>65</v>
      </c>
      <c r="AZ59" s="78" t="str">
        <f>REPLACE(INDEX(GroupVertices[Group],MATCH(Vertices[[#This Row],[Vertex]],GroupVertices[Vertex],0)),1,1,"")</f>
        <v>9</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312</v>
      </c>
      <c r="B60" s="65"/>
      <c r="C60" s="65" t="s">
        <v>64</v>
      </c>
      <c r="D60" s="66">
        <v>197.02314256672105</v>
      </c>
      <c r="E60" s="68"/>
      <c r="F60" s="100" t="s">
        <v>1353</v>
      </c>
      <c r="G60" s="65"/>
      <c r="H60" s="69" t="s">
        <v>312</v>
      </c>
      <c r="I60" s="70"/>
      <c r="J60" s="70"/>
      <c r="K60" s="69" t="s">
        <v>1531</v>
      </c>
      <c r="L60" s="73">
        <v>1</v>
      </c>
      <c r="M60" s="74">
        <v>5376.33056640625</v>
      </c>
      <c r="N60" s="74">
        <v>2364.469482421875</v>
      </c>
      <c r="O60" s="75"/>
      <c r="P60" s="76"/>
      <c r="Q60" s="76"/>
      <c r="R60" s="86"/>
      <c r="S60" s="48">
        <v>1</v>
      </c>
      <c r="T60" s="48">
        <v>0</v>
      </c>
      <c r="U60" s="49">
        <v>0</v>
      </c>
      <c r="V60" s="49">
        <v>0.2</v>
      </c>
      <c r="W60" s="49">
        <v>0</v>
      </c>
      <c r="X60" s="49">
        <v>0.69369</v>
      </c>
      <c r="Y60" s="49">
        <v>0</v>
      </c>
      <c r="Z60" s="49">
        <v>0</v>
      </c>
      <c r="AA60" s="71">
        <v>60</v>
      </c>
      <c r="AB60" s="71"/>
      <c r="AC60" s="72"/>
      <c r="AD60" s="78" t="s">
        <v>980</v>
      </c>
      <c r="AE60" s="78">
        <v>586</v>
      </c>
      <c r="AF60" s="78">
        <v>5304</v>
      </c>
      <c r="AG60" s="78">
        <v>40585</v>
      </c>
      <c r="AH60" s="78">
        <v>1764</v>
      </c>
      <c r="AI60" s="78"/>
      <c r="AJ60" s="78" t="s">
        <v>1085</v>
      </c>
      <c r="AK60" s="78" t="s">
        <v>1162</v>
      </c>
      <c r="AL60" s="78"/>
      <c r="AM60" s="78"/>
      <c r="AN60" s="80">
        <v>41884.382268518515</v>
      </c>
      <c r="AO60" s="82" t="s">
        <v>1291</v>
      </c>
      <c r="AP60" s="78" t="b">
        <v>1</v>
      </c>
      <c r="AQ60" s="78" t="b">
        <v>0</v>
      </c>
      <c r="AR60" s="78" t="b">
        <v>1</v>
      </c>
      <c r="AS60" s="78"/>
      <c r="AT60" s="78">
        <v>143</v>
      </c>
      <c r="AU60" s="82" t="s">
        <v>1325</v>
      </c>
      <c r="AV60" s="78" t="b">
        <v>0</v>
      </c>
      <c r="AW60" s="78" t="s">
        <v>1364</v>
      </c>
      <c r="AX60" s="82" t="s">
        <v>1422</v>
      </c>
      <c r="AY60" s="78" t="s">
        <v>65</v>
      </c>
      <c r="AZ60" s="78" t="str">
        <f>REPLACE(INDEX(GroupVertices[Group],MATCH(Vertices[[#This Row],[Vertex]],GroupVertices[Vertex],0)),1,1,"")</f>
        <v>9</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313</v>
      </c>
      <c r="B61" s="65"/>
      <c r="C61" s="65" t="s">
        <v>64</v>
      </c>
      <c r="D61" s="66">
        <v>182.36413493132875</v>
      </c>
      <c r="E61" s="68"/>
      <c r="F61" s="100" t="s">
        <v>1354</v>
      </c>
      <c r="G61" s="65"/>
      <c r="H61" s="69" t="s">
        <v>313</v>
      </c>
      <c r="I61" s="70"/>
      <c r="J61" s="70"/>
      <c r="K61" s="69" t="s">
        <v>1532</v>
      </c>
      <c r="L61" s="73">
        <v>1</v>
      </c>
      <c r="M61" s="74">
        <v>5376.33056640625</v>
      </c>
      <c r="N61" s="74">
        <v>1023.4270629882812</v>
      </c>
      <c r="O61" s="75"/>
      <c r="P61" s="76"/>
      <c r="Q61" s="76"/>
      <c r="R61" s="86"/>
      <c r="S61" s="48">
        <v>1</v>
      </c>
      <c r="T61" s="48">
        <v>0</v>
      </c>
      <c r="U61" s="49">
        <v>0</v>
      </c>
      <c r="V61" s="49">
        <v>0.2</v>
      </c>
      <c r="W61" s="49">
        <v>0</v>
      </c>
      <c r="X61" s="49">
        <v>0.69369</v>
      </c>
      <c r="Y61" s="49">
        <v>0</v>
      </c>
      <c r="Z61" s="49">
        <v>0</v>
      </c>
      <c r="AA61" s="71">
        <v>61</v>
      </c>
      <c r="AB61" s="71"/>
      <c r="AC61" s="72"/>
      <c r="AD61" s="78" t="s">
        <v>981</v>
      </c>
      <c r="AE61" s="78">
        <v>154</v>
      </c>
      <c r="AF61" s="78">
        <v>3084</v>
      </c>
      <c r="AG61" s="78">
        <v>28618</v>
      </c>
      <c r="AH61" s="78">
        <v>11025</v>
      </c>
      <c r="AI61" s="78"/>
      <c r="AJ61" s="78" t="s">
        <v>1086</v>
      </c>
      <c r="AK61" s="78"/>
      <c r="AL61" s="78"/>
      <c r="AM61" s="78"/>
      <c r="AN61" s="80">
        <v>42696.089108796295</v>
      </c>
      <c r="AO61" s="82" t="s">
        <v>1292</v>
      </c>
      <c r="AP61" s="78" t="b">
        <v>1</v>
      </c>
      <c r="AQ61" s="78" t="b">
        <v>0</v>
      </c>
      <c r="AR61" s="78" t="b">
        <v>0</v>
      </c>
      <c r="AS61" s="78"/>
      <c r="AT61" s="78">
        <v>57</v>
      </c>
      <c r="AU61" s="78"/>
      <c r="AV61" s="78" t="b">
        <v>0</v>
      </c>
      <c r="AW61" s="78" t="s">
        <v>1364</v>
      </c>
      <c r="AX61" s="82" t="s">
        <v>1423</v>
      </c>
      <c r="AY61" s="78" t="s">
        <v>65</v>
      </c>
      <c r="AZ61" s="78" t="str">
        <f>REPLACE(INDEX(GroupVertices[Group],MATCH(Vertices[[#This Row],[Vertex]],GroupVertices[Vertex],0)),1,1,"")</f>
        <v>9</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255</v>
      </c>
      <c r="B62" s="65"/>
      <c r="C62" s="65" t="s">
        <v>64</v>
      </c>
      <c r="D62" s="66">
        <v>165.4006256451473</v>
      </c>
      <c r="E62" s="68"/>
      <c r="F62" s="100" t="s">
        <v>582</v>
      </c>
      <c r="G62" s="65"/>
      <c r="H62" s="69" t="s">
        <v>255</v>
      </c>
      <c r="I62" s="70"/>
      <c r="J62" s="70"/>
      <c r="K62" s="69" t="s">
        <v>1533</v>
      </c>
      <c r="L62" s="73">
        <v>1</v>
      </c>
      <c r="M62" s="74">
        <v>9561.4873046875</v>
      </c>
      <c r="N62" s="74">
        <v>8599.7001953125</v>
      </c>
      <c r="O62" s="75"/>
      <c r="P62" s="76"/>
      <c r="Q62" s="76"/>
      <c r="R62" s="86"/>
      <c r="S62" s="48">
        <v>0</v>
      </c>
      <c r="T62" s="48">
        <v>2</v>
      </c>
      <c r="U62" s="49">
        <v>0</v>
      </c>
      <c r="V62" s="49">
        <v>0.125</v>
      </c>
      <c r="W62" s="49">
        <v>0</v>
      </c>
      <c r="X62" s="49">
        <v>0.903045</v>
      </c>
      <c r="Y62" s="49">
        <v>0.5</v>
      </c>
      <c r="Z62" s="49">
        <v>0</v>
      </c>
      <c r="AA62" s="71">
        <v>62</v>
      </c>
      <c r="AB62" s="71"/>
      <c r="AC62" s="72"/>
      <c r="AD62" s="78" t="s">
        <v>982</v>
      </c>
      <c r="AE62" s="78">
        <v>1547</v>
      </c>
      <c r="AF62" s="78">
        <v>515</v>
      </c>
      <c r="AG62" s="78">
        <v>124280</v>
      </c>
      <c r="AH62" s="78">
        <v>14154</v>
      </c>
      <c r="AI62" s="78"/>
      <c r="AJ62" s="78" t="s">
        <v>1087</v>
      </c>
      <c r="AK62" s="78" t="s">
        <v>1163</v>
      </c>
      <c r="AL62" s="78"/>
      <c r="AM62" s="78"/>
      <c r="AN62" s="80">
        <v>42742.03707175926</v>
      </c>
      <c r="AO62" s="82" t="s">
        <v>1293</v>
      </c>
      <c r="AP62" s="78" t="b">
        <v>1</v>
      </c>
      <c r="AQ62" s="78" t="b">
        <v>0</v>
      </c>
      <c r="AR62" s="78" t="b">
        <v>0</v>
      </c>
      <c r="AS62" s="78"/>
      <c r="AT62" s="78">
        <v>2</v>
      </c>
      <c r="AU62" s="78"/>
      <c r="AV62" s="78" t="b">
        <v>0</v>
      </c>
      <c r="AW62" s="78" t="s">
        <v>1364</v>
      </c>
      <c r="AX62" s="82" t="s">
        <v>1424</v>
      </c>
      <c r="AY62" s="78" t="s">
        <v>66</v>
      </c>
      <c r="AZ62" s="78" t="str">
        <f>REPLACE(INDEX(GroupVertices[Group],MATCH(Vertices[[#This Row],[Vertex]],GroupVertices[Vertex],0)),1,1,"")</f>
        <v>6</v>
      </c>
      <c r="BA62" s="48"/>
      <c r="BB62" s="48"/>
      <c r="BC62" s="48"/>
      <c r="BD62" s="48"/>
      <c r="BE62" s="48"/>
      <c r="BF62" s="48"/>
      <c r="BG62" s="116" t="s">
        <v>2072</v>
      </c>
      <c r="BH62" s="116" t="s">
        <v>2072</v>
      </c>
      <c r="BI62" s="116" t="s">
        <v>2131</v>
      </c>
      <c r="BJ62" s="116" t="s">
        <v>2131</v>
      </c>
      <c r="BK62" s="116">
        <v>0</v>
      </c>
      <c r="BL62" s="120">
        <v>0</v>
      </c>
      <c r="BM62" s="116">
        <v>0</v>
      </c>
      <c r="BN62" s="120">
        <v>0</v>
      </c>
      <c r="BO62" s="116">
        <v>0</v>
      </c>
      <c r="BP62" s="120">
        <v>0</v>
      </c>
      <c r="BQ62" s="116">
        <v>18</v>
      </c>
      <c r="BR62" s="120">
        <v>100</v>
      </c>
      <c r="BS62" s="116">
        <v>18</v>
      </c>
      <c r="BT62" s="2"/>
      <c r="BU62" s="3"/>
      <c r="BV62" s="3"/>
      <c r="BW62" s="3"/>
      <c r="BX62" s="3"/>
    </row>
    <row r="63" spans="1:76" ht="15">
      <c r="A63" s="64" t="s">
        <v>256</v>
      </c>
      <c r="B63" s="65"/>
      <c r="C63" s="65" t="s">
        <v>64</v>
      </c>
      <c r="D63" s="66">
        <v>168.60975974911156</v>
      </c>
      <c r="E63" s="68"/>
      <c r="F63" s="100" t="s">
        <v>583</v>
      </c>
      <c r="G63" s="65"/>
      <c r="H63" s="69" t="s">
        <v>256</v>
      </c>
      <c r="I63" s="70"/>
      <c r="J63" s="70"/>
      <c r="K63" s="69" t="s">
        <v>1534</v>
      </c>
      <c r="L63" s="73">
        <v>176.40350877192984</v>
      </c>
      <c r="M63" s="74">
        <v>7208.50537109375</v>
      </c>
      <c r="N63" s="74">
        <v>4517.1953125</v>
      </c>
      <c r="O63" s="75"/>
      <c r="P63" s="76"/>
      <c r="Q63" s="76"/>
      <c r="R63" s="86"/>
      <c r="S63" s="48">
        <v>0</v>
      </c>
      <c r="T63" s="48">
        <v>3</v>
      </c>
      <c r="U63" s="49">
        <v>6</v>
      </c>
      <c r="V63" s="49">
        <v>0.333333</v>
      </c>
      <c r="W63" s="49">
        <v>0</v>
      </c>
      <c r="X63" s="49">
        <v>1.918908</v>
      </c>
      <c r="Y63" s="49">
        <v>0</v>
      </c>
      <c r="Z63" s="49">
        <v>0</v>
      </c>
      <c r="AA63" s="71">
        <v>63</v>
      </c>
      <c r="AB63" s="71"/>
      <c r="AC63" s="72"/>
      <c r="AD63" s="78" t="s">
        <v>983</v>
      </c>
      <c r="AE63" s="78">
        <v>2100</v>
      </c>
      <c r="AF63" s="78">
        <v>1001</v>
      </c>
      <c r="AG63" s="78">
        <v>5455</v>
      </c>
      <c r="AH63" s="78">
        <v>12900</v>
      </c>
      <c r="AI63" s="78"/>
      <c r="AJ63" s="78" t="s">
        <v>1088</v>
      </c>
      <c r="AK63" s="78" t="s">
        <v>1164</v>
      </c>
      <c r="AL63" s="78"/>
      <c r="AM63" s="78"/>
      <c r="AN63" s="80">
        <v>41029.03221064815</v>
      </c>
      <c r="AO63" s="82" t="s">
        <v>1294</v>
      </c>
      <c r="AP63" s="78" t="b">
        <v>0</v>
      </c>
      <c r="AQ63" s="78" t="b">
        <v>0</v>
      </c>
      <c r="AR63" s="78" t="b">
        <v>1</v>
      </c>
      <c r="AS63" s="78"/>
      <c r="AT63" s="78">
        <v>51</v>
      </c>
      <c r="AU63" s="82" t="s">
        <v>1325</v>
      </c>
      <c r="AV63" s="78" t="b">
        <v>0</v>
      </c>
      <c r="AW63" s="78" t="s">
        <v>1364</v>
      </c>
      <c r="AX63" s="82" t="s">
        <v>1425</v>
      </c>
      <c r="AY63" s="78" t="s">
        <v>66</v>
      </c>
      <c r="AZ63" s="78" t="str">
        <f>REPLACE(INDEX(GroupVertices[Group],MATCH(Vertices[[#This Row],[Vertex]],GroupVertices[Vertex],0)),1,1,"")</f>
        <v>8</v>
      </c>
      <c r="BA63" s="48"/>
      <c r="BB63" s="48"/>
      <c r="BC63" s="48"/>
      <c r="BD63" s="48"/>
      <c r="BE63" s="48" t="s">
        <v>491</v>
      </c>
      <c r="BF63" s="48" t="s">
        <v>491</v>
      </c>
      <c r="BG63" s="116" t="s">
        <v>2073</v>
      </c>
      <c r="BH63" s="116" t="s">
        <v>2073</v>
      </c>
      <c r="BI63" s="116" t="s">
        <v>2132</v>
      </c>
      <c r="BJ63" s="116" t="s">
        <v>2132</v>
      </c>
      <c r="BK63" s="116">
        <v>3</v>
      </c>
      <c r="BL63" s="120">
        <v>13.636363636363637</v>
      </c>
      <c r="BM63" s="116">
        <v>1</v>
      </c>
      <c r="BN63" s="120">
        <v>4.545454545454546</v>
      </c>
      <c r="BO63" s="116">
        <v>0</v>
      </c>
      <c r="BP63" s="120">
        <v>0</v>
      </c>
      <c r="BQ63" s="116">
        <v>18</v>
      </c>
      <c r="BR63" s="120">
        <v>81.81818181818181</v>
      </c>
      <c r="BS63" s="116">
        <v>22</v>
      </c>
      <c r="BT63" s="2"/>
      <c r="BU63" s="3"/>
      <c r="BV63" s="3"/>
      <c r="BW63" s="3"/>
      <c r="BX63" s="3"/>
    </row>
    <row r="64" spans="1:76" ht="15">
      <c r="A64" s="64" t="s">
        <v>314</v>
      </c>
      <c r="B64" s="65"/>
      <c r="C64" s="65" t="s">
        <v>64</v>
      </c>
      <c r="D64" s="66">
        <v>1000</v>
      </c>
      <c r="E64" s="68"/>
      <c r="F64" s="100" t="s">
        <v>1355</v>
      </c>
      <c r="G64" s="65"/>
      <c r="H64" s="69" t="s">
        <v>314</v>
      </c>
      <c r="I64" s="70"/>
      <c r="J64" s="70"/>
      <c r="K64" s="69" t="s">
        <v>1535</v>
      </c>
      <c r="L64" s="73">
        <v>1</v>
      </c>
      <c r="M64" s="74">
        <v>7208.50537109375</v>
      </c>
      <c r="N64" s="74">
        <v>5552.3857421875</v>
      </c>
      <c r="O64" s="75"/>
      <c r="P64" s="76"/>
      <c r="Q64" s="76"/>
      <c r="R64" s="86"/>
      <c r="S64" s="48">
        <v>1</v>
      </c>
      <c r="T64" s="48">
        <v>0</v>
      </c>
      <c r="U64" s="49">
        <v>0</v>
      </c>
      <c r="V64" s="49">
        <v>0.2</v>
      </c>
      <c r="W64" s="49">
        <v>0</v>
      </c>
      <c r="X64" s="49">
        <v>0.69369</v>
      </c>
      <c r="Y64" s="49">
        <v>0</v>
      </c>
      <c r="Z64" s="49">
        <v>0</v>
      </c>
      <c r="AA64" s="71">
        <v>64</v>
      </c>
      <c r="AB64" s="71"/>
      <c r="AC64" s="72"/>
      <c r="AD64" s="78" t="s">
        <v>984</v>
      </c>
      <c r="AE64" s="78">
        <v>3778</v>
      </c>
      <c r="AF64" s="78">
        <v>126909</v>
      </c>
      <c r="AG64" s="78">
        <v>17472</v>
      </c>
      <c r="AH64" s="78">
        <v>7473</v>
      </c>
      <c r="AI64" s="78"/>
      <c r="AJ64" s="78" t="s">
        <v>1089</v>
      </c>
      <c r="AK64" s="78" t="s">
        <v>1165</v>
      </c>
      <c r="AL64" s="82" t="s">
        <v>1228</v>
      </c>
      <c r="AM64" s="78"/>
      <c r="AN64" s="80">
        <v>39387.97256944444</v>
      </c>
      <c r="AO64" s="82" t="s">
        <v>1295</v>
      </c>
      <c r="AP64" s="78" t="b">
        <v>0</v>
      </c>
      <c r="AQ64" s="78" t="b">
        <v>0</v>
      </c>
      <c r="AR64" s="78" t="b">
        <v>1</v>
      </c>
      <c r="AS64" s="78"/>
      <c r="AT64" s="78">
        <v>3184</v>
      </c>
      <c r="AU64" s="82" t="s">
        <v>1326</v>
      </c>
      <c r="AV64" s="78" t="b">
        <v>1</v>
      </c>
      <c r="AW64" s="78" t="s">
        <v>1364</v>
      </c>
      <c r="AX64" s="82" t="s">
        <v>1426</v>
      </c>
      <c r="AY64" s="78" t="s">
        <v>65</v>
      </c>
      <c r="AZ64" s="78" t="str">
        <f>REPLACE(INDEX(GroupVertices[Group],MATCH(Vertices[[#This Row],[Vertex]],GroupVertices[Vertex],0)),1,1,"")</f>
        <v>8</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315</v>
      </c>
      <c r="B65" s="65"/>
      <c r="C65" s="65" t="s">
        <v>64</v>
      </c>
      <c r="D65" s="66">
        <v>167.3287473701629</v>
      </c>
      <c r="E65" s="68"/>
      <c r="F65" s="100" t="s">
        <v>1356</v>
      </c>
      <c r="G65" s="65"/>
      <c r="H65" s="69" t="s">
        <v>315</v>
      </c>
      <c r="I65" s="70"/>
      <c r="J65" s="70"/>
      <c r="K65" s="69" t="s">
        <v>1536</v>
      </c>
      <c r="L65" s="73">
        <v>1</v>
      </c>
      <c r="M65" s="74">
        <v>6591.2841796875</v>
      </c>
      <c r="N65" s="74">
        <v>5552.3857421875</v>
      </c>
      <c r="O65" s="75"/>
      <c r="P65" s="76"/>
      <c r="Q65" s="76"/>
      <c r="R65" s="86"/>
      <c r="S65" s="48">
        <v>1</v>
      </c>
      <c r="T65" s="48">
        <v>0</v>
      </c>
      <c r="U65" s="49">
        <v>0</v>
      </c>
      <c r="V65" s="49">
        <v>0.2</v>
      </c>
      <c r="W65" s="49">
        <v>0</v>
      </c>
      <c r="X65" s="49">
        <v>0.69369</v>
      </c>
      <c r="Y65" s="49">
        <v>0</v>
      </c>
      <c r="Z65" s="49">
        <v>0</v>
      </c>
      <c r="AA65" s="71">
        <v>65</v>
      </c>
      <c r="AB65" s="71"/>
      <c r="AC65" s="72"/>
      <c r="AD65" s="78" t="s">
        <v>985</v>
      </c>
      <c r="AE65" s="78">
        <v>303</v>
      </c>
      <c r="AF65" s="78">
        <v>807</v>
      </c>
      <c r="AG65" s="78">
        <v>1096</v>
      </c>
      <c r="AH65" s="78">
        <v>470</v>
      </c>
      <c r="AI65" s="78">
        <v>-14400</v>
      </c>
      <c r="AJ65" s="78" t="s">
        <v>1090</v>
      </c>
      <c r="AK65" s="78" t="s">
        <v>1166</v>
      </c>
      <c r="AL65" s="82" t="s">
        <v>1229</v>
      </c>
      <c r="AM65" s="78" t="s">
        <v>1244</v>
      </c>
      <c r="AN65" s="80">
        <v>40077.08431712963</v>
      </c>
      <c r="AO65" s="82" t="s">
        <v>1296</v>
      </c>
      <c r="AP65" s="78" t="b">
        <v>0</v>
      </c>
      <c r="AQ65" s="78" t="b">
        <v>0</v>
      </c>
      <c r="AR65" s="78" t="b">
        <v>1</v>
      </c>
      <c r="AS65" s="78" t="s">
        <v>871</v>
      </c>
      <c r="AT65" s="78">
        <v>35</v>
      </c>
      <c r="AU65" s="82" t="s">
        <v>1332</v>
      </c>
      <c r="AV65" s="78" t="b">
        <v>0</v>
      </c>
      <c r="AW65" s="78" t="s">
        <v>1364</v>
      </c>
      <c r="AX65" s="82" t="s">
        <v>1427</v>
      </c>
      <c r="AY65" s="78" t="s">
        <v>65</v>
      </c>
      <c r="AZ65" s="78" t="str">
        <f>REPLACE(INDEX(GroupVertices[Group],MATCH(Vertices[[#This Row],[Vertex]],GroupVertices[Vertex],0)),1,1,"")</f>
        <v>8</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316</v>
      </c>
      <c r="B66" s="65"/>
      <c r="C66" s="65" t="s">
        <v>64</v>
      </c>
      <c r="D66" s="66">
        <v>212.14437116358965</v>
      </c>
      <c r="E66" s="68"/>
      <c r="F66" s="100" t="s">
        <v>1357</v>
      </c>
      <c r="G66" s="65"/>
      <c r="H66" s="69" t="s">
        <v>316</v>
      </c>
      <c r="I66" s="70"/>
      <c r="J66" s="70"/>
      <c r="K66" s="69" t="s">
        <v>1537</v>
      </c>
      <c r="L66" s="73">
        <v>1</v>
      </c>
      <c r="M66" s="74">
        <v>6591.2841796875</v>
      </c>
      <c r="N66" s="74">
        <v>4517.1953125</v>
      </c>
      <c r="O66" s="75"/>
      <c r="P66" s="76"/>
      <c r="Q66" s="76"/>
      <c r="R66" s="86"/>
      <c r="S66" s="48">
        <v>1</v>
      </c>
      <c r="T66" s="48">
        <v>0</v>
      </c>
      <c r="U66" s="49">
        <v>0</v>
      </c>
      <c r="V66" s="49">
        <v>0.2</v>
      </c>
      <c r="W66" s="49">
        <v>0</v>
      </c>
      <c r="X66" s="49">
        <v>0.69369</v>
      </c>
      <c r="Y66" s="49">
        <v>0</v>
      </c>
      <c r="Z66" s="49">
        <v>0</v>
      </c>
      <c r="AA66" s="71">
        <v>66</v>
      </c>
      <c r="AB66" s="71"/>
      <c r="AC66" s="72"/>
      <c r="AD66" s="78" t="s">
        <v>986</v>
      </c>
      <c r="AE66" s="78">
        <v>3056</v>
      </c>
      <c r="AF66" s="78">
        <v>7594</v>
      </c>
      <c r="AG66" s="78">
        <v>1382</v>
      </c>
      <c r="AH66" s="78">
        <v>1683</v>
      </c>
      <c r="AI66" s="78"/>
      <c r="AJ66" s="78" t="s">
        <v>1091</v>
      </c>
      <c r="AK66" s="78" t="s">
        <v>1135</v>
      </c>
      <c r="AL66" s="82" t="s">
        <v>1230</v>
      </c>
      <c r="AM66" s="78"/>
      <c r="AN66" s="80">
        <v>42867.15054398148</v>
      </c>
      <c r="AO66" s="82" t="s">
        <v>1297</v>
      </c>
      <c r="AP66" s="78" t="b">
        <v>1</v>
      </c>
      <c r="AQ66" s="78" t="b">
        <v>0</v>
      </c>
      <c r="AR66" s="78" t="b">
        <v>1</v>
      </c>
      <c r="AS66" s="78" t="s">
        <v>871</v>
      </c>
      <c r="AT66" s="78">
        <v>129</v>
      </c>
      <c r="AU66" s="78"/>
      <c r="AV66" s="78" t="b">
        <v>1</v>
      </c>
      <c r="AW66" s="78" t="s">
        <v>1364</v>
      </c>
      <c r="AX66" s="82" t="s">
        <v>1428</v>
      </c>
      <c r="AY66" s="78" t="s">
        <v>65</v>
      </c>
      <c r="AZ66" s="78" t="str">
        <f>REPLACE(INDEX(GroupVertices[Group],MATCH(Vertices[[#This Row],[Vertex]],GroupVertices[Vertex],0)),1,1,"")</f>
        <v>8</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257</v>
      </c>
      <c r="B67" s="65"/>
      <c r="C67" s="65" t="s">
        <v>64</v>
      </c>
      <c r="D67" s="66">
        <v>172.26790850136712</v>
      </c>
      <c r="E67" s="68"/>
      <c r="F67" s="100" t="s">
        <v>584</v>
      </c>
      <c r="G67" s="65"/>
      <c r="H67" s="69" t="s">
        <v>257</v>
      </c>
      <c r="I67" s="70"/>
      <c r="J67" s="70"/>
      <c r="K67" s="69" t="s">
        <v>1538</v>
      </c>
      <c r="L67" s="73">
        <v>1</v>
      </c>
      <c r="M67" s="74">
        <v>6886.900390625</v>
      </c>
      <c r="N67" s="74">
        <v>7576.02197265625</v>
      </c>
      <c r="O67" s="75"/>
      <c r="P67" s="76"/>
      <c r="Q67" s="76"/>
      <c r="R67" s="86"/>
      <c r="S67" s="48">
        <v>0</v>
      </c>
      <c r="T67" s="48">
        <v>1</v>
      </c>
      <c r="U67" s="49">
        <v>0</v>
      </c>
      <c r="V67" s="49">
        <v>0.076923</v>
      </c>
      <c r="W67" s="49">
        <v>0</v>
      </c>
      <c r="X67" s="49">
        <v>0.573474</v>
      </c>
      <c r="Y67" s="49">
        <v>0</v>
      </c>
      <c r="Z67" s="49">
        <v>0</v>
      </c>
      <c r="AA67" s="71">
        <v>67</v>
      </c>
      <c r="AB67" s="71"/>
      <c r="AC67" s="72"/>
      <c r="AD67" s="78" t="s">
        <v>987</v>
      </c>
      <c r="AE67" s="78">
        <v>2708</v>
      </c>
      <c r="AF67" s="78">
        <v>1555</v>
      </c>
      <c r="AG67" s="78">
        <v>9007</v>
      </c>
      <c r="AH67" s="78">
        <v>940</v>
      </c>
      <c r="AI67" s="78"/>
      <c r="AJ67" s="78" t="s">
        <v>1092</v>
      </c>
      <c r="AK67" s="78" t="s">
        <v>1167</v>
      </c>
      <c r="AL67" s="78"/>
      <c r="AM67" s="78"/>
      <c r="AN67" s="80">
        <v>41915.94758101852</v>
      </c>
      <c r="AO67" s="82" t="s">
        <v>1298</v>
      </c>
      <c r="AP67" s="78" t="b">
        <v>0</v>
      </c>
      <c r="AQ67" s="78" t="b">
        <v>0</v>
      </c>
      <c r="AR67" s="78" t="b">
        <v>1</v>
      </c>
      <c r="AS67" s="78"/>
      <c r="AT67" s="78">
        <v>48</v>
      </c>
      <c r="AU67" s="82" t="s">
        <v>1325</v>
      </c>
      <c r="AV67" s="78" t="b">
        <v>0</v>
      </c>
      <c r="AW67" s="78" t="s">
        <v>1364</v>
      </c>
      <c r="AX67" s="82" t="s">
        <v>1429</v>
      </c>
      <c r="AY67" s="78" t="s">
        <v>66</v>
      </c>
      <c r="AZ67" s="78" t="str">
        <f>REPLACE(INDEX(GroupVertices[Group],MATCH(Vertices[[#This Row],[Vertex]],GroupVertices[Vertex],0)),1,1,"")</f>
        <v>5</v>
      </c>
      <c r="BA67" s="48"/>
      <c r="BB67" s="48"/>
      <c r="BC67" s="48"/>
      <c r="BD67" s="48"/>
      <c r="BE67" s="48" t="s">
        <v>517</v>
      </c>
      <c r="BF67" s="48" t="s">
        <v>517</v>
      </c>
      <c r="BG67" s="116" t="s">
        <v>2074</v>
      </c>
      <c r="BH67" s="116" t="s">
        <v>2074</v>
      </c>
      <c r="BI67" s="116" t="s">
        <v>2133</v>
      </c>
      <c r="BJ67" s="116" t="s">
        <v>2133</v>
      </c>
      <c r="BK67" s="116">
        <v>1</v>
      </c>
      <c r="BL67" s="120">
        <v>4.166666666666667</v>
      </c>
      <c r="BM67" s="116">
        <v>0</v>
      </c>
      <c r="BN67" s="120">
        <v>0</v>
      </c>
      <c r="BO67" s="116">
        <v>0</v>
      </c>
      <c r="BP67" s="120">
        <v>0</v>
      </c>
      <c r="BQ67" s="116">
        <v>23</v>
      </c>
      <c r="BR67" s="120">
        <v>95.83333333333333</v>
      </c>
      <c r="BS67" s="116">
        <v>24</v>
      </c>
      <c r="BT67" s="2"/>
      <c r="BU67" s="3"/>
      <c r="BV67" s="3"/>
      <c r="BW67" s="3"/>
      <c r="BX67" s="3"/>
    </row>
    <row r="68" spans="1:76" ht="15">
      <c r="A68" s="64" t="s">
        <v>282</v>
      </c>
      <c r="B68" s="65"/>
      <c r="C68" s="65" t="s">
        <v>64</v>
      </c>
      <c r="D68" s="66">
        <v>170.9472771828633</v>
      </c>
      <c r="E68" s="68"/>
      <c r="F68" s="100" t="s">
        <v>607</v>
      </c>
      <c r="G68" s="65"/>
      <c r="H68" s="69" t="s">
        <v>282</v>
      </c>
      <c r="I68" s="70"/>
      <c r="J68" s="70"/>
      <c r="K68" s="69" t="s">
        <v>1539</v>
      </c>
      <c r="L68" s="73">
        <v>1228.8245614035088</v>
      </c>
      <c r="M68" s="74">
        <v>6012.7822265625</v>
      </c>
      <c r="N68" s="74">
        <v>7951.041015625</v>
      </c>
      <c r="O68" s="75"/>
      <c r="P68" s="76"/>
      <c r="Q68" s="76"/>
      <c r="R68" s="86"/>
      <c r="S68" s="48">
        <v>7</v>
      </c>
      <c r="T68" s="48">
        <v>2</v>
      </c>
      <c r="U68" s="49">
        <v>42</v>
      </c>
      <c r="V68" s="49">
        <v>0.142857</v>
      </c>
      <c r="W68" s="49">
        <v>0</v>
      </c>
      <c r="X68" s="49">
        <v>3.985642</v>
      </c>
      <c r="Y68" s="49">
        <v>0</v>
      </c>
      <c r="Z68" s="49">
        <v>0</v>
      </c>
      <c r="AA68" s="71">
        <v>68</v>
      </c>
      <c r="AB68" s="71"/>
      <c r="AC68" s="72"/>
      <c r="AD68" s="78" t="s">
        <v>988</v>
      </c>
      <c r="AE68" s="78">
        <v>1098</v>
      </c>
      <c r="AF68" s="78">
        <v>1355</v>
      </c>
      <c r="AG68" s="78">
        <v>68239</v>
      </c>
      <c r="AH68" s="78">
        <v>59267</v>
      </c>
      <c r="AI68" s="78"/>
      <c r="AJ68" s="78" t="s">
        <v>1093</v>
      </c>
      <c r="AK68" s="78" t="s">
        <v>1168</v>
      </c>
      <c r="AL68" s="78"/>
      <c r="AM68" s="78"/>
      <c r="AN68" s="80">
        <v>40703.73868055556</v>
      </c>
      <c r="AO68" s="78"/>
      <c r="AP68" s="78" t="b">
        <v>1</v>
      </c>
      <c r="AQ68" s="78" t="b">
        <v>0</v>
      </c>
      <c r="AR68" s="78" t="b">
        <v>0</v>
      </c>
      <c r="AS68" s="78"/>
      <c r="AT68" s="78">
        <v>102</v>
      </c>
      <c r="AU68" s="82" t="s">
        <v>1325</v>
      </c>
      <c r="AV68" s="78" t="b">
        <v>0</v>
      </c>
      <c r="AW68" s="78" t="s">
        <v>1364</v>
      </c>
      <c r="AX68" s="82" t="s">
        <v>1430</v>
      </c>
      <c r="AY68" s="78" t="s">
        <v>66</v>
      </c>
      <c r="AZ68" s="78" t="str">
        <f>REPLACE(INDEX(GroupVertices[Group],MATCH(Vertices[[#This Row],[Vertex]],GroupVertices[Vertex],0)),1,1,"")</f>
        <v>5</v>
      </c>
      <c r="BA68" s="48" t="s">
        <v>2017</v>
      </c>
      <c r="BB68" s="48" t="s">
        <v>2017</v>
      </c>
      <c r="BC68" s="48" t="s">
        <v>467</v>
      </c>
      <c r="BD68" s="48" t="s">
        <v>467</v>
      </c>
      <c r="BE68" s="48" t="s">
        <v>2030</v>
      </c>
      <c r="BF68" s="48" t="s">
        <v>2030</v>
      </c>
      <c r="BG68" s="116" t="s">
        <v>2075</v>
      </c>
      <c r="BH68" s="116" t="s">
        <v>2093</v>
      </c>
      <c r="BI68" s="116" t="s">
        <v>2134</v>
      </c>
      <c r="BJ68" s="116" t="s">
        <v>2134</v>
      </c>
      <c r="BK68" s="116">
        <v>4</v>
      </c>
      <c r="BL68" s="120">
        <v>1.82648401826484</v>
      </c>
      <c r="BM68" s="116">
        <v>4</v>
      </c>
      <c r="BN68" s="120">
        <v>1.82648401826484</v>
      </c>
      <c r="BO68" s="116">
        <v>0</v>
      </c>
      <c r="BP68" s="120">
        <v>0</v>
      </c>
      <c r="BQ68" s="116">
        <v>211</v>
      </c>
      <c r="BR68" s="120">
        <v>96.34703196347031</v>
      </c>
      <c r="BS68" s="116">
        <v>219</v>
      </c>
      <c r="BT68" s="2"/>
      <c r="BU68" s="3"/>
      <c r="BV68" s="3"/>
      <c r="BW68" s="3"/>
      <c r="BX68" s="3"/>
    </row>
    <row r="69" spans="1:76" ht="15">
      <c r="A69" s="64" t="s">
        <v>258</v>
      </c>
      <c r="B69" s="65"/>
      <c r="C69" s="65" t="s">
        <v>64</v>
      </c>
      <c r="D69" s="66">
        <v>165.4336414281099</v>
      </c>
      <c r="E69" s="68"/>
      <c r="F69" s="100" t="s">
        <v>585</v>
      </c>
      <c r="G69" s="65"/>
      <c r="H69" s="69" t="s">
        <v>258</v>
      </c>
      <c r="I69" s="70"/>
      <c r="J69" s="70"/>
      <c r="K69" s="69" t="s">
        <v>1540</v>
      </c>
      <c r="L69" s="73">
        <v>1</v>
      </c>
      <c r="M69" s="74">
        <v>8922.109375</v>
      </c>
      <c r="N69" s="74">
        <v>811.6835327148438</v>
      </c>
      <c r="O69" s="75"/>
      <c r="P69" s="76"/>
      <c r="Q69" s="76"/>
      <c r="R69" s="86"/>
      <c r="S69" s="48">
        <v>0</v>
      </c>
      <c r="T69" s="48">
        <v>1</v>
      </c>
      <c r="U69" s="49">
        <v>0</v>
      </c>
      <c r="V69" s="49">
        <v>1</v>
      </c>
      <c r="W69" s="49">
        <v>0</v>
      </c>
      <c r="X69" s="49">
        <v>0.701751</v>
      </c>
      <c r="Y69" s="49">
        <v>0</v>
      </c>
      <c r="Z69" s="49">
        <v>0</v>
      </c>
      <c r="AA69" s="71">
        <v>69</v>
      </c>
      <c r="AB69" s="71"/>
      <c r="AC69" s="72"/>
      <c r="AD69" s="78" t="s">
        <v>989</v>
      </c>
      <c r="AE69" s="78">
        <v>16</v>
      </c>
      <c r="AF69" s="78">
        <v>520</v>
      </c>
      <c r="AG69" s="78">
        <v>46411</v>
      </c>
      <c r="AH69" s="78">
        <v>3</v>
      </c>
      <c r="AI69" s="78"/>
      <c r="AJ69" s="78" t="s">
        <v>1094</v>
      </c>
      <c r="AK69" s="78" t="s">
        <v>1169</v>
      </c>
      <c r="AL69" s="78"/>
      <c r="AM69" s="78"/>
      <c r="AN69" s="80">
        <v>43626.257361111115</v>
      </c>
      <c r="AO69" s="82" t="s">
        <v>1299</v>
      </c>
      <c r="AP69" s="78" t="b">
        <v>0</v>
      </c>
      <c r="AQ69" s="78" t="b">
        <v>0</v>
      </c>
      <c r="AR69" s="78" t="b">
        <v>0</v>
      </c>
      <c r="AS69" s="78"/>
      <c r="AT69" s="78">
        <v>5</v>
      </c>
      <c r="AU69" s="82" t="s">
        <v>1325</v>
      </c>
      <c r="AV69" s="78" t="b">
        <v>0</v>
      </c>
      <c r="AW69" s="78" t="s">
        <v>1364</v>
      </c>
      <c r="AX69" s="82" t="s">
        <v>1431</v>
      </c>
      <c r="AY69" s="78" t="s">
        <v>66</v>
      </c>
      <c r="AZ69" s="78" t="str">
        <f>REPLACE(INDEX(GroupVertices[Group],MATCH(Vertices[[#This Row],[Vertex]],GroupVertices[Vertex],0)),1,1,"")</f>
        <v>16</v>
      </c>
      <c r="BA69" s="48"/>
      <c r="BB69" s="48"/>
      <c r="BC69" s="48"/>
      <c r="BD69" s="48"/>
      <c r="BE69" s="48"/>
      <c r="BF69" s="48"/>
      <c r="BG69" s="116" t="s">
        <v>2076</v>
      </c>
      <c r="BH69" s="116" t="s">
        <v>2076</v>
      </c>
      <c r="BI69" s="116" t="s">
        <v>2135</v>
      </c>
      <c r="BJ69" s="116" t="s">
        <v>2135</v>
      </c>
      <c r="BK69" s="116">
        <v>0</v>
      </c>
      <c r="BL69" s="120">
        <v>0</v>
      </c>
      <c r="BM69" s="116">
        <v>0</v>
      </c>
      <c r="BN69" s="120">
        <v>0</v>
      </c>
      <c r="BO69" s="116">
        <v>0</v>
      </c>
      <c r="BP69" s="120">
        <v>0</v>
      </c>
      <c r="BQ69" s="116">
        <v>22</v>
      </c>
      <c r="BR69" s="120">
        <v>100</v>
      </c>
      <c r="BS69" s="116">
        <v>22</v>
      </c>
      <c r="BT69" s="2"/>
      <c r="BU69" s="3"/>
      <c r="BV69" s="3"/>
      <c r="BW69" s="3"/>
      <c r="BX69" s="3"/>
    </row>
    <row r="70" spans="1:76" ht="15">
      <c r="A70" s="64" t="s">
        <v>260</v>
      </c>
      <c r="B70" s="65"/>
      <c r="C70" s="65" t="s">
        <v>64</v>
      </c>
      <c r="D70" s="66">
        <v>210.60583567753272</v>
      </c>
      <c r="E70" s="68"/>
      <c r="F70" s="100" t="s">
        <v>587</v>
      </c>
      <c r="G70" s="65"/>
      <c r="H70" s="69" t="s">
        <v>260</v>
      </c>
      <c r="I70" s="70"/>
      <c r="J70" s="70"/>
      <c r="K70" s="69" t="s">
        <v>1541</v>
      </c>
      <c r="L70" s="73">
        <v>1</v>
      </c>
      <c r="M70" s="74">
        <v>9510.0947265625</v>
      </c>
      <c r="N70" s="74">
        <v>811.6835327148438</v>
      </c>
      <c r="O70" s="75"/>
      <c r="P70" s="76"/>
      <c r="Q70" s="76"/>
      <c r="R70" s="86"/>
      <c r="S70" s="48">
        <v>2</v>
      </c>
      <c r="T70" s="48">
        <v>1</v>
      </c>
      <c r="U70" s="49">
        <v>0</v>
      </c>
      <c r="V70" s="49">
        <v>1</v>
      </c>
      <c r="W70" s="49">
        <v>0</v>
      </c>
      <c r="X70" s="49">
        <v>1.298239</v>
      </c>
      <c r="Y70" s="49">
        <v>0</v>
      </c>
      <c r="Z70" s="49">
        <v>0</v>
      </c>
      <c r="AA70" s="71">
        <v>70</v>
      </c>
      <c r="AB70" s="71"/>
      <c r="AC70" s="72"/>
      <c r="AD70" s="78" t="s">
        <v>990</v>
      </c>
      <c r="AE70" s="78">
        <v>604</v>
      </c>
      <c r="AF70" s="78">
        <v>7361</v>
      </c>
      <c r="AG70" s="78">
        <v>25277</v>
      </c>
      <c r="AH70" s="78">
        <v>199</v>
      </c>
      <c r="AI70" s="78"/>
      <c r="AJ70" s="78" t="s">
        <v>1095</v>
      </c>
      <c r="AK70" s="78" t="s">
        <v>1170</v>
      </c>
      <c r="AL70" s="82" t="s">
        <v>1231</v>
      </c>
      <c r="AM70" s="78"/>
      <c r="AN70" s="80">
        <v>39909.88675925926</v>
      </c>
      <c r="AO70" s="78"/>
      <c r="AP70" s="78" t="b">
        <v>0</v>
      </c>
      <c r="AQ70" s="78" t="b">
        <v>0</v>
      </c>
      <c r="AR70" s="78" t="b">
        <v>1</v>
      </c>
      <c r="AS70" s="78"/>
      <c r="AT70" s="78">
        <v>463</v>
      </c>
      <c r="AU70" s="82" t="s">
        <v>1325</v>
      </c>
      <c r="AV70" s="78" t="b">
        <v>0</v>
      </c>
      <c r="AW70" s="78" t="s">
        <v>1364</v>
      </c>
      <c r="AX70" s="82" t="s">
        <v>1432</v>
      </c>
      <c r="AY70" s="78" t="s">
        <v>66</v>
      </c>
      <c r="AZ70" s="78" t="str">
        <f>REPLACE(INDEX(GroupVertices[Group],MATCH(Vertices[[#This Row],[Vertex]],GroupVertices[Vertex],0)),1,1,"")</f>
        <v>16</v>
      </c>
      <c r="BA70" s="48" t="s">
        <v>1695</v>
      </c>
      <c r="BB70" s="48" t="s">
        <v>1695</v>
      </c>
      <c r="BC70" s="48" t="s">
        <v>1715</v>
      </c>
      <c r="BD70" s="48" t="s">
        <v>1715</v>
      </c>
      <c r="BE70" s="48" t="s">
        <v>518</v>
      </c>
      <c r="BF70" s="48" t="s">
        <v>518</v>
      </c>
      <c r="BG70" s="116" t="s">
        <v>2077</v>
      </c>
      <c r="BH70" s="116" t="s">
        <v>2094</v>
      </c>
      <c r="BI70" s="116" t="s">
        <v>2136</v>
      </c>
      <c r="BJ70" s="116" t="s">
        <v>2148</v>
      </c>
      <c r="BK70" s="116">
        <v>0</v>
      </c>
      <c r="BL70" s="120">
        <v>0</v>
      </c>
      <c r="BM70" s="116">
        <v>0</v>
      </c>
      <c r="BN70" s="120">
        <v>0</v>
      </c>
      <c r="BO70" s="116">
        <v>0</v>
      </c>
      <c r="BP70" s="120">
        <v>0</v>
      </c>
      <c r="BQ70" s="116">
        <v>49</v>
      </c>
      <c r="BR70" s="120">
        <v>100</v>
      </c>
      <c r="BS70" s="116">
        <v>49</v>
      </c>
      <c r="BT70" s="2"/>
      <c r="BU70" s="3"/>
      <c r="BV70" s="3"/>
      <c r="BW70" s="3"/>
      <c r="BX70" s="3"/>
    </row>
    <row r="71" spans="1:76" ht="15">
      <c r="A71" s="64" t="s">
        <v>259</v>
      </c>
      <c r="B71" s="65"/>
      <c r="C71" s="65" t="s">
        <v>64</v>
      </c>
      <c r="D71" s="66">
        <v>280.6455176543823</v>
      </c>
      <c r="E71" s="68"/>
      <c r="F71" s="100" t="s">
        <v>586</v>
      </c>
      <c r="G71" s="65"/>
      <c r="H71" s="69" t="s">
        <v>259</v>
      </c>
      <c r="I71" s="70"/>
      <c r="J71" s="70"/>
      <c r="K71" s="69" t="s">
        <v>1542</v>
      </c>
      <c r="L71" s="73">
        <v>1</v>
      </c>
      <c r="M71" s="74">
        <v>5624.9375</v>
      </c>
      <c r="N71" s="74">
        <v>6422.88720703125</v>
      </c>
      <c r="O71" s="75"/>
      <c r="P71" s="76"/>
      <c r="Q71" s="76"/>
      <c r="R71" s="86"/>
      <c r="S71" s="48">
        <v>0</v>
      </c>
      <c r="T71" s="48">
        <v>1</v>
      </c>
      <c r="U71" s="49">
        <v>0</v>
      </c>
      <c r="V71" s="49">
        <v>0.076923</v>
      </c>
      <c r="W71" s="49">
        <v>0</v>
      </c>
      <c r="X71" s="49">
        <v>0.573474</v>
      </c>
      <c r="Y71" s="49">
        <v>0</v>
      </c>
      <c r="Z71" s="49">
        <v>0</v>
      </c>
      <c r="AA71" s="71">
        <v>71</v>
      </c>
      <c r="AB71" s="71"/>
      <c r="AC71" s="72"/>
      <c r="AD71" s="78" t="s">
        <v>991</v>
      </c>
      <c r="AE71" s="78">
        <v>1638</v>
      </c>
      <c r="AF71" s="78">
        <v>17968</v>
      </c>
      <c r="AG71" s="78">
        <v>17669</v>
      </c>
      <c r="AH71" s="78">
        <v>5910</v>
      </c>
      <c r="AI71" s="78"/>
      <c r="AJ71" s="78" t="s">
        <v>1096</v>
      </c>
      <c r="AK71" s="78" t="s">
        <v>1171</v>
      </c>
      <c r="AL71" s="82" t="s">
        <v>1232</v>
      </c>
      <c r="AM71" s="78"/>
      <c r="AN71" s="80">
        <v>39973.11512731481</v>
      </c>
      <c r="AO71" s="82" t="s">
        <v>1300</v>
      </c>
      <c r="AP71" s="78" t="b">
        <v>0</v>
      </c>
      <c r="AQ71" s="78" t="b">
        <v>0</v>
      </c>
      <c r="AR71" s="78" t="b">
        <v>1</v>
      </c>
      <c r="AS71" s="78"/>
      <c r="AT71" s="78">
        <v>513</v>
      </c>
      <c r="AU71" s="82" t="s">
        <v>1325</v>
      </c>
      <c r="AV71" s="78" t="b">
        <v>0</v>
      </c>
      <c r="AW71" s="78" t="s">
        <v>1364</v>
      </c>
      <c r="AX71" s="82" t="s">
        <v>1433</v>
      </c>
      <c r="AY71" s="78" t="s">
        <v>66</v>
      </c>
      <c r="AZ71" s="78" t="str">
        <f>REPLACE(INDEX(GroupVertices[Group],MATCH(Vertices[[#This Row],[Vertex]],GroupVertices[Vertex],0)),1,1,"")</f>
        <v>5</v>
      </c>
      <c r="BA71" s="48"/>
      <c r="BB71" s="48"/>
      <c r="BC71" s="48"/>
      <c r="BD71" s="48"/>
      <c r="BE71" s="48" t="s">
        <v>517</v>
      </c>
      <c r="BF71" s="48" t="s">
        <v>517</v>
      </c>
      <c r="BG71" s="116" t="s">
        <v>2074</v>
      </c>
      <c r="BH71" s="116" t="s">
        <v>2074</v>
      </c>
      <c r="BI71" s="116" t="s">
        <v>2133</v>
      </c>
      <c r="BJ71" s="116" t="s">
        <v>2133</v>
      </c>
      <c r="BK71" s="116">
        <v>1</v>
      </c>
      <c r="BL71" s="120">
        <v>4.166666666666667</v>
      </c>
      <c r="BM71" s="116">
        <v>0</v>
      </c>
      <c r="BN71" s="120">
        <v>0</v>
      </c>
      <c r="BO71" s="116">
        <v>0</v>
      </c>
      <c r="BP71" s="120">
        <v>0</v>
      </c>
      <c r="BQ71" s="116">
        <v>23</v>
      </c>
      <c r="BR71" s="120">
        <v>95.83333333333333</v>
      </c>
      <c r="BS71" s="116">
        <v>24</v>
      </c>
      <c r="BT71" s="2"/>
      <c r="BU71" s="3"/>
      <c r="BV71" s="3"/>
      <c r="BW71" s="3"/>
      <c r="BX71" s="3"/>
    </row>
    <row r="72" spans="1:76" ht="15">
      <c r="A72" s="64" t="s">
        <v>261</v>
      </c>
      <c r="B72" s="65"/>
      <c r="C72" s="65" t="s">
        <v>64</v>
      </c>
      <c r="D72" s="66">
        <v>177.82776635226816</v>
      </c>
      <c r="E72" s="68"/>
      <c r="F72" s="100" t="s">
        <v>588</v>
      </c>
      <c r="G72" s="65"/>
      <c r="H72" s="69" t="s">
        <v>261</v>
      </c>
      <c r="I72" s="70"/>
      <c r="J72" s="70"/>
      <c r="K72" s="69" t="s">
        <v>1543</v>
      </c>
      <c r="L72" s="73">
        <v>1</v>
      </c>
      <c r="M72" s="74">
        <v>6011.607421875</v>
      </c>
      <c r="N72" s="74">
        <v>9646.09375</v>
      </c>
      <c r="O72" s="75"/>
      <c r="P72" s="76"/>
      <c r="Q72" s="76"/>
      <c r="R72" s="86"/>
      <c r="S72" s="48">
        <v>0</v>
      </c>
      <c r="T72" s="48">
        <v>1</v>
      </c>
      <c r="U72" s="49">
        <v>0</v>
      </c>
      <c r="V72" s="49">
        <v>0.076923</v>
      </c>
      <c r="W72" s="49">
        <v>0</v>
      </c>
      <c r="X72" s="49">
        <v>0.573474</v>
      </c>
      <c r="Y72" s="49">
        <v>0</v>
      </c>
      <c r="Z72" s="49">
        <v>0</v>
      </c>
      <c r="AA72" s="71">
        <v>72</v>
      </c>
      <c r="AB72" s="71"/>
      <c r="AC72" s="72"/>
      <c r="AD72" s="78" t="s">
        <v>992</v>
      </c>
      <c r="AE72" s="78">
        <v>2543</v>
      </c>
      <c r="AF72" s="78">
        <v>2397</v>
      </c>
      <c r="AG72" s="78">
        <v>21900</v>
      </c>
      <c r="AH72" s="78">
        <v>6887</v>
      </c>
      <c r="AI72" s="78"/>
      <c r="AJ72" s="78" t="s">
        <v>1097</v>
      </c>
      <c r="AK72" s="78" t="s">
        <v>1172</v>
      </c>
      <c r="AL72" s="78"/>
      <c r="AM72" s="78"/>
      <c r="AN72" s="80">
        <v>39929.85350694445</v>
      </c>
      <c r="AO72" s="82" t="s">
        <v>1301</v>
      </c>
      <c r="AP72" s="78" t="b">
        <v>0</v>
      </c>
      <c r="AQ72" s="78" t="b">
        <v>0</v>
      </c>
      <c r="AR72" s="78" t="b">
        <v>1</v>
      </c>
      <c r="AS72" s="78"/>
      <c r="AT72" s="78">
        <v>93</v>
      </c>
      <c r="AU72" s="82" t="s">
        <v>1328</v>
      </c>
      <c r="AV72" s="78" t="b">
        <v>0</v>
      </c>
      <c r="AW72" s="78" t="s">
        <v>1364</v>
      </c>
      <c r="AX72" s="82" t="s">
        <v>1434</v>
      </c>
      <c r="AY72" s="78" t="s">
        <v>66</v>
      </c>
      <c r="AZ72" s="78" t="str">
        <f>REPLACE(INDEX(GroupVertices[Group],MATCH(Vertices[[#This Row],[Vertex]],GroupVertices[Vertex],0)),1,1,"")</f>
        <v>5</v>
      </c>
      <c r="BA72" s="48"/>
      <c r="BB72" s="48"/>
      <c r="BC72" s="48"/>
      <c r="BD72" s="48"/>
      <c r="BE72" s="48" t="s">
        <v>517</v>
      </c>
      <c r="BF72" s="48" t="s">
        <v>517</v>
      </c>
      <c r="BG72" s="116" t="s">
        <v>2074</v>
      </c>
      <c r="BH72" s="116" t="s">
        <v>2074</v>
      </c>
      <c r="BI72" s="116" t="s">
        <v>2133</v>
      </c>
      <c r="BJ72" s="116" t="s">
        <v>2133</v>
      </c>
      <c r="BK72" s="116">
        <v>1</v>
      </c>
      <c r="BL72" s="120">
        <v>4.166666666666667</v>
      </c>
      <c r="BM72" s="116">
        <v>0</v>
      </c>
      <c r="BN72" s="120">
        <v>0</v>
      </c>
      <c r="BO72" s="116">
        <v>0</v>
      </c>
      <c r="BP72" s="120">
        <v>0</v>
      </c>
      <c r="BQ72" s="116">
        <v>23</v>
      </c>
      <c r="BR72" s="120">
        <v>95.83333333333333</v>
      </c>
      <c r="BS72" s="116">
        <v>24</v>
      </c>
      <c r="BT72" s="2"/>
      <c r="BU72" s="3"/>
      <c r="BV72" s="3"/>
      <c r="BW72" s="3"/>
      <c r="BX72" s="3"/>
    </row>
    <row r="73" spans="1:76" ht="15">
      <c r="A73" s="64" t="s">
        <v>262</v>
      </c>
      <c r="B73" s="65"/>
      <c r="C73" s="65" t="s">
        <v>64</v>
      </c>
      <c r="D73" s="66">
        <v>200.6218629096439</v>
      </c>
      <c r="E73" s="68"/>
      <c r="F73" s="100" t="s">
        <v>589</v>
      </c>
      <c r="G73" s="65"/>
      <c r="H73" s="69" t="s">
        <v>262</v>
      </c>
      <c r="I73" s="70"/>
      <c r="J73" s="70"/>
      <c r="K73" s="69" t="s">
        <v>1544</v>
      </c>
      <c r="L73" s="73">
        <v>1</v>
      </c>
      <c r="M73" s="74">
        <v>6402.7431640625</v>
      </c>
      <c r="N73" s="74">
        <v>6424.81396484375</v>
      </c>
      <c r="O73" s="75"/>
      <c r="P73" s="76"/>
      <c r="Q73" s="76"/>
      <c r="R73" s="86"/>
      <c r="S73" s="48">
        <v>0</v>
      </c>
      <c r="T73" s="48">
        <v>1</v>
      </c>
      <c r="U73" s="49">
        <v>0</v>
      </c>
      <c r="V73" s="49">
        <v>0.076923</v>
      </c>
      <c r="W73" s="49">
        <v>0</v>
      </c>
      <c r="X73" s="49">
        <v>0.573474</v>
      </c>
      <c r="Y73" s="49">
        <v>0</v>
      </c>
      <c r="Z73" s="49">
        <v>0</v>
      </c>
      <c r="AA73" s="71">
        <v>73</v>
      </c>
      <c r="AB73" s="71"/>
      <c r="AC73" s="72"/>
      <c r="AD73" s="78" t="s">
        <v>993</v>
      </c>
      <c r="AE73" s="78">
        <v>6402</v>
      </c>
      <c r="AF73" s="78">
        <v>5849</v>
      </c>
      <c r="AG73" s="78">
        <v>164588</v>
      </c>
      <c r="AH73" s="78">
        <v>1249</v>
      </c>
      <c r="AI73" s="78"/>
      <c r="AJ73" s="78" t="s">
        <v>1098</v>
      </c>
      <c r="AK73" s="78" t="s">
        <v>1173</v>
      </c>
      <c r="AL73" s="82" t="s">
        <v>1233</v>
      </c>
      <c r="AM73" s="78"/>
      <c r="AN73" s="80">
        <v>40606.558842592596</v>
      </c>
      <c r="AO73" s="82" t="s">
        <v>1302</v>
      </c>
      <c r="AP73" s="78" t="b">
        <v>0</v>
      </c>
      <c r="AQ73" s="78" t="b">
        <v>0</v>
      </c>
      <c r="AR73" s="78" t="b">
        <v>1</v>
      </c>
      <c r="AS73" s="78"/>
      <c r="AT73" s="78">
        <v>415</v>
      </c>
      <c r="AU73" s="82" t="s">
        <v>1325</v>
      </c>
      <c r="AV73" s="78" t="b">
        <v>0</v>
      </c>
      <c r="AW73" s="78" t="s">
        <v>1364</v>
      </c>
      <c r="AX73" s="82" t="s">
        <v>1435</v>
      </c>
      <c r="AY73" s="78" t="s">
        <v>66</v>
      </c>
      <c r="AZ73" s="78" t="str">
        <f>REPLACE(INDEX(GroupVertices[Group],MATCH(Vertices[[#This Row],[Vertex]],GroupVertices[Vertex],0)),1,1,"")</f>
        <v>5</v>
      </c>
      <c r="BA73" s="48"/>
      <c r="BB73" s="48"/>
      <c r="BC73" s="48"/>
      <c r="BD73" s="48"/>
      <c r="BE73" s="48" t="s">
        <v>517</v>
      </c>
      <c r="BF73" s="48" t="s">
        <v>517</v>
      </c>
      <c r="BG73" s="116" t="s">
        <v>2074</v>
      </c>
      <c r="BH73" s="116" t="s">
        <v>2074</v>
      </c>
      <c r="BI73" s="116" t="s">
        <v>2133</v>
      </c>
      <c r="BJ73" s="116" t="s">
        <v>2133</v>
      </c>
      <c r="BK73" s="116">
        <v>1</v>
      </c>
      <c r="BL73" s="120">
        <v>4.166666666666667</v>
      </c>
      <c r="BM73" s="116">
        <v>0</v>
      </c>
      <c r="BN73" s="120">
        <v>0</v>
      </c>
      <c r="BO73" s="116">
        <v>0</v>
      </c>
      <c r="BP73" s="120">
        <v>0</v>
      </c>
      <c r="BQ73" s="116">
        <v>23</v>
      </c>
      <c r="BR73" s="120">
        <v>95.83333333333333</v>
      </c>
      <c r="BS73" s="116">
        <v>24</v>
      </c>
      <c r="BT73" s="2"/>
      <c r="BU73" s="3"/>
      <c r="BV73" s="3"/>
      <c r="BW73" s="3"/>
      <c r="BX73" s="3"/>
    </row>
    <row r="74" spans="1:76" ht="15">
      <c r="A74" s="64" t="s">
        <v>263</v>
      </c>
      <c r="B74" s="65"/>
      <c r="C74" s="65" t="s">
        <v>64</v>
      </c>
      <c r="D74" s="66">
        <v>171.49533918004238</v>
      </c>
      <c r="E74" s="68"/>
      <c r="F74" s="100" t="s">
        <v>1358</v>
      </c>
      <c r="G74" s="65"/>
      <c r="H74" s="69" t="s">
        <v>263</v>
      </c>
      <c r="I74" s="70"/>
      <c r="J74" s="70"/>
      <c r="K74" s="69" t="s">
        <v>1545</v>
      </c>
      <c r="L74" s="73">
        <v>1</v>
      </c>
      <c r="M74" s="74">
        <v>9510.0947265625</v>
      </c>
      <c r="N74" s="74">
        <v>2076.262939453125</v>
      </c>
      <c r="O74" s="75"/>
      <c r="P74" s="76"/>
      <c r="Q74" s="76"/>
      <c r="R74" s="86"/>
      <c r="S74" s="48">
        <v>0</v>
      </c>
      <c r="T74" s="48">
        <v>1</v>
      </c>
      <c r="U74" s="49">
        <v>0</v>
      </c>
      <c r="V74" s="49">
        <v>1</v>
      </c>
      <c r="W74" s="49">
        <v>0</v>
      </c>
      <c r="X74" s="49">
        <v>0.999995</v>
      </c>
      <c r="Y74" s="49">
        <v>0</v>
      </c>
      <c r="Z74" s="49">
        <v>0</v>
      </c>
      <c r="AA74" s="71">
        <v>74</v>
      </c>
      <c r="AB74" s="71"/>
      <c r="AC74" s="72"/>
      <c r="AD74" s="78" t="s">
        <v>994</v>
      </c>
      <c r="AE74" s="78">
        <v>108</v>
      </c>
      <c r="AF74" s="78">
        <v>1438</v>
      </c>
      <c r="AG74" s="78">
        <v>1451795</v>
      </c>
      <c r="AH74" s="78">
        <v>112</v>
      </c>
      <c r="AI74" s="78"/>
      <c r="AJ74" s="78" t="s">
        <v>1099</v>
      </c>
      <c r="AK74" s="78" t="s">
        <v>1174</v>
      </c>
      <c r="AL74" s="78"/>
      <c r="AM74" s="78"/>
      <c r="AN74" s="80">
        <v>41405.558483796296</v>
      </c>
      <c r="AO74" s="82" t="s">
        <v>1303</v>
      </c>
      <c r="AP74" s="78" t="b">
        <v>0</v>
      </c>
      <c r="AQ74" s="78" t="b">
        <v>0</v>
      </c>
      <c r="AR74" s="78" t="b">
        <v>1</v>
      </c>
      <c r="AS74" s="78"/>
      <c r="AT74" s="78">
        <v>599</v>
      </c>
      <c r="AU74" s="82" t="s">
        <v>1325</v>
      </c>
      <c r="AV74" s="78" t="b">
        <v>0</v>
      </c>
      <c r="AW74" s="78" t="s">
        <v>1364</v>
      </c>
      <c r="AX74" s="82" t="s">
        <v>1436</v>
      </c>
      <c r="AY74" s="78" t="s">
        <v>66</v>
      </c>
      <c r="AZ74" s="78" t="str">
        <f>REPLACE(INDEX(GroupVertices[Group],MATCH(Vertices[[#This Row],[Vertex]],GroupVertices[Vertex],0)),1,1,"")</f>
        <v>15</v>
      </c>
      <c r="BA74" s="48" t="s">
        <v>440</v>
      </c>
      <c r="BB74" s="48" t="s">
        <v>440</v>
      </c>
      <c r="BC74" s="48" t="s">
        <v>481</v>
      </c>
      <c r="BD74" s="48" t="s">
        <v>481</v>
      </c>
      <c r="BE74" s="48" t="s">
        <v>491</v>
      </c>
      <c r="BF74" s="48" t="s">
        <v>491</v>
      </c>
      <c r="BG74" s="116" t="s">
        <v>2078</v>
      </c>
      <c r="BH74" s="116" t="s">
        <v>2078</v>
      </c>
      <c r="BI74" s="116" t="s">
        <v>2137</v>
      </c>
      <c r="BJ74" s="116" t="s">
        <v>2137</v>
      </c>
      <c r="BK74" s="116">
        <v>1</v>
      </c>
      <c r="BL74" s="120">
        <v>8.333333333333334</v>
      </c>
      <c r="BM74" s="116">
        <v>0</v>
      </c>
      <c r="BN74" s="120">
        <v>0</v>
      </c>
      <c r="BO74" s="116">
        <v>0</v>
      </c>
      <c r="BP74" s="120">
        <v>0</v>
      </c>
      <c r="BQ74" s="116">
        <v>11</v>
      </c>
      <c r="BR74" s="120">
        <v>91.66666666666667</v>
      </c>
      <c r="BS74" s="116">
        <v>12</v>
      </c>
      <c r="BT74" s="2"/>
      <c r="BU74" s="3"/>
      <c r="BV74" s="3"/>
      <c r="BW74" s="3"/>
      <c r="BX74" s="3"/>
    </row>
    <row r="75" spans="1:76" ht="15">
      <c r="A75" s="64" t="s">
        <v>317</v>
      </c>
      <c r="B75" s="65"/>
      <c r="C75" s="65" t="s">
        <v>64</v>
      </c>
      <c r="D75" s="66">
        <v>831.2299206518056</v>
      </c>
      <c r="E75" s="68"/>
      <c r="F75" s="100" t="s">
        <v>1359</v>
      </c>
      <c r="G75" s="65"/>
      <c r="H75" s="69" t="s">
        <v>317</v>
      </c>
      <c r="I75" s="70"/>
      <c r="J75" s="70"/>
      <c r="K75" s="69" t="s">
        <v>1546</v>
      </c>
      <c r="L75" s="73">
        <v>1</v>
      </c>
      <c r="M75" s="74">
        <v>8922.109375</v>
      </c>
      <c r="N75" s="74">
        <v>2076.262939453125</v>
      </c>
      <c r="O75" s="75"/>
      <c r="P75" s="76"/>
      <c r="Q75" s="76"/>
      <c r="R75" s="86"/>
      <c r="S75" s="48">
        <v>1</v>
      </c>
      <c r="T75" s="48">
        <v>0</v>
      </c>
      <c r="U75" s="49">
        <v>0</v>
      </c>
      <c r="V75" s="49">
        <v>1</v>
      </c>
      <c r="W75" s="49">
        <v>0</v>
      </c>
      <c r="X75" s="49">
        <v>0.999995</v>
      </c>
      <c r="Y75" s="49">
        <v>0</v>
      </c>
      <c r="Z75" s="49">
        <v>0</v>
      </c>
      <c r="AA75" s="71">
        <v>75</v>
      </c>
      <c r="AB75" s="71"/>
      <c r="AC75" s="72"/>
      <c r="AD75" s="78" t="s">
        <v>995</v>
      </c>
      <c r="AE75" s="78">
        <v>1538</v>
      </c>
      <c r="AF75" s="78">
        <v>101350</v>
      </c>
      <c r="AG75" s="78">
        <v>205073</v>
      </c>
      <c r="AH75" s="78">
        <v>6234</v>
      </c>
      <c r="AI75" s="78"/>
      <c r="AJ75" s="78" t="s">
        <v>1100</v>
      </c>
      <c r="AK75" s="78" t="s">
        <v>1175</v>
      </c>
      <c r="AL75" s="82" t="s">
        <v>1234</v>
      </c>
      <c r="AM75" s="78"/>
      <c r="AN75" s="80">
        <v>39881.95096064815</v>
      </c>
      <c r="AO75" s="82" t="s">
        <v>1304</v>
      </c>
      <c r="AP75" s="78" t="b">
        <v>0</v>
      </c>
      <c r="AQ75" s="78" t="b">
        <v>0</v>
      </c>
      <c r="AR75" s="78" t="b">
        <v>1</v>
      </c>
      <c r="AS75" s="78"/>
      <c r="AT75" s="78">
        <v>773</v>
      </c>
      <c r="AU75" s="82" t="s">
        <v>1325</v>
      </c>
      <c r="AV75" s="78" t="b">
        <v>1</v>
      </c>
      <c r="AW75" s="78" t="s">
        <v>1364</v>
      </c>
      <c r="AX75" s="82" t="s">
        <v>1437</v>
      </c>
      <c r="AY75" s="78" t="s">
        <v>65</v>
      </c>
      <c r="AZ75" s="78" t="str">
        <f>REPLACE(INDEX(GroupVertices[Group],MATCH(Vertices[[#This Row],[Vertex]],GroupVertices[Vertex],0)),1,1,"")</f>
        <v>15</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264</v>
      </c>
      <c r="B76" s="65"/>
      <c r="C76" s="65" t="s">
        <v>64</v>
      </c>
      <c r="D76" s="66">
        <v>169.79172477917248</v>
      </c>
      <c r="E76" s="68"/>
      <c r="F76" s="100" t="s">
        <v>590</v>
      </c>
      <c r="G76" s="65"/>
      <c r="H76" s="69" t="s">
        <v>264</v>
      </c>
      <c r="I76" s="70"/>
      <c r="J76" s="70"/>
      <c r="K76" s="69" t="s">
        <v>1547</v>
      </c>
      <c r="L76" s="73">
        <v>1</v>
      </c>
      <c r="M76" s="74">
        <v>5311.271484375</v>
      </c>
      <c r="N76" s="74">
        <v>9006.15234375</v>
      </c>
      <c r="O76" s="75"/>
      <c r="P76" s="76"/>
      <c r="Q76" s="76"/>
      <c r="R76" s="86"/>
      <c r="S76" s="48">
        <v>0</v>
      </c>
      <c r="T76" s="48">
        <v>1</v>
      </c>
      <c r="U76" s="49">
        <v>0</v>
      </c>
      <c r="V76" s="49">
        <v>0.076923</v>
      </c>
      <c r="W76" s="49">
        <v>0</v>
      </c>
      <c r="X76" s="49">
        <v>0.573474</v>
      </c>
      <c r="Y76" s="49">
        <v>0</v>
      </c>
      <c r="Z76" s="49">
        <v>0</v>
      </c>
      <c r="AA76" s="71">
        <v>76</v>
      </c>
      <c r="AB76" s="71"/>
      <c r="AC76" s="72"/>
      <c r="AD76" s="78" t="s">
        <v>996</v>
      </c>
      <c r="AE76" s="78">
        <v>431</v>
      </c>
      <c r="AF76" s="78">
        <v>1180</v>
      </c>
      <c r="AG76" s="78">
        <v>3141</v>
      </c>
      <c r="AH76" s="78">
        <v>333</v>
      </c>
      <c r="AI76" s="78"/>
      <c r="AJ76" s="78" t="s">
        <v>1101</v>
      </c>
      <c r="AK76" s="78" t="s">
        <v>1176</v>
      </c>
      <c r="AL76" s="78"/>
      <c r="AM76" s="78"/>
      <c r="AN76" s="80">
        <v>41384.91540509259</v>
      </c>
      <c r="AO76" s="82" t="s">
        <v>1305</v>
      </c>
      <c r="AP76" s="78" t="b">
        <v>0</v>
      </c>
      <c r="AQ76" s="78" t="b">
        <v>0</v>
      </c>
      <c r="AR76" s="78" t="b">
        <v>0</v>
      </c>
      <c r="AS76" s="78"/>
      <c r="AT76" s="78">
        <v>33</v>
      </c>
      <c r="AU76" s="82" t="s">
        <v>1325</v>
      </c>
      <c r="AV76" s="78" t="b">
        <v>0</v>
      </c>
      <c r="AW76" s="78" t="s">
        <v>1364</v>
      </c>
      <c r="AX76" s="82" t="s">
        <v>1438</v>
      </c>
      <c r="AY76" s="78" t="s">
        <v>66</v>
      </c>
      <c r="AZ76" s="78" t="str">
        <f>REPLACE(INDEX(GroupVertices[Group],MATCH(Vertices[[#This Row],[Vertex]],GroupVertices[Vertex],0)),1,1,"")</f>
        <v>5</v>
      </c>
      <c r="BA76" s="48"/>
      <c r="BB76" s="48"/>
      <c r="BC76" s="48"/>
      <c r="BD76" s="48"/>
      <c r="BE76" s="48" t="s">
        <v>517</v>
      </c>
      <c r="BF76" s="48" t="s">
        <v>517</v>
      </c>
      <c r="BG76" s="116" t="s">
        <v>2079</v>
      </c>
      <c r="BH76" s="116" t="s">
        <v>2079</v>
      </c>
      <c r="BI76" s="116" t="s">
        <v>2138</v>
      </c>
      <c r="BJ76" s="116" t="s">
        <v>2138</v>
      </c>
      <c r="BK76" s="116">
        <v>1</v>
      </c>
      <c r="BL76" s="120">
        <v>4.545454545454546</v>
      </c>
      <c r="BM76" s="116">
        <v>0</v>
      </c>
      <c r="BN76" s="120">
        <v>0</v>
      </c>
      <c r="BO76" s="116">
        <v>0</v>
      </c>
      <c r="BP76" s="120">
        <v>0</v>
      </c>
      <c r="BQ76" s="116">
        <v>21</v>
      </c>
      <c r="BR76" s="120">
        <v>95.45454545454545</v>
      </c>
      <c r="BS76" s="116">
        <v>22</v>
      </c>
      <c r="BT76" s="2"/>
      <c r="BU76" s="3"/>
      <c r="BV76" s="3"/>
      <c r="BW76" s="3"/>
      <c r="BX76" s="3"/>
    </row>
    <row r="77" spans="1:76" ht="15">
      <c r="A77" s="64" t="s">
        <v>265</v>
      </c>
      <c r="B77" s="65"/>
      <c r="C77" s="65" t="s">
        <v>64</v>
      </c>
      <c r="D77" s="66">
        <v>1000</v>
      </c>
      <c r="E77" s="68"/>
      <c r="F77" s="100" t="s">
        <v>591</v>
      </c>
      <c r="G77" s="65"/>
      <c r="H77" s="69" t="s">
        <v>265</v>
      </c>
      <c r="I77" s="70"/>
      <c r="J77" s="70"/>
      <c r="K77" s="69" t="s">
        <v>1548</v>
      </c>
      <c r="L77" s="73">
        <v>1</v>
      </c>
      <c r="M77" s="74">
        <v>4631.56787109375</v>
      </c>
      <c r="N77" s="74">
        <v>6438.37255859375</v>
      </c>
      <c r="O77" s="75"/>
      <c r="P77" s="76"/>
      <c r="Q77" s="76"/>
      <c r="R77" s="86"/>
      <c r="S77" s="48">
        <v>0</v>
      </c>
      <c r="T77" s="48">
        <v>1</v>
      </c>
      <c r="U77" s="49">
        <v>0</v>
      </c>
      <c r="V77" s="49">
        <v>0.041667</v>
      </c>
      <c r="W77" s="49">
        <v>0</v>
      </c>
      <c r="X77" s="49">
        <v>0.545952</v>
      </c>
      <c r="Y77" s="49">
        <v>0</v>
      </c>
      <c r="Z77" s="49">
        <v>0</v>
      </c>
      <c r="AA77" s="71">
        <v>77</v>
      </c>
      <c r="AB77" s="71"/>
      <c r="AC77" s="72"/>
      <c r="AD77" s="78" t="s">
        <v>997</v>
      </c>
      <c r="AE77" s="78">
        <v>666056</v>
      </c>
      <c r="AF77" s="78">
        <v>650844</v>
      </c>
      <c r="AG77" s="78">
        <v>60927</v>
      </c>
      <c r="AH77" s="78">
        <v>16915</v>
      </c>
      <c r="AI77" s="78"/>
      <c r="AJ77" s="78" t="s">
        <v>1102</v>
      </c>
      <c r="AK77" s="78"/>
      <c r="AL77" s="78"/>
      <c r="AM77" s="78"/>
      <c r="AN77" s="80">
        <v>40229.13230324074</v>
      </c>
      <c r="AO77" s="82" t="s">
        <v>1306</v>
      </c>
      <c r="AP77" s="78" t="b">
        <v>0</v>
      </c>
      <c r="AQ77" s="78" t="b">
        <v>0</v>
      </c>
      <c r="AR77" s="78" t="b">
        <v>1</v>
      </c>
      <c r="AS77" s="78"/>
      <c r="AT77" s="78">
        <v>2210</v>
      </c>
      <c r="AU77" s="82" t="s">
        <v>1333</v>
      </c>
      <c r="AV77" s="78" t="b">
        <v>0</v>
      </c>
      <c r="AW77" s="78" t="s">
        <v>1364</v>
      </c>
      <c r="AX77" s="82" t="s">
        <v>1439</v>
      </c>
      <c r="AY77" s="78" t="s">
        <v>66</v>
      </c>
      <c r="AZ77" s="78" t="str">
        <f>REPLACE(INDEX(GroupVertices[Group],MATCH(Vertices[[#This Row],[Vertex]],GroupVertices[Vertex],0)),1,1,"")</f>
        <v>3</v>
      </c>
      <c r="BA77" s="48"/>
      <c r="BB77" s="48"/>
      <c r="BC77" s="48"/>
      <c r="BD77" s="48"/>
      <c r="BE77" s="48" t="s">
        <v>491</v>
      </c>
      <c r="BF77" s="48" t="s">
        <v>491</v>
      </c>
      <c r="BG77" s="116" t="s">
        <v>2080</v>
      </c>
      <c r="BH77" s="116" t="s">
        <v>2080</v>
      </c>
      <c r="BI77" s="116" t="s">
        <v>2139</v>
      </c>
      <c r="BJ77" s="116" t="s">
        <v>2139</v>
      </c>
      <c r="BK77" s="116">
        <v>1</v>
      </c>
      <c r="BL77" s="120">
        <v>5</v>
      </c>
      <c r="BM77" s="116">
        <v>1</v>
      </c>
      <c r="BN77" s="120">
        <v>5</v>
      </c>
      <c r="BO77" s="116">
        <v>0</v>
      </c>
      <c r="BP77" s="120">
        <v>0</v>
      </c>
      <c r="BQ77" s="116">
        <v>18</v>
      </c>
      <c r="BR77" s="120">
        <v>90</v>
      </c>
      <c r="BS77" s="116">
        <v>20</v>
      </c>
      <c r="BT77" s="2"/>
      <c r="BU77" s="3"/>
      <c r="BV77" s="3"/>
      <c r="BW77" s="3"/>
      <c r="BX77" s="3"/>
    </row>
    <row r="78" spans="1:76" ht="15">
      <c r="A78" s="64" t="s">
        <v>284</v>
      </c>
      <c r="B78" s="65"/>
      <c r="C78" s="65" t="s">
        <v>64</v>
      </c>
      <c r="D78" s="66">
        <v>209.99174211442846</v>
      </c>
      <c r="E78" s="68"/>
      <c r="F78" s="100" t="s">
        <v>609</v>
      </c>
      <c r="G78" s="65"/>
      <c r="H78" s="69" t="s">
        <v>284</v>
      </c>
      <c r="I78" s="70"/>
      <c r="J78" s="70"/>
      <c r="K78" s="69" t="s">
        <v>1549</v>
      </c>
      <c r="L78" s="73">
        <v>2865.9239766081873</v>
      </c>
      <c r="M78" s="74">
        <v>4331.015625</v>
      </c>
      <c r="N78" s="74">
        <v>7815.244140625</v>
      </c>
      <c r="O78" s="75"/>
      <c r="P78" s="76"/>
      <c r="Q78" s="76"/>
      <c r="R78" s="86"/>
      <c r="S78" s="48">
        <v>9</v>
      </c>
      <c r="T78" s="48">
        <v>1</v>
      </c>
      <c r="U78" s="49">
        <v>98</v>
      </c>
      <c r="V78" s="49">
        <v>0.071429</v>
      </c>
      <c r="W78" s="49">
        <v>0</v>
      </c>
      <c r="X78" s="49">
        <v>4.192439</v>
      </c>
      <c r="Y78" s="49">
        <v>0</v>
      </c>
      <c r="Z78" s="49">
        <v>0</v>
      </c>
      <c r="AA78" s="71">
        <v>78</v>
      </c>
      <c r="AB78" s="71"/>
      <c r="AC78" s="72"/>
      <c r="AD78" s="78" t="s">
        <v>998</v>
      </c>
      <c r="AE78" s="78">
        <v>5309</v>
      </c>
      <c r="AF78" s="78">
        <v>7268</v>
      </c>
      <c r="AG78" s="78">
        <v>32779</v>
      </c>
      <c r="AH78" s="78">
        <v>53263</v>
      </c>
      <c r="AI78" s="78"/>
      <c r="AJ78" s="78" t="s">
        <v>1103</v>
      </c>
      <c r="AK78" s="78" t="s">
        <v>1177</v>
      </c>
      <c r="AL78" s="82" t="s">
        <v>1235</v>
      </c>
      <c r="AM78" s="78"/>
      <c r="AN78" s="80">
        <v>42627.61962962963</v>
      </c>
      <c r="AO78" s="82" t="s">
        <v>1307</v>
      </c>
      <c r="AP78" s="78" t="b">
        <v>1</v>
      </c>
      <c r="AQ78" s="78" t="b">
        <v>0</v>
      </c>
      <c r="AR78" s="78" t="b">
        <v>0</v>
      </c>
      <c r="AS78" s="78"/>
      <c r="AT78" s="78">
        <v>273</v>
      </c>
      <c r="AU78" s="78"/>
      <c r="AV78" s="78" t="b">
        <v>0</v>
      </c>
      <c r="AW78" s="78" t="s">
        <v>1364</v>
      </c>
      <c r="AX78" s="82" t="s">
        <v>1440</v>
      </c>
      <c r="AY78" s="78" t="s">
        <v>66</v>
      </c>
      <c r="AZ78" s="78" t="str">
        <f>REPLACE(INDEX(GroupVertices[Group],MATCH(Vertices[[#This Row],[Vertex]],GroupVertices[Vertex],0)),1,1,"")</f>
        <v>3</v>
      </c>
      <c r="BA78" s="48" t="s">
        <v>465</v>
      </c>
      <c r="BB78" s="48" t="s">
        <v>465</v>
      </c>
      <c r="BC78" s="48" t="s">
        <v>467</v>
      </c>
      <c r="BD78" s="48" t="s">
        <v>467</v>
      </c>
      <c r="BE78" s="48" t="s">
        <v>491</v>
      </c>
      <c r="BF78" s="48" t="s">
        <v>491</v>
      </c>
      <c r="BG78" s="116" t="s">
        <v>2081</v>
      </c>
      <c r="BH78" s="116" t="s">
        <v>2081</v>
      </c>
      <c r="BI78" s="116" t="s">
        <v>1934</v>
      </c>
      <c r="BJ78" s="116" t="s">
        <v>1934</v>
      </c>
      <c r="BK78" s="116">
        <v>1</v>
      </c>
      <c r="BL78" s="120">
        <v>5.882352941176471</v>
      </c>
      <c r="BM78" s="116">
        <v>1</v>
      </c>
      <c r="BN78" s="120">
        <v>5.882352941176471</v>
      </c>
      <c r="BO78" s="116">
        <v>0</v>
      </c>
      <c r="BP78" s="120">
        <v>0</v>
      </c>
      <c r="BQ78" s="116">
        <v>15</v>
      </c>
      <c r="BR78" s="120">
        <v>88.23529411764706</v>
      </c>
      <c r="BS78" s="116">
        <v>17</v>
      </c>
      <c r="BT78" s="2"/>
      <c r="BU78" s="3"/>
      <c r="BV78" s="3"/>
      <c r="BW78" s="3"/>
      <c r="BX78" s="3"/>
    </row>
    <row r="79" spans="1:76" ht="15">
      <c r="A79" s="64" t="s">
        <v>266</v>
      </c>
      <c r="B79" s="65"/>
      <c r="C79" s="65" t="s">
        <v>64</v>
      </c>
      <c r="D79" s="66">
        <v>177.63627481108512</v>
      </c>
      <c r="E79" s="68"/>
      <c r="F79" s="100" t="s">
        <v>592</v>
      </c>
      <c r="G79" s="65"/>
      <c r="H79" s="69" t="s">
        <v>266</v>
      </c>
      <c r="I79" s="70"/>
      <c r="J79" s="70"/>
      <c r="K79" s="69" t="s">
        <v>1550</v>
      </c>
      <c r="L79" s="73">
        <v>59.46783625730994</v>
      </c>
      <c r="M79" s="74">
        <v>7949.17236328125</v>
      </c>
      <c r="N79" s="74">
        <v>4631.8896484375</v>
      </c>
      <c r="O79" s="75"/>
      <c r="P79" s="76"/>
      <c r="Q79" s="76"/>
      <c r="R79" s="86"/>
      <c r="S79" s="48">
        <v>1</v>
      </c>
      <c r="T79" s="48">
        <v>3</v>
      </c>
      <c r="U79" s="49">
        <v>2</v>
      </c>
      <c r="V79" s="49">
        <v>0.5</v>
      </c>
      <c r="W79" s="49">
        <v>0</v>
      </c>
      <c r="X79" s="49">
        <v>1.723395</v>
      </c>
      <c r="Y79" s="49">
        <v>0</v>
      </c>
      <c r="Z79" s="49">
        <v>0</v>
      </c>
      <c r="AA79" s="71">
        <v>79</v>
      </c>
      <c r="AB79" s="71"/>
      <c r="AC79" s="72"/>
      <c r="AD79" s="78" t="s">
        <v>999</v>
      </c>
      <c r="AE79" s="78">
        <v>44</v>
      </c>
      <c r="AF79" s="78">
        <v>2368</v>
      </c>
      <c r="AG79" s="78">
        <v>9490</v>
      </c>
      <c r="AH79" s="78">
        <v>1531</v>
      </c>
      <c r="AI79" s="78"/>
      <c r="AJ79" s="78" t="s">
        <v>1104</v>
      </c>
      <c r="AK79" s="78" t="s">
        <v>1178</v>
      </c>
      <c r="AL79" s="82" t="s">
        <v>1236</v>
      </c>
      <c r="AM79" s="78"/>
      <c r="AN79" s="80">
        <v>39997.53377314815</v>
      </c>
      <c r="AO79" s="82" t="s">
        <v>1308</v>
      </c>
      <c r="AP79" s="78" t="b">
        <v>0</v>
      </c>
      <c r="AQ79" s="78" t="b">
        <v>0</v>
      </c>
      <c r="AR79" s="78" t="b">
        <v>0</v>
      </c>
      <c r="AS79" s="78"/>
      <c r="AT79" s="78">
        <v>228</v>
      </c>
      <c r="AU79" s="82" t="s">
        <v>1334</v>
      </c>
      <c r="AV79" s="78" t="b">
        <v>0</v>
      </c>
      <c r="AW79" s="78" t="s">
        <v>1364</v>
      </c>
      <c r="AX79" s="82" t="s">
        <v>1441</v>
      </c>
      <c r="AY79" s="78" t="s">
        <v>66</v>
      </c>
      <c r="AZ79" s="78" t="str">
        <f>REPLACE(INDEX(GroupVertices[Group],MATCH(Vertices[[#This Row],[Vertex]],GroupVertices[Vertex],0)),1,1,"")</f>
        <v>11</v>
      </c>
      <c r="BA79" s="48" t="s">
        <v>1692</v>
      </c>
      <c r="BB79" s="48" t="s">
        <v>2020</v>
      </c>
      <c r="BC79" s="48" t="s">
        <v>1713</v>
      </c>
      <c r="BD79" s="48" t="s">
        <v>2025</v>
      </c>
      <c r="BE79" s="48" t="s">
        <v>2031</v>
      </c>
      <c r="BF79" s="48" t="s">
        <v>2036</v>
      </c>
      <c r="BG79" s="116" t="s">
        <v>1842</v>
      </c>
      <c r="BH79" s="116" t="s">
        <v>2095</v>
      </c>
      <c r="BI79" s="116" t="s">
        <v>1940</v>
      </c>
      <c r="BJ79" s="116" t="s">
        <v>2149</v>
      </c>
      <c r="BK79" s="116">
        <v>0</v>
      </c>
      <c r="BL79" s="120">
        <v>0</v>
      </c>
      <c r="BM79" s="116">
        <v>4</v>
      </c>
      <c r="BN79" s="120">
        <v>2.7027027027027026</v>
      </c>
      <c r="BO79" s="116">
        <v>0</v>
      </c>
      <c r="BP79" s="120">
        <v>0</v>
      </c>
      <c r="BQ79" s="116">
        <v>144</v>
      </c>
      <c r="BR79" s="120">
        <v>97.29729729729729</v>
      </c>
      <c r="BS79" s="116">
        <v>148</v>
      </c>
      <c r="BT79" s="2"/>
      <c r="BU79" s="3"/>
      <c r="BV79" s="3"/>
      <c r="BW79" s="3"/>
      <c r="BX79" s="3"/>
    </row>
    <row r="80" spans="1:76" ht="15">
      <c r="A80" s="64" t="s">
        <v>318</v>
      </c>
      <c r="B80" s="65"/>
      <c r="C80" s="65" t="s">
        <v>64</v>
      </c>
      <c r="D80" s="66">
        <v>196.01285960806564</v>
      </c>
      <c r="E80" s="68"/>
      <c r="F80" s="100" t="s">
        <v>1360</v>
      </c>
      <c r="G80" s="65"/>
      <c r="H80" s="69" t="s">
        <v>318</v>
      </c>
      <c r="I80" s="70"/>
      <c r="J80" s="70"/>
      <c r="K80" s="69" t="s">
        <v>1551</v>
      </c>
      <c r="L80" s="73">
        <v>1</v>
      </c>
      <c r="M80" s="74">
        <v>7949.17236328125</v>
      </c>
      <c r="N80" s="74">
        <v>5590.61767578125</v>
      </c>
      <c r="O80" s="75"/>
      <c r="P80" s="76"/>
      <c r="Q80" s="76"/>
      <c r="R80" s="86"/>
      <c r="S80" s="48">
        <v>1</v>
      </c>
      <c r="T80" s="48">
        <v>0</v>
      </c>
      <c r="U80" s="49">
        <v>0</v>
      </c>
      <c r="V80" s="49">
        <v>0.333333</v>
      </c>
      <c r="W80" s="49">
        <v>0</v>
      </c>
      <c r="X80" s="49">
        <v>0.638295</v>
      </c>
      <c r="Y80" s="49">
        <v>0</v>
      </c>
      <c r="Z80" s="49">
        <v>0</v>
      </c>
      <c r="AA80" s="71">
        <v>80</v>
      </c>
      <c r="AB80" s="71"/>
      <c r="AC80" s="72"/>
      <c r="AD80" s="78" t="s">
        <v>1000</v>
      </c>
      <c r="AE80" s="78">
        <v>319</v>
      </c>
      <c r="AF80" s="78">
        <v>5151</v>
      </c>
      <c r="AG80" s="78">
        <v>1421</v>
      </c>
      <c r="AH80" s="78">
        <v>636</v>
      </c>
      <c r="AI80" s="78"/>
      <c r="AJ80" s="78" t="s">
        <v>1105</v>
      </c>
      <c r="AK80" s="78" t="s">
        <v>1179</v>
      </c>
      <c r="AL80" s="82" t="s">
        <v>1237</v>
      </c>
      <c r="AM80" s="78"/>
      <c r="AN80" s="80">
        <v>41815.88875</v>
      </c>
      <c r="AO80" s="82" t="s">
        <v>1309</v>
      </c>
      <c r="AP80" s="78" t="b">
        <v>0</v>
      </c>
      <c r="AQ80" s="78" t="b">
        <v>0</v>
      </c>
      <c r="AR80" s="78" t="b">
        <v>1</v>
      </c>
      <c r="AS80" s="78"/>
      <c r="AT80" s="78">
        <v>85</v>
      </c>
      <c r="AU80" s="82" t="s">
        <v>1335</v>
      </c>
      <c r="AV80" s="78" t="b">
        <v>1</v>
      </c>
      <c r="AW80" s="78" t="s">
        <v>1364</v>
      </c>
      <c r="AX80" s="82" t="s">
        <v>1442</v>
      </c>
      <c r="AY80" s="78" t="s">
        <v>65</v>
      </c>
      <c r="AZ80" s="78" t="str">
        <f>REPLACE(INDEX(GroupVertices[Group],MATCH(Vertices[[#This Row],[Vertex]],GroupVertices[Vertex],0)),1,1,"")</f>
        <v>11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319</v>
      </c>
      <c r="B81" s="65"/>
      <c r="C81" s="65" t="s">
        <v>64</v>
      </c>
      <c r="D81" s="66">
        <v>562.1182737236918</v>
      </c>
      <c r="E81" s="68"/>
      <c r="F81" s="100" t="s">
        <v>1361</v>
      </c>
      <c r="G81" s="65"/>
      <c r="H81" s="69" t="s">
        <v>319</v>
      </c>
      <c r="I81" s="70"/>
      <c r="J81" s="70"/>
      <c r="K81" s="69" t="s">
        <v>1552</v>
      </c>
      <c r="L81" s="73">
        <v>1</v>
      </c>
      <c r="M81" s="74">
        <v>8423.458984375</v>
      </c>
      <c r="N81" s="74">
        <v>5590.61767578125</v>
      </c>
      <c r="O81" s="75"/>
      <c r="P81" s="76"/>
      <c r="Q81" s="76"/>
      <c r="R81" s="86"/>
      <c r="S81" s="48">
        <v>1</v>
      </c>
      <c r="T81" s="48">
        <v>0</v>
      </c>
      <c r="U81" s="49">
        <v>0</v>
      </c>
      <c r="V81" s="49">
        <v>0.333333</v>
      </c>
      <c r="W81" s="49">
        <v>0</v>
      </c>
      <c r="X81" s="49">
        <v>0.638295</v>
      </c>
      <c r="Y81" s="49">
        <v>0</v>
      </c>
      <c r="Z81" s="49">
        <v>0</v>
      </c>
      <c r="AA81" s="71">
        <v>81</v>
      </c>
      <c r="AB81" s="71"/>
      <c r="AC81" s="72"/>
      <c r="AD81" s="78" t="s">
        <v>1001</v>
      </c>
      <c r="AE81" s="78">
        <v>965</v>
      </c>
      <c r="AF81" s="78">
        <v>60595</v>
      </c>
      <c r="AG81" s="78">
        <v>3486</v>
      </c>
      <c r="AH81" s="78">
        <v>2146</v>
      </c>
      <c r="AI81" s="78"/>
      <c r="AJ81" s="78" t="s">
        <v>1106</v>
      </c>
      <c r="AK81" s="78" t="s">
        <v>1179</v>
      </c>
      <c r="AL81" s="82" t="s">
        <v>1238</v>
      </c>
      <c r="AM81" s="78"/>
      <c r="AN81" s="80">
        <v>39835.808599537035</v>
      </c>
      <c r="AO81" s="82" t="s">
        <v>1310</v>
      </c>
      <c r="AP81" s="78" t="b">
        <v>0</v>
      </c>
      <c r="AQ81" s="78" t="b">
        <v>0</v>
      </c>
      <c r="AR81" s="78" t="b">
        <v>1</v>
      </c>
      <c r="AS81" s="78"/>
      <c r="AT81" s="78">
        <v>700</v>
      </c>
      <c r="AU81" s="82" t="s">
        <v>1325</v>
      </c>
      <c r="AV81" s="78" t="b">
        <v>1</v>
      </c>
      <c r="AW81" s="78" t="s">
        <v>1364</v>
      </c>
      <c r="AX81" s="82" t="s">
        <v>1443</v>
      </c>
      <c r="AY81" s="78" t="s">
        <v>65</v>
      </c>
      <c r="AZ81" s="78" t="str">
        <f>REPLACE(INDEX(GroupVertices[Group],MATCH(Vertices[[#This Row],[Vertex]],GroupVertices[Vertex],0)),1,1,"")</f>
        <v>11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267</v>
      </c>
      <c r="B82" s="65"/>
      <c r="C82" s="65" t="s">
        <v>64</v>
      </c>
      <c r="D82" s="66">
        <v>164.0799943266435</v>
      </c>
      <c r="E82" s="68"/>
      <c r="F82" s="100" t="s">
        <v>593</v>
      </c>
      <c r="G82" s="65"/>
      <c r="H82" s="69" t="s">
        <v>267</v>
      </c>
      <c r="I82" s="70"/>
      <c r="J82" s="70"/>
      <c r="K82" s="69" t="s">
        <v>1553</v>
      </c>
      <c r="L82" s="73">
        <v>1</v>
      </c>
      <c r="M82" s="74">
        <v>6712.82763671875</v>
      </c>
      <c r="N82" s="74">
        <v>9009.625</v>
      </c>
      <c r="O82" s="75"/>
      <c r="P82" s="76"/>
      <c r="Q82" s="76"/>
      <c r="R82" s="86"/>
      <c r="S82" s="48">
        <v>0</v>
      </c>
      <c r="T82" s="48">
        <v>1</v>
      </c>
      <c r="U82" s="49">
        <v>0</v>
      </c>
      <c r="V82" s="49">
        <v>0.076923</v>
      </c>
      <c r="W82" s="49">
        <v>0</v>
      </c>
      <c r="X82" s="49">
        <v>0.573474</v>
      </c>
      <c r="Y82" s="49">
        <v>0</v>
      </c>
      <c r="Z82" s="49">
        <v>0</v>
      </c>
      <c r="AA82" s="71">
        <v>82</v>
      </c>
      <c r="AB82" s="71"/>
      <c r="AC82" s="72"/>
      <c r="AD82" s="78" t="s">
        <v>1002</v>
      </c>
      <c r="AE82" s="78">
        <v>303</v>
      </c>
      <c r="AF82" s="78">
        <v>315</v>
      </c>
      <c r="AG82" s="78">
        <v>8949</v>
      </c>
      <c r="AH82" s="78">
        <v>2579</v>
      </c>
      <c r="AI82" s="78"/>
      <c r="AJ82" s="78" t="s">
        <v>1107</v>
      </c>
      <c r="AK82" s="78"/>
      <c r="AL82" s="78"/>
      <c r="AM82" s="78"/>
      <c r="AN82" s="80">
        <v>40728.08329861111</v>
      </c>
      <c r="AO82" s="82" t="s">
        <v>1311</v>
      </c>
      <c r="AP82" s="78" t="b">
        <v>1</v>
      </c>
      <c r="AQ82" s="78" t="b">
        <v>0</v>
      </c>
      <c r="AR82" s="78" t="b">
        <v>1</v>
      </c>
      <c r="AS82" s="78"/>
      <c r="AT82" s="78">
        <v>15</v>
      </c>
      <c r="AU82" s="82" t="s">
        <v>1325</v>
      </c>
      <c r="AV82" s="78" t="b">
        <v>0</v>
      </c>
      <c r="AW82" s="78" t="s">
        <v>1364</v>
      </c>
      <c r="AX82" s="82" t="s">
        <v>1444</v>
      </c>
      <c r="AY82" s="78" t="s">
        <v>66</v>
      </c>
      <c r="AZ82" s="78" t="str">
        <f>REPLACE(INDEX(GroupVertices[Group],MATCH(Vertices[[#This Row],[Vertex]],GroupVertices[Vertex],0)),1,1,"")</f>
        <v>5</v>
      </c>
      <c r="BA82" s="48"/>
      <c r="BB82" s="48"/>
      <c r="BC82" s="48"/>
      <c r="BD82" s="48"/>
      <c r="BE82" s="48" t="s">
        <v>517</v>
      </c>
      <c r="BF82" s="48" t="s">
        <v>517</v>
      </c>
      <c r="BG82" s="116" t="s">
        <v>2074</v>
      </c>
      <c r="BH82" s="116" t="s">
        <v>2074</v>
      </c>
      <c r="BI82" s="116" t="s">
        <v>2133</v>
      </c>
      <c r="BJ82" s="116" t="s">
        <v>2133</v>
      </c>
      <c r="BK82" s="116">
        <v>1</v>
      </c>
      <c r="BL82" s="120">
        <v>4.166666666666667</v>
      </c>
      <c r="BM82" s="116">
        <v>0</v>
      </c>
      <c r="BN82" s="120">
        <v>0</v>
      </c>
      <c r="BO82" s="116">
        <v>0</v>
      </c>
      <c r="BP82" s="120">
        <v>0</v>
      </c>
      <c r="BQ82" s="116">
        <v>23</v>
      </c>
      <c r="BR82" s="120">
        <v>95.83333333333333</v>
      </c>
      <c r="BS82" s="116">
        <v>24</v>
      </c>
      <c r="BT82" s="2"/>
      <c r="BU82" s="3"/>
      <c r="BV82" s="3"/>
      <c r="BW82" s="3"/>
      <c r="BX82" s="3"/>
    </row>
    <row r="83" spans="1:76" ht="15">
      <c r="A83" s="64" t="s">
        <v>268</v>
      </c>
      <c r="B83" s="65"/>
      <c r="C83" s="65" t="s">
        <v>64</v>
      </c>
      <c r="D83" s="66">
        <v>227.46369445823385</v>
      </c>
      <c r="E83" s="68"/>
      <c r="F83" s="100" t="s">
        <v>594</v>
      </c>
      <c r="G83" s="65"/>
      <c r="H83" s="69" t="s">
        <v>268</v>
      </c>
      <c r="I83" s="70"/>
      <c r="J83" s="70"/>
      <c r="K83" s="69" t="s">
        <v>1554</v>
      </c>
      <c r="L83" s="73">
        <v>1</v>
      </c>
      <c r="M83" s="74">
        <v>2701.971435546875</v>
      </c>
      <c r="N83" s="74">
        <v>3523.177001953125</v>
      </c>
      <c r="O83" s="75"/>
      <c r="P83" s="76"/>
      <c r="Q83" s="76"/>
      <c r="R83" s="86"/>
      <c r="S83" s="48">
        <v>1</v>
      </c>
      <c r="T83" s="48">
        <v>1</v>
      </c>
      <c r="U83" s="49">
        <v>0</v>
      </c>
      <c r="V83" s="49">
        <v>0</v>
      </c>
      <c r="W83" s="49">
        <v>0</v>
      </c>
      <c r="X83" s="49">
        <v>0.999995</v>
      </c>
      <c r="Y83" s="49">
        <v>0</v>
      </c>
      <c r="Z83" s="49" t="s">
        <v>1656</v>
      </c>
      <c r="AA83" s="71">
        <v>83</v>
      </c>
      <c r="AB83" s="71"/>
      <c r="AC83" s="72"/>
      <c r="AD83" s="78" t="s">
        <v>1003</v>
      </c>
      <c r="AE83" s="78">
        <v>10045</v>
      </c>
      <c r="AF83" s="78">
        <v>9914</v>
      </c>
      <c r="AG83" s="78">
        <v>40307</v>
      </c>
      <c r="AH83" s="78">
        <v>5415</v>
      </c>
      <c r="AI83" s="78"/>
      <c r="AJ83" s="78" t="s">
        <v>1108</v>
      </c>
      <c r="AK83" s="78" t="s">
        <v>1180</v>
      </c>
      <c r="AL83" s="82" t="s">
        <v>1239</v>
      </c>
      <c r="AM83" s="78"/>
      <c r="AN83" s="80">
        <v>39664.474282407406</v>
      </c>
      <c r="AO83" s="82" t="s">
        <v>1312</v>
      </c>
      <c r="AP83" s="78" t="b">
        <v>0</v>
      </c>
      <c r="AQ83" s="78" t="b">
        <v>0</v>
      </c>
      <c r="AR83" s="78" t="b">
        <v>0</v>
      </c>
      <c r="AS83" s="78"/>
      <c r="AT83" s="78">
        <v>604</v>
      </c>
      <c r="AU83" s="82" t="s">
        <v>1335</v>
      </c>
      <c r="AV83" s="78" t="b">
        <v>0</v>
      </c>
      <c r="AW83" s="78" t="s">
        <v>1364</v>
      </c>
      <c r="AX83" s="82" t="s">
        <v>1445</v>
      </c>
      <c r="AY83" s="78" t="s">
        <v>66</v>
      </c>
      <c r="AZ83" s="78" t="str">
        <f>REPLACE(INDEX(GroupVertices[Group],MATCH(Vertices[[#This Row],[Vertex]],GroupVertices[Vertex],0)),1,1,"")</f>
        <v>2</v>
      </c>
      <c r="BA83" s="48" t="s">
        <v>443</v>
      </c>
      <c r="BB83" s="48" t="s">
        <v>443</v>
      </c>
      <c r="BC83" s="48" t="s">
        <v>484</v>
      </c>
      <c r="BD83" s="48" t="s">
        <v>484</v>
      </c>
      <c r="BE83" s="48" t="s">
        <v>524</v>
      </c>
      <c r="BF83" s="48" t="s">
        <v>524</v>
      </c>
      <c r="BG83" s="116" t="s">
        <v>2082</v>
      </c>
      <c r="BH83" s="116" t="s">
        <v>2082</v>
      </c>
      <c r="BI83" s="116" t="s">
        <v>2140</v>
      </c>
      <c r="BJ83" s="116" t="s">
        <v>2140</v>
      </c>
      <c r="BK83" s="116">
        <v>1</v>
      </c>
      <c r="BL83" s="120">
        <v>3.8461538461538463</v>
      </c>
      <c r="BM83" s="116">
        <v>1</v>
      </c>
      <c r="BN83" s="120">
        <v>3.8461538461538463</v>
      </c>
      <c r="BO83" s="116">
        <v>0</v>
      </c>
      <c r="BP83" s="120">
        <v>0</v>
      </c>
      <c r="BQ83" s="116">
        <v>24</v>
      </c>
      <c r="BR83" s="120">
        <v>92.3076923076923</v>
      </c>
      <c r="BS83" s="116">
        <v>26</v>
      </c>
      <c r="BT83" s="2"/>
      <c r="BU83" s="3"/>
      <c r="BV83" s="3"/>
      <c r="BW83" s="3"/>
      <c r="BX83" s="3"/>
    </row>
    <row r="84" spans="1:76" ht="15">
      <c r="A84" s="64" t="s">
        <v>269</v>
      </c>
      <c r="B84" s="65"/>
      <c r="C84" s="65" t="s">
        <v>64</v>
      </c>
      <c r="D84" s="66">
        <v>162</v>
      </c>
      <c r="E84" s="68"/>
      <c r="F84" s="100" t="s">
        <v>595</v>
      </c>
      <c r="G84" s="65"/>
      <c r="H84" s="69" t="s">
        <v>269</v>
      </c>
      <c r="I84" s="70"/>
      <c r="J84" s="70"/>
      <c r="K84" s="69" t="s">
        <v>1555</v>
      </c>
      <c r="L84" s="73">
        <v>1</v>
      </c>
      <c r="M84" s="74">
        <v>2333.831787109375</v>
      </c>
      <c r="N84" s="74">
        <v>7761.35400390625</v>
      </c>
      <c r="O84" s="75"/>
      <c r="P84" s="76"/>
      <c r="Q84" s="76"/>
      <c r="R84" s="86"/>
      <c r="S84" s="48">
        <v>0</v>
      </c>
      <c r="T84" s="48">
        <v>1</v>
      </c>
      <c r="U84" s="49">
        <v>0</v>
      </c>
      <c r="V84" s="49">
        <v>0.027027</v>
      </c>
      <c r="W84" s="49">
        <v>0.002887</v>
      </c>
      <c r="X84" s="49">
        <v>0.553248</v>
      </c>
      <c r="Y84" s="49">
        <v>0</v>
      </c>
      <c r="Z84" s="49">
        <v>0</v>
      </c>
      <c r="AA84" s="71">
        <v>84</v>
      </c>
      <c r="AB84" s="71"/>
      <c r="AC84" s="72"/>
      <c r="AD84" s="78" t="s">
        <v>1004</v>
      </c>
      <c r="AE84" s="78">
        <v>0</v>
      </c>
      <c r="AF84" s="78">
        <v>0</v>
      </c>
      <c r="AG84" s="78">
        <v>26</v>
      </c>
      <c r="AH84" s="78">
        <v>23</v>
      </c>
      <c r="AI84" s="78"/>
      <c r="AJ84" s="78"/>
      <c r="AK84" s="78"/>
      <c r="AL84" s="78"/>
      <c r="AM84" s="78"/>
      <c r="AN84" s="80">
        <v>43679.014814814815</v>
      </c>
      <c r="AO84" s="78"/>
      <c r="AP84" s="78" t="b">
        <v>1</v>
      </c>
      <c r="AQ84" s="78" t="b">
        <v>0</v>
      </c>
      <c r="AR84" s="78" t="b">
        <v>0</v>
      </c>
      <c r="AS84" s="78"/>
      <c r="AT84" s="78">
        <v>0</v>
      </c>
      <c r="AU84" s="78"/>
      <c r="AV84" s="78" t="b">
        <v>0</v>
      </c>
      <c r="AW84" s="78" t="s">
        <v>1364</v>
      </c>
      <c r="AX84" s="82" t="s">
        <v>1446</v>
      </c>
      <c r="AY84" s="78" t="s">
        <v>66</v>
      </c>
      <c r="AZ84" s="78" t="str">
        <f>REPLACE(INDEX(GroupVertices[Group],MATCH(Vertices[[#This Row],[Vertex]],GroupVertices[Vertex],0)),1,1,"")</f>
        <v>1</v>
      </c>
      <c r="BA84" s="48" t="s">
        <v>427</v>
      </c>
      <c r="BB84" s="48" t="s">
        <v>427</v>
      </c>
      <c r="BC84" s="48" t="s">
        <v>476</v>
      </c>
      <c r="BD84" s="48" t="s">
        <v>476</v>
      </c>
      <c r="BE84" s="48" t="s">
        <v>506</v>
      </c>
      <c r="BF84" s="48" t="s">
        <v>506</v>
      </c>
      <c r="BG84" s="116" t="s">
        <v>2061</v>
      </c>
      <c r="BH84" s="116" t="s">
        <v>2061</v>
      </c>
      <c r="BI84" s="116" t="s">
        <v>2119</v>
      </c>
      <c r="BJ84" s="116" t="s">
        <v>2119</v>
      </c>
      <c r="BK84" s="116">
        <v>1</v>
      </c>
      <c r="BL84" s="120">
        <v>8.333333333333334</v>
      </c>
      <c r="BM84" s="116">
        <v>0</v>
      </c>
      <c r="BN84" s="120">
        <v>0</v>
      </c>
      <c r="BO84" s="116">
        <v>0</v>
      </c>
      <c r="BP84" s="120">
        <v>0</v>
      </c>
      <c r="BQ84" s="116">
        <v>11</v>
      </c>
      <c r="BR84" s="120">
        <v>91.66666666666667</v>
      </c>
      <c r="BS84" s="116">
        <v>12</v>
      </c>
      <c r="BT84" s="2"/>
      <c r="BU84" s="3"/>
      <c r="BV84" s="3"/>
      <c r="BW84" s="3"/>
      <c r="BX84" s="3"/>
    </row>
    <row r="85" spans="1:76" ht="15">
      <c r="A85" s="64" t="s">
        <v>270</v>
      </c>
      <c r="B85" s="65"/>
      <c r="C85" s="65" t="s">
        <v>64</v>
      </c>
      <c r="D85" s="66">
        <v>1000</v>
      </c>
      <c r="E85" s="68"/>
      <c r="F85" s="100" t="s">
        <v>596</v>
      </c>
      <c r="G85" s="65"/>
      <c r="H85" s="69" t="s">
        <v>270</v>
      </c>
      <c r="I85" s="70"/>
      <c r="J85" s="70"/>
      <c r="K85" s="69" t="s">
        <v>1556</v>
      </c>
      <c r="L85" s="73">
        <v>1</v>
      </c>
      <c r="M85" s="74">
        <v>4730.8564453125</v>
      </c>
      <c r="N85" s="74">
        <v>9192.78515625</v>
      </c>
      <c r="O85" s="75"/>
      <c r="P85" s="76"/>
      <c r="Q85" s="76"/>
      <c r="R85" s="86"/>
      <c r="S85" s="48">
        <v>0</v>
      </c>
      <c r="T85" s="48">
        <v>1</v>
      </c>
      <c r="U85" s="49">
        <v>0</v>
      </c>
      <c r="V85" s="49">
        <v>0.041667</v>
      </c>
      <c r="W85" s="49">
        <v>0</v>
      </c>
      <c r="X85" s="49">
        <v>0.545952</v>
      </c>
      <c r="Y85" s="49">
        <v>0</v>
      </c>
      <c r="Z85" s="49">
        <v>0</v>
      </c>
      <c r="AA85" s="71">
        <v>85</v>
      </c>
      <c r="AB85" s="71"/>
      <c r="AC85" s="72"/>
      <c r="AD85" s="78" t="s">
        <v>1005</v>
      </c>
      <c r="AE85" s="78">
        <v>503248</v>
      </c>
      <c r="AF85" s="78">
        <v>497441</v>
      </c>
      <c r="AG85" s="78">
        <v>58072</v>
      </c>
      <c r="AH85" s="78">
        <v>14841</v>
      </c>
      <c r="AI85" s="78"/>
      <c r="AJ85" s="78" t="s">
        <v>1109</v>
      </c>
      <c r="AK85" s="78" t="s">
        <v>1181</v>
      </c>
      <c r="AL85" s="82" t="s">
        <v>1240</v>
      </c>
      <c r="AM85" s="78"/>
      <c r="AN85" s="80">
        <v>39973.23578703704</v>
      </c>
      <c r="AO85" s="82" t="s">
        <v>1313</v>
      </c>
      <c r="AP85" s="78" t="b">
        <v>0</v>
      </c>
      <c r="AQ85" s="78" t="b">
        <v>0</v>
      </c>
      <c r="AR85" s="78" t="b">
        <v>1</v>
      </c>
      <c r="AS85" s="78"/>
      <c r="AT85" s="78">
        <v>933</v>
      </c>
      <c r="AU85" s="82" t="s">
        <v>1330</v>
      </c>
      <c r="AV85" s="78" t="b">
        <v>0</v>
      </c>
      <c r="AW85" s="78" t="s">
        <v>1364</v>
      </c>
      <c r="AX85" s="82" t="s">
        <v>1447</v>
      </c>
      <c r="AY85" s="78" t="s">
        <v>66</v>
      </c>
      <c r="AZ85" s="78" t="str">
        <f>REPLACE(INDEX(GroupVertices[Group],MATCH(Vertices[[#This Row],[Vertex]],GroupVertices[Vertex],0)),1,1,"")</f>
        <v>3</v>
      </c>
      <c r="BA85" s="48"/>
      <c r="BB85" s="48"/>
      <c r="BC85" s="48"/>
      <c r="BD85" s="48"/>
      <c r="BE85" s="48" t="s">
        <v>491</v>
      </c>
      <c r="BF85" s="48" t="s">
        <v>491</v>
      </c>
      <c r="BG85" s="116" t="s">
        <v>2080</v>
      </c>
      <c r="BH85" s="116" t="s">
        <v>2080</v>
      </c>
      <c r="BI85" s="116" t="s">
        <v>2139</v>
      </c>
      <c r="BJ85" s="116" t="s">
        <v>2139</v>
      </c>
      <c r="BK85" s="116">
        <v>1</v>
      </c>
      <c r="BL85" s="120">
        <v>5</v>
      </c>
      <c r="BM85" s="116">
        <v>1</v>
      </c>
      <c r="BN85" s="120">
        <v>5</v>
      </c>
      <c r="BO85" s="116">
        <v>0</v>
      </c>
      <c r="BP85" s="120">
        <v>0</v>
      </c>
      <c r="BQ85" s="116">
        <v>18</v>
      </c>
      <c r="BR85" s="120">
        <v>90</v>
      </c>
      <c r="BS85" s="116">
        <v>20</v>
      </c>
      <c r="BT85" s="2"/>
      <c r="BU85" s="3"/>
      <c r="BV85" s="3"/>
      <c r="BW85" s="3"/>
      <c r="BX85" s="3"/>
    </row>
    <row r="86" spans="1:76" ht="15">
      <c r="A86" s="64" t="s">
        <v>271</v>
      </c>
      <c r="B86" s="65"/>
      <c r="C86" s="65" t="s">
        <v>64</v>
      </c>
      <c r="D86" s="66">
        <v>167.2693189608302</v>
      </c>
      <c r="E86" s="68"/>
      <c r="F86" s="100" t="s">
        <v>597</v>
      </c>
      <c r="G86" s="65"/>
      <c r="H86" s="69" t="s">
        <v>271</v>
      </c>
      <c r="I86" s="70"/>
      <c r="J86" s="70"/>
      <c r="K86" s="69" t="s">
        <v>1557</v>
      </c>
      <c r="L86" s="73">
        <v>1</v>
      </c>
      <c r="M86" s="74">
        <v>3833.659423828125</v>
      </c>
      <c r="N86" s="74">
        <v>8495.3017578125</v>
      </c>
      <c r="O86" s="75"/>
      <c r="P86" s="76"/>
      <c r="Q86" s="76"/>
      <c r="R86" s="86"/>
      <c r="S86" s="48">
        <v>0</v>
      </c>
      <c r="T86" s="48">
        <v>1</v>
      </c>
      <c r="U86" s="49">
        <v>0</v>
      </c>
      <c r="V86" s="49">
        <v>0.041667</v>
      </c>
      <c r="W86" s="49">
        <v>0</v>
      </c>
      <c r="X86" s="49">
        <v>0.545952</v>
      </c>
      <c r="Y86" s="49">
        <v>0</v>
      </c>
      <c r="Z86" s="49">
        <v>0</v>
      </c>
      <c r="AA86" s="71">
        <v>86</v>
      </c>
      <c r="AB86" s="71"/>
      <c r="AC86" s="72"/>
      <c r="AD86" s="78" t="s">
        <v>1006</v>
      </c>
      <c r="AE86" s="78">
        <v>1957</v>
      </c>
      <c r="AF86" s="78">
        <v>798</v>
      </c>
      <c r="AG86" s="78">
        <v>4180</v>
      </c>
      <c r="AH86" s="78">
        <v>637</v>
      </c>
      <c r="AI86" s="78"/>
      <c r="AJ86" s="78" t="s">
        <v>1110</v>
      </c>
      <c r="AK86" s="78" t="s">
        <v>1182</v>
      </c>
      <c r="AL86" s="78"/>
      <c r="AM86" s="78"/>
      <c r="AN86" s="80">
        <v>39943.89894675926</v>
      </c>
      <c r="AO86" s="82" t="s">
        <v>1314</v>
      </c>
      <c r="AP86" s="78" t="b">
        <v>0</v>
      </c>
      <c r="AQ86" s="78" t="b">
        <v>0</v>
      </c>
      <c r="AR86" s="78" t="b">
        <v>0</v>
      </c>
      <c r="AS86" s="78"/>
      <c r="AT86" s="78">
        <v>7</v>
      </c>
      <c r="AU86" s="82" t="s">
        <v>1336</v>
      </c>
      <c r="AV86" s="78" t="b">
        <v>0</v>
      </c>
      <c r="AW86" s="78" t="s">
        <v>1364</v>
      </c>
      <c r="AX86" s="82" t="s">
        <v>1448</v>
      </c>
      <c r="AY86" s="78" t="s">
        <v>66</v>
      </c>
      <c r="AZ86" s="78" t="str">
        <f>REPLACE(INDEX(GroupVertices[Group],MATCH(Vertices[[#This Row],[Vertex]],GroupVertices[Vertex],0)),1,1,"")</f>
        <v>3</v>
      </c>
      <c r="BA86" s="48"/>
      <c r="BB86" s="48"/>
      <c r="BC86" s="48"/>
      <c r="BD86" s="48"/>
      <c r="BE86" s="48" t="s">
        <v>491</v>
      </c>
      <c r="BF86" s="48" t="s">
        <v>491</v>
      </c>
      <c r="BG86" s="116" t="s">
        <v>2080</v>
      </c>
      <c r="BH86" s="116" t="s">
        <v>2080</v>
      </c>
      <c r="BI86" s="116" t="s">
        <v>2139</v>
      </c>
      <c r="BJ86" s="116" t="s">
        <v>2139</v>
      </c>
      <c r="BK86" s="116">
        <v>1</v>
      </c>
      <c r="BL86" s="120">
        <v>5</v>
      </c>
      <c r="BM86" s="116">
        <v>1</v>
      </c>
      <c r="BN86" s="120">
        <v>5</v>
      </c>
      <c r="BO86" s="116">
        <v>0</v>
      </c>
      <c r="BP86" s="120">
        <v>0</v>
      </c>
      <c r="BQ86" s="116">
        <v>18</v>
      </c>
      <c r="BR86" s="120">
        <v>90</v>
      </c>
      <c r="BS86" s="116">
        <v>20</v>
      </c>
      <c r="BT86" s="2"/>
      <c r="BU86" s="3"/>
      <c r="BV86" s="3"/>
      <c r="BW86" s="3"/>
      <c r="BX86" s="3"/>
    </row>
    <row r="87" spans="1:76" ht="15">
      <c r="A87" s="64" t="s">
        <v>272</v>
      </c>
      <c r="B87" s="65"/>
      <c r="C87" s="65" t="s">
        <v>64</v>
      </c>
      <c r="D87" s="66">
        <v>162.52825252740152</v>
      </c>
      <c r="E87" s="68"/>
      <c r="F87" s="100" t="s">
        <v>598</v>
      </c>
      <c r="G87" s="65"/>
      <c r="H87" s="69" t="s">
        <v>272</v>
      </c>
      <c r="I87" s="70"/>
      <c r="J87" s="70"/>
      <c r="K87" s="69" t="s">
        <v>1558</v>
      </c>
      <c r="L87" s="73">
        <v>1</v>
      </c>
      <c r="M87" s="74">
        <v>3534.964599609375</v>
      </c>
      <c r="N87" s="74">
        <v>5106.85546875</v>
      </c>
      <c r="O87" s="75"/>
      <c r="P87" s="76"/>
      <c r="Q87" s="76"/>
      <c r="R87" s="86"/>
      <c r="S87" s="48">
        <v>0</v>
      </c>
      <c r="T87" s="48">
        <v>1</v>
      </c>
      <c r="U87" s="49">
        <v>0</v>
      </c>
      <c r="V87" s="49">
        <v>0.035714</v>
      </c>
      <c r="W87" s="49">
        <v>0</v>
      </c>
      <c r="X87" s="49">
        <v>0.548074</v>
      </c>
      <c r="Y87" s="49">
        <v>0</v>
      </c>
      <c r="Z87" s="49">
        <v>0</v>
      </c>
      <c r="AA87" s="71">
        <v>87</v>
      </c>
      <c r="AB87" s="71"/>
      <c r="AC87" s="72"/>
      <c r="AD87" s="78" t="s">
        <v>1007</v>
      </c>
      <c r="AE87" s="78">
        <v>245</v>
      </c>
      <c r="AF87" s="78">
        <v>80</v>
      </c>
      <c r="AG87" s="78">
        <v>3801</v>
      </c>
      <c r="AH87" s="78">
        <v>5726</v>
      </c>
      <c r="AI87" s="78"/>
      <c r="AJ87" s="78" t="s">
        <v>1111</v>
      </c>
      <c r="AK87" s="78" t="s">
        <v>1183</v>
      </c>
      <c r="AL87" s="78"/>
      <c r="AM87" s="78"/>
      <c r="AN87" s="80">
        <v>42433.17400462963</v>
      </c>
      <c r="AO87" s="78"/>
      <c r="AP87" s="78" t="b">
        <v>1</v>
      </c>
      <c r="AQ87" s="78" t="b">
        <v>0</v>
      </c>
      <c r="AR87" s="78" t="b">
        <v>0</v>
      </c>
      <c r="AS87" s="78"/>
      <c r="AT87" s="78">
        <v>3</v>
      </c>
      <c r="AU87" s="78"/>
      <c r="AV87" s="78" t="b">
        <v>0</v>
      </c>
      <c r="AW87" s="78" t="s">
        <v>1364</v>
      </c>
      <c r="AX87" s="82" t="s">
        <v>1449</v>
      </c>
      <c r="AY87" s="78" t="s">
        <v>66</v>
      </c>
      <c r="AZ87" s="78" t="str">
        <f>REPLACE(INDEX(GroupVertices[Group],MATCH(Vertices[[#This Row],[Vertex]],GroupVertices[Vertex],0)),1,1,"")</f>
        <v>3</v>
      </c>
      <c r="BA87" s="48"/>
      <c r="BB87" s="48"/>
      <c r="BC87" s="48"/>
      <c r="BD87" s="48"/>
      <c r="BE87" s="48" t="s">
        <v>491</v>
      </c>
      <c r="BF87" s="48" t="s">
        <v>491</v>
      </c>
      <c r="BG87" s="116" t="s">
        <v>2083</v>
      </c>
      <c r="BH87" s="116" t="s">
        <v>2083</v>
      </c>
      <c r="BI87" s="116" t="s">
        <v>2141</v>
      </c>
      <c r="BJ87" s="116" t="s">
        <v>2141</v>
      </c>
      <c r="BK87" s="116">
        <v>1</v>
      </c>
      <c r="BL87" s="120">
        <v>5.555555555555555</v>
      </c>
      <c r="BM87" s="116">
        <v>0</v>
      </c>
      <c r="BN87" s="120">
        <v>0</v>
      </c>
      <c r="BO87" s="116">
        <v>0</v>
      </c>
      <c r="BP87" s="120">
        <v>0</v>
      </c>
      <c r="BQ87" s="116">
        <v>17</v>
      </c>
      <c r="BR87" s="120">
        <v>94.44444444444444</v>
      </c>
      <c r="BS87" s="116">
        <v>18</v>
      </c>
      <c r="BT87" s="2"/>
      <c r="BU87" s="3"/>
      <c r="BV87" s="3"/>
      <c r="BW87" s="3"/>
      <c r="BX87" s="3"/>
    </row>
    <row r="88" spans="1:76" ht="15">
      <c r="A88" s="64" t="s">
        <v>273</v>
      </c>
      <c r="B88" s="65"/>
      <c r="C88" s="65" t="s">
        <v>64</v>
      </c>
      <c r="D88" s="66">
        <v>210.20304312538906</v>
      </c>
      <c r="E88" s="68"/>
      <c r="F88" s="100" t="s">
        <v>599</v>
      </c>
      <c r="G88" s="65"/>
      <c r="H88" s="69" t="s">
        <v>273</v>
      </c>
      <c r="I88" s="70"/>
      <c r="J88" s="70"/>
      <c r="K88" s="69" t="s">
        <v>1559</v>
      </c>
      <c r="L88" s="73">
        <v>1</v>
      </c>
      <c r="M88" s="74">
        <v>3968.812744140625</v>
      </c>
      <c r="N88" s="74">
        <v>9506.3232421875</v>
      </c>
      <c r="O88" s="75"/>
      <c r="P88" s="76"/>
      <c r="Q88" s="76"/>
      <c r="R88" s="86"/>
      <c r="S88" s="48">
        <v>0</v>
      </c>
      <c r="T88" s="48">
        <v>1</v>
      </c>
      <c r="U88" s="49">
        <v>0</v>
      </c>
      <c r="V88" s="49">
        <v>0.041667</v>
      </c>
      <c r="W88" s="49">
        <v>0</v>
      </c>
      <c r="X88" s="49">
        <v>0.545952</v>
      </c>
      <c r="Y88" s="49">
        <v>0</v>
      </c>
      <c r="Z88" s="49">
        <v>0</v>
      </c>
      <c r="AA88" s="71">
        <v>88</v>
      </c>
      <c r="AB88" s="71"/>
      <c r="AC88" s="72"/>
      <c r="AD88" s="78" t="s">
        <v>1008</v>
      </c>
      <c r="AE88" s="78">
        <v>7836</v>
      </c>
      <c r="AF88" s="78">
        <v>7300</v>
      </c>
      <c r="AG88" s="78">
        <v>4473</v>
      </c>
      <c r="AH88" s="78">
        <v>13899</v>
      </c>
      <c r="AI88" s="78"/>
      <c r="AJ88" s="78" t="s">
        <v>1112</v>
      </c>
      <c r="AK88" s="78" t="s">
        <v>1184</v>
      </c>
      <c r="AL88" s="78"/>
      <c r="AM88" s="78"/>
      <c r="AN88" s="80">
        <v>41651.951574074075</v>
      </c>
      <c r="AO88" s="82" t="s">
        <v>1315</v>
      </c>
      <c r="AP88" s="78" t="b">
        <v>0</v>
      </c>
      <c r="AQ88" s="78" t="b">
        <v>0</v>
      </c>
      <c r="AR88" s="78" t="b">
        <v>1</v>
      </c>
      <c r="AS88" s="78"/>
      <c r="AT88" s="78">
        <v>0</v>
      </c>
      <c r="AU88" s="82" t="s">
        <v>1325</v>
      </c>
      <c r="AV88" s="78" t="b">
        <v>0</v>
      </c>
      <c r="AW88" s="78" t="s">
        <v>1364</v>
      </c>
      <c r="AX88" s="82" t="s">
        <v>1450</v>
      </c>
      <c r="AY88" s="78" t="s">
        <v>66</v>
      </c>
      <c r="AZ88" s="78" t="str">
        <f>REPLACE(INDEX(GroupVertices[Group],MATCH(Vertices[[#This Row],[Vertex]],GroupVertices[Vertex],0)),1,1,"")</f>
        <v>3</v>
      </c>
      <c r="BA88" s="48"/>
      <c r="BB88" s="48"/>
      <c r="BC88" s="48"/>
      <c r="BD88" s="48"/>
      <c r="BE88" s="48" t="s">
        <v>491</v>
      </c>
      <c r="BF88" s="48" t="s">
        <v>491</v>
      </c>
      <c r="BG88" s="116" t="s">
        <v>2080</v>
      </c>
      <c r="BH88" s="116" t="s">
        <v>2080</v>
      </c>
      <c r="BI88" s="116" t="s">
        <v>2139</v>
      </c>
      <c r="BJ88" s="116" t="s">
        <v>2139</v>
      </c>
      <c r="BK88" s="116">
        <v>1</v>
      </c>
      <c r="BL88" s="120">
        <v>5</v>
      </c>
      <c r="BM88" s="116">
        <v>1</v>
      </c>
      <c r="BN88" s="120">
        <v>5</v>
      </c>
      <c r="BO88" s="116">
        <v>0</v>
      </c>
      <c r="BP88" s="120">
        <v>0</v>
      </c>
      <c r="BQ88" s="116">
        <v>18</v>
      </c>
      <c r="BR88" s="120">
        <v>90</v>
      </c>
      <c r="BS88" s="116">
        <v>20</v>
      </c>
      <c r="BT88" s="2"/>
      <c r="BU88" s="3"/>
      <c r="BV88" s="3"/>
      <c r="BW88" s="3"/>
      <c r="BX88" s="3"/>
    </row>
    <row r="89" spans="1:76" ht="15">
      <c r="A89" s="64" t="s">
        <v>274</v>
      </c>
      <c r="B89" s="65"/>
      <c r="C89" s="65" t="s">
        <v>64</v>
      </c>
      <c r="D89" s="66">
        <v>248.1711935323736</v>
      </c>
      <c r="E89" s="68"/>
      <c r="F89" s="100" t="s">
        <v>600</v>
      </c>
      <c r="G89" s="65"/>
      <c r="H89" s="69" t="s">
        <v>274</v>
      </c>
      <c r="I89" s="70"/>
      <c r="J89" s="70"/>
      <c r="K89" s="69" t="s">
        <v>1560</v>
      </c>
      <c r="L89" s="73">
        <v>1</v>
      </c>
      <c r="M89" s="74">
        <v>4368.69384765625</v>
      </c>
      <c r="N89" s="74">
        <v>9646.09375</v>
      </c>
      <c r="O89" s="75"/>
      <c r="P89" s="76"/>
      <c r="Q89" s="76"/>
      <c r="R89" s="86"/>
      <c r="S89" s="48">
        <v>0</v>
      </c>
      <c r="T89" s="48">
        <v>1</v>
      </c>
      <c r="U89" s="49">
        <v>0</v>
      </c>
      <c r="V89" s="49">
        <v>0.041667</v>
      </c>
      <c r="W89" s="49">
        <v>0</v>
      </c>
      <c r="X89" s="49">
        <v>0.545952</v>
      </c>
      <c r="Y89" s="49">
        <v>0</v>
      </c>
      <c r="Z89" s="49">
        <v>0</v>
      </c>
      <c r="AA89" s="71">
        <v>89</v>
      </c>
      <c r="AB89" s="71"/>
      <c r="AC89" s="72"/>
      <c r="AD89" s="78" t="s">
        <v>1009</v>
      </c>
      <c r="AE89" s="78">
        <v>13092</v>
      </c>
      <c r="AF89" s="78">
        <v>13050</v>
      </c>
      <c r="AG89" s="78">
        <v>242214</v>
      </c>
      <c r="AH89" s="78">
        <v>176744</v>
      </c>
      <c r="AI89" s="78"/>
      <c r="AJ89" s="78" t="s">
        <v>1113</v>
      </c>
      <c r="AK89" s="78"/>
      <c r="AL89" s="78"/>
      <c r="AM89" s="78"/>
      <c r="AN89" s="80">
        <v>40623.655625</v>
      </c>
      <c r="AO89" s="82" t="s">
        <v>1316</v>
      </c>
      <c r="AP89" s="78" t="b">
        <v>0</v>
      </c>
      <c r="AQ89" s="78" t="b">
        <v>0</v>
      </c>
      <c r="AR89" s="78" t="b">
        <v>0</v>
      </c>
      <c r="AS89" s="78"/>
      <c r="AT89" s="78">
        <v>21</v>
      </c>
      <c r="AU89" s="82" t="s">
        <v>1327</v>
      </c>
      <c r="AV89" s="78" t="b">
        <v>0</v>
      </c>
      <c r="AW89" s="78" t="s">
        <v>1364</v>
      </c>
      <c r="AX89" s="82" t="s">
        <v>1451</v>
      </c>
      <c r="AY89" s="78" t="s">
        <v>66</v>
      </c>
      <c r="AZ89" s="78" t="str">
        <f>REPLACE(INDEX(GroupVertices[Group],MATCH(Vertices[[#This Row],[Vertex]],GroupVertices[Vertex],0)),1,1,"")</f>
        <v>3</v>
      </c>
      <c r="BA89" s="48"/>
      <c r="BB89" s="48"/>
      <c r="BC89" s="48"/>
      <c r="BD89" s="48"/>
      <c r="BE89" s="48" t="s">
        <v>491</v>
      </c>
      <c r="BF89" s="48" t="s">
        <v>491</v>
      </c>
      <c r="BG89" s="116" t="s">
        <v>2080</v>
      </c>
      <c r="BH89" s="116" t="s">
        <v>2080</v>
      </c>
      <c r="BI89" s="116" t="s">
        <v>2139</v>
      </c>
      <c r="BJ89" s="116" t="s">
        <v>2139</v>
      </c>
      <c r="BK89" s="116">
        <v>1</v>
      </c>
      <c r="BL89" s="120">
        <v>5</v>
      </c>
      <c r="BM89" s="116">
        <v>1</v>
      </c>
      <c r="BN89" s="120">
        <v>5</v>
      </c>
      <c r="BO89" s="116">
        <v>0</v>
      </c>
      <c r="BP89" s="120">
        <v>0</v>
      </c>
      <c r="BQ89" s="116">
        <v>18</v>
      </c>
      <c r="BR89" s="120">
        <v>90</v>
      </c>
      <c r="BS89" s="116">
        <v>20</v>
      </c>
      <c r="BT89" s="2"/>
      <c r="BU89" s="3"/>
      <c r="BV89" s="3"/>
      <c r="BW89" s="3"/>
      <c r="BX89" s="3"/>
    </row>
    <row r="90" spans="1:76" ht="15">
      <c r="A90" s="64" t="s">
        <v>276</v>
      </c>
      <c r="B90" s="65"/>
      <c r="C90" s="65" t="s">
        <v>64</v>
      </c>
      <c r="D90" s="66">
        <v>168.09471353489508</v>
      </c>
      <c r="E90" s="68"/>
      <c r="F90" s="100" t="s">
        <v>602</v>
      </c>
      <c r="G90" s="65"/>
      <c r="H90" s="69" t="s">
        <v>276</v>
      </c>
      <c r="I90" s="70"/>
      <c r="J90" s="70"/>
      <c r="K90" s="69" t="s">
        <v>1561</v>
      </c>
      <c r="L90" s="73">
        <v>1</v>
      </c>
      <c r="M90" s="74">
        <v>3255.03515625</v>
      </c>
      <c r="N90" s="74">
        <v>6561.43017578125</v>
      </c>
      <c r="O90" s="75"/>
      <c r="P90" s="76"/>
      <c r="Q90" s="76"/>
      <c r="R90" s="86"/>
      <c r="S90" s="48">
        <v>0</v>
      </c>
      <c r="T90" s="48">
        <v>1</v>
      </c>
      <c r="U90" s="49">
        <v>0</v>
      </c>
      <c r="V90" s="49">
        <v>0.035714</v>
      </c>
      <c r="W90" s="49">
        <v>0</v>
      </c>
      <c r="X90" s="49">
        <v>0.548074</v>
      </c>
      <c r="Y90" s="49">
        <v>0</v>
      </c>
      <c r="Z90" s="49">
        <v>0</v>
      </c>
      <c r="AA90" s="71">
        <v>90</v>
      </c>
      <c r="AB90" s="71"/>
      <c r="AC90" s="72"/>
      <c r="AD90" s="78" t="s">
        <v>1010</v>
      </c>
      <c r="AE90" s="78">
        <v>155</v>
      </c>
      <c r="AF90" s="78">
        <v>923</v>
      </c>
      <c r="AG90" s="78">
        <v>175412</v>
      </c>
      <c r="AH90" s="78">
        <v>126342</v>
      </c>
      <c r="AI90" s="78"/>
      <c r="AJ90" s="78" t="s">
        <v>1114</v>
      </c>
      <c r="AK90" s="78" t="s">
        <v>1185</v>
      </c>
      <c r="AL90" s="78"/>
      <c r="AM90" s="78"/>
      <c r="AN90" s="80">
        <v>42011.293391203704</v>
      </c>
      <c r="AO90" s="82" t="s">
        <v>1317</v>
      </c>
      <c r="AP90" s="78" t="b">
        <v>0</v>
      </c>
      <c r="AQ90" s="78" t="b">
        <v>0</v>
      </c>
      <c r="AR90" s="78" t="b">
        <v>0</v>
      </c>
      <c r="AS90" s="78"/>
      <c r="AT90" s="78">
        <v>301</v>
      </c>
      <c r="AU90" s="82" t="s">
        <v>1325</v>
      </c>
      <c r="AV90" s="78" t="b">
        <v>0</v>
      </c>
      <c r="AW90" s="78" t="s">
        <v>1364</v>
      </c>
      <c r="AX90" s="82" t="s">
        <v>1452</v>
      </c>
      <c r="AY90" s="78" t="s">
        <v>66</v>
      </c>
      <c r="AZ90" s="78" t="str">
        <f>REPLACE(INDEX(GroupVertices[Group],MATCH(Vertices[[#This Row],[Vertex]],GroupVertices[Vertex],0)),1,1,"")</f>
        <v>3</v>
      </c>
      <c r="BA90" s="48"/>
      <c r="BB90" s="48"/>
      <c r="BC90" s="48"/>
      <c r="BD90" s="48"/>
      <c r="BE90" s="48" t="s">
        <v>491</v>
      </c>
      <c r="BF90" s="48" t="s">
        <v>491</v>
      </c>
      <c r="BG90" s="116" t="s">
        <v>2043</v>
      </c>
      <c r="BH90" s="116" t="s">
        <v>2043</v>
      </c>
      <c r="BI90" s="116" t="s">
        <v>2101</v>
      </c>
      <c r="BJ90" s="116" t="s">
        <v>2101</v>
      </c>
      <c r="BK90" s="116">
        <v>1</v>
      </c>
      <c r="BL90" s="120">
        <v>5</v>
      </c>
      <c r="BM90" s="116">
        <v>1</v>
      </c>
      <c r="BN90" s="120">
        <v>5</v>
      </c>
      <c r="BO90" s="116">
        <v>0</v>
      </c>
      <c r="BP90" s="120">
        <v>0</v>
      </c>
      <c r="BQ90" s="116">
        <v>18</v>
      </c>
      <c r="BR90" s="120">
        <v>90</v>
      </c>
      <c r="BS90" s="116">
        <v>20</v>
      </c>
      <c r="BT90" s="2"/>
      <c r="BU90" s="3"/>
      <c r="BV90" s="3"/>
      <c r="BW90" s="3"/>
      <c r="BX90" s="3"/>
    </row>
    <row r="91" spans="1:76" ht="15">
      <c r="A91" s="64" t="s">
        <v>277</v>
      </c>
      <c r="B91" s="65"/>
      <c r="C91" s="65" t="s">
        <v>64</v>
      </c>
      <c r="D91" s="66">
        <v>211.73497545485347</v>
      </c>
      <c r="E91" s="68"/>
      <c r="F91" s="100" t="s">
        <v>603</v>
      </c>
      <c r="G91" s="65"/>
      <c r="H91" s="69" t="s">
        <v>277</v>
      </c>
      <c r="I91" s="70"/>
      <c r="J91" s="70"/>
      <c r="K91" s="69" t="s">
        <v>1562</v>
      </c>
      <c r="L91" s="73">
        <v>1</v>
      </c>
      <c r="M91" s="74">
        <v>4944.27490234375</v>
      </c>
      <c r="N91" s="74">
        <v>7005.7666015625</v>
      </c>
      <c r="O91" s="75"/>
      <c r="P91" s="76"/>
      <c r="Q91" s="76"/>
      <c r="R91" s="86"/>
      <c r="S91" s="48">
        <v>0</v>
      </c>
      <c r="T91" s="48">
        <v>1</v>
      </c>
      <c r="U91" s="49">
        <v>0</v>
      </c>
      <c r="V91" s="49">
        <v>0.041667</v>
      </c>
      <c r="W91" s="49">
        <v>0</v>
      </c>
      <c r="X91" s="49">
        <v>0.545952</v>
      </c>
      <c r="Y91" s="49">
        <v>0</v>
      </c>
      <c r="Z91" s="49">
        <v>0</v>
      </c>
      <c r="AA91" s="71">
        <v>91</v>
      </c>
      <c r="AB91" s="71"/>
      <c r="AC91" s="72"/>
      <c r="AD91" s="78" t="s">
        <v>1011</v>
      </c>
      <c r="AE91" s="78">
        <v>7494</v>
      </c>
      <c r="AF91" s="78">
        <v>7532</v>
      </c>
      <c r="AG91" s="78">
        <v>28779</v>
      </c>
      <c r="AH91" s="78">
        <v>56918</v>
      </c>
      <c r="AI91" s="78"/>
      <c r="AJ91" s="78" t="s">
        <v>1115</v>
      </c>
      <c r="AK91" s="78" t="s">
        <v>1186</v>
      </c>
      <c r="AL91" s="78"/>
      <c r="AM91" s="78"/>
      <c r="AN91" s="80">
        <v>43287.68505787037</v>
      </c>
      <c r="AO91" s="82" t="s">
        <v>1318</v>
      </c>
      <c r="AP91" s="78" t="b">
        <v>1</v>
      </c>
      <c r="AQ91" s="78" t="b">
        <v>0</v>
      </c>
      <c r="AR91" s="78" t="b">
        <v>0</v>
      </c>
      <c r="AS91" s="78"/>
      <c r="AT91" s="78">
        <v>5</v>
      </c>
      <c r="AU91" s="78"/>
      <c r="AV91" s="78" t="b">
        <v>0</v>
      </c>
      <c r="AW91" s="78" t="s">
        <v>1364</v>
      </c>
      <c r="AX91" s="82" t="s">
        <v>1453</v>
      </c>
      <c r="AY91" s="78" t="s">
        <v>66</v>
      </c>
      <c r="AZ91" s="78" t="str">
        <f>REPLACE(INDEX(GroupVertices[Group],MATCH(Vertices[[#This Row],[Vertex]],GroupVertices[Vertex],0)),1,1,"")</f>
        <v>3</v>
      </c>
      <c r="BA91" s="48"/>
      <c r="BB91" s="48"/>
      <c r="BC91" s="48"/>
      <c r="BD91" s="48"/>
      <c r="BE91" s="48" t="s">
        <v>491</v>
      </c>
      <c r="BF91" s="48" t="s">
        <v>491</v>
      </c>
      <c r="BG91" s="116" t="s">
        <v>2080</v>
      </c>
      <c r="BH91" s="116" t="s">
        <v>2080</v>
      </c>
      <c r="BI91" s="116" t="s">
        <v>2139</v>
      </c>
      <c r="BJ91" s="116" t="s">
        <v>2139</v>
      </c>
      <c r="BK91" s="116">
        <v>1</v>
      </c>
      <c r="BL91" s="120">
        <v>5</v>
      </c>
      <c r="BM91" s="116">
        <v>1</v>
      </c>
      <c r="BN91" s="120">
        <v>5</v>
      </c>
      <c r="BO91" s="116">
        <v>0</v>
      </c>
      <c r="BP91" s="120">
        <v>0</v>
      </c>
      <c r="BQ91" s="116">
        <v>18</v>
      </c>
      <c r="BR91" s="120">
        <v>90</v>
      </c>
      <c r="BS91" s="116">
        <v>20</v>
      </c>
      <c r="BT91" s="2"/>
      <c r="BU91" s="3"/>
      <c r="BV91" s="3"/>
      <c r="BW91" s="3"/>
      <c r="BX91" s="3"/>
    </row>
    <row r="92" spans="1:76" ht="15">
      <c r="A92" s="64" t="s">
        <v>278</v>
      </c>
      <c r="B92" s="65"/>
      <c r="C92" s="65" t="s">
        <v>64</v>
      </c>
      <c r="D92" s="66">
        <v>162</v>
      </c>
      <c r="E92" s="68"/>
      <c r="F92" s="100" t="s">
        <v>566</v>
      </c>
      <c r="G92" s="65"/>
      <c r="H92" s="69" t="s">
        <v>278</v>
      </c>
      <c r="I92" s="70"/>
      <c r="J92" s="70"/>
      <c r="K92" s="69" t="s">
        <v>1563</v>
      </c>
      <c r="L92" s="73">
        <v>1</v>
      </c>
      <c r="M92" s="74">
        <v>1794.3348388671875</v>
      </c>
      <c r="N92" s="74">
        <v>9646.09375</v>
      </c>
      <c r="O92" s="75"/>
      <c r="P92" s="76"/>
      <c r="Q92" s="76"/>
      <c r="R92" s="86"/>
      <c r="S92" s="48">
        <v>0</v>
      </c>
      <c r="T92" s="48">
        <v>1</v>
      </c>
      <c r="U92" s="49">
        <v>0</v>
      </c>
      <c r="V92" s="49">
        <v>0.027027</v>
      </c>
      <c r="W92" s="49">
        <v>0.002887</v>
      </c>
      <c r="X92" s="49">
        <v>0.553248</v>
      </c>
      <c r="Y92" s="49">
        <v>0</v>
      </c>
      <c r="Z92" s="49">
        <v>0</v>
      </c>
      <c r="AA92" s="71">
        <v>92</v>
      </c>
      <c r="AB92" s="71"/>
      <c r="AC92" s="72"/>
      <c r="AD92" s="78" t="s">
        <v>1012</v>
      </c>
      <c r="AE92" s="78">
        <v>0</v>
      </c>
      <c r="AF92" s="78">
        <v>0</v>
      </c>
      <c r="AG92" s="78">
        <v>24</v>
      </c>
      <c r="AH92" s="78">
        <v>23</v>
      </c>
      <c r="AI92" s="78"/>
      <c r="AJ92" s="78"/>
      <c r="AK92" s="78"/>
      <c r="AL92" s="78"/>
      <c r="AM92" s="78"/>
      <c r="AN92" s="80">
        <v>43680.03045138889</v>
      </c>
      <c r="AO92" s="78"/>
      <c r="AP92" s="78" t="b">
        <v>1</v>
      </c>
      <c r="AQ92" s="78" t="b">
        <v>1</v>
      </c>
      <c r="AR92" s="78" t="b">
        <v>0</v>
      </c>
      <c r="AS92" s="78"/>
      <c r="AT92" s="78">
        <v>0</v>
      </c>
      <c r="AU92" s="78"/>
      <c r="AV92" s="78" t="b">
        <v>0</v>
      </c>
      <c r="AW92" s="78" t="s">
        <v>1364</v>
      </c>
      <c r="AX92" s="82" t="s">
        <v>1454</v>
      </c>
      <c r="AY92" s="78" t="s">
        <v>66</v>
      </c>
      <c r="AZ92" s="78" t="str">
        <f>REPLACE(INDEX(GroupVertices[Group],MATCH(Vertices[[#This Row],[Vertex]],GroupVertices[Vertex],0)),1,1,"")</f>
        <v>1</v>
      </c>
      <c r="BA92" s="48" t="s">
        <v>427</v>
      </c>
      <c r="BB92" s="48" t="s">
        <v>427</v>
      </c>
      <c r="BC92" s="48" t="s">
        <v>476</v>
      </c>
      <c r="BD92" s="48" t="s">
        <v>476</v>
      </c>
      <c r="BE92" s="48" t="s">
        <v>506</v>
      </c>
      <c r="BF92" s="48" t="s">
        <v>506</v>
      </c>
      <c r="BG92" s="116" t="s">
        <v>2061</v>
      </c>
      <c r="BH92" s="116" t="s">
        <v>2061</v>
      </c>
      <c r="BI92" s="116" t="s">
        <v>2119</v>
      </c>
      <c r="BJ92" s="116" t="s">
        <v>2119</v>
      </c>
      <c r="BK92" s="116">
        <v>1</v>
      </c>
      <c r="BL92" s="120">
        <v>8.333333333333334</v>
      </c>
      <c r="BM92" s="116">
        <v>0</v>
      </c>
      <c r="BN92" s="120">
        <v>0</v>
      </c>
      <c r="BO92" s="116">
        <v>0</v>
      </c>
      <c r="BP92" s="120">
        <v>0</v>
      </c>
      <c r="BQ92" s="116">
        <v>11</v>
      </c>
      <c r="BR92" s="120">
        <v>91.66666666666667</v>
      </c>
      <c r="BS92" s="116">
        <v>12</v>
      </c>
      <c r="BT92" s="2"/>
      <c r="BU92" s="3"/>
      <c r="BV92" s="3"/>
      <c r="BW92" s="3"/>
      <c r="BX92" s="3"/>
    </row>
    <row r="93" spans="1:76" ht="15">
      <c r="A93" s="64" t="s">
        <v>279</v>
      </c>
      <c r="B93" s="65"/>
      <c r="C93" s="65" t="s">
        <v>64</v>
      </c>
      <c r="D93" s="66">
        <v>162</v>
      </c>
      <c r="E93" s="68"/>
      <c r="F93" s="100" t="s">
        <v>604</v>
      </c>
      <c r="G93" s="65"/>
      <c r="H93" s="69" t="s">
        <v>279</v>
      </c>
      <c r="I93" s="70"/>
      <c r="J93" s="70"/>
      <c r="K93" s="69" t="s">
        <v>1564</v>
      </c>
      <c r="L93" s="73">
        <v>1</v>
      </c>
      <c r="M93" s="74">
        <v>2220.028076171875</v>
      </c>
      <c r="N93" s="74">
        <v>4498.69287109375</v>
      </c>
      <c r="O93" s="75"/>
      <c r="P93" s="76"/>
      <c r="Q93" s="76"/>
      <c r="R93" s="86"/>
      <c r="S93" s="48">
        <v>0</v>
      </c>
      <c r="T93" s="48">
        <v>1</v>
      </c>
      <c r="U93" s="49">
        <v>0</v>
      </c>
      <c r="V93" s="49">
        <v>0.027027</v>
      </c>
      <c r="W93" s="49">
        <v>0.002887</v>
      </c>
      <c r="X93" s="49">
        <v>0.553248</v>
      </c>
      <c r="Y93" s="49">
        <v>0</v>
      </c>
      <c r="Z93" s="49">
        <v>0</v>
      </c>
      <c r="AA93" s="71">
        <v>93</v>
      </c>
      <c r="AB93" s="71"/>
      <c r="AC93" s="72"/>
      <c r="AD93" s="78" t="s">
        <v>1013</v>
      </c>
      <c r="AE93" s="78">
        <v>0</v>
      </c>
      <c r="AF93" s="78">
        <v>0</v>
      </c>
      <c r="AG93" s="78">
        <v>23</v>
      </c>
      <c r="AH93" s="78">
        <v>20</v>
      </c>
      <c r="AI93" s="78"/>
      <c r="AJ93" s="78"/>
      <c r="AK93" s="78"/>
      <c r="AL93" s="78"/>
      <c r="AM93" s="78"/>
      <c r="AN93" s="80">
        <v>43680.182222222225</v>
      </c>
      <c r="AO93" s="78"/>
      <c r="AP93" s="78" t="b">
        <v>1</v>
      </c>
      <c r="AQ93" s="78" t="b">
        <v>0</v>
      </c>
      <c r="AR93" s="78" t="b">
        <v>0</v>
      </c>
      <c r="AS93" s="78"/>
      <c r="AT93" s="78">
        <v>0</v>
      </c>
      <c r="AU93" s="78"/>
      <c r="AV93" s="78" t="b">
        <v>0</v>
      </c>
      <c r="AW93" s="78" t="s">
        <v>1364</v>
      </c>
      <c r="AX93" s="82" t="s">
        <v>1455</v>
      </c>
      <c r="AY93" s="78" t="s">
        <v>66</v>
      </c>
      <c r="AZ93" s="78" t="str">
        <f>REPLACE(INDEX(GroupVertices[Group],MATCH(Vertices[[#This Row],[Vertex]],GroupVertices[Vertex],0)),1,1,"")</f>
        <v>1</v>
      </c>
      <c r="BA93" s="48" t="s">
        <v>427</v>
      </c>
      <c r="BB93" s="48" t="s">
        <v>427</v>
      </c>
      <c r="BC93" s="48" t="s">
        <v>476</v>
      </c>
      <c r="BD93" s="48" t="s">
        <v>476</v>
      </c>
      <c r="BE93" s="48" t="s">
        <v>506</v>
      </c>
      <c r="BF93" s="48" t="s">
        <v>506</v>
      </c>
      <c r="BG93" s="116" t="s">
        <v>2061</v>
      </c>
      <c r="BH93" s="116" t="s">
        <v>2061</v>
      </c>
      <c r="BI93" s="116" t="s">
        <v>2119</v>
      </c>
      <c r="BJ93" s="116" t="s">
        <v>2119</v>
      </c>
      <c r="BK93" s="116">
        <v>1</v>
      </c>
      <c r="BL93" s="120">
        <v>8.333333333333334</v>
      </c>
      <c r="BM93" s="116">
        <v>0</v>
      </c>
      <c r="BN93" s="120">
        <v>0</v>
      </c>
      <c r="BO93" s="116">
        <v>0</v>
      </c>
      <c r="BP93" s="120">
        <v>0</v>
      </c>
      <c r="BQ93" s="116">
        <v>11</v>
      </c>
      <c r="BR93" s="120">
        <v>91.66666666666667</v>
      </c>
      <c r="BS93" s="116">
        <v>12</v>
      </c>
      <c r="BT93" s="2"/>
      <c r="BU93" s="3"/>
      <c r="BV93" s="3"/>
      <c r="BW93" s="3"/>
      <c r="BX93" s="3"/>
    </row>
    <row r="94" spans="1:76" ht="15">
      <c r="A94" s="64" t="s">
        <v>280</v>
      </c>
      <c r="B94" s="65"/>
      <c r="C94" s="65" t="s">
        <v>64</v>
      </c>
      <c r="D94" s="66">
        <v>162.04622209614763</v>
      </c>
      <c r="E94" s="68"/>
      <c r="F94" s="100" t="s">
        <v>605</v>
      </c>
      <c r="G94" s="65"/>
      <c r="H94" s="69" t="s">
        <v>280</v>
      </c>
      <c r="I94" s="70"/>
      <c r="J94" s="70"/>
      <c r="K94" s="69" t="s">
        <v>1565</v>
      </c>
      <c r="L94" s="73">
        <v>1</v>
      </c>
      <c r="M94" s="74">
        <v>1985.6689453125</v>
      </c>
      <c r="N94" s="74">
        <v>2617.38525390625</v>
      </c>
      <c r="O94" s="75"/>
      <c r="P94" s="76"/>
      <c r="Q94" s="76"/>
      <c r="R94" s="86"/>
      <c r="S94" s="48">
        <v>1</v>
      </c>
      <c r="T94" s="48">
        <v>1</v>
      </c>
      <c r="U94" s="49">
        <v>0</v>
      </c>
      <c r="V94" s="49">
        <v>0</v>
      </c>
      <c r="W94" s="49">
        <v>0</v>
      </c>
      <c r="X94" s="49">
        <v>0.999995</v>
      </c>
      <c r="Y94" s="49">
        <v>0</v>
      </c>
      <c r="Z94" s="49" t="s">
        <v>1656</v>
      </c>
      <c r="AA94" s="71">
        <v>94</v>
      </c>
      <c r="AB94" s="71"/>
      <c r="AC94" s="72"/>
      <c r="AD94" s="78" t="s">
        <v>1014</v>
      </c>
      <c r="AE94" s="78">
        <v>28</v>
      </c>
      <c r="AF94" s="78">
        <v>7</v>
      </c>
      <c r="AG94" s="78">
        <v>57</v>
      </c>
      <c r="AH94" s="78">
        <v>8</v>
      </c>
      <c r="AI94" s="78"/>
      <c r="AJ94" s="78" t="s">
        <v>1116</v>
      </c>
      <c r="AK94" s="78" t="s">
        <v>1187</v>
      </c>
      <c r="AL94" s="82" t="s">
        <v>1241</v>
      </c>
      <c r="AM94" s="78"/>
      <c r="AN94" s="80">
        <v>43477.25114583333</v>
      </c>
      <c r="AO94" s="82" t="s">
        <v>1319</v>
      </c>
      <c r="AP94" s="78" t="b">
        <v>1</v>
      </c>
      <c r="AQ94" s="78" t="b">
        <v>0</v>
      </c>
      <c r="AR94" s="78" t="b">
        <v>0</v>
      </c>
      <c r="AS94" s="78"/>
      <c r="AT94" s="78">
        <v>0</v>
      </c>
      <c r="AU94" s="78"/>
      <c r="AV94" s="78" t="b">
        <v>0</v>
      </c>
      <c r="AW94" s="78" t="s">
        <v>1364</v>
      </c>
      <c r="AX94" s="82" t="s">
        <v>1456</v>
      </c>
      <c r="AY94" s="78" t="s">
        <v>66</v>
      </c>
      <c r="AZ94" s="78" t="str">
        <f>REPLACE(INDEX(GroupVertices[Group],MATCH(Vertices[[#This Row],[Vertex]],GroupVertices[Vertex],0)),1,1,"")</f>
        <v>2</v>
      </c>
      <c r="BA94" s="48" t="s">
        <v>2018</v>
      </c>
      <c r="BB94" s="48" t="s">
        <v>2021</v>
      </c>
      <c r="BC94" s="48" t="s">
        <v>487</v>
      </c>
      <c r="BD94" s="48" t="s">
        <v>2026</v>
      </c>
      <c r="BE94" s="48" t="s">
        <v>2032</v>
      </c>
      <c r="BF94" s="48" t="s">
        <v>2037</v>
      </c>
      <c r="BG94" s="116" t="s">
        <v>2084</v>
      </c>
      <c r="BH94" s="116" t="s">
        <v>2096</v>
      </c>
      <c r="BI94" s="116" t="s">
        <v>2142</v>
      </c>
      <c r="BJ94" s="116" t="s">
        <v>2150</v>
      </c>
      <c r="BK94" s="116">
        <v>0</v>
      </c>
      <c r="BL94" s="120">
        <v>0</v>
      </c>
      <c r="BM94" s="116">
        <v>0</v>
      </c>
      <c r="BN94" s="120">
        <v>0</v>
      </c>
      <c r="BO94" s="116">
        <v>0</v>
      </c>
      <c r="BP94" s="120">
        <v>0</v>
      </c>
      <c r="BQ94" s="116">
        <v>182</v>
      </c>
      <c r="BR94" s="120">
        <v>100</v>
      </c>
      <c r="BS94" s="116">
        <v>182</v>
      </c>
      <c r="BT94" s="2"/>
      <c r="BU94" s="3"/>
      <c r="BV94" s="3"/>
      <c r="BW94" s="3"/>
      <c r="BX94" s="3"/>
    </row>
    <row r="95" spans="1:76" ht="15">
      <c r="A95" s="64" t="s">
        <v>281</v>
      </c>
      <c r="B95" s="65"/>
      <c r="C95" s="65" t="s">
        <v>64</v>
      </c>
      <c r="D95" s="66">
        <v>162</v>
      </c>
      <c r="E95" s="68"/>
      <c r="F95" s="100" t="s">
        <v>606</v>
      </c>
      <c r="G95" s="65"/>
      <c r="H95" s="69" t="s">
        <v>281</v>
      </c>
      <c r="I95" s="70"/>
      <c r="J95" s="70"/>
      <c r="K95" s="69" t="s">
        <v>1566</v>
      </c>
      <c r="L95" s="73">
        <v>1</v>
      </c>
      <c r="M95" s="74">
        <v>1423.6591796875</v>
      </c>
      <c r="N95" s="74">
        <v>8505.77734375</v>
      </c>
      <c r="O95" s="75"/>
      <c r="P95" s="76"/>
      <c r="Q95" s="76"/>
      <c r="R95" s="86"/>
      <c r="S95" s="48">
        <v>0</v>
      </c>
      <c r="T95" s="48">
        <v>1</v>
      </c>
      <c r="U95" s="49">
        <v>0</v>
      </c>
      <c r="V95" s="49">
        <v>0.027027</v>
      </c>
      <c r="W95" s="49">
        <v>0.002887</v>
      </c>
      <c r="X95" s="49">
        <v>0.553248</v>
      </c>
      <c r="Y95" s="49">
        <v>0</v>
      </c>
      <c r="Z95" s="49">
        <v>0</v>
      </c>
      <c r="AA95" s="71">
        <v>95</v>
      </c>
      <c r="AB95" s="71"/>
      <c r="AC95" s="72"/>
      <c r="AD95" s="78" t="s">
        <v>1015</v>
      </c>
      <c r="AE95" s="78">
        <v>0</v>
      </c>
      <c r="AF95" s="78">
        <v>0</v>
      </c>
      <c r="AG95" s="78">
        <v>19</v>
      </c>
      <c r="AH95" s="78">
        <v>26</v>
      </c>
      <c r="AI95" s="78"/>
      <c r="AJ95" s="78"/>
      <c r="AK95" s="78"/>
      <c r="AL95" s="78"/>
      <c r="AM95" s="78"/>
      <c r="AN95" s="80">
        <v>43680.21710648148</v>
      </c>
      <c r="AO95" s="78"/>
      <c r="AP95" s="78" t="b">
        <v>1</v>
      </c>
      <c r="AQ95" s="78" t="b">
        <v>0</v>
      </c>
      <c r="AR95" s="78" t="b">
        <v>0</v>
      </c>
      <c r="AS95" s="78"/>
      <c r="AT95" s="78">
        <v>0</v>
      </c>
      <c r="AU95" s="78"/>
      <c r="AV95" s="78" t="b">
        <v>0</v>
      </c>
      <c r="AW95" s="78" t="s">
        <v>1364</v>
      </c>
      <c r="AX95" s="82" t="s">
        <v>1457</v>
      </c>
      <c r="AY95" s="78" t="s">
        <v>66</v>
      </c>
      <c r="AZ95" s="78" t="str">
        <f>REPLACE(INDEX(GroupVertices[Group],MATCH(Vertices[[#This Row],[Vertex]],GroupVertices[Vertex],0)),1,1,"")</f>
        <v>1</v>
      </c>
      <c r="BA95" s="48" t="s">
        <v>427</v>
      </c>
      <c r="BB95" s="48" t="s">
        <v>427</v>
      </c>
      <c r="BC95" s="48" t="s">
        <v>476</v>
      </c>
      <c r="BD95" s="48" t="s">
        <v>476</v>
      </c>
      <c r="BE95" s="48" t="s">
        <v>506</v>
      </c>
      <c r="BF95" s="48" t="s">
        <v>506</v>
      </c>
      <c r="BG95" s="116" t="s">
        <v>2061</v>
      </c>
      <c r="BH95" s="116" t="s">
        <v>2061</v>
      </c>
      <c r="BI95" s="116" t="s">
        <v>2119</v>
      </c>
      <c r="BJ95" s="116" t="s">
        <v>2119</v>
      </c>
      <c r="BK95" s="116">
        <v>1</v>
      </c>
      <c r="BL95" s="120">
        <v>8.333333333333334</v>
      </c>
      <c r="BM95" s="116">
        <v>0</v>
      </c>
      <c r="BN95" s="120">
        <v>0</v>
      </c>
      <c r="BO95" s="116">
        <v>0</v>
      </c>
      <c r="BP95" s="120">
        <v>0</v>
      </c>
      <c r="BQ95" s="116">
        <v>11</v>
      </c>
      <c r="BR95" s="120">
        <v>91.66666666666667</v>
      </c>
      <c r="BS95" s="116">
        <v>12</v>
      </c>
      <c r="BT95" s="2"/>
      <c r="BU95" s="3"/>
      <c r="BV95" s="3"/>
      <c r="BW95" s="3"/>
      <c r="BX95" s="3"/>
    </row>
    <row r="96" spans="1:76" ht="15">
      <c r="A96" s="64" t="s">
        <v>320</v>
      </c>
      <c r="B96" s="65"/>
      <c r="C96" s="65" t="s">
        <v>64</v>
      </c>
      <c r="D96" s="66">
        <v>1000</v>
      </c>
      <c r="E96" s="68"/>
      <c r="F96" s="100" t="s">
        <v>1362</v>
      </c>
      <c r="G96" s="65"/>
      <c r="H96" s="69" t="s">
        <v>320</v>
      </c>
      <c r="I96" s="70"/>
      <c r="J96" s="70"/>
      <c r="K96" s="69" t="s">
        <v>1567</v>
      </c>
      <c r="L96" s="73">
        <v>1</v>
      </c>
      <c r="M96" s="74">
        <v>5139.18701171875</v>
      </c>
      <c r="N96" s="74">
        <v>7571.689453125</v>
      </c>
      <c r="O96" s="75"/>
      <c r="P96" s="76"/>
      <c r="Q96" s="76"/>
      <c r="R96" s="86"/>
      <c r="S96" s="48">
        <v>1</v>
      </c>
      <c r="T96" s="48">
        <v>0</v>
      </c>
      <c r="U96" s="49">
        <v>0</v>
      </c>
      <c r="V96" s="49">
        <v>0.076923</v>
      </c>
      <c r="W96" s="49">
        <v>0</v>
      </c>
      <c r="X96" s="49">
        <v>0.573474</v>
      </c>
      <c r="Y96" s="49">
        <v>0</v>
      </c>
      <c r="Z96" s="49">
        <v>0</v>
      </c>
      <c r="AA96" s="71">
        <v>96</v>
      </c>
      <c r="AB96" s="71"/>
      <c r="AC96" s="72"/>
      <c r="AD96" s="78" t="s">
        <v>1016</v>
      </c>
      <c r="AE96" s="78">
        <v>23557</v>
      </c>
      <c r="AF96" s="78">
        <v>1448253</v>
      </c>
      <c r="AG96" s="78">
        <v>11309</v>
      </c>
      <c r="AH96" s="78">
        <v>4420</v>
      </c>
      <c r="AI96" s="78"/>
      <c r="AJ96" s="78" t="s">
        <v>1117</v>
      </c>
      <c r="AK96" s="78" t="s">
        <v>1125</v>
      </c>
      <c r="AL96" s="82" t="s">
        <v>1242</v>
      </c>
      <c r="AM96" s="78"/>
      <c r="AN96" s="80">
        <v>39435.82895833333</v>
      </c>
      <c r="AO96" s="82" t="s">
        <v>1320</v>
      </c>
      <c r="AP96" s="78" t="b">
        <v>0</v>
      </c>
      <c r="AQ96" s="78" t="b">
        <v>0</v>
      </c>
      <c r="AR96" s="78" t="b">
        <v>1</v>
      </c>
      <c r="AS96" s="78"/>
      <c r="AT96" s="78">
        <v>8164</v>
      </c>
      <c r="AU96" s="82" t="s">
        <v>1325</v>
      </c>
      <c r="AV96" s="78" t="b">
        <v>1</v>
      </c>
      <c r="AW96" s="78" t="s">
        <v>1364</v>
      </c>
      <c r="AX96" s="82" t="s">
        <v>1458</v>
      </c>
      <c r="AY96" s="78" t="s">
        <v>65</v>
      </c>
      <c r="AZ96" s="78" t="str">
        <f>REPLACE(INDEX(GroupVertices[Group],MATCH(Vertices[[#This Row],[Vertex]],GroupVertices[Vertex],0)),1,1,"")</f>
        <v>5</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283</v>
      </c>
      <c r="B97" s="65"/>
      <c r="C97" s="65" t="s">
        <v>64</v>
      </c>
      <c r="D97" s="66">
        <v>162</v>
      </c>
      <c r="E97" s="68"/>
      <c r="F97" s="100" t="s">
        <v>608</v>
      </c>
      <c r="G97" s="65"/>
      <c r="H97" s="69" t="s">
        <v>283</v>
      </c>
      <c r="I97" s="70"/>
      <c r="J97" s="70"/>
      <c r="K97" s="69" t="s">
        <v>1568</v>
      </c>
      <c r="L97" s="73">
        <v>1</v>
      </c>
      <c r="M97" s="74">
        <v>1152.24658203125</v>
      </c>
      <c r="N97" s="74">
        <v>5608.203125</v>
      </c>
      <c r="O97" s="75"/>
      <c r="P97" s="76"/>
      <c r="Q97" s="76"/>
      <c r="R97" s="86"/>
      <c r="S97" s="48">
        <v>0</v>
      </c>
      <c r="T97" s="48">
        <v>1</v>
      </c>
      <c r="U97" s="49">
        <v>0</v>
      </c>
      <c r="V97" s="49">
        <v>0.027027</v>
      </c>
      <c r="W97" s="49">
        <v>0.002887</v>
      </c>
      <c r="X97" s="49">
        <v>0.553248</v>
      </c>
      <c r="Y97" s="49">
        <v>0</v>
      </c>
      <c r="Z97" s="49">
        <v>0</v>
      </c>
      <c r="AA97" s="71">
        <v>97</v>
      </c>
      <c r="AB97" s="71"/>
      <c r="AC97" s="72"/>
      <c r="AD97" s="78" t="s">
        <v>1017</v>
      </c>
      <c r="AE97" s="78">
        <v>0</v>
      </c>
      <c r="AF97" s="78">
        <v>0</v>
      </c>
      <c r="AG97" s="78">
        <v>17</v>
      </c>
      <c r="AH97" s="78">
        <v>22</v>
      </c>
      <c r="AI97" s="78"/>
      <c r="AJ97" s="78"/>
      <c r="AK97" s="78"/>
      <c r="AL97" s="78"/>
      <c r="AM97" s="78"/>
      <c r="AN97" s="80">
        <v>43680.37818287037</v>
      </c>
      <c r="AO97" s="78"/>
      <c r="AP97" s="78" t="b">
        <v>1</v>
      </c>
      <c r="AQ97" s="78" t="b">
        <v>0</v>
      </c>
      <c r="AR97" s="78" t="b">
        <v>0</v>
      </c>
      <c r="AS97" s="78"/>
      <c r="AT97" s="78">
        <v>0</v>
      </c>
      <c r="AU97" s="78"/>
      <c r="AV97" s="78" t="b">
        <v>0</v>
      </c>
      <c r="AW97" s="78" t="s">
        <v>1364</v>
      </c>
      <c r="AX97" s="82" t="s">
        <v>1459</v>
      </c>
      <c r="AY97" s="78" t="s">
        <v>66</v>
      </c>
      <c r="AZ97" s="78" t="str">
        <f>REPLACE(INDEX(GroupVertices[Group],MATCH(Vertices[[#This Row],[Vertex]],GroupVertices[Vertex],0)),1,1,"")</f>
        <v>1</v>
      </c>
      <c r="BA97" s="48" t="s">
        <v>427</v>
      </c>
      <c r="BB97" s="48" t="s">
        <v>427</v>
      </c>
      <c r="BC97" s="48" t="s">
        <v>476</v>
      </c>
      <c r="BD97" s="48" t="s">
        <v>476</v>
      </c>
      <c r="BE97" s="48" t="s">
        <v>506</v>
      </c>
      <c r="BF97" s="48" t="s">
        <v>506</v>
      </c>
      <c r="BG97" s="116" t="s">
        <v>2061</v>
      </c>
      <c r="BH97" s="116" t="s">
        <v>2061</v>
      </c>
      <c r="BI97" s="116" t="s">
        <v>2119</v>
      </c>
      <c r="BJ97" s="116" t="s">
        <v>2119</v>
      </c>
      <c r="BK97" s="116">
        <v>1</v>
      </c>
      <c r="BL97" s="120">
        <v>8.333333333333334</v>
      </c>
      <c r="BM97" s="116">
        <v>0</v>
      </c>
      <c r="BN97" s="120">
        <v>0</v>
      </c>
      <c r="BO97" s="116">
        <v>0</v>
      </c>
      <c r="BP97" s="120">
        <v>0</v>
      </c>
      <c r="BQ97" s="116">
        <v>11</v>
      </c>
      <c r="BR97" s="120">
        <v>91.66666666666667</v>
      </c>
      <c r="BS97" s="116">
        <v>12</v>
      </c>
      <c r="BT97" s="2"/>
      <c r="BU97" s="3"/>
      <c r="BV97" s="3"/>
      <c r="BW97" s="3"/>
      <c r="BX97" s="3"/>
    </row>
    <row r="98" spans="1:76" ht="15">
      <c r="A98" s="64" t="s">
        <v>285</v>
      </c>
      <c r="B98" s="65"/>
      <c r="C98" s="65" t="s">
        <v>64</v>
      </c>
      <c r="D98" s="66">
        <v>168.82106076007219</v>
      </c>
      <c r="E98" s="68"/>
      <c r="F98" s="100" t="s">
        <v>610</v>
      </c>
      <c r="G98" s="65"/>
      <c r="H98" s="69" t="s">
        <v>285</v>
      </c>
      <c r="I98" s="70"/>
      <c r="J98" s="70"/>
      <c r="K98" s="69" t="s">
        <v>1569</v>
      </c>
      <c r="L98" s="73">
        <v>1</v>
      </c>
      <c r="M98" s="74">
        <v>4935.03662109375</v>
      </c>
      <c r="N98" s="74">
        <v>8195.7294921875</v>
      </c>
      <c r="O98" s="75"/>
      <c r="P98" s="76"/>
      <c r="Q98" s="76"/>
      <c r="R98" s="86"/>
      <c r="S98" s="48">
        <v>0</v>
      </c>
      <c r="T98" s="48">
        <v>1</v>
      </c>
      <c r="U98" s="49">
        <v>0</v>
      </c>
      <c r="V98" s="49">
        <v>0.041667</v>
      </c>
      <c r="W98" s="49">
        <v>0</v>
      </c>
      <c r="X98" s="49">
        <v>0.545952</v>
      </c>
      <c r="Y98" s="49">
        <v>0</v>
      </c>
      <c r="Z98" s="49">
        <v>0</v>
      </c>
      <c r="AA98" s="71">
        <v>98</v>
      </c>
      <c r="AB98" s="71"/>
      <c r="AC98" s="72"/>
      <c r="AD98" s="78" t="s">
        <v>1018</v>
      </c>
      <c r="AE98" s="78">
        <v>1039</v>
      </c>
      <c r="AF98" s="78">
        <v>1033</v>
      </c>
      <c r="AG98" s="78">
        <v>3592</v>
      </c>
      <c r="AH98" s="78">
        <v>6159</v>
      </c>
      <c r="AI98" s="78"/>
      <c r="AJ98" s="78" t="s">
        <v>1118</v>
      </c>
      <c r="AK98" s="78"/>
      <c r="AL98" s="78"/>
      <c r="AM98" s="78"/>
      <c r="AN98" s="80">
        <v>41673.41002314815</v>
      </c>
      <c r="AO98" s="82" t="s">
        <v>1321</v>
      </c>
      <c r="AP98" s="78" t="b">
        <v>1</v>
      </c>
      <c r="AQ98" s="78" t="b">
        <v>0</v>
      </c>
      <c r="AR98" s="78" t="b">
        <v>0</v>
      </c>
      <c r="AS98" s="78"/>
      <c r="AT98" s="78">
        <v>2</v>
      </c>
      <c r="AU98" s="82" t="s">
        <v>1325</v>
      </c>
      <c r="AV98" s="78" t="b">
        <v>0</v>
      </c>
      <c r="AW98" s="78" t="s">
        <v>1364</v>
      </c>
      <c r="AX98" s="82" t="s">
        <v>1460</v>
      </c>
      <c r="AY98" s="78" t="s">
        <v>66</v>
      </c>
      <c r="AZ98" s="78" t="str">
        <f>REPLACE(INDEX(GroupVertices[Group],MATCH(Vertices[[#This Row],[Vertex]],GroupVertices[Vertex],0)),1,1,"")</f>
        <v>3</v>
      </c>
      <c r="BA98" s="48"/>
      <c r="BB98" s="48"/>
      <c r="BC98" s="48"/>
      <c r="BD98" s="48"/>
      <c r="BE98" s="48" t="s">
        <v>491</v>
      </c>
      <c r="BF98" s="48" t="s">
        <v>491</v>
      </c>
      <c r="BG98" s="116" t="s">
        <v>2080</v>
      </c>
      <c r="BH98" s="116" t="s">
        <v>2080</v>
      </c>
      <c r="BI98" s="116" t="s">
        <v>2139</v>
      </c>
      <c r="BJ98" s="116" t="s">
        <v>2139</v>
      </c>
      <c r="BK98" s="116">
        <v>1</v>
      </c>
      <c r="BL98" s="120">
        <v>5</v>
      </c>
      <c r="BM98" s="116">
        <v>1</v>
      </c>
      <c r="BN98" s="120">
        <v>5</v>
      </c>
      <c r="BO98" s="116">
        <v>0</v>
      </c>
      <c r="BP98" s="120">
        <v>0</v>
      </c>
      <c r="BQ98" s="116">
        <v>18</v>
      </c>
      <c r="BR98" s="120">
        <v>90</v>
      </c>
      <c r="BS98" s="116">
        <v>20</v>
      </c>
      <c r="BT98" s="2"/>
      <c r="BU98" s="3"/>
      <c r="BV98" s="3"/>
      <c r="BW98" s="3"/>
      <c r="BX98" s="3"/>
    </row>
    <row r="99" spans="1:76" ht="15">
      <c r="A99" s="64" t="s">
        <v>286</v>
      </c>
      <c r="B99" s="65"/>
      <c r="C99" s="65" t="s">
        <v>64</v>
      </c>
      <c r="D99" s="66">
        <v>162</v>
      </c>
      <c r="E99" s="68"/>
      <c r="F99" s="100" t="s">
        <v>566</v>
      </c>
      <c r="G99" s="65"/>
      <c r="H99" s="69" t="s">
        <v>286</v>
      </c>
      <c r="I99" s="70"/>
      <c r="J99" s="70"/>
      <c r="K99" s="69" t="s">
        <v>1570</v>
      </c>
      <c r="L99" s="73">
        <v>1</v>
      </c>
      <c r="M99" s="74">
        <v>1623.9425048828125</v>
      </c>
      <c r="N99" s="74">
        <v>4328.97900390625</v>
      </c>
      <c r="O99" s="75"/>
      <c r="P99" s="76"/>
      <c r="Q99" s="76"/>
      <c r="R99" s="86"/>
      <c r="S99" s="48">
        <v>0</v>
      </c>
      <c r="T99" s="48">
        <v>1</v>
      </c>
      <c r="U99" s="49">
        <v>0</v>
      </c>
      <c r="V99" s="49">
        <v>0.027027</v>
      </c>
      <c r="W99" s="49">
        <v>0.002887</v>
      </c>
      <c r="X99" s="49">
        <v>0.553248</v>
      </c>
      <c r="Y99" s="49">
        <v>0</v>
      </c>
      <c r="Z99" s="49">
        <v>0</v>
      </c>
      <c r="AA99" s="71">
        <v>99</v>
      </c>
      <c r="AB99" s="71"/>
      <c r="AC99" s="72"/>
      <c r="AD99" s="78" t="s">
        <v>1019</v>
      </c>
      <c r="AE99" s="78">
        <v>0</v>
      </c>
      <c r="AF99" s="78">
        <v>0</v>
      </c>
      <c r="AG99" s="78">
        <v>3</v>
      </c>
      <c r="AH99" s="78">
        <v>0</v>
      </c>
      <c r="AI99" s="78"/>
      <c r="AJ99" s="78"/>
      <c r="AK99" s="78"/>
      <c r="AL99" s="78"/>
      <c r="AM99" s="78"/>
      <c r="AN99" s="80">
        <v>43680.88716435185</v>
      </c>
      <c r="AO99" s="78"/>
      <c r="AP99" s="78" t="b">
        <v>1</v>
      </c>
      <c r="AQ99" s="78" t="b">
        <v>1</v>
      </c>
      <c r="AR99" s="78" t="b">
        <v>0</v>
      </c>
      <c r="AS99" s="78"/>
      <c r="AT99" s="78">
        <v>0</v>
      </c>
      <c r="AU99" s="78"/>
      <c r="AV99" s="78" t="b">
        <v>0</v>
      </c>
      <c r="AW99" s="78" t="s">
        <v>1364</v>
      </c>
      <c r="AX99" s="82" t="s">
        <v>1461</v>
      </c>
      <c r="AY99" s="78" t="s">
        <v>66</v>
      </c>
      <c r="AZ99" s="78" t="str">
        <f>REPLACE(INDEX(GroupVertices[Group],MATCH(Vertices[[#This Row],[Vertex]],GroupVertices[Vertex],0)),1,1,"")</f>
        <v>1</v>
      </c>
      <c r="BA99" s="48" t="s">
        <v>427</v>
      </c>
      <c r="BB99" s="48" t="s">
        <v>427</v>
      </c>
      <c r="BC99" s="48" t="s">
        <v>476</v>
      </c>
      <c r="BD99" s="48" t="s">
        <v>476</v>
      </c>
      <c r="BE99" s="48" t="s">
        <v>506</v>
      </c>
      <c r="BF99" s="48" t="s">
        <v>506</v>
      </c>
      <c r="BG99" s="116" t="s">
        <v>2061</v>
      </c>
      <c r="BH99" s="116" t="s">
        <v>2061</v>
      </c>
      <c r="BI99" s="116" t="s">
        <v>2119</v>
      </c>
      <c r="BJ99" s="116" t="s">
        <v>2119</v>
      </c>
      <c r="BK99" s="116">
        <v>1</v>
      </c>
      <c r="BL99" s="120">
        <v>8.333333333333334</v>
      </c>
      <c r="BM99" s="116">
        <v>0</v>
      </c>
      <c r="BN99" s="120">
        <v>0</v>
      </c>
      <c r="BO99" s="116">
        <v>0</v>
      </c>
      <c r="BP99" s="120">
        <v>0</v>
      </c>
      <c r="BQ99" s="116">
        <v>11</v>
      </c>
      <c r="BR99" s="120">
        <v>91.66666666666667</v>
      </c>
      <c r="BS99" s="116">
        <v>12</v>
      </c>
      <c r="BT99" s="2"/>
      <c r="BU99" s="3"/>
      <c r="BV99" s="3"/>
      <c r="BW99" s="3"/>
      <c r="BX99" s="3"/>
    </row>
    <row r="100" spans="1:76" ht="15">
      <c r="A100" s="64" t="s">
        <v>287</v>
      </c>
      <c r="B100" s="65"/>
      <c r="C100" s="65" t="s">
        <v>64</v>
      </c>
      <c r="D100" s="66">
        <v>162.74615669495466</v>
      </c>
      <c r="E100" s="68"/>
      <c r="F100" s="100" t="s">
        <v>1363</v>
      </c>
      <c r="G100" s="65"/>
      <c r="H100" s="69" t="s">
        <v>287</v>
      </c>
      <c r="I100" s="70"/>
      <c r="J100" s="70"/>
      <c r="K100" s="69" t="s">
        <v>1571</v>
      </c>
      <c r="L100" s="73">
        <v>1</v>
      </c>
      <c r="M100" s="74">
        <v>1269.3662109375</v>
      </c>
      <c r="N100" s="74">
        <v>2617.38525390625</v>
      </c>
      <c r="O100" s="75"/>
      <c r="P100" s="76"/>
      <c r="Q100" s="76"/>
      <c r="R100" s="86"/>
      <c r="S100" s="48">
        <v>1</v>
      </c>
      <c r="T100" s="48">
        <v>1</v>
      </c>
      <c r="U100" s="49">
        <v>0</v>
      </c>
      <c r="V100" s="49">
        <v>0</v>
      </c>
      <c r="W100" s="49">
        <v>0</v>
      </c>
      <c r="X100" s="49">
        <v>0.999995</v>
      </c>
      <c r="Y100" s="49">
        <v>0</v>
      </c>
      <c r="Z100" s="49" t="s">
        <v>1656</v>
      </c>
      <c r="AA100" s="71">
        <v>100</v>
      </c>
      <c r="AB100" s="71"/>
      <c r="AC100" s="72"/>
      <c r="AD100" s="78" t="s">
        <v>1020</v>
      </c>
      <c r="AE100" s="78">
        <v>111</v>
      </c>
      <c r="AF100" s="78">
        <v>113</v>
      </c>
      <c r="AG100" s="78">
        <v>2234</v>
      </c>
      <c r="AH100" s="78">
        <v>3010</v>
      </c>
      <c r="AI100" s="78"/>
      <c r="AJ100" s="78"/>
      <c r="AK100" s="78" t="s">
        <v>1188</v>
      </c>
      <c r="AL100" s="82" t="s">
        <v>1243</v>
      </c>
      <c r="AM100" s="78"/>
      <c r="AN100" s="80">
        <v>40963.11111111111</v>
      </c>
      <c r="AO100" s="82" t="s">
        <v>1322</v>
      </c>
      <c r="AP100" s="78" t="b">
        <v>0</v>
      </c>
      <c r="AQ100" s="78" t="b">
        <v>0</v>
      </c>
      <c r="AR100" s="78" t="b">
        <v>1</v>
      </c>
      <c r="AS100" s="78"/>
      <c r="AT100" s="78">
        <v>1</v>
      </c>
      <c r="AU100" s="82" t="s">
        <v>1324</v>
      </c>
      <c r="AV100" s="78" t="b">
        <v>0</v>
      </c>
      <c r="AW100" s="78" t="s">
        <v>1364</v>
      </c>
      <c r="AX100" s="82" t="s">
        <v>1462</v>
      </c>
      <c r="AY100" s="78" t="s">
        <v>66</v>
      </c>
      <c r="AZ100" s="78" t="str">
        <f>REPLACE(INDEX(GroupVertices[Group],MATCH(Vertices[[#This Row],[Vertex]],GroupVertices[Vertex],0)),1,1,"")</f>
        <v>2</v>
      </c>
      <c r="BA100" s="48"/>
      <c r="BB100" s="48"/>
      <c r="BC100" s="48"/>
      <c r="BD100" s="48"/>
      <c r="BE100" s="48" t="s">
        <v>491</v>
      </c>
      <c r="BF100" s="48" t="s">
        <v>491</v>
      </c>
      <c r="BG100" s="116" t="s">
        <v>2085</v>
      </c>
      <c r="BH100" s="116" t="s">
        <v>2085</v>
      </c>
      <c r="BI100" s="116" t="s">
        <v>2143</v>
      </c>
      <c r="BJ100" s="116" t="s">
        <v>2143</v>
      </c>
      <c r="BK100" s="116">
        <v>0</v>
      </c>
      <c r="BL100" s="120">
        <v>0</v>
      </c>
      <c r="BM100" s="116">
        <v>0</v>
      </c>
      <c r="BN100" s="120">
        <v>0</v>
      </c>
      <c r="BO100" s="116">
        <v>0</v>
      </c>
      <c r="BP100" s="120">
        <v>0</v>
      </c>
      <c r="BQ100" s="116">
        <v>4</v>
      </c>
      <c r="BR100" s="120">
        <v>100</v>
      </c>
      <c r="BS100" s="116">
        <v>4</v>
      </c>
      <c r="BT100" s="2"/>
      <c r="BU100" s="3"/>
      <c r="BV100" s="3"/>
      <c r="BW100" s="3"/>
      <c r="BX100" s="3"/>
    </row>
    <row r="101" spans="1:76" ht="15">
      <c r="A101" s="64" t="s">
        <v>288</v>
      </c>
      <c r="B101" s="65"/>
      <c r="C101" s="65" t="s">
        <v>64</v>
      </c>
      <c r="D101" s="66">
        <v>162</v>
      </c>
      <c r="E101" s="68"/>
      <c r="F101" s="100" t="s">
        <v>611</v>
      </c>
      <c r="G101" s="65"/>
      <c r="H101" s="69" t="s">
        <v>288</v>
      </c>
      <c r="I101" s="70"/>
      <c r="J101" s="70"/>
      <c r="K101" s="69" t="s">
        <v>1572</v>
      </c>
      <c r="L101" s="73">
        <v>1</v>
      </c>
      <c r="M101" s="74">
        <v>2355.55712890625</v>
      </c>
      <c r="N101" s="74">
        <v>9263.1962890625</v>
      </c>
      <c r="O101" s="75"/>
      <c r="P101" s="76"/>
      <c r="Q101" s="76"/>
      <c r="R101" s="86"/>
      <c r="S101" s="48">
        <v>0</v>
      </c>
      <c r="T101" s="48">
        <v>1</v>
      </c>
      <c r="U101" s="49">
        <v>0</v>
      </c>
      <c r="V101" s="49">
        <v>0.027027</v>
      </c>
      <c r="W101" s="49">
        <v>0.002887</v>
      </c>
      <c r="X101" s="49">
        <v>0.553248</v>
      </c>
      <c r="Y101" s="49">
        <v>0</v>
      </c>
      <c r="Z101" s="49">
        <v>0</v>
      </c>
      <c r="AA101" s="71">
        <v>101</v>
      </c>
      <c r="AB101" s="71"/>
      <c r="AC101" s="72"/>
      <c r="AD101" s="78" t="s">
        <v>1021</v>
      </c>
      <c r="AE101" s="78">
        <v>0</v>
      </c>
      <c r="AF101" s="78">
        <v>0</v>
      </c>
      <c r="AG101" s="78">
        <v>20</v>
      </c>
      <c r="AH101" s="78">
        <v>23</v>
      </c>
      <c r="AI101" s="78"/>
      <c r="AJ101" s="78"/>
      <c r="AK101" s="78"/>
      <c r="AL101" s="78"/>
      <c r="AM101" s="78"/>
      <c r="AN101" s="80">
        <v>43681.00194444445</v>
      </c>
      <c r="AO101" s="78"/>
      <c r="AP101" s="78" t="b">
        <v>1</v>
      </c>
      <c r="AQ101" s="78" t="b">
        <v>0</v>
      </c>
      <c r="AR101" s="78" t="b">
        <v>0</v>
      </c>
      <c r="AS101" s="78"/>
      <c r="AT101" s="78">
        <v>0</v>
      </c>
      <c r="AU101" s="78"/>
      <c r="AV101" s="78" t="b">
        <v>0</v>
      </c>
      <c r="AW101" s="78" t="s">
        <v>1364</v>
      </c>
      <c r="AX101" s="82" t="s">
        <v>1463</v>
      </c>
      <c r="AY101" s="78" t="s">
        <v>66</v>
      </c>
      <c r="AZ101" s="78" t="str">
        <f>REPLACE(INDEX(GroupVertices[Group],MATCH(Vertices[[#This Row],[Vertex]],GroupVertices[Vertex],0)),1,1,"")</f>
        <v>1</v>
      </c>
      <c r="BA101" s="48" t="s">
        <v>427</v>
      </c>
      <c r="BB101" s="48" t="s">
        <v>427</v>
      </c>
      <c r="BC101" s="48" t="s">
        <v>476</v>
      </c>
      <c r="BD101" s="48" t="s">
        <v>476</v>
      </c>
      <c r="BE101" s="48" t="s">
        <v>506</v>
      </c>
      <c r="BF101" s="48" t="s">
        <v>506</v>
      </c>
      <c r="BG101" s="116" t="s">
        <v>2061</v>
      </c>
      <c r="BH101" s="116" t="s">
        <v>2061</v>
      </c>
      <c r="BI101" s="116" t="s">
        <v>2119</v>
      </c>
      <c r="BJ101" s="116" t="s">
        <v>2119</v>
      </c>
      <c r="BK101" s="116">
        <v>1</v>
      </c>
      <c r="BL101" s="120">
        <v>8.333333333333334</v>
      </c>
      <c r="BM101" s="116">
        <v>0</v>
      </c>
      <c r="BN101" s="120">
        <v>0</v>
      </c>
      <c r="BO101" s="116">
        <v>0</v>
      </c>
      <c r="BP101" s="120">
        <v>0</v>
      </c>
      <c r="BQ101" s="116">
        <v>11</v>
      </c>
      <c r="BR101" s="120">
        <v>91.66666666666667</v>
      </c>
      <c r="BS101" s="116">
        <v>12</v>
      </c>
      <c r="BT101" s="2"/>
      <c r="BU101" s="3"/>
      <c r="BV101" s="3"/>
      <c r="BW101" s="3"/>
      <c r="BX101" s="3"/>
    </row>
    <row r="102" spans="1:76" ht="15">
      <c r="A102" s="64" t="s">
        <v>289</v>
      </c>
      <c r="B102" s="65"/>
      <c r="C102" s="65" t="s">
        <v>64</v>
      </c>
      <c r="D102" s="66">
        <v>162</v>
      </c>
      <c r="E102" s="68"/>
      <c r="F102" s="100" t="s">
        <v>612</v>
      </c>
      <c r="G102" s="65"/>
      <c r="H102" s="69" t="s">
        <v>289</v>
      </c>
      <c r="I102" s="70"/>
      <c r="J102" s="70"/>
      <c r="K102" s="69" t="s">
        <v>1573</v>
      </c>
      <c r="L102" s="73">
        <v>1</v>
      </c>
      <c r="M102" s="74">
        <v>228.97035217285156</v>
      </c>
      <c r="N102" s="74">
        <v>7808.5234375</v>
      </c>
      <c r="O102" s="75"/>
      <c r="P102" s="76"/>
      <c r="Q102" s="76"/>
      <c r="R102" s="86"/>
      <c r="S102" s="48">
        <v>0</v>
      </c>
      <c r="T102" s="48">
        <v>1</v>
      </c>
      <c r="U102" s="49">
        <v>0</v>
      </c>
      <c r="V102" s="49">
        <v>0.027027</v>
      </c>
      <c r="W102" s="49">
        <v>0.002887</v>
      </c>
      <c r="X102" s="49">
        <v>0.553248</v>
      </c>
      <c r="Y102" s="49">
        <v>0</v>
      </c>
      <c r="Z102" s="49">
        <v>0</v>
      </c>
      <c r="AA102" s="71">
        <v>102</v>
      </c>
      <c r="AB102" s="71"/>
      <c r="AC102" s="72"/>
      <c r="AD102" s="78" t="s">
        <v>1022</v>
      </c>
      <c r="AE102" s="78">
        <v>0</v>
      </c>
      <c r="AF102" s="78">
        <v>0</v>
      </c>
      <c r="AG102" s="78">
        <v>9</v>
      </c>
      <c r="AH102" s="78">
        <v>20</v>
      </c>
      <c r="AI102" s="78"/>
      <c r="AJ102" s="78"/>
      <c r="AK102" s="78"/>
      <c r="AL102" s="78"/>
      <c r="AM102" s="78"/>
      <c r="AN102" s="80">
        <v>43681.05971064815</v>
      </c>
      <c r="AO102" s="78"/>
      <c r="AP102" s="78" t="b">
        <v>1</v>
      </c>
      <c r="AQ102" s="78" t="b">
        <v>0</v>
      </c>
      <c r="AR102" s="78" t="b">
        <v>0</v>
      </c>
      <c r="AS102" s="78"/>
      <c r="AT102" s="78">
        <v>0</v>
      </c>
      <c r="AU102" s="78"/>
      <c r="AV102" s="78" t="b">
        <v>0</v>
      </c>
      <c r="AW102" s="78" t="s">
        <v>1364</v>
      </c>
      <c r="AX102" s="82" t="s">
        <v>1464</v>
      </c>
      <c r="AY102" s="78" t="s">
        <v>66</v>
      </c>
      <c r="AZ102" s="78" t="str">
        <f>REPLACE(INDEX(GroupVertices[Group],MATCH(Vertices[[#This Row],[Vertex]],GroupVertices[Vertex],0)),1,1,"")</f>
        <v>1</v>
      </c>
      <c r="BA102" s="48" t="s">
        <v>427</v>
      </c>
      <c r="BB102" s="48" t="s">
        <v>427</v>
      </c>
      <c r="BC102" s="48" t="s">
        <v>476</v>
      </c>
      <c r="BD102" s="48" t="s">
        <v>476</v>
      </c>
      <c r="BE102" s="48" t="s">
        <v>506</v>
      </c>
      <c r="BF102" s="48" t="s">
        <v>506</v>
      </c>
      <c r="BG102" s="116" t="s">
        <v>2061</v>
      </c>
      <c r="BH102" s="116" t="s">
        <v>2061</v>
      </c>
      <c r="BI102" s="116" t="s">
        <v>2119</v>
      </c>
      <c r="BJ102" s="116" t="s">
        <v>2119</v>
      </c>
      <c r="BK102" s="116">
        <v>1</v>
      </c>
      <c r="BL102" s="120">
        <v>8.333333333333334</v>
      </c>
      <c r="BM102" s="116">
        <v>0</v>
      </c>
      <c r="BN102" s="120">
        <v>0</v>
      </c>
      <c r="BO102" s="116">
        <v>0</v>
      </c>
      <c r="BP102" s="120">
        <v>0</v>
      </c>
      <c r="BQ102" s="116">
        <v>11</v>
      </c>
      <c r="BR102" s="120">
        <v>91.66666666666667</v>
      </c>
      <c r="BS102" s="116">
        <v>12</v>
      </c>
      <c r="BT102" s="2"/>
      <c r="BU102" s="3"/>
      <c r="BV102" s="3"/>
      <c r="BW102" s="3"/>
      <c r="BX102" s="3"/>
    </row>
    <row r="103" spans="1:76" ht="15">
      <c r="A103" s="64" t="s">
        <v>290</v>
      </c>
      <c r="B103" s="65"/>
      <c r="C103" s="65" t="s">
        <v>64</v>
      </c>
      <c r="D103" s="66">
        <v>162</v>
      </c>
      <c r="E103" s="68"/>
      <c r="F103" s="100" t="s">
        <v>613</v>
      </c>
      <c r="G103" s="65"/>
      <c r="H103" s="69" t="s">
        <v>290</v>
      </c>
      <c r="I103" s="70"/>
      <c r="J103" s="70"/>
      <c r="K103" s="69" t="s">
        <v>1574</v>
      </c>
      <c r="L103" s="73">
        <v>1</v>
      </c>
      <c r="M103" s="74">
        <v>2860.171875</v>
      </c>
      <c r="N103" s="74">
        <v>8491.7353515625</v>
      </c>
      <c r="O103" s="75"/>
      <c r="P103" s="76"/>
      <c r="Q103" s="76"/>
      <c r="R103" s="86"/>
      <c r="S103" s="48">
        <v>0</v>
      </c>
      <c r="T103" s="48">
        <v>1</v>
      </c>
      <c r="U103" s="49">
        <v>0</v>
      </c>
      <c r="V103" s="49">
        <v>0.027027</v>
      </c>
      <c r="W103" s="49">
        <v>0.002887</v>
      </c>
      <c r="X103" s="49">
        <v>0.553248</v>
      </c>
      <c r="Y103" s="49">
        <v>0</v>
      </c>
      <c r="Z103" s="49">
        <v>0</v>
      </c>
      <c r="AA103" s="71">
        <v>103</v>
      </c>
      <c r="AB103" s="71"/>
      <c r="AC103" s="72"/>
      <c r="AD103" s="78" t="s">
        <v>1023</v>
      </c>
      <c r="AE103" s="78">
        <v>0</v>
      </c>
      <c r="AF103" s="78">
        <v>0</v>
      </c>
      <c r="AG103" s="78">
        <v>19</v>
      </c>
      <c r="AH103" s="78">
        <v>22</v>
      </c>
      <c r="AI103" s="78"/>
      <c r="AJ103" s="78"/>
      <c r="AK103" s="78"/>
      <c r="AL103" s="78"/>
      <c r="AM103" s="78"/>
      <c r="AN103" s="80">
        <v>43681.079664351855</v>
      </c>
      <c r="AO103" s="78"/>
      <c r="AP103" s="78" t="b">
        <v>1</v>
      </c>
      <c r="AQ103" s="78" t="b">
        <v>0</v>
      </c>
      <c r="AR103" s="78" t="b">
        <v>0</v>
      </c>
      <c r="AS103" s="78"/>
      <c r="AT103" s="78">
        <v>0</v>
      </c>
      <c r="AU103" s="78"/>
      <c r="AV103" s="78" t="b">
        <v>0</v>
      </c>
      <c r="AW103" s="78" t="s">
        <v>1364</v>
      </c>
      <c r="AX103" s="82" t="s">
        <v>1465</v>
      </c>
      <c r="AY103" s="78" t="s">
        <v>66</v>
      </c>
      <c r="AZ103" s="78" t="str">
        <f>REPLACE(INDEX(GroupVertices[Group],MATCH(Vertices[[#This Row],[Vertex]],GroupVertices[Vertex],0)),1,1,"")</f>
        <v>1</v>
      </c>
      <c r="BA103" s="48" t="s">
        <v>427</v>
      </c>
      <c r="BB103" s="48" t="s">
        <v>427</v>
      </c>
      <c r="BC103" s="48" t="s">
        <v>476</v>
      </c>
      <c r="BD103" s="48" t="s">
        <v>476</v>
      </c>
      <c r="BE103" s="48" t="s">
        <v>506</v>
      </c>
      <c r="BF103" s="48" t="s">
        <v>506</v>
      </c>
      <c r="BG103" s="116" t="s">
        <v>2061</v>
      </c>
      <c r="BH103" s="116" t="s">
        <v>2061</v>
      </c>
      <c r="BI103" s="116" t="s">
        <v>2119</v>
      </c>
      <c r="BJ103" s="116" t="s">
        <v>2119</v>
      </c>
      <c r="BK103" s="116">
        <v>1</v>
      </c>
      <c r="BL103" s="120">
        <v>8.333333333333334</v>
      </c>
      <c r="BM103" s="116">
        <v>0</v>
      </c>
      <c r="BN103" s="120">
        <v>0</v>
      </c>
      <c r="BO103" s="116">
        <v>0</v>
      </c>
      <c r="BP103" s="120">
        <v>0</v>
      </c>
      <c r="BQ103" s="116">
        <v>11</v>
      </c>
      <c r="BR103" s="120">
        <v>91.66666666666667</v>
      </c>
      <c r="BS103" s="116">
        <v>12</v>
      </c>
      <c r="BT103" s="2"/>
      <c r="BU103" s="3"/>
      <c r="BV103" s="3"/>
      <c r="BW103" s="3"/>
      <c r="BX103" s="3"/>
    </row>
    <row r="104" spans="1:76" ht="15">
      <c r="A104" s="64" t="s">
        <v>291</v>
      </c>
      <c r="B104" s="65"/>
      <c r="C104" s="65" t="s">
        <v>64</v>
      </c>
      <c r="D104" s="66">
        <v>162</v>
      </c>
      <c r="E104" s="68"/>
      <c r="F104" s="100" t="s">
        <v>566</v>
      </c>
      <c r="G104" s="65"/>
      <c r="H104" s="69" t="s">
        <v>291</v>
      </c>
      <c r="I104" s="70"/>
      <c r="J104" s="70"/>
      <c r="K104" s="69" t="s">
        <v>1575</v>
      </c>
      <c r="L104" s="73">
        <v>1</v>
      </c>
      <c r="M104" s="74">
        <v>775.0797729492188</v>
      </c>
      <c r="N104" s="74">
        <v>7171.0517578125</v>
      </c>
      <c r="O104" s="75"/>
      <c r="P104" s="76"/>
      <c r="Q104" s="76"/>
      <c r="R104" s="86"/>
      <c r="S104" s="48">
        <v>0</v>
      </c>
      <c r="T104" s="48">
        <v>1</v>
      </c>
      <c r="U104" s="49">
        <v>0</v>
      </c>
      <c r="V104" s="49">
        <v>0.027027</v>
      </c>
      <c r="W104" s="49">
        <v>0.002887</v>
      </c>
      <c r="X104" s="49">
        <v>0.553248</v>
      </c>
      <c r="Y104" s="49">
        <v>0</v>
      </c>
      <c r="Z104" s="49">
        <v>0</v>
      </c>
      <c r="AA104" s="71">
        <v>104</v>
      </c>
      <c r="AB104" s="71"/>
      <c r="AC104" s="72"/>
      <c r="AD104" s="78" t="s">
        <v>1024</v>
      </c>
      <c r="AE104" s="78">
        <v>0</v>
      </c>
      <c r="AF104" s="78">
        <v>0</v>
      </c>
      <c r="AG104" s="78">
        <v>22</v>
      </c>
      <c r="AH104" s="78">
        <v>25</v>
      </c>
      <c r="AI104" s="78"/>
      <c r="AJ104" s="78"/>
      <c r="AK104" s="78"/>
      <c r="AL104" s="78"/>
      <c r="AM104" s="78"/>
      <c r="AN104" s="80">
        <v>43681.13773148148</v>
      </c>
      <c r="AO104" s="78"/>
      <c r="AP104" s="78" t="b">
        <v>1</v>
      </c>
      <c r="AQ104" s="78" t="b">
        <v>1</v>
      </c>
      <c r="AR104" s="78" t="b">
        <v>0</v>
      </c>
      <c r="AS104" s="78"/>
      <c r="AT104" s="78">
        <v>0</v>
      </c>
      <c r="AU104" s="78"/>
      <c r="AV104" s="78" t="b">
        <v>0</v>
      </c>
      <c r="AW104" s="78" t="s">
        <v>1364</v>
      </c>
      <c r="AX104" s="82" t="s">
        <v>1466</v>
      </c>
      <c r="AY104" s="78" t="s">
        <v>66</v>
      </c>
      <c r="AZ104" s="78" t="str">
        <f>REPLACE(INDEX(GroupVertices[Group],MATCH(Vertices[[#This Row],[Vertex]],GroupVertices[Vertex],0)),1,1,"")</f>
        <v>1</v>
      </c>
      <c r="BA104" s="48" t="s">
        <v>427</v>
      </c>
      <c r="BB104" s="48" t="s">
        <v>427</v>
      </c>
      <c r="BC104" s="48" t="s">
        <v>476</v>
      </c>
      <c r="BD104" s="48" t="s">
        <v>476</v>
      </c>
      <c r="BE104" s="48" t="s">
        <v>506</v>
      </c>
      <c r="BF104" s="48" t="s">
        <v>506</v>
      </c>
      <c r="BG104" s="116" t="s">
        <v>2061</v>
      </c>
      <c r="BH104" s="116" t="s">
        <v>2061</v>
      </c>
      <c r="BI104" s="116" t="s">
        <v>2119</v>
      </c>
      <c r="BJ104" s="116" t="s">
        <v>2119</v>
      </c>
      <c r="BK104" s="116">
        <v>1</v>
      </c>
      <c r="BL104" s="120">
        <v>8.333333333333334</v>
      </c>
      <c r="BM104" s="116">
        <v>0</v>
      </c>
      <c r="BN104" s="120">
        <v>0</v>
      </c>
      <c r="BO104" s="116">
        <v>0</v>
      </c>
      <c r="BP104" s="120">
        <v>0</v>
      </c>
      <c r="BQ104" s="116">
        <v>11</v>
      </c>
      <c r="BR104" s="120">
        <v>91.66666666666667</v>
      </c>
      <c r="BS104" s="116">
        <v>12</v>
      </c>
      <c r="BT104" s="2"/>
      <c r="BU104" s="3"/>
      <c r="BV104" s="3"/>
      <c r="BW104" s="3"/>
      <c r="BX104" s="3"/>
    </row>
    <row r="105" spans="1:76" ht="15">
      <c r="A105" s="64" t="s">
        <v>292</v>
      </c>
      <c r="B105" s="65"/>
      <c r="C105" s="65" t="s">
        <v>64</v>
      </c>
      <c r="D105" s="66">
        <v>162</v>
      </c>
      <c r="E105" s="68"/>
      <c r="F105" s="100" t="s">
        <v>614</v>
      </c>
      <c r="G105" s="65"/>
      <c r="H105" s="69" t="s">
        <v>292</v>
      </c>
      <c r="I105" s="70"/>
      <c r="J105" s="70"/>
      <c r="K105" s="69" t="s">
        <v>1576</v>
      </c>
      <c r="L105" s="73">
        <v>1</v>
      </c>
      <c r="M105" s="74">
        <v>3060.122802734375</v>
      </c>
      <c r="N105" s="74">
        <v>7324.6552734375</v>
      </c>
      <c r="O105" s="75"/>
      <c r="P105" s="76"/>
      <c r="Q105" s="76"/>
      <c r="R105" s="86"/>
      <c r="S105" s="48">
        <v>0</v>
      </c>
      <c r="T105" s="48">
        <v>1</v>
      </c>
      <c r="U105" s="49">
        <v>0</v>
      </c>
      <c r="V105" s="49">
        <v>0.027027</v>
      </c>
      <c r="W105" s="49">
        <v>0.002887</v>
      </c>
      <c r="X105" s="49">
        <v>0.553248</v>
      </c>
      <c r="Y105" s="49">
        <v>0</v>
      </c>
      <c r="Z105" s="49">
        <v>0</v>
      </c>
      <c r="AA105" s="71">
        <v>105</v>
      </c>
      <c r="AB105" s="71"/>
      <c r="AC105" s="72"/>
      <c r="AD105" s="78" t="s">
        <v>1025</v>
      </c>
      <c r="AE105" s="78">
        <v>0</v>
      </c>
      <c r="AF105" s="78">
        <v>0</v>
      </c>
      <c r="AG105" s="78">
        <v>4</v>
      </c>
      <c r="AH105" s="78">
        <v>7</v>
      </c>
      <c r="AI105" s="78"/>
      <c r="AJ105" s="78"/>
      <c r="AK105" s="78"/>
      <c r="AL105" s="78"/>
      <c r="AM105" s="78"/>
      <c r="AN105" s="80">
        <v>43681.17046296296</v>
      </c>
      <c r="AO105" s="78"/>
      <c r="AP105" s="78" t="b">
        <v>1</v>
      </c>
      <c r="AQ105" s="78" t="b">
        <v>0</v>
      </c>
      <c r="AR105" s="78" t="b">
        <v>0</v>
      </c>
      <c r="AS105" s="78"/>
      <c r="AT105" s="78">
        <v>0</v>
      </c>
      <c r="AU105" s="78"/>
      <c r="AV105" s="78" t="b">
        <v>0</v>
      </c>
      <c r="AW105" s="78" t="s">
        <v>1364</v>
      </c>
      <c r="AX105" s="82" t="s">
        <v>1467</v>
      </c>
      <c r="AY105" s="78" t="s">
        <v>66</v>
      </c>
      <c r="AZ105" s="78" t="str">
        <f>REPLACE(INDEX(GroupVertices[Group],MATCH(Vertices[[#This Row],[Vertex]],GroupVertices[Vertex],0)),1,1,"")</f>
        <v>1</v>
      </c>
      <c r="BA105" s="48" t="s">
        <v>427</v>
      </c>
      <c r="BB105" s="48" t="s">
        <v>427</v>
      </c>
      <c r="BC105" s="48" t="s">
        <v>476</v>
      </c>
      <c r="BD105" s="48" t="s">
        <v>476</v>
      </c>
      <c r="BE105" s="48" t="s">
        <v>506</v>
      </c>
      <c r="BF105" s="48" t="s">
        <v>506</v>
      </c>
      <c r="BG105" s="116" t="s">
        <v>2061</v>
      </c>
      <c r="BH105" s="116" t="s">
        <v>2061</v>
      </c>
      <c r="BI105" s="116" t="s">
        <v>2119</v>
      </c>
      <c r="BJ105" s="116" t="s">
        <v>2119</v>
      </c>
      <c r="BK105" s="116">
        <v>1</v>
      </c>
      <c r="BL105" s="120">
        <v>8.333333333333334</v>
      </c>
      <c r="BM105" s="116">
        <v>0</v>
      </c>
      <c r="BN105" s="120">
        <v>0</v>
      </c>
      <c r="BO105" s="116">
        <v>0</v>
      </c>
      <c r="BP105" s="120">
        <v>0</v>
      </c>
      <c r="BQ105" s="116">
        <v>11</v>
      </c>
      <c r="BR105" s="120">
        <v>91.66666666666667</v>
      </c>
      <c r="BS105" s="116">
        <v>12</v>
      </c>
      <c r="BT105" s="2"/>
      <c r="BU105" s="3"/>
      <c r="BV105" s="3"/>
      <c r="BW105" s="3"/>
      <c r="BX105" s="3"/>
    </row>
    <row r="106" spans="1:76" ht="15">
      <c r="A106" s="64" t="s">
        <v>293</v>
      </c>
      <c r="B106" s="65"/>
      <c r="C106" s="65" t="s">
        <v>64</v>
      </c>
      <c r="D106" s="66">
        <v>162</v>
      </c>
      <c r="E106" s="68"/>
      <c r="F106" s="100" t="s">
        <v>566</v>
      </c>
      <c r="G106" s="65"/>
      <c r="H106" s="69" t="s">
        <v>293</v>
      </c>
      <c r="I106" s="70"/>
      <c r="J106" s="70"/>
      <c r="K106" s="69" t="s">
        <v>1577</v>
      </c>
      <c r="L106" s="73">
        <v>1</v>
      </c>
      <c r="M106" s="74">
        <v>2760.841796875</v>
      </c>
      <c r="N106" s="74">
        <v>5233.68115234375</v>
      </c>
      <c r="O106" s="75"/>
      <c r="P106" s="76"/>
      <c r="Q106" s="76"/>
      <c r="R106" s="86"/>
      <c r="S106" s="48">
        <v>0</v>
      </c>
      <c r="T106" s="48">
        <v>1</v>
      </c>
      <c r="U106" s="49">
        <v>0</v>
      </c>
      <c r="V106" s="49">
        <v>0.027027</v>
      </c>
      <c r="W106" s="49">
        <v>0.002887</v>
      </c>
      <c r="X106" s="49">
        <v>0.553248</v>
      </c>
      <c r="Y106" s="49">
        <v>0</v>
      </c>
      <c r="Z106" s="49">
        <v>0</v>
      </c>
      <c r="AA106" s="71">
        <v>106</v>
      </c>
      <c r="AB106" s="71"/>
      <c r="AC106" s="72"/>
      <c r="AD106" s="78" t="s">
        <v>1026</v>
      </c>
      <c r="AE106" s="78">
        <v>0</v>
      </c>
      <c r="AF106" s="78">
        <v>0</v>
      </c>
      <c r="AG106" s="78">
        <v>22</v>
      </c>
      <c r="AH106" s="78">
        <v>18</v>
      </c>
      <c r="AI106" s="78"/>
      <c r="AJ106" s="78"/>
      <c r="AK106" s="78"/>
      <c r="AL106" s="78"/>
      <c r="AM106" s="78"/>
      <c r="AN106" s="80">
        <v>43681.18525462963</v>
      </c>
      <c r="AO106" s="78"/>
      <c r="AP106" s="78" t="b">
        <v>1</v>
      </c>
      <c r="AQ106" s="78" t="b">
        <v>1</v>
      </c>
      <c r="AR106" s="78" t="b">
        <v>0</v>
      </c>
      <c r="AS106" s="78"/>
      <c r="AT106" s="78">
        <v>0</v>
      </c>
      <c r="AU106" s="78"/>
      <c r="AV106" s="78" t="b">
        <v>0</v>
      </c>
      <c r="AW106" s="78" t="s">
        <v>1364</v>
      </c>
      <c r="AX106" s="82" t="s">
        <v>1468</v>
      </c>
      <c r="AY106" s="78" t="s">
        <v>66</v>
      </c>
      <c r="AZ106" s="78" t="str">
        <f>REPLACE(INDEX(GroupVertices[Group],MATCH(Vertices[[#This Row],[Vertex]],GroupVertices[Vertex],0)),1,1,"")</f>
        <v>1</v>
      </c>
      <c r="BA106" s="48" t="s">
        <v>427</v>
      </c>
      <c r="BB106" s="48" t="s">
        <v>427</v>
      </c>
      <c r="BC106" s="48" t="s">
        <v>476</v>
      </c>
      <c r="BD106" s="48" t="s">
        <v>476</v>
      </c>
      <c r="BE106" s="48" t="s">
        <v>506</v>
      </c>
      <c r="BF106" s="48" t="s">
        <v>506</v>
      </c>
      <c r="BG106" s="116" t="s">
        <v>2061</v>
      </c>
      <c r="BH106" s="116" t="s">
        <v>2061</v>
      </c>
      <c r="BI106" s="116" t="s">
        <v>2119</v>
      </c>
      <c r="BJ106" s="116" t="s">
        <v>2119</v>
      </c>
      <c r="BK106" s="116">
        <v>1</v>
      </c>
      <c r="BL106" s="120">
        <v>8.333333333333334</v>
      </c>
      <c r="BM106" s="116">
        <v>0</v>
      </c>
      <c r="BN106" s="120">
        <v>0</v>
      </c>
      <c r="BO106" s="116">
        <v>0</v>
      </c>
      <c r="BP106" s="120">
        <v>0</v>
      </c>
      <c r="BQ106" s="116">
        <v>11</v>
      </c>
      <c r="BR106" s="120">
        <v>91.66666666666667</v>
      </c>
      <c r="BS106" s="116">
        <v>12</v>
      </c>
      <c r="BT106" s="2"/>
      <c r="BU106" s="3"/>
      <c r="BV106" s="3"/>
      <c r="BW106" s="3"/>
      <c r="BX106" s="3"/>
    </row>
    <row r="107" spans="1:76" ht="15">
      <c r="A107" s="64" t="s">
        <v>294</v>
      </c>
      <c r="B107" s="65"/>
      <c r="C107" s="65" t="s">
        <v>64</v>
      </c>
      <c r="D107" s="66">
        <v>162</v>
      </c>
      <c r="E107" s="68"/>
      <c r="F107" s="100" t="s">
        <v>566</v>
      </c>
      <c r="G107" s="65"/>
      <c r="H107" s="69" t="s">
        <v>294</v>
      </c>
      <c r="I107" s="70"/>
      <c r="J107" s="70"/>
      <c r="K107" s="69" t="s">
        <v>1578</v>
      </c>
      <c r="L107" s="73">
        <v>1</v>
      </c>
      <c r="M107" s="74">
        <v>194.9122772216797</v>
      </c>
      <c r="N107" s="74">
        <v>6479.90185546875</v>
      </c>
      <c r="O107" s="75"/>
      <c r="P107" s="76"/>
      <c r="Q107" s="76"/>
      <c r="R107" s="86"/>
      <c r="S107" s="48">
        <v>0</v>
      </c>
      <c r="T107" s="48">
        <v>1</v>
      </c>
      <c r="U107" s="49">
        <v>0</v>
      </c>
      <c r="V107" s="49">
        <v>0.027027</v>
      </c>
      <c r="W107" s="49">
        <v>0.002887</v>
      </c>
      <c r="X107" s="49">
        <v>0.553248</v>
      </c>
      <c r="Y107" s="49">
        <v>0</v>
      </c>
      <c r="Z107" s="49">
        <v>0</v>
      </c>
      <c r="AA107" s="71">
        <v>107</v>
      </c>
      <c r="AB107" s="71"/>
      <c r="AC107" s="72"/>
      <c r="AD107" s="78" t="s">
        <v>1027</v>
      </c>
      <c r="AE107" s="78">
        <v>0</v>
      </c>
      <c r="AF107" s="78">
        <v>0</v>
      </c>
      <c r="AG107" s="78">
        <v>19</v>
      </c>
      <c r="AH107" s="78">
        <v>6</v>
      </c>
      <c r="AI107" s="78"/>
      <c r="AJ107" s="78"/>
      <c r="AK107" s="78"/>
      <c r="AL107" s="78"/>
      <c r="AM107" s="78"/>
      <c r="AN107" s="80">
        <v>43681.271782407406</v>
      </c>
      <c r="AO107" s="78"/>
      <c r="AP107" s="78" t="b">
        <v>1</v>
      </c>
      <c r="AQ107" s="78" t="b">
        <v>1</v>
      </c>
      <c r="AR107" s="78" t="b">
        <v>0</v>
      </c>
      <c r="AS107" s="78"/>
      <c r="AT107" s="78">
        <v>0</v>
      </c>
      <c r="AU107" s="78"/>
      <c r="AV107" s="78" t="b">
        <v>0</v>
      </c>
      <c r="AW107" s="78" t="s">
        <v>1364</v>
      </c>
      <c r="AX107" s="82" t="s">
        <v>1469</v>
      </c>
      <c r="AY107" s="78" t="s">
        <v>66</v>
      </c>
      <c r="AZ107" s="78" t="str">
        <f>REPLACE(INDEX(GroupVertices[Group],MATCH(Vertices[[#This Row],[Vertex]],GroupVertices[Vertex],0)),1,1,"")</f>
        <v>1</v>
      </c>
      <c r="BA107" s="48" t="s">
        <v>427</v>
      </c>
      <c r="BB107" s="48" t="s">
        <v>427</v>
      </c>
      <c r="BC107" s="48" t="s">
        <v>476</v>
      </c>
      <c r="BD107" s="48" t="s">
        <v>476</v>
      </c>
      <c r="BE107" s="48" t="s">
        <v>506</v>
      </c>
      <c r="BF107" s="48" t="s">
        <v>506</v>
      </c>
      <c r="BG107" s="116" t="s">
        <v>2061</v>
      </c>
      <c r="BH107" s="116" t="s">
        <v>2061</v>
      </c>
      <c r="BI107" s="116" t="s">
        <v>2119</v>
      </c>
      <c r="BJ107" s="116" t="s">
        <v>2119</v>
      </c>
      <c r="BK107" s="116">
        <v>1</v>
      </c>
      <c r="BL107" s="120">
        <v>8.333333333333334</v>
      </c>
      <c r="BM107" s="116">
        <v>0</v>
      </c>
      <c r="BN107" s="120">
        <v>0</v>
      </c>
      <c r="BO107" s="116">
        <v>0</v>
      </c>
      <c r="BP107" s="120">
        <v>0</v>
      </c>
      <c r="BQ107" s="116">
        <v>11</v>
      </c>
      <c r="BR107" s="120">
        <v>91.66666666666667</v>
      </c>
      <c r="BS107" s="116">
        <v>12</v>
      </c>
      <c r="BT107" s="2"/>
      <c r="BU107" s="3"/>
      <c r="BV107" s="3"/>
      <c r="BW107" s="3"/>
      <c r="BX107" s="3"/>
    </row>
    <row r="108" spans="1:76" ht="15">
      <c r="A108" s="64" t="s">
        <v>295</v>
      </c>
      <c r="B108" s="65"/>
      <c r="C108" s="65" t="s">
        <v>64</v>
      </c>
      <c r="D108" s="66">
        <v>162</v>
      </c>
      <c r="E108" s="68"/>
      <c r="F108" s="100" t="s">
        <v>615</v>
      </c>
      <c r="G108" s="65"/>
      <c r="H108" s="69" t="s">
        <v>295</v>
      </c>
      <c r="I108" s="70"/>
      <c r="J108" s="70"/>
      <c r="K108" s="69" t="s">
        <v>1579</v>
      </c>
      <c r="L108" s="73">
        <v>1</v>
      </c>
      <c r="M108" s="74">
        <v>982.8522338867188</v>
      </c>
      <c r="N108" s="74">
        <v>4493.5556640625</v>
      </c>
      <c r="O108" s="75"/>
      <c r="P108" s="76"/>
      <c r="Q108" s="76"/>
      <c r="R108" s="86"/>
      <c r="S108" s="48">
        <v>0</v>
      </c>
      <c r="T108" s="48">
        <v>1</v>
      </c>
      <c r="U108" s="49">
        <v>0</v>
      </c>
      <c r="V108" s="49">
        <v>0.027027</v>
      </c>
      <c r="W108" s="49">
        <v>0.002887</v>
      </c>
      <c r="X108" s="49">
        <v>0.553248</v>
      </c>
      <c r="Y108" s="49">
        <v>0</v>
      </c>
      <c r="Z108" s="49">
        <v>0</v>
      </c>
      <c r="AA108" s="71">
        <v>108</v>
      </c>
      <c r="AB108" s="71"/>
      <c r="AC108" s="72"/>
      <c r="AD108" s="78" t="s">
        <v>1028</v>
      </c>
      <c r="AE108" s="78">
        <v>0</v>
      </c>
      <c r="AF108" s="78">
        <v>0</v>
      </c>
      <c r="AG108" s="78">
        <v>24</v>
      </c>
      <c r="AH108" s="78">
        <v>18</v>
      </c>
      <c r="AI108" s="78"/>
      <c r="AJ108" s="78"/>
      <c r="AK108" s="78"/>
      <c r="AL108" s="78"/>
      <c r="AM108" s="78"/>
      <c r="AN108" s="80">
        <v>43681.26894675926</v>
      </c>
      <c r="AO108" s="78"/>
      <c r="AP108" s="78" t="b">
        <v>1</v>
      </c>
      <c r="AQ108" s="78" t="b">
        <v>0</v>
      </c>
      <c r="AR108" s="78" t="b">
        <v>0</v>
      </c>
      <c r="AS108" s="78"/>
      <c r="AT108" s="78">
        <v>0</v>
      </c>
      <c r="AU108" s="78"/>
      <c r="AV108" s="78" t="b">
        <v>0</v>
      </c>
      <c r="AW108" s="78" t="s">
        <v>1364</v>
      </c>
      <c r="AX108" s="82" t="s">
        <v>1470</v>
      </c>
      <c r="AY108" s="78" t="s">
        <v>66</v>
      </c>
      <c r="AZ108" s="78" t="str">
        <f>REPLACE(INDEX(GroupVertices[Group],MATCH(Vertices[[#This Row],[Vertex]],GroupVertices[Vertex],0)),1,1,"")</f>
        <v>1</v>
      </c>
      <c r="BA108" s="48" t="s">
        <v>427</v>
      </c>
      <c r="BB108" s="48" t="s">
        <v>427</v>
      </c>
      <c r="BC108" s="48" t="s">
        <v>476</v>
      </c>
      <c r="BD108" s="48" t="s">
        <v>476</v>
      </c>
      <c r="BE108" s="48" t="s">
        <v>506</v>
      </c>
      <c r="BF108" s="48" t="s">
        <v>506</v>
      </c>
      <c r="BG108" s="116" t="s">
        <v>2061</v>
      </c>
      <c r="BH108" s="116" t="s">
        <v>2061</v>
      </c>
      <c r="BI108" s="116" t="s">
        <v>2119</v>
      </c>
      <c r="BJ108" s="116" t="s">
        <v>2119</v>
      </c>
      <c r="BK108" s="116">
        <v>1</v>
      </c>
      <c r="BL108" s="120">
        <v>8.333333333333334</v>
      </c>
      <c r="BM108" s="116">
        <v>0</v>
      </c>
      <c r="BN108" s="120">
        <v>0</v>
      </c>
      <c r="BO108" s="116">
        <v>0</v>
      </c>
      <c r="BP108" s="120">
        <v>0</v>
      </c>
      <c r="BQ108" s="116">
        <v>11</v>
      </c>
      <c r="BR108" s="120">
        <v>91.66666666666667</v>
      </c>
      <c r="BS108" s="116">
        <v>12</v>
      </c>
      <c r="BT108" s="2"/>
      <c r="BU108" s="3"/>
      <c r="BV108" s="3"/>
      <c r="BW108" s="3"/>
      <c r="BX108" s="3"/>
    </row>
    <row r="109" spans="1:76" ht="15">
      <c r="A109" s="64" t="s">
        <v>296</v>
      </c>
      <c r="B109" s="65"/>
      <c r="C109" s="65" t="s">
        <v>64</v>
      </c>
      <c r="D109" s="66">
        <v>162.00660315659252</v>
      </c>
      <c r="E109" s="68"/>
      <c r="F109" s="100" t="s">
        <v>616</v>
      </c>
      <c r="G109" s="65"/>
      <c r="H109" s="69" t="s">
        <v>296</v>
      </c>
      <c r="I109" s="70"/>
      <c r="J109" s="70"/>
      <c r="K109" s="69" t="s">
        <v>1580</v>
      </c>
      <c r="L109" s="73">
        <v>1</v>
      </c>
      <c r="M109" s="74">
        <v>586.6713256835938</v>
      </c>
      <c r="N109" s="74">
        <v>8786.638671875</v>
      </c>
      <c r="O109" s="75"/>
      <c r="P109" s="76"/>
      <c r="Q109" s="76"/>
      <c r="R109" s="86"/>
      <c r="S109" s="48">
        <v>0</v>
      </c>
      <c r="T109" s="48">
        <v>1</v>
      </c>
      <c r="U109" s="49">
        <v>0</v>
      </c>
      <c r="V109" s="49">
        <v>0.027027</v>
      </c>
      <c r="W109" s="49">
        <v>0.002887</v>
      </c>
      <c r="X109" s="49">
        <v>0.553248</v>
      </c>
      <c r="Y109" s="49">
        <v>0</v>
      </c>
      <c r="Z109" s="49">
        <v>0</v>
      </c>
      <c r="AA109" s="71">
        <v>109</v>
      </c>
      <c r="AB109" s="71"/>
      <c r="AC109" s="72"/>
      <c r="AD109" s="78" t="s">
        <v>1029</v>
      </c>
      <c r="AE109" s="78">
        <v>0</v>
      </c>
      <c r="AF109" s="78">
        <v>1</v>
      </c>
      <c r="AG109" s="78">
        <v>18</v>
      </c>
      <c r="AH109" s="78">
        <v>25</v>
      </c>
      <c r="AI109" s="78"/>
      <c r="AJ109" s="78"/>
      <c r="AK109" s="78"/>
      <c r="AL109" s="78"/>
      <c r="AM109" s="78"/>
      <c r="AN109" s="80">
        <v>43681.29130787037</v>
      </c>
      <c r="AO109" s="78"/>
      <c r="AP109" s="78" t="b">
        <v>1</v>
      </c>
      <c r="AQ109" s="78" t="b">
        <v>0</v>
      </c>
      <c r="AR109" s="78" t="b">
        <v>0</v>
      </c>
      <c r="AS109" s="78"/>
      <c r="AT109" s="78">
        <v>0</v>
      </c>
      <c r="AU109" s="78"/>
      <c r="AV109" s="78" t="b">
        <v>0</v>
      </c>
      <c r="AW109" s="78" t="s">
        <v>1364</v>
      </c>
      <c r="AX109" s="82" t="s">
        <v>1471</v>
      </c>
      <c r="AY109" s="78" t="s">
        <v>66</v>
      </c>
      <c r="AZ109" s="78" t="str">
        <f>REPLACE(INDEX(GroupVertices[Group],MATCH(Vertices[[#This Row],[Vertex]],GroupVertices[Vertex],0)),1,1,"")</f>
        <v>1</v>
      </c>
      <c r="BA109" s="48" t="s">
        <v>427</v>
      </c>
      <c r="BB109" s="48" t="s">
        <v>427</v>
      </c>
      <c r="BC109" s="48" t="s">
        <v>476</v>
      </c>
      <c r="BD109" s="48" t="s">
        <v>476</v>
      </c>
      <c r="BE109" s="48" t="s">
        <v>506</v>
      </c>
      <c r="BF109" s="48" t="s">
        <v>506</v>
      </c>
      <c r="BG109" s="116" t="s">
        <v>2061</v>
      </c>
      <c r="BH109" s="116" t="s">
        <v>2061</v>
      </c>
      <c r="BI109" s="116" t="s">
        <v>2119</v>
      </c>
      <c r="BJ109" s="116" t="s">
        <v>2119</v>
      </c>
      <c r="BK109" s="116">
        <v>1</v>
      </c>
      <c r="BL109" s="120">
        <v>8.333333333333334</v>
      </c>
      <c r="BM109" s="116">
        <v>0</v>
      </c>
      <c r="BN109" s="120">
        <v>0</v>
      </c>
      <c r="BO109" s="116">
        <v>0</v>
      </c>
      <c r="BP109" s="120">
        <v>0</v>
      </c>
      <c r="BQ109" s="116">
        <v>11</v>
      </c>
      <c r="BR109" s="120">
        <v>91.66666666666667</v>
      </c>
      <c r="BS109" s="116">
        <v>12</v>
      </c>
      <c r="BT109" s="2"/>
      <c r="BU109" s="3"/>
      <c r="BV109" s="3"/>
      <c r="BW109" s="3"/>
      <c r="BX109" s="3"/>
    </row>
    <row r="110" spans="1:76" ht="15">
      <c r="A110" s="64" t="s">
        <v>298</v>
      </c>
      <c r="B110" s="65"/>
      <c r="C110" s="65" t="s">
        <v>64</v>
      </c>
      <c r="D110" s="66">
        <v>162</v>
      </c>
      <c r="E110" s="68"/>
      <c r="F110" s="100" t="s">
        <v>618</v>
      </c>
      <c r="G110" s="65"/>
      <c r="H110" s="69" t="s">
        <v>298</v>
      </c>
      <c r="I110" s="70"/>
      <c r="J110" s="70"/>
      <c r="K110" s="69" t="s">
        <v>1581</v>
      </c>
      <c r="L110" s="73">
        <v>1</v>
      </c>
      <c r="M110" s="74">
        <v>448.83013916015625</v>
      </c>
      <c r="N110" s="74">
        <v>5381.31103515625</v>
      </c>
      <c r="O110" s="75"/>
      <c r="P110" s="76"/>
      <c r="Q110" s="76"/>
      <c r="R110" s="86"/>
      <c r="S110" s="48">
        <v>0</v>
      </c>
      <c r="T110" s="48">
        <v>1</v>
      </c>
      <c r="U110" s="49">
        <v>0</v>
      </c>
      <c r="V110" s="49">
        <v>0.027027</v>
      </c>
      <c r="W110" s="49">
        <v>0.002887</v>
      </c>
      <c r="X110" s="49">
        <v>0.553248</v>
      </c>
      <c r="Y110" s="49">
        <v>0</v>
      </c>
      <c r="Z110" s="49">
        <v>0</v>
      </c>
      <c r="AA110" s="71">
        <v>110</v>
      </c>
      <c r="AB110" s="71"/>
      <c r="AC110" s="72"/>
      <c r="AD110" s="78" t="s">
        <v>1030</v>
      </c>
      <c r="AE110" s="78">
        <v>0</v>
      </c>
      <c r="AF110" s="78">
        <v>0</v>
      </c>
      <c r="AG110" s="78">
        <v>12</v>
      </c>
      <c r="AH110" s="78">
        <v>15</v>
      </c>
      <c r="AI110" s="78"/>
      <c r="AJ110" s="78"/>
      <c r="AK110" s="78"/>
      <c r="AL110" s="78"/>
      <c r="AM110" s="78"/>
      <c r="AN110" s="80">
        <v>43681.34856481481</v>
      </c>
      <c r="AO110" s="78"/>
      <c r="AP110" s="78" t="b">
        <v>1</v>
      </c>
      <c r="AQ110" s="78" t="b">
        <v>0</v>
      </c>
      <c r="AR110" s="78" t="b">
        <v>0</v>
      </c>
      <c r="AS110" s="78"/>
      <c r="AT110" s="78">
        <v>0</v>
      </c>
      <c r="AU110" s="78"/>
      <c r="AV110" s="78" t="b">
        <v>0</v>
      </c>
      <c r="AW110" s="78" t="s">
        <v>1364</v>
      </c>
      <c r="AX110" s="82" t="s">
        <v>1472</v>
      </c>
      <c r="AY110" s="78" t="s">
        <v>66</v>
      </c>
      <c r="AZ110" s="78" t="str">
        <f>REPLACE(INDEX(GroupVertices[Group],MATCH(Vertices[[#This Row],[Vertex]],GroupVertices[Vertex],0)),1,1,"")</f>
        <v>1</v>
      </c>
      <c r="BA110" s="48" t="s">
        <v>427</v>
      </c>
      <c r="BB110" s="48" t="s">
        <v>427</v>
      </c>
      <c r="BC110" s="48" t="s">
        <v>476</v>
      </c>
      <c r="BD110" s="48" t="s">
        <v>476</v>
      </c>
      <c r="BE110" s="48" t="s">
        <v>506</v>
      </c>
      <c r="BF110" s="48" t="s">
        <v>506</v>
      </c>
      <c r="BG110" s="116" t="s">
        <v>2061</v>
      </c>
      <c r="BH110" s="116" t="s">
        <v>2061</v>
      </c>
      <c r="BI110" s="116" t="s">
        <v>2119</v>
      </c>
      <c r="BJ110" s="116" t="s">
        <v>2119</v>
      </c>
      <c r="BK110" s="116">
        <v>1</v>
      </c>
      <c r="BL110" s="120">
        <v>8.333333333333334</v>
      </c>
      <c r="BM110" s="116">
        <v>0</v>
      </c>
      <c r="BN110" s="120">
        <v>0</v>
      </c>
      <c r="BO110" s="116">
        <v>0</v>
      </c>
      <c r="BP110" s="120">
        <v>0</v>
      </c>
      <c r="BQ110" s="116">
        <v>11</v>
      </c>
      <c r="BR110" s="120">
        <v>91.66666666666667</v>
      </c>
      <c r="BS110" s="116">
        <v>12</v>
      </c>
      <c r="BT110" s="2"/>
      <c r="BU110" s="3"/>
      <c r="BV110" s="3"/>
      <c r="BW110" s="3"/>
      <c r="BX110" s="3"/>
    </row>
    <row r="111" spans="1:76" ht="15">
      <c r="A111" s="87" t="s">
        <v>299</v>
      </c>
      <c r="B111" s="88"/>
      <c r="C111" s="88" t="s">
        <v>64</v>
      </c>
      <c r="D111" s="89">
        <v>208.68431710910968</v>
      </c>
      <c r="E111" s="90"/>
      <c r="F111" s="101" t="s">
        <v>619</v>
      </c>
      <c r="G111" s="88"/>
      <c r="H111" s="91" t="s">
        <v>299</v>
      </c>
      <c r="I111" s="92"/>
      <c r="J111" s="92"/>
      <c r="K111" s="91" t="s">
        <v>1582</v>
      </c>
      <c r="L111" s="93">
        <v>1</v>
      </c>
      <c r="M111" s="94">
        <v>553.0635986328125</v>
      </c>
      <c r="N111" s="94">
        <v>2617.38525390625</v>
      </c>
      <c r="O111" s="95"/>
      <c r="P111" s="96"/>
      <c r="Q111" s="96"/>
      <c r="R111" s="97"/>
      <c r="S111" s="48">
        <v>1</v>
      </c>
      <c r="T111" s="48">
        <v>1</v>
      </c>
      <c r="U111" s="49">
        <v>0</v>
      </c>
      <c r="V111" s="49">
        <v>0</v>
      </c>
      <c r="W111" s="49">
        <v>0</v>
      </c>
      <c r="X111" s="49">
        <v>0.999995</v>
      </c>
      <c r="Y111" s="49">
        <v>0</v>
      </c>
      <c r="Z111" s="49" t="s">
        <v>1656</v>
      </c>
      <c r="AA111" s="98">
        <v>111</v>
      </c>
      <c r="AB111" s="98"/>
      <c r="AC111" s="99"/>
      <c r="AD111" s="78" t="s">
        <v>1031</v>
      </c>
      <c r="AE111" s="78">
        <v>267</v>
      </c>
      <c r="AF111" s="78">
        <v>7070</v>
      </c>
      <c r="AG111" s="78">
        <v>5717</v>
      </c>
      <c r="AH111" s="78">
        <v>57</v>
      </c>
      <c r="AI111" s="78"/>
      <c r="AJ111" s="78" t="s">
        <v>1119</v>
      </c>
      <c r="AK111" s="78" t="s">
        <v>1189</v>
      </c>
      <c r="AL111" s="78"/>
      <c r="AM111" s="78"/>
      <c r="AN111" s="80">
        <v>39718.73509259259</v>
      </c>
      <c r="AO111" s="82" t="s">
        <v>1323</v>
      </c>
      <c r="AP111" s="78" t="b">
        <v>0</v>
      </c>
      <c r="AQ111" s="78" t="b">
        <v>0</v>
      </c>
      <c r="AR111" s="78" t="b">
        <v>1</v>
      </c>
      <c r="AS111" s="78"/>
      <c r="AT111" s="78">
        <v>237</v>
      </c>
      <c r="AU111" s="82" t="s">
        <v>1325</v>
      </c>
      <c r="AV111" s="78" t="b">
        <v>0</v>
      </c>
      <c r="AW111" s="78" t="s">
        <v>1364</v>
      </c>
      <c r="AX111" s="82" t="s">
        <v>1473</v>
      </c>
      <c r="AY111" s="78" t="s">
        <v>66</v>
      </c>
      <c r="AZ111" s="78" t="str">
        <f>REPLACE(INDEX(GroupVertices[Group],MATCH(Vertices[[#This Row],[Vertex]],GroupVertices[Vertex],0)),1,1,"")</f>
        <v>2</v>
      </c>
      <c r="BA111" s="48" t="s">
        <v>466</v>
      </c>
      <c r="BB111" s="48" t="s">
        <v>466</v>
      </c>
      <c r="BC111" s="48" t="s">
        <v>489</v>
      </c>
      <c r="BD111" s="48" t="s">
        <v>489</v>
      </c>
      <c r="BE111" s="48"/>
      <c r="BF111" s="48"/>
      <c r="BG111" s="116" t="s">
        <v>2086</v>
      </c>
      <c r="BH111" s="116" t="s">
        <v>2086</v>
      </c>
      <c r="BI111" s="116" t="s">
        <v>2144</v>
      </c>
      <c r="BJ111" s="116" t="s">
        <v>2144</v>
      </c>
      <c r="BK111" s="116">
        <v>1</v>
      </c>
      <c r="BL111" s="120">
        <v>2.6315789473684212</v>
      </c>
      <c r="BM111" s="116">
        <v>0</v>
      </c>
      <c r="BN111" s="120">
        <v>0</v>
      </c>
      <c r="BO111" s="116">
        <v>0</v>
      </c>
      <c r="BP111" s="120">
        <v>0</v>
      </c>
      <c r="BQ111" s="116">
        <v>37</v>
      </c>
      <c r="BR111" s="120">
        <v>97.36842105263158</v>
      </c>
      <c r="BS111" s="116">
        <v>38</v>
      </c>
      <c r="BT111" s="2"/>
      <c r="BU111" s="3"/>
      <c r="BV111" s="3"/>
      <c r="BW111" s="3"/>
      <c r="BX1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1"/>
    <dataValidation allowBlank="1" showInputMessage="1" promptTitle="Vertex Tooltip" prompt="Enter optional text that will pop up when the mouse is hovered over the vertex." errorTitle="Invalid Vertex Image Key" sqref="K3:K1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1"/>
    <dataValidation allowBlank="1" showInputMessage="1" promptTitle="Vertex Label Fill Color" prompt="To select an optional fill color for the Label shape, right-click and select Select Color on the right-click menu." sqref="I3:I111"/>
    <dataValidation allowBlank="1" showInputMessage="1" promptTitle="Vertex Image File" prompt="Enter the path to an image file.  Hover over the column header for examples." errorTitle="Invalid Vertex Image Key" sqref="F3:F111"/>
    <dataValidation allowBlank="1" showInputMessage="1" promptTitle="Vertex Color" prompt="To select an optional vertex color, right-click and select Select Color on the right-click menu." sqref="B3:B111"/>
    <dataValidation allowBlank="1" showInputMessage="1" promptTitle="Vertex Opacity" prompt="Enter an optional vertex opacity between 0 (transparent) and 100 (opaque)." errorTitle="Invalid Vertex Opacity" error="The optional vertex opacity must be a whole number between 0 and 10." sqref="E3:E111"/>
    <dataValidation type="list" allowBlank="1" showInputMessage="1" showErrorMessage="1" promptTitle="Vertex Shape" prompt="Select an optional vertex shape." errorTitle="Invalid Vertex Shape" error="You have entered an invalid vertex shape.  Try selecting from the drop-down list instead." sqref="C3:C1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1">
      <formula1>ValidVertexLabelPositions</formula1>
    </dataValidation>
    <dataValidation allowBlank="1" showInputMessage="1" showErrorMessage="1" promptTitle="Vertex Name" prompt="Enter the name of the vertex." sqref="A3:A111"/>
  </dataValidations>
  <hyperlinks>
    <hyperlink ref="AL4" r:id="rId1" display="https://t.co/JjgYSB9sIj"/>
    <hyperlink ref="AL5" r:id="rId2" display="https://t.co/gU6YwAIzRU"/>
    <hyperlink ref="AL6" r:id="rId3" display="http://www.hannonhydraulics.com/"/>
    <hyperlink ref="AL8" r:id="rId4" display="https://t.co/MGB1cjeDUL"/>
    <hyperlink ref="AL9" r:id="rId5" display="https://t.co/awV4qhfbe8"/>
    <hyperlink ref="AL11" r:id="rId6" display="https://t.co/GFqNSZ8jzJ"/>
    <hyperlink ref="AL13" r:id="rId7" display="http://t.co/K95zgsZUb9"/>
    <hyperlink ref="AL16" r:id="rId8" display="https://t.co/t0tDGm0woZ"/>
    <hyperlink ref="AL17" r:id="rId9" display="https://t.co/aZFI7ibXIq"/>
    <hyperlink ref="AL18" r:id="rId10" display="https://t.co/sYkM2aMJRm"/>
    <hyperlink ref="AL19" r:id="rId11" display="http://t.co/Y3fOdEldJM"/>
    <hyperlink ref="AL20" r:id="rId12" display="https://t.co/kVZLb7c4OE"/>
    <hyperlink ref="AL21" r:id="rId13" display="http://t.co/nVcbus9pII"/>
    <hyperlink ref="AL23" r:id="rId14" display="https://t.co/qMgE5FL3L1"/>
    <hyperlink ref="AL24" r:id="rId15" display="http://t.co/GrHrBtojAC"/>
    <hyperlink ref="AL25" r:id="rId16" display="https://t.co/D4yahXpbzU"/>
    <hyperlink ref="AL27" r:id="rId17" display="https://t.co/MvaSc86nVz"/>
    <hyperlink ref="AL28" r:id="rId18" display="https://t.co/nIkAMvSj2G"/>
    <hyperlink ref="AL29" r:id="rId19" display="https://t.co/uLnQRGH2Mt"/>
    <hyperlink ref="AL30" r:id="rId20" display="http://www.dragondeepwater.com/"/>
    <hyperlink ref="AL32" r:id="rId21" display="http://t.co/RQIi537L0B"/>
    <hyperlink ref="AL33" r:id="rId22" display="http://facebook.com/FacebokIsEviL"/>
    <hyperlink ref="AL36" r:id="rId23" display="http://t.co/q6aaVt2H55"/>
    <hyperlink ref="AL39" r:id="rId24" display="https://t.co/jTVKhFYuP8"/>
    <hyperlink ref="AL42" r:id="rId25" display="https://www.facebook.com/orinadam.southpacific.5"/>
    <hyperlink ref="AL43" r:id="rId26" display="https://t.co/sHIJdrhtn1"/>
    <hyperlink ref="AL45" r:id="rId27" display="https://t.co/uqtRXPrjFZ"/>
    <hyperlink ref="AL46" r:id="rId28" display="http://www.enerpro-group.com/"/>
    <hyperlink ref="AL47" r:id="rId29" display="http://www.subceng.com/"/>
    <hyperlink ref="AL49" r:id="rId30" display="https://t.co/XxmGu1vFG4"/>
    <hyperlink ref="AL51" r:id="rId31" display="http://about.me/scottewen"/>
    <hyperlink ref="AL52" r:id="rId32" display="https://t.co/i1DoUSZcxG"/>
    <hyperlink ref="AL53" r:id="rId33" display="https://t.co/mjqPvbDrnU"/>
    <hyperlink ref="AL54" r:id="rId34" display="https://t.co/Xrm7zxpOCT"/>
    <hyperlink ref="AL55" r:id="rId35" display="http://timestribuneblogs.com/john-cole/"/>
    <hyperlink ref="AL56" r:id="rId36" display="http://www.placidasignora.com/"/>
    <hyperlink ref="AL58" r:id="rId37" display="https://t.co/Ywabbv9GO5"/>
    <hyperlink ref="AL59" r:id="rId38" display="http://t.co/mO1N1UgcWd"/>
    <hyperlink ref="AL64" r:id="rId39" display="https://t.co/ZzRXvKEIYI"/>
    <hyperlink ref="AL65" r:id="rId40" display="https://t.co/kHc1uuyxqU"/>
    <hyperlink ref="AL66" r:id="rId41" display="https://t.co/QJJEKdxx0v"/>
    <hyperlink ref="AL70" r:id="rId42" display="https://t.co/ODh2E96uwT"/>
    <hyperlink ref="AL71" r:id="rId43" display="http://t.co/uNr3J6tLRC"/>
    <hyperlink ref="AL73" r:id="rId44" display="https://t.co/N0YhwNQmIr"/>
    <hyperlink ref="AL75" r:id="rId45" display="http://t.co/0cJ6LVwgAW"/>
    <hyperlink ref="AL78" r:id="rId46" display="https://t.co/aXvewRLLPV"/>
    <hyperlink ref="AL79" r:id="rId47" display="https://t.co/rGxyzgtaW5"/>
    <hyperlink ref="AL80" r:id="rId48" display="http://t.co/PLyyS73TP3"/>
    <hyperlink ref="AL81" r:id="rId49" display="https://t.co/oErM5dwRrV"/>
    <hyperlink ref="AL83" r:id="rId50" display="https://t.co/UeGQp12JeE"/>
    <hyperlink ref="AL85" r:id="rId51" display="https://t.co/7ici6f53gW"/>
    <hyperlink ref="AL94" r:id="rId52" display="https://t.co/YoF9haUvwl"/>
    <hyperlink ref="AL96" r:id="rId53" display="https://t.co/XrGnfAbf8d"/>
    <hyperlink ref="AL100" r:id="rId54" display="https://t.co/SrdRtiia3h"/>
    <hyperlink ref="AO3" r:id="rId55" display="https://pbs.twimg.com/profile_banners/2284877388/1457495159"/>
    <hyperlink ref="AO4" r:id="rId56" display="https://pbs.twimg.com/profile_banners/21170718/1524750383"/>
    <hyperlink ref="AO5" r:id="rId57" display="https://pbs.twimg.com/profile_banners/1017086170155474944/1561561988"/>
    <hyperlink ref="AO6" r:id="rId58" display="https://pbs.twimg.com/profile_banners/1340153670/1430499129"/>
    <hyperlink ref="AO7" r:id="rId59" display="https://pbs.twimg.com/profile_banners/88687444/1479308398"/>
    <hyperlink ref="AO8" r:id="rId60" display="https://pbs.twimg.com/profile_banners/1961156190/1483574611"/>
    <hyperlink ref="AO9" r:id="rId61" display="https://pbs.twimg.com/profile_banners/84704680/1485987929"/>
    <hyperlink ref="AO10" r:id="rId62" display="https://pbs.twimg.com/profile_banners/1131629804795703297/1561037979"/>
    <hyperlink ref="AO11" r:id="rId63" display="https://pbs.twimg.com/profile_banners/18713552/1502222318"/>
    <hyperlink ref="AO12" r:id="rId64" display="https://pbs.twimg.com/profile_banners/358380757/1560186230"/>
    <hyperlink ref="AO13" r:id="rId65" display="https://pbs.twimg.com/profile_banners/293756094/1528123982"/>
    <hyperlink ref="AO15" r:id="rId66" display="https://pbs.twimg.com/profile_banners/22849568/1557148283"/>
    <hyperlink ref="AO16" r:id="rId67" display="https://pbs.twimg.com/profile_banners/2729561810/1548735054"/>
    <hyperlink ref="AO17" r:id="rId68" display="https://pbs.twimg.com/profile_banners/140252240/1553727108"/>
    <hyperlink ref="AO18" r:id="rId69" display="https://pbs.twimg.com/profile_banners/383704363/1411559377"/>
    <hyperlink ref="AO19" r:id="rId70" display="https://pbs.twimg.com/profile_banners/541934733/1418735570"/>
    <hyperlink ref="AO20" r:id="rId71" display="https://pbs.twimg.com/profile_banners/144876537/1564855091"/>
    <hyperlink ref="AO21" r:id="rId72" display="https://pbs.twimg.com/profile_banners/136631117/1532070329"/>
    <hyperlink ref="AO22" r:id="rId73" display="https://pbs.twimg.com/profile_banners/16095781/1554502918"/>
    <hyperlink ref="AO23" r:id="rId74" display="https://pbs.twimg.com/profile_banners/1466639136/1507900786"/>
    <hyperlink ref="AO24" r:id="rId75" display="https://pbs.twimg.com/profile_banners/251526049/1532021077"/>
    <hyperlink ref="AO25" r:id="rId76" display="https://pbs.twimg.com/profile_banners/1639317284/1542040142"/>
    <hyperlink ref="AO27" r:id="rId77" display="https://pbs.twimg.com/profile_banners/22835219/1502285085"/>
    <hyperlink ref="AO28" r:id="rId78" display="https://pbs.twimg.com/profile_banners/1339851535/1445958995"/>
    <hyperlink ref="AO29" r:id="rId79" display="https://pbs.twimg.com/profile_banners/29221344/1535564006"/>
    <hyperlink ref="AO30" r:id="rId80" display="https://pbs.twimg.com/profile_banners/839941836525420544/1489094633"/>
    <hyperlink ref="AO32" r:id="rId81" display="https://pbs.twimg.com/profile_banners/54667032/1562610934"/>
    <hyperlink ref="AO33" r:id="rId82" display="https://pbs.twimg.com/profile_banners/228174127/1548781703"/>
    <hyperlink ref="AO35" r:id="rId83" display="https://pbs.twimg.com/profile_banners/3145805498/1547522711"/>
    <hyperlink ref="AO36" r:id="rId84" display="https://pbs.twimg.com/profile_banners/15999388/1488047120"/>
    <hyperlink ref="AO39" r:id="rId85" display="https://pbs.twimg.com/profile_banners/2437027447/1494280509"/>
    <hyperlink ref="AO42" r:id="rId86" display="https://pbs.twimg.com/profile_banners/3227786744/1458997906"/>
    <hyperlink ref="AO43" r:id="rId87" display="https://pbs.twimg.com/profile_banners/131546062/1548253495"/>
    <hyperlink ref="AO44" r:id="rId88" display="https://pbs.twimg.com/profile_banners/507531290/1485373371"/>
    <hyperlink ref="AO45" r:id="rId89" display="https://pbs.twimg.com/profile_banners/11856892/1510484695"/>
    <hyperlink ref="AO46" r:id="rId90" display="https://pbs.twimg.com/profile_banners/933362118119870464/1512404013"/>
    <hyperlink ref="AO48" r:id="rId91" display="https://pbs.twimg.com/profile_banners/44996308/1406472148"/>
    <hyperlink ref="AO49" r:id="rId92" display="https://pbs.twimg.com/profile_banners/1135359432/1527107078"/>
    <hyperlink ref="AO51" r:id="rId93" display="https://pbs.twimg.com/profile_banners/1971900284/1468463840"/>
    <hyperlink ref="AO52" r:id="rId94" display="https://pbs.twimg.com/profile_banners/385822405/1504021047"/>
    <hyperlink ref="AO53" r:id="rId95" display="https://pbs.twimg.com/profile_banners/598142015/1408543190"/>
    <hyperlink ref="AO54" r:id="rId96" display="https://pbs.twimg.com/profile_banners/274696399/1561862509"/>
    <hyperlink ref="AO55" r:id="rId97" display="https://pbs.twimg.com/profile_banners/15988419/1561993067"/>
    <hyperlink ref="AO56" r:id="rId98" display="https://pbs.twimg.com/profile_banners/117701249/1398342507"/>
    <hyperlink ref="AO57" r:id="rId99" display="https://pbs.twimg.com/profile_banners/3100186008/1527859752"/>
    <hyperlink ref="AO59" r:id="rId100" display="https://pbs.twimg.com/profile_banners/15113565/1564891813"/>
    <hyperlink ref="AO60" r:id="rId101" display="https://pbs.twimg.com/profile_banners/2785575176/1413620995"/>
    <hyperlink ref="AO61" r:id="rId102" display="https://pbs.twimg.com/profile_banners/800883578770857984/1521802107"/>
    <hyperlink ref="AO62" r:id="rId103" display="https://pbs.twimg.com/profile_banners/817534560346873856/1483879180"/>
    <hyperlink ref="AO63" r:id="rId104" display="https://pbs.twimg.com/profile_banners/566789704/1483805985"/>
    <hyperlink ref="AO64" r:id="rId105" display="https://pbs.twimg.com/profile_banners/9867582/1561052060"/>
    <hyperlink ref="AO65" r:id="rId106" display="https://pbs.twimg.com/profile_banners/75933151/1485746971"/>
    <hyperlink ref="AO66" r:id="rId107" display="https://pbs.twimg.com/profile_banners/862874165581418500/1496882640"/>
    <hyperlink ref="AO67" r:id="rId108" display="https://pbs.twimg.com/profile_banners/2839415492/1501515946"/>
    <hyperlink ref="AO69" r:id="rId109" display="https://pbs.twimg.com/profile_banners/1137965264224391168/1560150047"/>
    <hyperlink ref="AO71" r:id="rId110" display="https://pbs.twimg.com/profile_banners/45744578/1481680051"/>
    <hyperlink ref="AO72" r:id="rId111" display="https://pbs.twimg.com/profile_banners/35556206/1450237869"/>
    <hyperlink ref="AO73" r:id="rId112" display="https://pbs.twimg.com/profile_banners/260724365/1412452780"/>
    <hyperlink ref="AO74" r:id="rId113" display="https://pbs.twimg.com/profile_banners/1420660507/1474849581"/>
    <hyperlink ref="AO75" r:id="rId114" display="https://pbs.twimg.com/profile_banners/23517712/1560947400"/>
    <hyperlink ref="AO76" r:id="rId115" display="https://pbs.twimg.com/profile_banners/1368101095/1447649516"/>
    <hyperlink ref="AO77" r:id="rId116" display="https://pbs.twimg.com/profile_banners/115827236/1553272651"/>
    <hyperlink ref="AO78" r:id="rId117" display="https://pbs.twimg.com/profile_banners/776071070596169728/1562270129"/>
    <hyperlink ref="AO79" r:id="rId118" display="https://pbs.twimg.com/profile_banners/53375482/1483472625"/>
    <hyperlink ref="AO80" r:id="rId119" display="https://pbs.twimg.com/profile_banners/2588219916/1413829551"/>
    <hyperlink ref="AO81" r:id="rId120" display="https://pbs.twimg.com/profile_banners/19355454/1550585115"/>
    <hyperlink ref="AO82" r:id="rId121" display="https://pbs.twimg.com/profile_banners/328802536/1448778206"/>
    <hyperlink ref="AO83" r:id="rId122" display="https://pbs.twimg.com/profile_banners/15720918/1565102604"/>
    <hyperlink ref="AO85" r:id="rId123" display="https://pbs.twimg.com/profile_banners/45774895/1546969400"/>
    <hyperlink ref="AO86" r:id="rId124" display="https://pbs.twimg.com/profile_banners/39116264/1563403600"/>
    <hyperlink ref="AO88" r:id="rId125" display="https://pbs.twimg.com/profile_banners/2288769054/1389655162"/>
    <hyperlink ref="AO89" r:id="rId126" display="https://pbs.twimg.com/profile_banners/269860540/1554498693"/>
    <hyperlink ref="AO90" r:id="rId127" display="https://pbs.twimg.com/profile_banners/2965608929/1565066640"/>
    <hyperlink ref="AO91" r:id="rId128" display="https://pbs.twimg.com/profile_banners/1015270771646717953/1539265013"/>
    <hyperlink ref="AO94" r:id="rId129" display="https://pbs.twimg.com/profile_banners/1083967219434958848/1548409104"/>
    <hyperlink ref="AO96" r:id="rId130" display="https://pbs.twimg.com/profile_banners/11347122/1547321640"/>
    <hyperlink ref="AO98" r:id="rId131" display="https://pbs.twimg.com/profile_banners/2321580268/1562323465"/>
    <hyperlink ref="AO100" r:id="rId132" display="https://pbs.twimg.com/profile_banners/501378497/1536930825"/>
    <hyperlink ref="AO111" r:id="rId133" display="https://pbs.twimg.com/profile_banners/16488409/1548955371"/>
    <hyperlink ref="AU3" r:id="rId134" display="http://abs.twimg.com/images/themes/theme2/bg.gif"/>
    <hyperlink ref="AU4" r:id="rId135" display="http://abs.twimg.com/images/themes/theme1/bg.png"/>
    <hyperlink ref="AU6" r:id="rId136" display="http://abs.twimg.com/images/themes/theme16/bg.gif"/>
    <hyperlink ref="AU7" r:id="rId137" display="http://abs.twimg.com/images/themes/theme1/bg.png"/>
    <hyperlink ref="AU8" r:id="rId138" display="http://abs.twimg.com/images/themes/theme1/bg.png"/>
    <hyperlink ref="AU9" r:id="rId139" display="http://abs.twimg.com/images/themes/theme1/bg.png"/>
    <hyperlink ref="AU10" r:id="rId140" display="http://abs.twimg.com/images/themes/theme1/bg.png"/>
    <hyperlink ref="AU11" r:id="rId141" display="http://abs.twimg.com/images/themes/theme5/bg.gif"/>
    <hyperlink ref="AU12" r:id="rId142" display="http://abs.twimg.com/images/themes/theme1/bg.png"/>
    <hyperlink ref="AU13" r:id="rId143" display="http://abs.twimg.com/images/themes/theme1/bg.png"/>
    <hyperlink ref="AU14" r:id="rId144" display="http://abs.twimg.com/images/themes/theme1/bg.png"/>
    <hyperlink ref="AU15" r:id="rId145" display="http://abs.twimg.com/images/themes/theme1/bg.png"/>
    <hyperlink ref="AU16" r:id="rId146" display="http://abs.twimg.com/images/themes/theme1/bg.png"/>
    <hyperlink ref="AU17" r:id="rId147" display="http://abs.twimg.com/images/themes/theme1/bg.png"/>
    <hyperlink ref="AU18" r:id="rId148" display="http://abs.twimg.com/images/themes/theme1/bg.png"/>
    <hyperlink ref="AU19" r:id="rId149" display="http://abs.twimg.com/images/themes/theme1/bg.png"/>
    <hyperlink ref="AU20" r:id="rId150" display="http://abs.twimg.com/images/themes/theme4/bg.gif"/>
    <hyperlink ref="AU21" r:id="rId151" display="http://abs.twimg.com/images/themes/theme1/bg.png"/>
    <hyperlink ref="AU22" r:id="rId152" display="http://abs.twimg.com/images/themes/theme1/bg.png"/>
    <hyperlink ref="AU23" r:id="rId153" display="http://abs.twimg.com/images/themes/theme1/bg.png"/>
    <hyperlink ref="AU24" r:id="rId154" display="http://abs.twimg.com/images/themes/theme10/bg.gif"/>
    <hyperlink ref="AU25" r:id="rId155" display="http://abs.twimg.com/images/themes/theme1/bg.png"/>
    <hyperlink ref="AU27" r:id="rId156" display="http://abs.twimg.com/images/themes/theme1/bg.png"/>
    <hyperlink ref="AU28" r:id="rId157" display="http://abs.twimg.com/images/themes/theme1/bg.png"/>
    <hyperlink ref="AU29" r:id="rId158" display="http://abs.twimg.com/images/themes/theme1/bg.png"/>
    <hyperlink ref="AU30" r:id="rId159" display="http://abs.twimg.com/images/themes/theme1/bg.png"/>
    <hyperlink ref="AU31" r:id="rId160" display="http://abs.twimg.com/images/themes/theme6/bg.gif"/>
    <hyperlink ref="AU32" r:id="rId161" display="http://abs.twimg.com/images/themes/theme10/bg.gif"/>
    <hyperlink ref="AU33" r:id="rId162" display="http://abs.twimg.com/images/themes/theme1/bg.png"/>
    <hyperlink ref="AU34" r:id="rId163" display="http://abs.twimg.com/images/themes/theme1/bg.png"/>
    <hyperlink ref="AU35" r:id="rId164" display="http://abs.twimg.com/images/themes/theme1/bg.png"/>
    <hyperlink ref="AU36" r:id="rId165" display="http://abs.twimg.com/images/themes/theme1/bg.png"/>
    <hyperlink ref="AU37" r:id="rId166" display="http://abs.twimg.com/images/themes/theme1/bg.png"/>
    <hyperlink ref="AU39" r:id="rId167" display="http://abs.twimg.com/images/themes/theme1/bg.png"/>
    <hyperlink ref="AU42" r:id="rId168" display="http://abs.twimg.com/images/themes/theme1/bg.png"/>
    <hyperlink ref="AU43" r:id="rId169" display="http://abs.twimg.com/images/themes/theme1/bg.png"/>
    <hyperlink ref="AU44" r:id="rId170" display="http://abs.twimg.com/images/themes/theme10/bg.gif"/>
    <hyperlink ref="AU45" r:id="rId171" display="http://abs.twimg.com/images/themes/theme1/bg.png"/>
    <hyperlink ref="AU46" r:id="rId172" display="http://abs.twimg.com/images/themes/theme1/bg.png"/>
    <hyperlink ref="AU47" r:id="rId173" display="http://abs.twimg.com/images/themes/theme1/bg.png"/>
    <hyperlink ref="AU48" r:id="rId174" display="http://abs.twimg.com/images/themes/theme1/bg.png"/>
    <hyperlink ref="AU49" r:id="rId175" display="http://abs.twimg.com/images/themes/theme1/bg.png"/>
    <hyperlink ref="AU50" r:id="rId176" display="http://pbs.twimg.com/profile_background_images/378800000087274754/3c8150aeab128cab9dabb63ec313b833.jpeg"/>
    <hyperlink ref="AU51" r:id="rId177" display="http://abs.twimg.com/images/themes/theme1/bg.png"/>
    <hyperlink ref="AU52" r:id="rId178" display="http://abs.twimg.com/images/themes/theme1/bg.png"/>
    <hyperlink ref="AU53" r:id="rId179" display="http://abs.twimg.com/images/themes/theme1/bg.png"/>
    <hyperlink ref="AU54" r:id="rId180" display="http://abs.twimg.com/images/themes/theme1/bg.png"/>
    <hyperlink ref="AU55" r:id="rId181" display="http://abs.twimg.com/images/themes/theme1/bg.png"/>
    <hyperlink ref="AU56" r:id="rId182" display="http://abs.twimg.com/images/themes/theme1/bg.png"/>
    <hyperlink ref="AU57" r:id="rId183" display="http://abs.twimg.com/images/themes/theme1/bg.png"/>
    <hyperlink ref="AU58" r:id="rId184" display="http://abs.twimg.com/images/themes/theme1/bg.png"/>
    <hyperlink ref="AU59" r:id="rId185" display="http://abs.twimg.com/images/themes/theme1/bg.png"/>
    <hyperlink ref="AU60" r:id="rId186" display="http://abs.twimg.com/images/themes/theme1/bg.png"/>
    <hyperlink ref="AU63" r:id="rId187" display="http://abs.twimg.com/images/themes/theme1/bg.png"/>
    <hyperlink ref="AU64" r:id="rId188" display="http://abs.twimg.com/images/themes/theme16/bg.gif"/>
    <hyperlink ref="AU65" r:id="rId189" display="http://pbs.twimg.com/profile_background_images/494151768/IMG_3708.JPG"/>
    <hyperlink ref="AU67" r:id="rId190" display="http://abs.twimg.com/images/themes/theme1/bg.png"/>
    <hyperlink ref="AU68" r:id="rId191" display="http://abs.twimg.com/images/themes/theme1/bg.png"/>
    <hyperlink ref="AU69" r:id="rId192" display="http://abs.twimg.com/images/themes/theme1/bg.png"/>
    <hyperlink ref="AU70" r:id="rId193" display="http://abs.twimg.com/images/themes/theme1/bg.png"/>
    <hyperlink ref="AU71" r:id="rId194" display="http://abs.twimg.com/images/themes/theme1/bg.png"/>
    <hyperlink ref="AU72" r:id="rId195" display="http://abs.twimg.com/images/themes/theme4/bg.gif"/>
    <hyperlink ref="AU73" r:id="rId196" display="http://abs.twimg.com/images/themes/theme1/bg.png"/>
    <hyperlink ref="AU74" r:id="rId197" display="http://abs.twimg.com/images/themes/theme1/bg.png"/>
    <hyperlink ref="AU75" r:id="rId198" display="http://abs.twimg.com/images/themes/theme1/bg.png"/>
    <hyperlink ref="AU76" r:id="rId199" display="http://abs.twimg.com/images/themes/theme1/bg.png"/>
    <hyperlink ref="AU77" r:id="rId200" display="http://abs.twimg.com/images/themes/theme7/bg.gif"/>
    <hyperlink ref="AU79" r:id="rId201" display="http://abs.twimg.com/images/themes/theme3/bg.gif"/>
    <hyperlink ref="AU80" r:id="rId202" display="http://abs.twimg.com/images/themes/theme14/bg.gif"/>
    <hyperlink ref="AU81" r:id="rId203" display="http://abs.twimg.com/images/themes/theme1/bg.png"/>
    <hyperlink ref="AU82" r:id="rId204" display="http://abs.twimg.com/images/themes/theme1/bg.png"/>
    <hyperlink ref="AU83" r:id="rId205" display="http://abs.twimg.com/images/themes/theme14/bg.gif"/>
    <hyperlink ref="AU85" r:id="rId206" display="http://abs.twimg.com/images/themes/theme6/bg.gif"/>
    <hyperlink ref="AU86" r:id="rId207" display="http://abs.twimg.com/images/themes/theme9/bg.gif"/>
    <hyperlink ref="AU88" r:id="rId208" display="http://abs.twimg.com/images/themes/theme1/bg.png"/>
    <hyperlink ref="AU89" r:id="rId209" display="http://abs.twimg.com/images/themes/theme5/bg.gif"/>
    <hyperlink ref="AU90" r:id="rId210" display="http://abs.twimg.com/images/themes/theme1/bg.png"/>
    <hyperlink ref="AU96" r:id="rId211" display="http://abs.twimg.com/images/themes/theme1/bg.png"/>
    <hyperlink ref="AU98" r:id="rId212" display="http://abs.twimg.com/images/themes/theme1/bg.png"/>
    <hyperlink ref="AU100" r:id="rId213" display="http://abs.twimg.com/images/themes/theme2/bg.gif"/>
    <hyperlink ref="AU111" r:id="rId214" display="http://abs.twimg.com/images/themes/theme1/bg.png"/>
    <hyperlink ref="F3" r:id="rId215" display="http://pbs.twimg.com/profile_images/707411067341635584/jd3hZ4LY_normal.jpg"/>
    <hyperlink ref="F4" r:id="rId216" display="http://pbs.twimg.com/profile_images/592504457788657665/ba8j4HE8_normal.jpg"/>
    <hyperlink ref="F5" r:id="rId217" display="http://pbs.twimg.com/profile_images/1017122729357553666/KqO-IE6p_normal.jpg"/>
    <hyperlink ref="F6" r:id="rId218" display="http://pbs.twimg.com/profile_images/3502404159/a9cb26ae3f4718d17e6a849734a5857d_normal.jpeg"/>
    <hyperlink ref="F7" r:id="rId219" display="http://pbs.twimg.com/profile_images/378800000129600312/bf10b10b902195324593d6040e16712d_normal.jpeg"/>
    <hyperlink ref="F8" r:id="rId220" display="http://pbs.twimg.com/profile_images/420277924852289536/JGa7O8HA_normal.png"/>
    <hyperlink ref="F9" r:id="rId221" display="http://pbs.twimg.com/profile_images/811353360062365696/sXanaj3u_normal.jpg"/>
    <hyperlink ref="F10" r:id="rId222" display="http://pbs.twimg.com/profile_images/1131630122744909825/qaTul0sm_normal.jpg"/>
    <hyperlink ref="F11" r:id="rId223" display="http://pbs.twimg.com/profile_images/1148275133636890625/GdtIHfqA_normal.jpg"/>
    <hyperlink ref="F12" r:id="rId224" display="http://pbs.twimg.com/profile_images/1050378915880062977/_B6M6Fwt_normal.jpg"/>
    <hyperlink ref="F13" r:id="rId225" display="http://pbs.twimg.com/profile_images/1003662005373427712/yDU36WO9_normal.jpg"/>
    <hyperlink ref="F14" r:id="rId226" display="http://pbs.twimg.com/profile_images/992396702572310528/Yuxg5hh4_normal.jpg"/>
    <hyperlink ref="F15" r:id="rId227" display="http://pbs.twimg.com/profile_images/1116785321566441474/cnGp_FKL_normal.jpg"/>
    <hyperlink ref="F16" r:id="rId228" display="http://pbs.twimg.com/profile_images/1082735713815281671/WcYiyxhX_normal.jpg"/>
    <hyperlink ref="F17" r:id="rId229" display="http://pbs.twimg.com/profile_images/1141028960295432193/G3CLSJyG_normal.png"/>
    <hyperlink ref="F18" r:id="rId230" display="http://pbs.twimg.com/profile_images/1143504628702691328/8W6ELV_j_normal.jpg"/>
    <hyperlink ref="F19" r:id="rId231" display="http://pbs.twimg.com/profile_images/2403364395/ukhbcj4krw1dbciyjz0m_normal.png"/>
    <hyperlink ref="F20" r:id="rId232" display="http://pbs.twimg.com/profile_images/1158341393158463493/lIf_tX3B_normal.jpg"/>
    <hyperlink ref="F21" r:id="rId233" display="http://pbs.twimg.com/profile_images/640080595771650048/LwcAZQ97_normal.jpg"/>
    <hyperlink ref="F22" r:id="rId234" display="http://pbs.twimg.com/profile_images/776588211158147072/TOX6zLBZ_normal.jpg"/>
    <hyperlink ref="F23" r:id="rId235" display="http://pbs.twimg.com/profile_images/918826229817597952/GvKBSwrA_normal.jpg"/>
    <hyperlink ref="F24" r:id="rId236" display="http://pbs.twimg.com/profile_images/784656651936817152/rBxN_kvC_normal.jpg"/>
    <hyperlink ref="F25" r:id="rId237" display="http://pbs.twimg.com/profile_images/1129041151313547266/FiUp0kUh_normal.jpg"/>
    <hyperlink ref="F26" r:id="rId238" display="http://pbs.twimg.com/profile_images/858099323254558720/dSqPtzP9_normal.jpg"/>
    <hyperlink ref="F27" r:id="rId239" display="http://pbs.twimg.com/profile_images/1039892777176363010/JxtxznHD_normal.jpg"/>
    <hyperlink ref="F28" r:id="rId240" display="http://pbs.twimg.com/profile_images/1153835082055995392/8Kc_0am__normal.jpg"/>
    <hyperlink ref="F29" r:id="rId241" display="http://pbs.twimg.com/profile_images/874321567215345664/fXyTR2GK_normal.jpg"/>
    <hyperlink ref="F30" r:id="rId242" display="http://pbs.twimg.com/profile_images/839949773654257664/M9TLJaVJ_normal.jpg"/>
    <hyperlink ref="F31" r:id="rId243" display="http://pbs.twimg.com/profile_images/630099609914732545/Pa8mZHSW_normal.png"/>
    <hyperlink ref="F32" r:id="rId244" display="http://pbs.twimg.com/profile_images/1076161492997664768/nfa1AnOF_normal.jpg"/>
    <hyperlink ref="F33" r:id="rId245" display="http://pbs.twimg.com/profile_images/1193700827/Minglewood_normal.jpg"/>
    <hyperlink ref="F34" r:id="rId246" display="http://pbs.twimg.com/profile_images/564896809072328704/njgzrK3Q_normal.jpeg"/>
    <hyperlink ref="F35" r:id="rId247" display="http://pbs.twimg.com/profile_images/1085015008323559425/Ji4qxrm6_normal.jpg"/>
    <hyperlink ref="F36" r:id="rId248" display="http://pbs.twimg.com/profile_images/835555298018529281/vQ6DAfyp_normal.jpg"/>
    <hyperlink ref="F37" r:id="rId249" display="http://pbs.twimg.com/profile_images/794305724197146624/ZPiGiNY0_normal.jpg"/>
    <hyperlink ref="F38" r:id="rId250" display="http://abs.twimg.com/sticky/default_profile_images/default_profile_normal.png"/>
    <hyperlink ref="F39" r:id="rId251" display="http://pbs.twimg.com/profile_images/861699973334745088/BVYcW-Lx_normal.jpg"/>
    <hyperlink ref="F40" r:id="rId252" display="http://abs.twimg.com/sticky/default_profile_images/default_profile_normal.png"/>
    <hyperlink ref="F41" r:id="rId253" display="http://abs.twimg.com/sticky/default_profile_images/default_profile_normal.png"/>
    <hyperlink ref="F42" r:id="rId254" display="http://pbs.twimg.com/profile_images/1078619105253416960/CMVje2rV_normal.jpg"/>
    <hyperlink ref="F43" r:id="rId255" display="http://pbs.twimg.com/profile_images/1082776530235916289/KVIfkvwW_normal.jpg"/>
    <hyperlink ref="F44" r:id="rId256" display="http://pbs.twimg.com/profile_images/814279031566700545/5fu0zn8Z_normal.jpg"/>
    <hyperlink ref="F45" r:id="rId257" display="http://pbs.twimg.com/profile_images/929666076279017472/HSm8OUL7_normal.jpg"/>
    <hyperlink ref="F46" r:id="rId258" display="http://pbs.twimg.com/profile_images/937715922802003968/I5ozOpH9_normal.jpg"/>
    <hyperlink ref="F47" r:id="rId259" display="http://pbs.twimg.com/profile_images/664411766303137792/Iq0AEQey_normal.jpg"/>
    <hyperlink ref="F48" r:id="rId260" display="http://pbs.twimg.com/profile_images/596669737582653440/ffpBaIoo_normal.jpg"/>
    <hyperlink ref="F49" r:id="rId261" display="http://pbs.twimg.com/profile_images/504735320609263616/f0na-FhE_normal.jpeg"/>
    <hyperlink ref="F50" r:id="rId262" display="http://pbs.twimg.com/profile_images/378800000499875794/a498dbbdf74c88aea846d719e0d2c189_normal.jpeg"/>
    <hyperlink ref="F51" r:id="rId263" display="http://pbs.twimg.com/profile_images/663002244988731396/WibhK3QN_normal.jpg"/>
    <hyperlink ref="F52" r:id="rId264" display="http://pbs.twimg.com/profile_images/884762247242936321/xoZAe4sB_normal.jpg"/>
    <hyperlink ref="F53" r:id="rId265" display="http://pbs.twimg.com/profile_images/2274372965/t2f45l95cyics01g76ic_normal.jpeg"/>
    <hyperlink ref="F54" r:id="rId266" display="http://pbs.twimg.com/profile_images/1086953372756914177/g2db6bik_normal.jpg"/>
    <hyperlink ref="F55" r:id="rId267" display="http://pbs.twimg.com/profile_images/1087740625867423745/_nrFCUh4_normal.jpg"/>
    <hyperlink ref="F56" r:id="rId268" display="http://pbs.twimg.com/profile_images/824652556186030080/fcq7UMmK_normal.jpg"/>
    <hyperlink ref="F57" r:id="rId269" display="http://pbs.twimg.com/profile_images/1060918098503421952/hp12uhs2_normal.jpg"/>
    <hyperlink ref="F58" r:id="rId270" display="http://pbs.twimg.com/profile_images/3610373060/70f7c3166b8a323771ca3cae6f33d00b_normal.png"/>
    <hyperlink ref="F59" r:id="rId271" display="http://pbs.twimg.com/profile_images/1020002746626379776/gyyjE-oT_normal.jpg"/>
    <hyperlink ref="F60" r:id="rId272" display="http://pbs.twimg.com/profile_images/1112859163267219456/7jEbknMd_normal.jpg"/>
    <hyperlink ref="F61" r:id="rId273" display="http://pbs.twimg.com/profile_images/977134198069673984/Dui55nrW_normal.jpg"/>
    <hyperlink ref="F62" r:id="rId274" display="http://pbs.twimg.com/profile_images/839757469496729600/oTM_j9XZ_normal.jpg"/>
    <hyperlink ref="F63" r:id="rId275" display="http://pbs.twimg.com/profile_images/817767683131396100/7xyIiegx_normal.jpg"/>
    <hyperlink ref="F64" r:id="rId276" display="http://pbs.twimg.com/profile_images/1032290871872344064/ihuNU6Ny_normal.jpg"/>
    <hyperlink ref="F65" r:id="rId277" display="http://pbs.twimg.com/profile_images/817502815119699968/U96crr3s_normal.jpg"/>
    <hyperlink ref="F66" r:id="rId278" display="http://pbs.twimg.com/profile_images/872614861242589186/UeOSKuXH_normal.jpg"/>
    <hyperlink ref="F67" r:id="rId279" display="http://pbs.twimg.com/profile_images/890354480855699457/2UsqY7fj_normal.jpg"/>
    <hyperlink ref="F68" r:id="rId280" display="http://pbs.twimg.com/profile_images/565710210614824960/_tjijrkv_normal.jpeg"/>
    <hyperlink ref="F69" r:id="rId281" display="http://pbs.twimg.com/profile_images/1138787236521041920/vDJYky-W_normal.png"/>
    <hyperlink ref="F70" r:id="rId282" display="http://pbs.twimg.com/profile_images/1016713726211133440/6i66CetN_normal.jpg"/>
    <hyperlink ref="F71" r:id="rId283" display="http://pbs.twimg.com/profile_images/887471203815792640/SVB8fhXE_normal.jpg"/>
    <hyperlink ref="F72" r:id="rId284" display="http://pbs.twimg.com/profile_images/765069160481034240/vAKBWnCa_normal.jpg"/>
    <hyperlink ref="F73" r:id="rId285" display="http://pbs.twimg.com/profile_images/905109789717303296/KB3aL5K4_normal.jpg"/>
    <hyperlink ref="F74" r:id="rId286" display="http://pbs.twimg.com/profile_images/847938778140377089/gwPJD2OM_normal.jpg"/>
    <hyperlink ref="F75" r:id="rId287" display="http://pbs.twimg.com/profile_images/816023966288609280/1elGv9hG_normal.jpg"/>
    <hyperlink ref="F76" r:id="rId288" display="http://pbs.twimg.com/profile_images/666115836524949504/5Ba6Umce_normal.jpg"/>
    <hyperlink ref="F77" r:id="rId289" display="http://pbs.twimg.com/profile_images/1257667420/Yolanda_Lares_V._normal.jpg"/>
    <hyperlink ref="F78" r:id="rId290" display="http://pbs.twimg.com/profile_images/776076702619410432/4u8B1Hc9_normal.jpg"/>
    <hyperlink ref="F79" r:id="rId291" display="http://pbs.twimg.com/profile_images/909815567007305728/jKde7vgo_normal.jpg"/>
    <hyperlink ref="F80" r:id="rId292" display="http://pbs.twimg.com/profile_images/524265132776366080/VQUsfaOn_normal.png"/>
    <hyperlink ref="F81" r:id="rId293" display="http://pbs.twimg.com/profile_images/882020699694649344/dj5NMo0T_normal.jpg"/>
    <hyperlink ref="F82" r:id="rId294" display="http://pbs.twimg.com/profile_images/670850249716465664/lnev8QyA_normal.jpg"/>
    <hyperlink ref="F83" r:id="rId295" display="http://pbs.twimg.com/profile_images/806247021149650944/GDcqub_Z_normal.jpg"/>
    <hyperlink ref="F84" r:id="rId296" display="http://pbs.twimg.com/profile_images/1157085696579870720/t2eQZfGg_normal.jpg"/>
    <hyperlink ref="F85" r:id="rId297" display="http://pbs.twimg.com/profile_images/938497980029485056/pGzhlhtk_normal.jpg"/>
    <hyperlink ref="F86" r:id="rId298" display="http://pbs.twimg.com/profile_images/1147255529070186501/zGRBsa6E_normal.png"/>
    <hyperlink ref="F87" r:id="rId299" display="http://pbs.twimg.com/profile_images/705610426772381697/jFbt0AnJ_normal.jpg"/>
    <hyperlink ref="F88" r:id="rId300" display="http://pbs.twimg.com/profile_images/1115283409226600449/dRc0zKiW_normal.jpg"/>
    <hyperlink ref="F89" r:id="rId301" display="http://pbs.twimg.com/profile_images/1060686505822351365/En3y4tsY_normal.jpg"/>
    <hyperlink ref="F90" r:id="rId302" display="http://pbs.twimg.com/profile_images/1155672864546271233/0ehH_CBr_normal.jpg"/>
    <hyperlink ref="F91" r:id="rId303" display="http://pbs.twimg.com/profile_images/1045861621351026688/5DY0ePIp_normal.jpg"/>
    <hyperlink ref="F92" r:id="rId304" display="http://abs.twimg.com/sticky/default_profile_images/default_profile_normal.png"/>
    <hyperlink ref="F93" r:id="rId305" display="http://pbs.twimg.com/profile_images/1157508554548555776/J7h4hLSc_normal.jpg"/>
    <hyperlink ref="F94" r:id="rId306" display="http://pbs.twimg.com/profile_images/1083969027465232384/CoG482At_normal.jpg"/>
    <hyperlink ref="F95" r:id="rId307" display="http://pbs.twimg.com/profile_images/1157521021697581056/WvPhXUwL_normal.jpg"/>
    <hyperlink ref="F96" r:id="rId308" display="http://pbs.twimg.com/profile_images/1084175947413127168/WYByUf3s_normal.jpg"/>
    <hyperlink ref="F97" r:id="rId309" display="http://pbs.twimg.com/profile_images/1157580243256918018/oZqYA98Y_normal.jpg"/>
    <hyperlink ref="F98" r:id="rId310" display="http://pbs.twimg.com/profile_images/1147093874722185216/lqbk7Zq3_normal.jpg"/>
    <hyperlink ref="F99" r:id="rId311" display="http://abs.twimg.com/sticky/default_profile_images/default_profile_normal.png"/>
    <hyperlink ref="F100" r:id="rId312" display="http://pbs.twimg.com/profile_images/1157817937471791104/MhpeGVkf_normal.jpg"/>
    <hyperlink ref="F101" r:id="rId313" display="http://pbs.twimg.com/profile_images/1157805573578080256/viIqPUjw_normal.jpg"/>
    <hyperlink ref="F102" r:id="rId314" display="http://pbs.twimg.com/profile_images/1157826944664084480/iVcDPvcr_normal.jpg"/>
    <hyperlink ref="F103" r:id="rId315" display="http://pbs.twimg.com/profile_images/1157834024464867335/5Gs0tufT_normal.jpg"/>
    <hyperlink ref="F104" r:id="rId316" display="http://abs.twimg.com/sticky/default_profile_images/default_profile_normal.png"/>
    <hyperlink ref="F105" r:id="rId317" display="http://pbs.twimg.com/profile_images/1157866787184058368/6SC2HbvI_normal.jpg"/>
    <hyperlink ref="F106" r:id="rId318" display="http://abs.twimg.com/sticky/default_profile_images/default_profile_normal.png"/>
    <hyperlink ref="F107" r:id="rId319" display="http://abs.twimg.com/sticky/default_profile_images/default_profile_normal.png"/>
    <hyperlink ref="F108" r:id="rId320" display="http://pbs.twimg.com/profile_images/1157901701686411265/wrzIzDk8_normal.jpg"/>
    <hyperlink ref="F109" r:id="rId321" display="http://pbs.twimg.com/profile_images/1157911139352641536/9JsRSfFA_normal.jpg"/>
    <hyperlink ref="F110" r:id="rId322" display="http://pbs.twimg.com/profile_images/1157931162888785921/prFh3ybZ_normal.jpg"/>
    <hyperlink ref="F111" r:id="rId323" display="http://pbs.twimg.com/profile_images/875843498926153728/HL9XPjPK_normal.jpg"/>
    <hyperlink ref="AX3" r:id="rId324" display="https://twitter.com/meldawson6"/>
    <hyperlink ref="AX4" r:id="rId325" display="https://twitter.com/tomshrader"/>
    <hyperlink ref="AX5" r:id="rId326" display="https://twitter.com/uswatermaker"/>
    <hyperlink ref="AX6" r:id="rId327" display="https://twitter.com/hannonhydllc"/>
    <hyperlink ref="AX7" r:id="rId328" display="https://twitter.com/dragondadx2"/>
    <hyperlink ref="AX8" r:id="rId329" display="https://twitter.com/sbchannelkeeper"/>
    <hyperlink ref="AX9" r:id="rId330" display="https://twitter.com/ca_waterkeepers"/>
    <hyperlink ref="AX10" r:id="rId331" display="https://twitter.com/dontdrillsc"/>
    <hyperlink ref="AX11" r:id="rId332" display="https://twitter.com/nrdc"/>
    <hyperlink ref="AX12" r:id="rId333" display="https://twitter.com/goodlorde"/>
    <hyperlink ref="AX13" r:id="rId334" display="https://twitter.com/gorman_mary"/>
    <hyperlink ref="AX14" r:id="rId335" display="https://twitter.com/greenmission"/>
    <hyperlink ref="AX15" r:id="rId336" display="https://twitter.com/seamusoregan"/>
    <hyperlink ref="AX16" r:id="rId337" display="https://twitter.com/bernjordanmp"/>
    <hyperlink ref="AX17" r:id="rId338" display="https://twitter.com/cathmckenna"/>
    <hyperlink ref="AX18" r:id="rId339" display="https://twitter.com/cnlopb"/>
    <hyperlink ref="AX19" r:id="rId340" display="https://twitter.com/cnsopb"/>
    <hyperlink ref="AX20" r:id="rId341" display="https://twitter.com/bigjmcc"/>
    <hyperlink ref="AX21" r:id="rId342" display="https://twitter.com/theshippingguru"/>
    <hyperlink ref="AX22" r:id="rId343" display="https://twitter.com/tbkies"/>
    <hyperlink ref="AX23" r:id="rId344" display="https://twitter.com/industryeurope"/>
    <hyperlink ref="AX24" r:id="rId345" display="https://twitter.com/armadillomerino"/>
    <hyperlink ref="AX25" r:id="rId346" display="https://twitter.com/steveglouis"/>
    <hyperlink ref="AX26" r:id="rId347" display="https://twitter.com/waterdesal"/>
    <hyperlink ref="AX27" r:id="rId348" display="https://twitter.com/nsliberal"/>
    <hyperlink ref="AX28" r:id="rId349" display="https://twitter.com/reptmmpp"/>
    <hyperlink ref="AX29" r:id="rId350" display="https://twitter.com/oceana"/>
    <hyperlink ref="AX30" r:id="rId351" display="https://twitter.com/dragondeepwater"/>
    <hyperlink ref="AX31" r:id="rId352" display="https://twitter.com/forgerat"/>
    <hyperlink ref="AX32" r:id="rId353" display="https://twitter.com/waterkeeper"/>
    <hyperlink ref="AX33" r:id="rId354" display="https://twitter.com/souljoo0oourney"/>
    <hyperlink ref="AX34" r:id="rId355" display="https://twitter.com/solekm"/>
    <hyperlink ref="AX35" r:id="rId356" display="https://twitter.com/lanieygr"/>
    <hyperlink ref="AX36" r:id="rId357" display="https://twitter.com/ncpolicywatch"/>
    <hyperlink ref="AX37" r:id="rId358" display="https://twitter.com/rawitt2"/>
    <hyperlink ref="AX38" r:id="rId359" display="https://twitter.com/josette75253683"/>
    <hyperlink ref="AX39" r:id="rId360" display="https://twitter.com/mckaystewart"/>
    <hyperlink ref="AX40" r:id="rId361" display="https://twitter.com/helenacuirot6"/>
    <hyperlink ref="AX41" r:id="rId362" display="https://twitter.com/cleliamidgett2"/>
    <hyperlink ref="AX42" r:id="rId363" display="https://twitter.com/orneryoh"/>
    <hyperlink ref="AX43" r:id="rId364" display="https://twitter.com/senrickscott"/>
    <hyperlink ref="AX44" r:id="rId365" display="https://twitter.com/linlinkj"/>
    <hyperlink ref="AX45" r:id="rId366" display="https://twitter.com/meetthepress"/>
    <hyperlink ref="AX46" r:id="rId367" display="https://twitter.com/enerprogroupltd"/>
    <hyperlink ref="AX47" r:id="rId368" display="https://twitter.com/subcengineering"/>
    <hyperlink ref="AX48" r:id="rId369" display="https://twitter.com/allyg09"/>
    <hyperlink ref="AX49" r:id="rId370" display="https://twitter.com/waterkeeperscp"/>
    <hyperlink ref="AX50" r:id="rId371" display="https://twitter.com/act4bays"/>
    <hyperlink ref="AX51" r:id="rId372" display="https://twitter.com/scottewen13"/>
    <hyperlink ref="AX52" r:id="rId373" display="https://twitter.com/oeg_offshore"/>
    <hyperlink ref="AX53" r:id="rId374" display="https://twitter.com/offshorewords"/>
    <hyperlink ref="AX54" r:id="rId375" display="https://twitter.com/jb_in_motion"/>
    <hyperlink ref="AX55" r:id="rId376" display="https://twitter.com/coletoon"/>
    <hyperlink ref="AX56" r:id="rId377" display="https://twitter.com/miti_vigliero"/>
    <hyperlink ref="AX57" r:id="rId378" display="https://twitter.com/harrybrautt"/>
    <hyperlink ref="AX58" r:id="rId379" display="https://twitter.com/mark3ds"/>
    <hyperlink ref="AX59" r:id="rId380" display="https://twitter.com/uscg"/>
    <hyperlink ref="AX60" r:id="rId381" display="https://twitter.com/jmohanmalik"/>
    <hyperlink ref="AX61" r:id="rId382" display="https://twitter.com/scs_disputes"/>
    <hyperlink ref="AX62" r:id="rId383" display="https://twitter.com/creativegmspage"/>
    <hyperlink ref="AX63" r:id="rId384" display="https://twitter.com/kenirienks"/>
    <hyperlink ref="AX64" r:id="rId385" display="https://twitter.com/surfrider"/>
    <hyperlink ref="AX65" r:id="rId386" display="https://twitter.com/cfsurfrider"/>
    <hyperlink ref="AX66" r:id="rId387" display="https://twitter.com/drkyle4congress"/>
    <hyperlink ref="AX67" r:id="rId388" display="https://twitter.com/rtbayarea"/>
    <hyperlink ref="AX68" r:id="rId389" display="https://twitter.com/danbacher"/>
    <hyperlink ref="AX69" r:id="rId390" display="https://twitter.com/noobot9"/>
    <hyperlink ref="AX70" r:id="rId391" display="https://twitter.com/sentinelcolo"/>
    <hyperlink ref="AX71" r:id="rId392" display="https://twitter.com/presenteorg"/>
    <hyperlink ref="AX72" r:id="rId393" display="https://twitter.com/pennieopal"/>
    <hyperlink ref="AX73" r:id="rId394" display="https://twitter.com/merlyn43"/>
    <hyperlink ref="AX74" r:id="rId395" display="https://twitter.com/harley_woody"/>
    <hyperlink ref="AX75" r:id="rId396" display="https://twitter.com/wtkr3"/>
    <hyperlink ref="AX76" r:id="rId397" display="https://twitter.com/idlenomoresfbay"/>
    <hyperlink ref="AX77" r:id="rId398" display="https://twitter.com/y_laresv"/>
    <hyperlink ref="AX78" r:id="rId399" display="https://twitter.com/makmakay"/>
    <hyperlink ref="AX79" r:id="rId400" display="https://twitter.com/technavio"/>
    <hyperlink ref="AX80" r:id="rId401" display="https://twitter.com/novglobal"/>
    <hyperlink ref="AX81" r:id="rId402" display="https://twitter.com/bhgeco"/>
    <hyperlink ref="AX82" r:id="rId403" display="https://twitter.com/pointsofjustice"/>
    <hyperlink ref="AX83" r:id="rId404" display="https://twitter.com/stapf"/>
    <hyperlink ref="AX84" r:id="rId405" display="https://twitter.com/claudia65186209"/>
    <hyperlink ref="AX85" r:id="rId406" display="https://twitter.com/lobosolitario1"/>
    <hyperlink ref="AX86" r:id="rId407" display="https://twitter.com/lyricsgirl54"/>
    <hyperlink ref="AX87" r:id="rId408" display="https://twitter.com/chandriee9"/>
    <hyperlink ref="AX88" r:id="rId409" display="https://twitter.com/joejoemolloy"/>
    <hyperlink ref="AX89" r:id="rId410" display="https://twitter.com/artytrace"/>
    <hyperlink ref="AX90" r:id="rId411" display="https://twitter.com/onemelek1"/>
    <hyperlink ref="AX91" r:id="rId412" display="https://twitter.com/bastagal"/>
    <hyperlink ref="AX92" r:id="rId413" display="https://twitter.com/andreevarnum2"/>
    <hyperlink ref="AX93" r:id="rId414" display="https://twitter.com/janetgoncalves8"/>
    <hyperlink ref="AX94" r:id="rId415" display="https://twitter.com/globalnka"/>
    <hyperlink ref="AX95" r:id="rId416" display="https://twitter.com/cherishrobson5"/>
    <hyperlink ref="AX96" r:id="rId417" display="https://twitter.com/gavinnewsom"/>
    <hyperlink ref="AX97" r:id="rId418" display="https://twitter.com/candybarrows6"/>
    <hyperlink ref="AX98" r:id="rId419" display="https://twitter.com/gm_gayla"/>
    <hyperlink ref="AX99" r:id="rId420" display="https://twitter.com/carisabergman5"/>
    <hyperlink ref="AX100" r:id="rId421" display="https://twitter.com/freizky"/>
    <hyperlink ref="AX101" r:id="rId422" display="https://twitter.com/lindseyscafuri7"/>
    <hyperlink ref="AX102" r:id="rId423" display="https://twitter.com/corinna20158107"/>
    <hyperlink ref="AX103" r:id="rId424" display="https://twitter.com/lorenevilciau10"/>
    <hyperlink ref="AX104" r:id="rId425" display="https://twitter.com/karenbu17762415"/>
    <hyperlink ref="AX105" r:id="rId426" display="https://twitter.com/violavorberg7"/>
    <hyperlink ref="AX106" r:id="rId427" display="https://twitter.com/janycebeachler3"/>
    <hyperlink ref="AX107" r:id="rId428" display="https://twitter.com/evangelineparu5"/>
    <hyperlink ref="AX108" r:id="rId429" display="https://twitter.com/merryahmed9"/>
    <hyperlink ref="AX109" r:id="rId430" display="https://twitter.com/makedaa12001217"/>
    <hyperlink ref="AX110" r:id="rId431" display="https://twitter.com/raeannleibovit6"/>
    <hyperlink ref="AX111" r:id="rId432" display="https://twitter.com/hexagonppm"/>
  </hyperlinks>
  <printOptions/>
  <pageMargins left="0.7" right="0.7" top="0.75" bottom="0.75" header="0.3" footer="0.3"/>
  <pageSetup horizontalDpi="600" verticalDpi="600" orientation="portrait" r:id="rId436"/>
  <legacyDrawing r:id="rId434"/>
  <tableParts>
    <tablePart r:id="rId43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1685</v>
      </c>
      <c r="Z2" s="13" t="s">
        <v>1709</v>
      </c>
      <c r="AA2" s="13" t="s">
        <v>1756</v>
      </c>
      <c r="AB2" s="13" t="s">
        <v>1833</v>
      </c>
      <c r="AC2" s="13" t="s">
        <v>1931</v>
      </c>
      <c r="AD2" s="13" t="s">
        <v>1970</v>
      </c>
      <c r="AE2" s="13" t="s">
        <v>1971</v>
      </c>
      <c r="AF2" s="13" t="s">
        <v>1993</v>
      </c>
      <c r="AG2" s="119" t="s">
        <v>2317</v>
      </c>
      <c r="AH2" s="119" t="s">
        <v>2318</v>
      </c>
      <c r="AI2" s="119" t="s">
        <v>2319</v>
      </c>
      <c r="AJ2" s="119" t="s">
        <v>2320</v>
      </c>
      <c r="AK2" s="119" t="s">
        <v>2321</v>
      </c>
      <c r="AL2" s="119" t="s">
        <v>2322</v>
      </c>
      <c r="AM2" s="119" t="s">
        <v>2323</v>
      </c>
      <c r="AN2" s="119" t="s">
        <v>2324</v>
      </c>
      <c r="AO2" s="119" t="s">
        <v>2327</v>
      </c>
    </row>
    <row r="3" spans="1:41" ht="15">
      <c r="A3" s="87" t="s">
        <v>1622</v>
      </c>
      <c r="B3" s="65" t="s">
        <v>1641</v>
      </c>
      <c r="C3" s="65" t="s">
        <v>56</v>
      </c>
      <c r="D3" s="103"/>
      <c r="E3" s="102"/>
      <c r="F3" s="104" t="s">
        <v>2405</v>
      </c>
      <c r="G3" s="105"/>
      <c r="H3" s="105"/>
      <c r="I3" s="106">
        <v>3</v>
      </c>
      <c r="J3" s="107"/>
      <c r="K3" s="48">
        <v>20</v>
      </c>
      <c r="L3" s="48">
        <v>20</v>
      </c>
      <c r="M3" s="48">
        <v>0</v>
      </c>
      <c r="N3" s="48">
        <v>20</v>
      </c>
      <c r="O3" s="48">
        <v>1</v>
      </c>
      <c r="P3" s="49">
        <v>0</v>
      </c>
      <c r="Q3" s="49">
        <v>0</v>
      </c>
      <c r="R3" s="48">
        <v>1</v>
      </c>
      <c r="S3" s="48">
        <v>0</v>
      </c>
      <c r="T3" s="48">
        <v>20</v>
      </c>
      <c r="U3" s="48">
        <v>20</v>
      </c>
      <c r="V3" s="48">
        <v>2</v>
      </c>
      <c r="W3" s="49">
        <v>1.805</v>
      </c>
      <c r="X3" s="49">
        <v>0.05</v>
      </c>
      <c r="Y3" s="78" t="s">
        <v>427</v>
      </c>
      <c r="Z3" s="78" t="s">
        <v>476</v>
      </c>
      <c r="AA3" s="78" t="s">
        <v>506</v>
      </c>
      <c r="AB3" s="84" t="s">
        <v>1834</v>
      </c>
      <c r="AC3" s="84" t="s">
        <v>1932</v>
      </c>
      <c r="AD3" s="84"/>
      <c r="AE3" s="84" t="s">
        <v>297</v>
      </c>
      <c r="AF3" s="84" t="s">
        <v>1994</v>
      </c>
      <c r="AG3" s="116">
        <v>20</v>
      </c>
      <c r="AH3" s="120">
        <v>8.403361344537815</v>
      </c>
      <c r="AI3" s="116">
        <v>0</v>
      </c>
      <c r="AJ3" s="120">
        <v>0</v>
      </c>
      <c r="AK3" s="116">
        <v>0</v>
      </c>
      <c r="AL3" s="120">
        <v>0</v>
      </c>
      <c r="AM3" s="116">
        <v>218</v>
      </c>
      <c r="AN3" s="120">
        <v>91.59663865546219</v>
      </c>
      <c r="AO3" s="116">
        <v>238</v>
      </c>
    </row>
    <row r="4" spans="1:41" ht="15">
      <c r="A4" s="87" t="s">
        <v>1623</v>
      </c>
      <c r="B4" s="65" t="s">
        <v>1642</v>
      </c>
      <c r="C4" s="65" t="s">
        <v>56</v>
      </c>
      <c r="D4" s="109"/>
      <c r="E4" s="108"/>
      <c r="F4" s="110" t="s">
        <v>2406</v>
      </c>
      <c r="G4" s="111"/>
      <c r="H4" s="111"/>
      <c r="I4" s="112">
        <v>4</v>
      </c>
      <c r="J4" s="113"/>
      <c r="K4" s="48">
        <v>14</v>
      </c>
      <c r="L4" s="48">
        <v>12</v>
      </c>
      <c r="M4" s="48">
        <v>16</v>
      </c>
      <c r="N4" s="48">
        <v>28</v>
      </c>
      <c r="O4" s="48">
        <v>28</v>
      </c>
      <c r="P4" s="49" t="s">
        <v>1656</v>
      </c>
      <c r="Q4" s="49" t="s">
        <v>1656</v>
      </c>
      <c r="R4" s="48">
        <v>14</v>
      </c>
      <c r="S4" s="48">
        <v>14</v>
      </c>
      <c r="T4" s="48">
        <v>1</v>
      </c>
      <c r="U4" s="48">
        <v>14</v>
      </c>
      <c r="V4" s="48">
        <v>0</v>
      </c>
      <c r="W4" s="49">
        <v>0</v>
      </c>
      <c r="X4" s="49">
        <v>0</v>
      </c>
      <c r="Y4" s="78" t="s">
        <v>1686</v>
      </c>
      <c r="Z4" s="78" t="s">
        <v>1710</v>
      </c>
      <c r="AA4" s="78" t="s">
        <v>1757</v>
      </c>
      <c r="AB4" s="84" t="s">
        <v>1835</v>
      </c>
      <c r="AC4" s="84" t="s">
        <v>1933</v>
      </c>
      <c r="AD4" s="84"/>
      <c r="AE4" s="84" t="s">
        <v>223</v>
      </c>
      <c r="AF4" s="84" t="s">
        <v>1995</v>
      </c>
      <c r="AG4" s="116">
        <v>13</v>
      </c>
      <c r="AH4" s="120">
        <v>3.0588235294117645</v>
      </c>
      <c r="AI4" s="116">
        <v>2</v>
      </c>
      <c r="AJ4" s="120">
        <v>0.47058823529411764</v>
      </c>
      <c r="AK4" s="116">
        <v>0</v>
      </c>
      <c r="AL4" s="120">
        <v>0</v>
      </c>
      <c r="AM4" s="116">
        <v>410</v>
      </c>
      <c r="AN4" s="120">
        <v>96.47058823529412</v>
      </c>
      <c r="AO4" s="116">
        <v>425</v>
      </c>
    </row>
    <row r="5" spans="1:41" ht="15">
      <c r="A5" s="87" t="s">
        <v>1624</v>
      </c>
      <c r="B5" s="65" t="s">
        <v>1643</v>
      </c>
      <c r="C5" s="65" t="s">
        <v>56</v>
      </c>
      <c r="D5" s="109"/>
      <c r="E5" s="108"/>
      <c r="F5" s="110" t="s">
        <v>2407</v>
      </c>
      <c r="G5" s="111"/>
      <c r="H5" s="111"/>
      <c r="I5" s="112">
        <v>5</v>
      </c>
      <c r="J5" s="113"/>
      <c r="K5" s="48">
        <v>12</v>
      </c>
      <c r="L5" s="48">
        <v>12</v>
      </c>
      <c r="M5" s="48">
        <v>2</v>
      </c>
      <c r="N5" s="48">
        <v>14</v>
      </c>
      <c r="O5" s="48">
        <v>3</v>
      </c>
      <c r="P5" s="49">
        <v>0</v>
      </c>
      <c r="Q5" s="49">
        <v>0</v>
      </c>
      <c r="R5" s="48">
        <v>1</v>
      </c>
      <c r="S5" s="48">
        <v>0</v>
      </c>
      <c r="T5" s="48">
        <v>12</v>
      </c>
      <c r="U5" s="48">
        <v>14</v>
      </c>
      <c r="V5" s="48">
        <v>3</v>
      </c>
      <c r="W5" s="49">
        <v>1.972222</v>
      </c>
      <c r="X5" s="49">
        <v>0.08333333333333333</v>
      </c>
      <c r="Y5" s="78" t="s">
        <v>1687</v>
      </c>
      <c r="Z5" s="78" t="s">
        <v>1711</v>
      </c>
      <c r="AA5" s="78" t="s">
        <v>525</v>
      </c>
      <c r="AB5" s="84" t="s">
        <v>1836</v>
      </c>
      <c r="AC5" s="84" t="s">
        <v>1934</v>
      </c>
      <c r="AD5" s="84"/>
      <c r="AE5" s="84" t="s">
        <v>1972</v>
      </c>
      <c r="AF5" s="84" t="s">
        <v>1996</v>
      </c>
      <c r="AG5" s="116">
        <v>15</v>
      </c>
      <c r="AH5" s="120">
        <v>5.244755244755245</v>
      </c>
      <c r="AI5" s="116">
        <v>12</v>
      </c>
      <c r="AJ5" s="120">
        <v>4.195804195804196</v>
      </c>
      <c r="AK5" s="116">
        <v>0</v>
      </c>
      <c r="AL5" s="120">
        <v>0</v>
      </c>
      <c r="AM5" s="116">
        <v>259</v>
      </c>
      <c r="AN5" s="120">
        <v>90.55944055944056</v>
      </c>
      <c r="AO5" s="116">
        <v>286</v>
      </c>
    </row>
    <row r="6" spans="1:41" ht="15">
      <c r="A6" s="87" t="s">
        <v>1625</v>
      </c>
      <c r="B6" s="65" t="s">
        <v>1644</v>
      </c>
      <c r="C6" s="65" t="s">
        <v>56</v>
      </c>
      <c r="D6" s="109"/>
      <c r="E6" s="108"/>
      <c r="F6" s="110" t="s">
        <v>2408</v>
      </c>
      <c r="G6" s="111"/>
      <c r="H6" s="111"/>
      <c r="I6" s="112">
        <v>6</v>
      </c>
      <c r="J6" s="113"/>
      <c r="K6" s="48">
        <v>9</v>
      </c>
      <c r="L6" s="48">
        <v>20</v>
      </c>
      <c r="M6" s="48">
        <v>0</v>
      </c>
      <c r="N6" s="48">
        <v>20</v>
      </c>
      <c r="O6" s="48">
        <v>0</v>
      </c>
      <c r="P6" s="49">
        <v>0.05263157894736842</v>
      </c>
      <c r="Q6" s="49">
        <v>0.1</v>
      </c>
      <c r="R6" s="48">
        <v>1</v>
      </c>
      <c r="S6" s="48">
        <v>0</v>
      </c>
      <c r="T6" s="48">
        <v>9</v>
      </c>
      <c r="U6" s="48">
        <v>20</v>
      </c>
      <c r="V6" s="48">
        <v>2</v>
      </c>
      <c r="W6" s="49">
        <v>1.308642</v>
      </c>
      <c r="X6" s="49">
        <v>0.2777777777777778</v>
      </c>
      <c r="Y6" s="78" t="s">
        <v>1688</v>
      </c>
      <c r="Z6" s="78" t="s">
        <v>467</v>
      </c>
      <c r="AA6" s="78" t="s">
        <v>1758</v>
      </c>
      <c r="AB6" s="84" t="s">
        <v>1837</v>
      </c>
      <c r="AC6" s="84" t="s">
        <v>1935</v>
      </c>
      <c r="AD6" s="84"/>
      <c r="AE6" s="84" t="s">
        <v>1973</v>
      </c>
      <c r="AF6" s="84" t="s">
        <v>1997</v>
      </c>
      <c r="AG6" s="116">
        <v>0</v>
      </c>
      <c r="AH6" s="120">
        <v>0</v>
      </c>
      <c r="AI6" s="116">
        <v>0</v>
      </c>
      <c r="AJ6" s="120">
        <v>0</v>
      </c>
      <c r="AK6" s="116">
        <v>0</v>
      </c>
      <c r="AL6" s="120">
        <v>0</v>
      </c>
      <c r="AM6" s="116">
        <v>48</v>
      </c>
      <c r="AN6" s="120">
        <v>100</v>
      </c>
      <c r="AO6" s="116">
        <v>48</v>
      </c>
    </row>
    <row r="7" spans="1:41" ht="15">
      <c r="A7" s="87" t="s">
        <v>1626</v>
      </c>
      <c r="B7" s="65" t="s">
        <v>1645</v>
      </c>
      <c r="C7" s="65" t="s">
        <v>56</v>
      </c>
      <c r="D7" s="109"/>
      <c r="E7" s="108"/>
      <c r="F7" s="110" t="s">
        <v>2409</v>
      </c>
      <c r="G7" s="111"/>
      <c r="H7" s="111"/>
      <c r="I7" s="112">
        <v>7</v>
      </c>
      <c r="J7" s="113"/>
      <c r="K7" s="48">
        <v>8</v>
      </c>
      <c r="L7" s="48">
        <v>6</v>
      </c>
      <c r="M7" s="48">
        <v>10</v>
      </c>
      <c r="N7" s="48">
        <v>16</v>
      </c>
      <c r="O7" s="48">
        <v>8</v>
      </c>
      <c r="P7" s="49">
        <v>0</v>
      </c>
      <c r="Q7" s="49">
        <v>0</v>
      </c>
      <c r="R7" s="48">
        <v>1</v>
      </c>
      <c r="S7" s="48">
        <v>0</v>
      </c>
      <c r="T7" s="48">
        <v>8</v>
      </c>
      <c r="U7" s="48">
        <v>16</v>
      </c>
      <c r="V7" s="48">
        <v>2</v>
      </c>
      <c r="W7" s="49">
        <v>1.53125</v>
      </c>
      <c r="X7" s="49">
        <v>0.125</v>
      </c>
      <c r="Y7" s="78" t="s">
        <v>1689</v>
      </c>
      <c r="Z7" s="78" t="s">
        <v>467</v>
      </c>
      <c r="AA7" s="78" t="s">
        <v>1759</v>
      </c>
      <c r="AB7" s="84" t="s">
        <v>1838</v>
      </c>
      <c r="AC7" s="84" t="s">
        <v>1936</v>
      </c>
      <c r="AD7" s="84" t="s">
        <v>320</v>
      </c>
      <c r="AE7" s="84" t="s">
        <v>1974</v>
      </c>
      <c r="AF7" s="84" t="s">
        <v>1998</v>
      </c>
      <c r="AG7" s="116">
        <v>10</v>
      </c>
      <c r="AH7" s="120">
        <v>2.770083102493075</v>
      </c>
      <c r="AI7" s="116">
        <v>4</v>
      </c>
      <c r="AJ7" s="120">
        <v>1.10803324099723</v>
      </c>
      <c r="AK7" s="116">
        <v>0</v>
      </c>
      <c r="AL7" s="120">
        <v>0</v>
      </c>
      <c r="AM7" s="116">
        <v>347</v>
      </c>
      <c r="AN7" s="120">
        <v>96.1218836565097</v>
      </c>
      <c r="AO7" s="116">
        <v>361</v>
      </c>
    </row>
    <row r="8" spans="1:41" ht="15">
      <c r="A8" s="87" t="s">
        <v>1627</v>
      </c>
      <c r="B8" s="65" t="s">
        <v>1646</v>
      </c>
      <c r="C8" s="65" t="s">
        <v>56</v>
      </c>
      <c r="D8" s="109"/>
      <c r="E8" s="108"/>
      <c r="F8" s="110" t="s">
        <v>2410</v>
      </c>
      <c r="G8" s="111"/>
      <c r="H8" s="111"/>
      <c r="I8" s="112">
        <v>8</v>
      </c>
      <c r="J8" s="113"/>
      <c r="K8" s="48">
        <v>6</v>
      </c>
      <c r="L8" s="48">
        <v>7</v>
      </c>
      <c r="M8" s="48">
        <v>0</v>
      </c>
      <c r="N8" s="48">
        <v>7</v>
      </c>
      <c r="O8" s="48">
        <v>1</v>
      </c>
      <c r="P8" s="49">
        <v>0</v>
      </c>
      <c r="Q8" s="49">
        <v>0</v>
      </c>
      <c r="R8" s="48">
        <v>1</v>
      </c>
      <c r="S8" s="48">
        <v>0</v>
      </c>
      <c r="T8" s="48">
        <v>6</v>
      </c>
      <c r="U8" s="48">
        <v>7</v>
      </c>
      <c r="V8" s="48">
        <v>3</v>
      </c>
      <c r="W8" s="49">
        <v>1.444444</v>
      </c>
      <c r="X8" s="49">
        <v>0.2</v>
      </c>
      <c r="Y8" s="78" t="s">
        <v>1690</v>
      </c>
      <c r="Z8" s="78" t="s">
        <v>1712</v>
      </c>
      <c r="AA8" s="78" t="s">
        <v>1760</v>
      </c>
      <c r="AB8" s="84" t="s">
        <v>1839</v>
      </c>
      <c r="AC8" s="84" t="s">
        <v>1937</v>
      </c>
      <c r="AD8" s="84"/>
      <c r="AE8" s="84" t="s">
        <v>1975</v>
      </c>
      <c r="AF8" s="84" t="s">
        <v>1999</v>
      </c>
      <c r="AG8" s="116">
        <v>0</v>
      </c>
      <c r="AH8" s="120">
        <v>0</v>
      </c>
      <c r="AI8" s="116">
        <v>0</v>
      </c>
      <c r="AJ8" s="120">
        <v>0</v>
      </c>
      <c r="AK8" s="116">
        <v>0</v>
      </c>
      <c r="AL8" s="120">
        <v>0</v>
      </c>
      <c r="AM8" s="116">
        <v>99</v>
      </c>
      <c r="AN8" s="120">
        <v>100</v>
      </c>
      <c r="AO8" s="116">
        <v>99</v>
      </c>
    </row>
    <row r="9" spans="1:41" ht="15">
      <c r="A9" s="87" t="s">
        <v>1628</v>
      </c>
      <c r="B9" s="65" t="s">
        <v>1647</v>
      </c>
      <c r="C9" s="65" t="s">
        <v>56</v>
      </c>
      <c r="D9" s="109"/>
      <c r="E9" s="108"/>
      <c r="F9" s="110" t="s">
        <v>2411</v>
      </c>
      <c r="G9" s="111"/>
      <c r="H9" s="111"/>
      <c r="I9" s="112">
        <v>9</v>
      </c>
      <c r="J9" s="113"/>
      <c r="K9" s="48">
        <v>6</v>
      </c>
      <c r="L9" s="48">
        <v>9</v>
      </c>
      <c r="M9" s="48">
        <v>0</v>
      </c>
      <c r="N9" s="48">
        <v>9</v>
      </c>
      <c r="O9" s="48">
        <v>1</v>
      </c>
      <c r="P9" s="49">
        <v>0</v>
      </c>
      <c r="Q9" s="49">
        <v>0</v>
      </c>
      <c r="R9" s="48">
        <v>1</v>
      </c>
      <c r="S9" s="48">
        <v>0</v>
      </c>
      <c r="T9" s="48">
        <v>6</v>
      </c>
      <c r="U9" s="48">
        <v>9</v>
      </c>
      <c r="V9" s="48">
        <v>2</v>
      </c>
      <c r="W9" s="49">
        <v>1.222222</v>
      </c>
      <c r="X9" s="49">
        <v>0.26666666666666666</v>
      </c>
      <c r="Y9" s="78" t="s">
        <v>1691</v>
      </c>
      <c r="Z9" s="78" t="s">
        <v>479</v>
      </c>
      <c r="AA9" s="78" t="s">
        <v>1761</v>
      </c>
      <c r="AB9" s="84" t="s">
        <v>1840</v>
      </c>
      <c r="AC9" s="84" t="s">
        <v>1938</v>
      </c>
      <c r="AD9" s="84"/>
      <c r="AE9" s="84" t="s">
        <v>1976</v>
      </c>
      <c r="AF9" s="84" t="s">
        <v>2000</v>
      </c>
      <c r="AG9" s="116">
        <v>4</v>
      </c>
      <c r="AH9" s="120">
        <v>5.2631578947368425</v>
      </c>
      <c r="AI9" s="116">
        <v>0</v>
      </c>
      <c r="AJ9" s="120">
        <v>0</v>
      </c>
      <c r="AK9" s="116">
        <v>0</v>
      </c>
      <c r="AL9" s="120">
        <v>0</v>
      </c>
      <c r="AM9" s="116">
        <v>72</v>
      </c>
      <c r="AN9" s="120">
        <v>94.73684210526316</v>
      </c>
      <c r="AO9" s="116">
        <v>76</v>
      </c>
    </row>
    <row r="10" spans="1:41" ht="14.25" customHeight="1">
      <c r="A10" s="87" t="s">
        <v>1629</v>
      </c>
      <c r="B10" s="65" t="s">
        <v>1648</v>
      </c>
      <c r="C10" s="65" t="s">
        <v>56</v>
      </c>
      <c r="D10" s="109"/>
      <c r="E10" s="108"/>
      <c r="F10" s="110" t="s">
        <v>1629</v>
      </c>
      <c r="G10" s="111"/>
      <c r="H10" s="111"/>
      <c r="I10" s="112">
        <v>10</v>
      </c>
      <c r="J10" s="113"/>
      <c r="K10" s="48">
        <v>4</v>
      </c>
      <c r="L10" s="48">
        <v>3</v>
      </c>
      <c r="M10" s="48">
        <v>0</v>
      </c>
      <c r="N10" s="48">
        <v>3</v>
      </c>
      <c r="O10" s="48">
        <v>0</v>
      </c>
      <c r="P10" s="49">
        <v>0</v>
      </c>
      <c r="Q10" s="49">
        <v>0</v>
      </c>
      <c r="R10" s="48">
        <v>1</v>
      </c>
      <c r="S10" s="48">
        <v>0</v>
      </c>
      <c r="T10" s="48">
        <v>4</v>
      </c>
      <c r="U10" s="48">
        <v>3</v>
      </c>
      <c r="V10" s="48">
        <v>2</v>
      </c>
      <c r="W10" s="49">
        <v>1.125</v>
      </c>
      <c r="X10" s="49">
        <v>0.25</v>
      </c>
      <c r="Y10" s="78"/>
      <c r="Z10" s="78"/>
      <c r="AA10" s="78" t="s">
        <v>491</v>
      </c>
      <c r="AB10" s="84" t="s">
        <v>866</v>
      </c>
      <c r="AC10" s="84" t="s">
        <v>866</v>
      </c>
      <c r="AD10" s="84"/>
      <c r="AE10" s="84" t="s">
        <v>1977</v>
      </c>
      <c r="AF10" s="84" t="s">
        <v>2001</v>
      </c>
      <c r="AG10" s="116">
        <v>3</v>
      </c>
      <c r="AH10" s="120">
        <v>13.636363636363637</v>
      </c>
      <c r="AI10" s="116">
        <v>1</v>
      </c>
      <c r="AJ10" s="120">
        <v>4.545454545454546</v>
      </c>
      <c r="AK10" s="116">
        <v>0</v>
      </c>
      <c r="AL10" s="120">
        <v>0</v>
      </c>
      <c r="AM10" s="116">
        <v>18</v>
      </c>
      <c r="AN10" s="120">
        <v>81.81818181818181</v>
      </c>
      <c r="AO10" s="116">
        <v>22</v>
      </c>
    </row>
    <row r="11" spans="1:41" ht="15">
      <c r="A11" s="87" t="s">
        <v>1630</v>
      </c>
      <c r="B11" s="65" t="s">
        <v>1649</v>
      </c>
      <c r="C11" s="65" t="s">
        <v>56</v>
      </c>
      <c r="D11" s="109"/>
      <c r="E11" s="108"/>
      <c r="F11" s="110" t="s">
        <v>1630</v>
      </c>
      <c r="G11" s="111"/>
      <c r="H11" s="111"/>
      <c r="I11" s="112">
        <v>11</v>
      </c>
      <c r="J11" s="113"/>
      <c r="K11" s="48">
        <v>4</v>
      </c>
      <c r="L11" s="48">
        <v>3</v>
      </c>
      <c r="M11" s="48">
        <v>0</v>
      </c>
      <c r="N11" s="48">
        <v>3</v>
      </c>
      <c r="O11" s="48">
        <v>0</v>
      </c>
      <c r="P11" s="49">
        <v>0</v>
      </c>
      <c r="Q11" s="49">
        <v>0</v>
      </c>
      <c r="R11" s="48">
        <v>1</v>
      </c>
      <c r="S11" s="48">
        <v>0</v>
      </c>
      <c r="T11" s="48">
        <v>4</v>
      </c>
      <c r="U11" s="48">
        <v>3</v>
      </c>
      <c r="V11" s="48">
        <v>2</v>
      </c>
      <c r="W11" s="49">
        <v>1.125</v>
      </c>
      <c r="X11" s="49">
        <v>0.25</v>
      </c>
      <c r="Y11" s="78" t="s">
        <v>436</v>
      </c>
      <c r="Z11" s="78" t="s">
        <v>467</v>
      </c>
      <c r="AA11" s="78" t="s">
        <v>516</v>
      </c>
      <c r="AB11" s="84" t="s">
        <v>866</v>
      </c>
      <c r="AC11" s="84" t="s">
        <v>866</v>
      </c>
      <c r="AD11" s="84" t="s">
        <v>313</v>
      </c>
      <c r="AE11" s="84" t="s">
        <v>1978</v>
      </c>
      <c r="AF11" s="84" t="s">
        <v>2002</v>
      </c>
      <c r="AG11" s="116">
        <v>0</v>
      </c>
      <c r="AH11" s="120">
        <v>0</v>
      </c>
      <c r="AI11" s="116">
        <v>0</v>
      </c>
      <c r="AJ11" s="120">
        <v>0</v>
      </c>
      <c r="AK11" s="116">
        <v>0</v>
      </c>
      <c r="AL11" s="120">
        <v>0</v>
      </c>
      <c r="AM11" s="116">
        <v>11</v>
      </c>
      <c r="AN11" s="120">
        <v>100</v>
      </c>
      <c r="AO11" s="116">
        <v>11</v>
      </c>
    </row>
    <row r="12" spans="1:41" ht="15">
      <c r="A12" s="87" t="s">
        <v>1631</v>
      </c>
      <c r="B12" s="65" t="s">
        <v>1650</v>
      </c>
      <c r="C12" s="65" t="s">
        <v>56</v>
      </c>
      <c r="D12" s="109"/>
      <c r="E12" s="108"/>
      <c r="F12" s="110" t="s">
        <v>2412</v>
      </c>
      <c r="G12" s="111"/>
      <c r="H12" s="111"/>
      <c r="I12" s="112">
        <v>12</v>
      </c>
      <c r="J12" s="113"/>
      <c r="K12" s="48">
        <v>4</v>
      </c>
      <c r="L12" s="48">
        <v>5</v>
      </c>
      <c r="M12" s="48">
        <v>0</v>
      </c>
      <c r="N12" s="48">
        <v>5</v>
      </c>
      <c r="O12" s="48">
        <v>0</v>
      </c>
      <c r="P12" s="49">
        <v>0</v>
      </c>
      <c r="Q12" s="49">
        <v>0</v>
      </c>
      <c r="R12" s="48">
        <v>1</v>
      </c>
      <c r="S12" s="48">
        <v>0</v>
      </c>
      <c r="T12" s="48">
        <v>4</v>
      </c>
      <c r="U12" s="48">
        <v>5</v>
      </c>
      <c r="V12" s="48">
        <v>2</v>
      </c>
      <c r="W12" s="49">
        <v>0.875</v>
      </c>
      <c r="X12" s="49">
        <v>0.4166666666666667</v>
      </c>
      <c r="Y12" s="78" t="s">
        <v>428</v>
      </c>
      <c r="Z12" s="78" t="s">
        <v>467</v>
      </c>
      <c r="AA12" s="78" t="s">
        <v>507</v>
      </c>
      <c r="AB12" s="84" t="s">
        <v>1841</v>
      </c>
      <c r="AC12" s="84" t="s">
        <v>1939</v>
      </c>
      <c r="AD12" s="84" t="s">
        <v>309</v>
      </c>
      <c r="AE12" s="84" t="s">
        <v>1979</v>
      </c>
      <c r="AF12" s="84" t="s">
        <v>2003</v>
      </c>
      <c r="AG12" s="116">
        <v>0</v>
      </c>
      <c r="AH12" s="120">
        <v>0</v>
      </c>
      <c r="AI12" s="116">
        <v>2</v>
      </c>
      <c r="AJ12" s="120">
        <v>5.882352941176471</v>
      </c>
      <c r="AK12" s="116">
        <v>0</v>
      </c>
      <c r="AL12" s="120">
        <v>0</v>
      </c>
      <c r="AM12" s="116">
        <v>32</v>
      </c>
      <c r="AN12" s="120">
        <v>94.11764705882354</v>
      </c>
      <c r="AO12" s="116">
        <v>34</v>
      </c>
    </row>
    <row r="13" spans="1:41" ht="15">
      <c r="A13" s="87" t="s">
        <v>1632</v>
      </c>
      <c r="B13" s="65" t="s">
        <v>1651</v>
      </c>
      <c r="C13" s="65" t="s">
        <v>56</v>
      </c>
      <c r="D13" s="109"/>
      <c r="E13" s="108"/>
      <c r="F13" s="110" t="s">
        <v>2413</v>
      </c>
      <c r="G13" s="111"/>
      <c r="H13" s="111"/>
      <c r="I13" s="112">
        <v>13</v>
      </c>
      <c r="J13" s="113"/>
      <c r="K13" s="48">
        <v>3</v>
      </c>
      <c r="L13" s="48">
        <v>1</v>
      </c>
      <c r="M13" s="48">
        <v>4</v>
      </c>
      <c r="N13" s="48">
        <v>5</v>
      </c>
      <c r="O13" s="48">
        <v>2</v>
      </c>
      <c r="P13" s="49">
        <v>0</v>
      </c>
      <c r="Q13" s="49">
        <v>0</v>
      </c>
      <c r="R13" s="48">
        <v>1</v>
      </c>
      <c r="S13" s="48">
        <v>0</v>
      </c>
      <c r="T13" s="48">
        <v>3</v>
      </c>
      <c r="U13" s="48">
        <v>5</v>
      </c>
      <c r="V13" s="48">
        <v>2</v>
      </c>
      <c r="W13" s="49">
        <v>0.888889</v>
      </c>
      <c r="X13" s="49">
        <v>0.3333333333333333</v>
      </c>
      <c r="Y13" s="78" t="s">
        <v>1692</v>
      </c>
      <c r="Z13" s="78" t="s">
        <v>1713</v>
      </c>
      <c r="AA13" s="78" t="s">
        <v>1762</v>
      </c>
      <c r="AB13" s="84" t="s">
        <v>1842</v>
      </c>
      <c r="AC13" s="84" t="s">
        <v>1940</v>
      </c>
      <c r="AD13" s="84"/>
      <c r="AE13" s="84" t="s">
        <v>1980</v>
      </c>
      <c r="AF13" s="84" t="s">
        <v>2004</v>
      </c>
      <c r="AG13" s="116">
        <v>0</v>
      </c>
      <c r="AH13" s="120">
        <v>0</v>
      </c>
      <c r="AI13" s="116">
        <v>4</v>
      </c>
      <c r="AJ13" s="120">
        <v>2.7027027027027026</v>
      </c>
      <c r="AK13" s="116">
        <v>0</v>
      </c>
      <c r="AL13" s="120">
        <v>0</v>
      </c>
      <c r="AM13" s="116">
        <v>144</v>
      </c>
      <c r="AN13" s="120">
        <v>97.29729729729729</v>
      </c>
      <c r="AO13" s="116">
        <v>148</v>
      </c>
    </row>
    <row r="14" spans="1:41" ht="15">
      <c r="A14" s="87" t="s">
        <v>1633</v>
      </c>
      <c r="B14" s="65" t="s">
        <v>1652</v>
      </c>
      <c r="C14" s="65" t="s">
        <v>56</v>
      </c>
      <c r="D14" s="109"/>
      <c r="E14" s="108"/>
      <c r="F14" s="110" t="s">
        <v>2414</v>
      </c>
      <c r="G14" s="111"/>
      <c r="H14" s="111"/>
      <c r="I14" s="112">
        <v>14</v>
      </c>
      <c r="J14" s="113"/>
      <c r="K14" s="48">
        <v>3</v>
      </c>
      <c r="L14" s="48">
        <v>3</v>
      </c>
      <c r="M14" s="48">
        <v>0</v>
      </c>
      <c r="N14" s="48">
        <v>3</v>
      </c>
      <c r="O14" s="48">
        <v>1</v>
      </c>
      <c r="P14" s="49">
        <v>0</v>
      </c>
      <c r="Q14" s="49">
        <v>0</v>
      </c>
      <c r="R14" s="48">
        <v>1</v>
      </c>
      <c r="S14" s="48">
        <v>0</v>
      </c>
      <c r="T14" s="48">
        <v>3</v>
      </c>
      <c r="U14" s="48">
        <v>3</v>
      </c>
      <c r="V14" s="48">
        <v>2</v>
      </c>
      <c r="W14" s="49">
        <v>0.888889</v>
      </c>
      <c r="X14" s="49">
        <v>0.3333333333333333</v>
      </c>
      <c r="Y14" s="78" t="s">
        <v>1693</v>
      </c>
      <c r="Z14" s="78" t="s">
        <v>477</v>
      </c>
      <c r="AA14" s="78" t="s">
        <v>510</v>
      </c>
      <c r="AB14" s="84" t="s">
        <v>1843</v>
      </c>
      <c r="AC14" s="84" t="s">
        <v>1941</v>
      </c>
      <c r="AD14" s="84" t="s">
        <v>242</v>
      </c>
      <c r="AE14" s="84" t="s">
        <v>242</v>
      </c>
      <c r="AF14" s="84" t="s">
        <v>2005</v>
      </c>
      <c r="AG14" s="116">
        <v>3</v>
      </c>
      <c r="AH14" s="120">
        <v>10</v>
      </c>
      <c r="AI14" s="116">
        <v>0</v>
      </c>
      <c r="AJ14" s="120">
        <v>0</v>
      </c>
      <c r="AK14" s="116">
        <v>0</v>
      </c>
      <c r="AL14" s="120">
        <v>0</v>
      </c>
      <c r="AM14" s="116">
        <v>27</v>
      </c>
      <c r="AN14" s="120">
        <v>90</v>
      </c>
      <c r="AO14" s="116">
        <v>30</v>
      </c>
    </row>
    <row r="15" spans="1:41" ht="15">
      <c r="A15" s="87" t="s">
        <v>1634</v>
      </c>
      <c r="B15" s="65" t="s">
        <v>1641</v>
      </c>
      <c r="C15" s="65" t="s">
        <v>59</v>
      </c>
      <c r="D15" s="109"/>
      <c r="E15" s="108"/>
      <c r="F15" s="110" t="s">
        <v>2415</v>
      </c>
      <c r="G15" s="111"/>
      <c r="H15" s="111"/>
      <c r="I15" s="112">
        <v>15</v>
      </c>
      <c r="J15" s="113"/>
      <c r="K15" s="48">
        <v>3</v>
      </c>
      <c r="L15" s="48">
        <v>2</v>
      </c>
      <c r="M15" s="48">
        <v>2</v>
      </c>
      <c r="N15" s="48">
        <v>4</v>
      </c>
      <c r="O15" s="48">
        <v>2</v>
      </c>
      <c r="P15" s="49">
        <v>0</v>
      </c>
      <c r="Q15" s="49">
        <v>0</v>
      </c>
      <c r="R15" s="48">
        <v>1</v>
      </c>
      <c r="S15" s="48">
        <v>0</v>
      </c>
      <c r="T15" s="48">
        <v>3</v>
      </c>
      <c r="U15" s="48">
        <v>4</v>
      </c>
      <c r="V15" s="48">
        <v>2</v>
      </c>
      <c r="W15" s="49">
        <v>0.888889</v>
      </c>
      <c r="X15" s="49">
        <v>0.3333333333333333</v>
      </c>
      <c r="Y15" s="78" t="s">
        <v>1694</v>
      </c>
      <c r="Z15" s="78" t="s">
        <v>1714</v>
      </c>
      <c r="AA15" s="78" t="s">
        <v>1763</v>
      </c>
      <c r="AB15" s="84" t="s">
        <v>1844</v>
      </c>
      <c r="AC15" s="84" t="s">
        <v>1942</v>
      </c>
      <c r="AD15" s="84"/>
      <c r="AE15" s="84" t="s">
        <v>225</v>
      </c>
      <c r="AF15" s="84" t="s">
        <v>2006</v>
      </c>
      <c r="AG15" s="116">
        <v>6</v>
      </c>
      <c r="AH15" s="120">
        <v>6.382978723404255</v>
      </c>
      <c r="AI15" s="116">
        <v>0</v>
      </c>
      <c r="AJ15" s="120">
        <v>0</v>
      </c>
      <c r="AK15" s="116">
        <v>0</v>
      </c>
      <c r="AL15" s="120">
        <v>0</v>
      </c>
      <c r="AM15" s="116">
        <v>88</v>
      </c>
      <c r="AN15" s="120">
        <v>93.61702127659575</v>
      </c>
      <c r="AO15" s="116">
        <v>94</v>
      </c>
    </row>
    <row r="16" spans="1:41" ht="15">
      <c r="A16" s="87" t="s">
        <v>1635</v>
      </c>
      <c r="B16" s="65" t="s">
        <v>1642</v>
      </c>
      <c r="C16" s="65" t="s">
        <v>59</v>
      </c>
      <c r="D16" s="109"/>
      <c r="E16" s="108"/>
      <c r="F16" s="110" t="s">
        <v>2416</v>
      </c>
      <c r="G16" s="111"/>
      <c r="H16" s="111"/>
      <c r="I16" s="112">
        <v>16</v>
      </c>
      <c r="J16" s="113"/>
      <c r="K16" s="48">
        <v>3</v>
      </c>
      <c r="L16" s="48">
        <v>3</v>
      </c>
      <c r="M16" s="48">
        <v>0</v>
      </c>
      <c r="N16" s="48">
        <v>3</v>
      </c>
      <c r="O16" s="48">
        <v>0</v>
      </c>
      <c r="P16" s="49">
        <v>0</v>
      </c>
      <c r="Q16" s="49">
        <v>0</v>
      </c>
      <c r="R16" s="48">
        <v>1</v>
      </c>
      <c r="S16" s="48">
        <v>0</v>
      </c>
      <c r="T16" s="48">
        <v>3</v>
      </c>
      <c r="U16" s="48">
        <v>3</v>
      </c>
      <c r="V16" s="48">
        <v>1</v>
      </c>
      <c r="W16" s="49">
        <v>0.666667</v>
      </c>
      <c r="X16" s="49">
        <v>0.5</v>
      </c>
      <c r="Y16" s="78" t="s">
        <v>411</v>
      </c>
      <c r="Z16" s="78" t="s">
        <v>467</v>
      </c>
      <c r="AA16" s="78"/>
      <c r="AB16" s="84" t="s">
        <v>1845</v>
      </c>
      <c r="AC16" s="84" t="s">
        <v>1943</v>
      </c>
      <c r="AD16" s="84"/>
      <c r="AE16" s="84" t="s">
        <v>1981</v>
      </c>
      <c r="AF16" s="84" t="s">
        <v>2007</v>
      </c>
      <c r="AG16" s="116">
        <v>0</v>
      </c>
      <c r="AH16" s="120">
        <v>0</v>
      </c>
      <c r="AI16" s="116">
        <v>2</v>
      </c>
      <c r="AJ16" s="120">
        <v>4.651162790697675</v>
      </c>
      <c r="AK16" s="116">
        <v>0</v>
      </c>
      <c r="AL16" s="120">
        <v>0</v>
      </c>
      <c r="AM16" s="116">
        <v>41</v>
      </c>
      <c r="AN16" s="120">
        <v>95.34883720930233</v>
      </c>
      <c r="AO16" s="116">
        <v>43</v>
      </c>
    </row>
    <row r="17" spans="1:41" ht="15">
      <c r="A17" s="87" t="s">
        <v>1636</v>
      </c>
      <c r="B17" s="65" t="s">
        <v>1643</v>
      </c>
      <c r="C17" s="65" t="s">
        <v>59</v>
      </c>
      <c r="D17" s="109"/>
      <c r="E17" s="108"/>
      <c r="F17" s="110" t="s">
        <v>1636</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78" t="s">
        <v>440</v>
      </c>
      <c r="Z17" s="78" t="s">
        <v>481</v>
      </c>
      <c r="AA17" s="78" t="s">
        <v>491</v>
      </c>
      <c r="AB17" s="84" t="s">
        <v>866</v>
      </c>
      <c r="AC17" s="84" t="s">
        <v>866</v>
      </c>
      <c r="AD17" s="84"/>
      <c r="AE17" s="84" t="s">
        <v>317</v>
      </c>
      <c r="AF17" s="84" t="s">
        <v>2008</v>
      </c>
      <c r="AG17" s="116">
        <v>1</v>
      </c>
      <c r="AH17" s="120">
        <v>8.333333333333334</v>
      </c>
      <c r="AI17" s="116">
        <v>0</v>
      </c>
      <c r="AJ17" s="120">
        <v>0</v>
      </c>
      <c r="AK17" s="116">
        <v>0</v>
      </c>
      <c r="AL17" s="120">
        <v>0</v>
      </c>
      <c r="AM17" s="116">
        <v>11</v>
      </c>
      <c r="AN17" s="120">
        <v>91.66666666666667</v>
      </c>
      <c r="AO17" s="116">
        <v>12</v>
      </c>
    </row>
    <row r="18" spans="1:41" ht="15">
      <c r="A18" s="87" t="s">
        <v>1637</v>
      </c>
      <c r="B18" s="65" t="s">
        <v>1644</v>
      </c>
      <c r="C18" s="65" t="s">
        <v>59</v>
      </c>
      <c r="D18" s="109"/>
      <c r="E18" s="108"/>
      <c r="F18" s="110" t="s">
        <v>2417</v>
      </c>
      <c r="G18" s="111"/>
      <c r="H18" s="111"/>
      <c r="I18" s="112">
        <v>18</v>
      </c>
      <c r="J18" s="113"/>
      <c r="K18" s="48">
        <v>2</v>
      </c>
      <c r="L18" s="48">
        <v>1</v>
      </c>
      <c r="M18" s="48">
        <v>2</v>
      </c>
      <c r="N18" s="48">
        <v>3</v>
      </c>
      <c r="O18" s="48">
        <v>2</v>
      </c>
      <c r="P18" s="49">
        <v>0</v>
      </c>
      <c r="Q18" s="49">
        <v>0</v>
      </c>
      <c r="R18" s="48">
        <v>1</v>
      </c>
      <c r="S18" s="48">
        <v>0</v>
      </c>
      <c r="T18" s="48">
        <v>2</v>
      </c>
      <c r="U18" s="48">
        <v>3</v>
      </c>
      <c r="V18" s="48">
        <v>1</v>
      </c>
      <c r="W18" s="49">
        <v>0.5</v>
      </c>
      <c r="X18" s="49">
        <v>0.5</v>
      </c>
      <c r="Y18" s="78" t="s">
        <v>1695</v>
      </c>
      <c r="Z18" s="78" t="s">
        <v>1715</v>
      </c>
      <c r="AA18" s="78" t="s">
        <v>518</v>
      </c>
      <c r="AB18" s="84" t="s">
        <v>1846</v>
      </c>
      <c r="AC18" s="84" t="s">
        <v>1944</v>
      </c>
      <c r="AD18" s="84"/>
      <c r="AE18" s="84" t="s">
        <v>260</v>
      </c>
      <c r="AF18" s="84" t="s">
        <v>2009</v>
      </c>
      <c r="AG18" s="116">
        <v>0</v>
      </c>
      <c r="AH18" s="120">
        <v>0</v>
      </c>
      <c r="AI18" s="116">
        <v>0</v>
      </c>
      <c r="AJ18" s="120">
        <v>0</v>
      </c>
      <c r="AK18" s="116">
        <v>0</v>
      </c>
      <c r="AL18" s="120">
        <v>0</v>
      </c>
      <c r="AM18" s="116">
        <v>71</v>
      </c>
      <c r="AN18" s="120">
        <v>100</v>
      </c>
      <c r="AO18" s="116">
        <v>71</v>
      </c>
    </row>
    <row r="19" spans="1:41" ht="15">
      <c r="A19" s="87" t="s">
        <v>1638</v>
      </c>
      <c r="B19" s="65" t="s">
        <v>1645</v>
      </c>
      <c r="C19" s="65" t="s">
        <v>59</v>
      </c>
      <c r="D19" s="109"/>
      <c r="E19" s="108"/>
      <c r="F19" s="110" t="s">
        <v>2418</v>
      </c>
      <c r="G19" s="111"/>
      <c r="H19" s="111"/>
      <c r="I19" s="112">
        <v>19</v>
      </c>
      <c r="J19" s="113"/>
      <c r="K19" s="48">
        <v>2</v>
      </c>
      <c r="L19" s="48">
        <v>2</v>
      </c>
      <c r="M19" s="48">
        <v>0</v>
      </c>
      <c r="N19" s="48">
        <v>2</v>
      </c>
      <c r="O19" s="48">
        <v>1</v>
      </c>
      <c r="P19" s="49">
        <v>0</v>
      </c>
      <c r="Q19" s="49">
        <v>0</v>
      </c>
      <c r="R19" s="48">
        <v>1</v>
      </c>
      <c r="S19" s="48">
        <v>0</v>
      </c>
      <c r="T19" s="48">
        <v>2</v>
      </c>
      <c r="U19" s="48">
        <v>2</v>
      </c>
      <c r="V19" s="48">
        <v>1</v>
      </c>
      <c r="W19" s="49">
        <v>0.5</v>
      </c>
      <c r="X19" s="49">
        <v>0.5</v>
      </c>
      <c r="Y19" s="78"/>
      <c r="Z19" s="78"/>
      <c r="AA19" s="78" t="s">
        <v>512</v>
      </c>
      <c r="AB19" s="84" t="s">
        <v>1847</v>
      </c>
      <c r="AC19" s="84" t="s">
        <v>1945</v>
      </c>
      <c r="AD19" s="84"/>
      <c r="AE19" s="84" t="s">
        <v>246</v>
      </c>
      <c r="AF19" s="84" t="s">
        <v>2010</v>
      </c>
      <c r="AG19" s="116">
        <v>0</v>
      </c>
      <c r="AH19" s="120">
        <v>0</v>
      </c>
      <c r="AI19" s="116">
        <v>0</v>
      </c>
      <c r="AJ19" s="120">
        <v>0</v>
      </c>
      <c r="AK19" s="116">
        <v>0</v>
      </c>
      <c r="AL19" s="120">
        <v>0</v>
      </c>
      <c r="AM19" s="116">
        <v>60</v>
      </c>
      <c r="AN19" s="120">
        <v>100</v>
      </c>
      <c r="AO19" s="116">
        <v>60</v>
      </c>
    </row>
    <row r="20" spans="1:41" ht="15">
      <c r="A20" s="87" t="s">
        <v>1639</v>
      </c>
      <c r="B20" s="65" t="s">
        <v>1646</v>
      </c>
      <c r="C20" s="65" t="s">
        <v>59</v>
      </c>
      <c r="D20" s="109"/>
      <c r="E20" s="108"/>
      <c r="F20" s="110" t="s">
        <v>1639</v>
      </c>
      <c r="G20" s="111"/>
      <c r="H20" s="111"/>
      <c r="I20" s="112">
        <v>20</v>
      </c>
      <c r="J20" s="113"/>
      <c r="K20" s="48">
        <v>2</v>
      </c>
      <c r="L20" s="48">
        <v>1</v>
      </c>
      <c r="M20" s="48">
        <v>0</v>
      </c>
      <c r="N20" s="48">
        <v>1</v>
      </c>
      <c r="O20" s="48">
        <v>0</v>
      </c>
      <c r="P20" s="49">
        <v>0</v>
      </c>
      <c r="Q20" s="49">
        <v>0</v>
      </c>
      <c r="R20" s="48">
        <v>1</v>
      </c>
      <c r="S20" s="48">
        <v>0</v>
      </c>
      <c r="T20" s="48">
        <v>2</v>
      </c>
      <c r="U20" s="48">
        <v>1</v>
      </c>
      <c r="V20" s="48">
        <v>1</v>
      </c>
      <c r="W20" s="49">
        <v>0.5</v>
      </c>
      <c r="X20" s="49">
        <v>0.5</v>
      </c>
      <c r="Y20" s="78" t="s">
        <v>421</v>
      </c>
      <c r="Z20" s="78" t="s">
        <v>472</v>
      </c>
      <c r="AA20" s="78" t="s">
        <v>501</v>
      </c>
      <c r="AB20" s="84" t="s">
        <v>866</v>
      </c>
      <c r="AC20" s="84" t="s">
        <v>866</v>
      </c>
      <c r="AD20" s="84"/>
      <c r="AE20" s="84" t="s">
        <v>307</v>
      </c>
      <c r="AF20" s="84" t="s">
        <v>2011</v>
      </c>
      <c r="AG20" s="116">
        <v>1</v>
      </c>
      <c r="AH20" s="120">
        <v>7.142857142857143</v>
      </c>
      <c r="AI20" s="116">
        <v>0</v>
      </c>
      <c r="AJ20" s="120">
        <v>0</v>
      </c>
      <c r="AK20" s="116">
        <v>0</v>
      </c>
      <c r="AL20" s="120">
        <v>0</v>
      </c>
      <c r="AM20" s="116">
        <v>13</v>
      </c>
      <c r="AN20" s="120">
        <v>92.85714285714286</v>
      </c>
      <c r="AO20" s="116">
        <v>14</v>
      </c>
    </row>
    <row r="21" spans="1:41" ht="15">
      <c r="A21" s="87" t="s">
        <v>1640</v>
      </c>
      <c r="B21" s="65" t="s">
        <v>1647</v>
      </c>
      <c r="C21" s="65" t="s">
        <v>59</v>
      </c>
      <c r="D21" s="109"/>
      <c r="E21" s="108"/>
      <c r="F21" s="110" t="s">
        <v>2419</v>
      </c>
      <c r="G21" s="111"/>
      <c r="H21" s="111"/>
      <c r="I21" s="112">
        <v>21</v>
      </c>
      <c r="J21" s="113"/>
      <c r="K21" s="48">
        <v>2</v>
      </c>
      <c r="L21" s="48">
        <v>1</v>
      </c>
      <c r="M21" s="48">
        <v>2</v>
      </c>
      <c r="N21" s="48">
        <v>3</v>
      </c>
      <c r="O21" s="48">
        <v>2</v>
      </c>
      <c r="P21" s="49">
        <v>0</v>
      </c>
      <c r="Q21" s="49">
        <v>0</v>
      </c>
      <c r="R21" s="48">
        <v>1</v>
      </c>
      <c r="S21" s="48">
        <v>0</v>
      </c>
      <c r="T21" s="48">
        <v>2</v>
      </c>
      <c r="U21" s="48">
        <v>3</v>
      </c>
      <c r="V21" s="48">
        <v>1</v>
      </c>
      <c r="W21" s="49">
        <v>0.5</v>
      </c>
      <c r="X21" s="49">
        <v>0.5</v>
      </c>
      <c r="Y21" s="78" t="s">
        <v>410</v>
      </c>
      <c r="Z21" s="78" t="s">
        <v>467</v>
      </c>
      <c r="AA21" s="78" t="s">
        <v>491</v>
      </c>
      <c r="AB21" s="84" t="s">
        <v>1848</v>
      </c>
      <c r="AC21" s="84" t="s">
        <v>1946</v>
      </c>
      <c r="AD21" s="84"/>
      <c r="AE21" s="84" t="s">
        <v>214</v>
      </c>
      <c r="AF21" s="84" t="s">
        <v>2012</v>
      </c>
      <c r="AG21" s="116">
        <v>3</v>
      </c>
      <c r="AH21" s="120">
        <v>4.477611940298507</v>
      </c>
      <c r="AI21" s="116">
        <v>3</v>
      </c>
      <c r="AJ21" s="120">
        <v>4.477611940298507</v>
      </c>
      <c r="AK21" s="116">
        <v>0</v>
      </c>
      <c r="AL21" s="120">
        <v>0</v>
      </c>
      <c r="AM21" s="116">
        <v>61</v>
      </c>
      <c r="AN21" s="120">
        <v>91.04477611940298</v>
      </c>
      <c r="AO21" s="116">
        <v>67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1622</v>
      </c>
      <c r="B2" s="84" t="s">
        <v>298</v>
      </c>
      <c r="C2" s="78">
        <f>VLOOKUP(GroupVertices[[#This Row],[Vertex]],Vertices[],MATCH("ID",Vertices[[#Headers],[Vertex]:[Vertex Content Word Count]],0),FALSE)</f>
        <v>110</v>
      </c>
    </row>
    <row r="3" spans="1:3" ht="15">
      <c r="A3" s="78" t="s">
        <v>1622</v>
      </c>
      <c r="B3" s="84" t="s">
        <v>297</v>
      </c>
      <c r="C3" s="78">
        <f>VLOOKUP(GroupVertices[[#This Row],[Vertex]],Vertices[],MATCH("ID",Vertices[[#Headers],[Vertex]:[Vertex Content Word Count]],0),FALSE)</f>
        <v>39</v>
      </c>
    </row>
    <row r="4" spans="1:3" ht="15">
      <c r="A4" s="78" t="s">
        <v>1622</v>
      </c>
      <c r="B4" s="84" t="s">
        <v>296</v>
      </c>
      <c r="C4" s="78">
        <f>VLOOKUP(GroupVertices[[#This Row],[Vertex]],Vertices[],MATCH("ID",Vertices[[#Headers],[Vertex]:[Vertex Content Word Count]],0),FALSE)</f>
        <v>109</v>
      </c>
    </row>
    <row r="5" spans="1:3" ht="15">
      <c r="A5" s="78" t="s">
        <v>1622</v>
      </c>
      <c r="B5" s="84" t="s">
        <v>295</v>
      </c>
      <c r="C5" s="78">
        <f>VLOOKUP(GroupVertices[[#This Row],[Vertex]],Vertices[],MATCH("ID",Vertices[[#Headers],[Vertex]:[Vertex Content Word Count]],0),FALSE)</f>
        <v>108</v>
      </c>
    </row>
    <row r="6" spans="1:3" ht="15">
      <c r="A6" s="78" t="s">
        <v>1622</v>
      </c>
      <c r="B6" s="84" t="s">
        <v>294</v>
      </c>
      <c r="C6" s="78">
        <f>VLOOKUP(GroupVertices[[#This Row],[Vertex]],Vertices[],MATCH("ID",Vertices[[#Headers],[Vertex]:[Vertex Content Word Count]],0),FALSE)</f>
        <v>107</v>
      </c>
    </row>
    <row r="7" spans="1:3" ht="15">
      <c r="A7" s="78" t="s">
        <v>1622</v>
      </c>
      <c r="B7" s="84" t="s">
        <v>293</v>
      </c>
      <c r="C7" s="78">
        <f>VLOOKUP(GroupVertices[[#This Row],[Vertex]],Vertices[],MATCH("ID",Vertices[[#Headers],[Vertex]:[Vertex Content Word Count]],0),FALSE)</f>
        <v>106</v>
      </c>
    </row>
    <row r="8" spans="1:3" ht="15">
      <c r="A8" s="78" t="s">
        <v>1622</v>
      </c>
      <c r="B8" s="84" t="s">
        <v>292</v>
      </c>
      <c r="C8" s="78">
        <f>VLOOKUP(GroupVertices[[#This Row],[Vertex]],Vertices[],MATCH("ID",Vertices[[#Headers],[Vertex]:[Vertex Content Word Count]],0),FALSE)</f>
        <v>105</v>
      </c>
    </row>
    <row r="9" spans="1:3" ht="15">
      <c r="A9" s="78" t="s">
        <v>1622</v>
      </c>
      <c r="B9" s="84" t="s">
        <v>291</v>
      </c>
      <c r="C9" s="78">
        <f>VLOOKUP(GroupVertices[[#This Row],[Vertex]],Vertices[],MATCH("ID",Vertices[[#Headers],[Vertex]:[Vertex Content Word Count]],0),FALSE)</f>
        <v>104</v>
      </c>
    </row>
    <row r="10" spans="1:3" ht="15">
      <c r="A10" s="78" t="s">
        <v>1622</v>
      </c>
      <c r="B10" s="84" t="s">
        <v>290</v>
      </c>
      <c r="C10" s="78">
        <f>VLOOKUP(GroupVertices[[#This Row],[Vertex]],Vertices[],MATCH("ID",Vertices[[#Headers],[Vertex]:[Vertex Content Word Count]],0),FALSE)</f>
        <v>103</v>
      </c>
    </row>
    <row r="11" spans="1:3" ht="15">
      <c r="A11" s="78" t="s">
        <v>1622</v>
      </c>
      <c r="B11" s="84" t="s">
        <v>289</v>
      </c>
      <c r="C11" s="78">
        <f>VLOOKUP(GroupVertices[[#This Row],[Vertex]],Vertices[],MATCH("ID",Vertices[[#Headers],[Vertex]:[Vertex Content Word Count]],0),FALSE)</f>
        <v>102</v>
      </c>
    </row>
    <row r="12" spans="1:3" ht="15">
      <c r="A12" s="78" t="s">
        <v>1622</v>
      </c>
      <c r="B12" s="84" t="s">
        <v>288</v>
      </c>
      <c r="C12" s="78">
        <f>VLOOKUP(GroupVertices[[#This Row],[Vertex]],Vertices[],MATCH("ID",Vertices[[#Headers],[Vertex]:[Vertex Content Word Count]],0),FALSE)</f>
        <v>101</v>
      </c>
    </row>
    <row r="13" spans="1:3" ht="15">
      <c r="A13" s="78" t="s">
        <v>1622</v>
      </c>
      <c r="B13" s="84" t="s">
        <v>286</v>
      </c>
      <c r="C13" s="78">
        <f>VLOOKUP(GroupVertices[[#This Row],[Vertex]],Vertices[],MATCH("ID",Vertices[[#Headers],[Vertex]:[Vertex Content Word Count]],0),FALSE)</f>
        <v>99</v>
      </c>
    </row>
    <row r="14" spans="1:3" ht="15">
      <c r="A14" s="78" t="s">
        <v>1622</v>
      </c>
      <c r="B14" s="84" t="s">
        <v>283</v>
      </c>
      <c r="C14" s="78">
        <f>VLOOKUP(GroupVertices[[#This Row],[Vertex]],Vertices[],MATCH("ID",Vertices[[#Headers],[Vertex]:[Vertex Content Word Count]],0),FALSE)</f>
        <v>97</v>
      </c>
    </row>
    <row r="15" spans="1:3" ht="15">
      <c r="A15" s="78" t="s">
        <v>1622</v>
      </c>
      <c r="B15" s="84" t="s">
        <v>281</v>
      </c>
      <c r="C15" s="78">
        <f>VLOOKUP(GroupVertices[[#This Row],[Vertex]],Vertices[],MATCH("ID",Vertices[[#Headers],[Vertex]:[Vertex Content Word Count]],0),FALSE)</f>
        <v>95</v>
      </c>
    </row>
    <row r="16" spans="1:3" ht="15">
      <c r="A16" s="78" t="s">
        <v>1622</v>
      </c>
      <c r="B16" s="84" t="s">
        <v>279</v>
      </c>
      <c r="C16" s="78">
        <f>VLOOKUP(GroupVertices[[#This Row],[Vertex]],Vertices[],MATCH("ID",Vertices[[#Headers],[Vertex]:[Vertex Content Word Count]],0),FALSE)</f>
        <v>93</v>
      </c>
    </row>
    <row r="17" spans="1:3" ht="15">
      <c r="A17" s="78" t="s">
        <v>1622</v>
      </c>
      <c r="B17" s="84" t="s">
        <v>278</v>
      </c>
      <c r="C17" s="78">
        <f>VLOOKUP(GroupVertices[[#This Row],[Vertex]],Vertices[],MATCH("ID",Vertices[[#Headers],[Vertex]:[Vertex Content Word Count]],0),FALSE)</f>
        <v>92</v>
      </c>
    </row>
    <row r="18" spans="1:3" ht="15">
      <c r="A18" s="78" t="s">
        <v>1622</v>
      </c>
      <c r="B18" s="84" t="s">
        <v>269</v>
      </c>
      <c r="C18" s="78">
        <f>VLOOKUP(GroupVertices[[#This Row],[Vertex]],Vertices[],MATCH("ID",Vertices[[#Headers],[Vertex]:[Vertex Content Word Count]],0),FALSE)</f>
        <v>84</v>
      </c>
    </row>
    <row r="19" spans="1:3" ht="15">
      <c r="A19" s="78" t="s">
        <v>1622</v>
      </c>
      <c r="B19" s="84" t="s">
        <v>238</v>
      </c>
      <c r="C19" s="78">
        <f>VLOOKUP(GroupVertices[[#This Row],[Vertex]],Vertices[],MATCH("ID",Vertices[[#Headers],[Vertex]:[Vertex Content Word Count]],0),FALSE)</f>
        <v>41</v>
      </c>
    </row>
    <row r="20" spans="1:3" ht="15">
      <c r="A20" s="78" t="s">
        <v>1622</v>
      </c>
      <c r="B20" s="84" t="s">
        <v>237</v>
      </c>
      <c r="C20" s="78">
        <f>VLOOKUP(GroupVertices[[#This Row],[Vertex]],Vertices[],MATCH("ID",Vertices[[#Headers],[Vertex]:[Vertex Content Word Count]],0),FALSE)</f>
        <v>40</v>
      </c>
    </row>
    <row r="21" spans="1:3" ht="15">
      <c r="A21" s="78" t="s">
        <v>1622</v>
      </c>
      <c r="B21" s="84" t="s">
        <v>236</v>
      </c>
      <c r="C21" s="78">
        <f>VLOOKUP(GroupVertices[[#This Row],[Vertex]],Vertices[],MATCH("ID",Vertices[[#Headers],[Vertex]:[Vertex Content Word Count]],0),FALSE)</f>
        <v>38</v>
      </c>
    </row>
    <row r="22" spans="1:3" ht="15">
      <c r="A22" s="78" t="s">
        <v>1623</v>
      </c>
      <c r="B22" s="84" t="s">
        <v>212</v>
      </c>
      <c r="C22" s="78">
        <f>VLOOKUP(GroupVertices[[#This Row],[Vertex]],Vertices[],MATCH("ID",Vertices[[#Headers],[Vertex]:[Vertex Content Word Count]],0),FALSE)</f>
        <v>3</v>
      </c>
    </row>
    <row r="23" spans="1:3" ht="15">
      <c r="A23" s="78" t="s">
        <v>1623</v>
      </c>
      <c r="B23" s="84" t="s">
        <v>220</v>
      </c>
      <c r="C23" s="78">
        <f>VLOOKUP(GroupVertices[[#This Row],[Vertex]],Vertices[],MATCH("ID",Vertices[[#Headers],[Vertex]:[Vertex Content Word Count]],0),FALSE)</f>
        <v>21</v>
      </c>
    </row>
    <row r="24" spans="1:3" ht="15">
      <c r="A24" s="78" t="s">
        <v>1623</v>
      </c>
      <c r="B24" s="84" t="s">
        <v>221</v>
      </c>
      <c r="C24" s="78">
        <f>VLOOKUP(GroupVertices[[#This Row],[Vertex]],Vertices[],MATCH("ID",Vertices[[#Headers],[Vertex]:[Vertex Content Word Count]],0),FALSE)</f>
        <v>22</v>
      </c>
    </row>
    <row r="25" spans="1:3" ht="15">
      <c r="A25" s="78" t="s">
        <v>1623</v>
      </c>
      <c r="B25" s="84" t="s">
        <v>222</v>
      </c>
      <c r="C25" s="78">
        <f>VLOOKUP(GroupVertices[[#This Row],[Vertex]],Vertices[],MATCH("ID",Vertices[[#Headers],[Vertex]:[Vertex Content Word Count]],0),FALSE)</f>
        <v>23</v>
      </c>
    </row>
    <row r="26" spans="1:3" ht="15">
      <c r="A26" s="78" t="s">
        <v>1623</v>
      </c>
      <c r="B26" s="84" t="s">
        <v>223</v>
      </c>
      <c r="C26" s="78">
        <f>VLOOKUP(GroupVertices[[#This Row],[Vertex]],Vertices[],MATCH("ID",Vertices[[#Headers],[Vertex]:[Vertex Content Word Count]],0),FALSE)</f>
        <v>24</v>
      </c>
    </row>
    <row r="27" spans="1:3" ht="15">
      <c r="A27" s="78" t="s">
        <v>1623</v>
      </c>
      <c r="B27" s="84" t="s">
        <v>224</v>
      </c>
      <c r="C27" s="78">
        <f>VLOOKUP(GroupVertices[[#This Row],[Vertex]],Vertices[],MATCH("ID",Vertices[[#Headers],[Vertex]:[Vertex Content Word Count]],0),FALSE)</f>
        <v>25</v>
      </c>
    </row>
    <row r="28" spans="1:3" ht="15">
      <c r="A28" s="78" t="s">
        <v>1623</v>
      </c>
      <c r="B28" s="84" t="s">
        <v>230</v>
      </c>
      <c r="C28" s="78">
        <f>VLOOKUP(GroupVertices[[#This Row],[Vertex]],Vertices[],MATCH("ID",Vertices[[#Headers],[Vertex]:[Vertex Content Word Count]],0),FALSE)</f>
        <v>30</v>
      </c>
    </row>
    <row r="29" spans="1:3" ht="15">
      <c r="A29" s="78" t="s">
        <v>1623</v>
      </c>
      <c r="B29" s="84" t="s">
        <v>233</v>
      </c>
      <c r="C29" s="78">
        <f>VLOOKUP(GroupVertices[[#This Row],[Vertex]],Vertices[],MATCH("ID",Vertices[[#Headers],[Vertex]:[Vertex Content Word Count]],0),FALSE)</f>
        <v>34</v>
      </c>
    </row>
    <row r="30" spans="1:3" ht="15">
      <c r="A30" s="78" t="s">
        <v>1623</v>
      </c>
      <c r="B30" s="84" t="s">
        <v>235</v>
      </c>
      <c r="C30" s="78">
        <f>VLOOKUP(GroupVertices[[#This Row],[Vertex]],Vertices[],MATCH("ID",Vertices[[#Headers],[Vertex]:[Vertex Content Word Count]],0),FALSE)</f>
        <v>37</v>
      </c>
    </row>
    <row r="31" spans="1:3" ht="15">
      <c r="A31" s="78" t="s">
        <v>1623</v>
      </c>
      <c r="B31" s="84" t="s">
        <v>245</v>
      </c>
      <c r="C31" s="78">
        <f>VLOOKUP(GroupVertices[[#This Row],[Vertex]],Vertices[],MATCH("ID",Vertices[[#Headers],[Vertex]:[Vertex Content Word Count]],0),FALSE)</f>
        <v>51</v>
      </c>
    </row>
    <row r="32" spans="1:3" ht="15">
      <c r="A32" s="78" t="s">
        <v>1623</v>
      </c>
      <c r="B32" s="84" t="s">
        <v>268</v>
      </c>
      <c r="C32" s="78">
        <f>VLOOKUP(GroupVertices[[#This Row],[Vertex]],Vertices[],MATCH("ID",Vertices[[#Headers],[Vertex]:[Vertex Content Word Count]],0),FALSE)</f>
        <v>83</v>
      </c>
    </row>
    <row r="33" spans="1:3" ht="15">
      <c r="A33" s="78" t="s">
        <v>1623</v>
      </c>
      <c r="B33" s="84" t="s">
        <v>280</v>
      </c>
      <c r="C33" s="78">
        <f>VLOOKUP(GroupVertices[[#This Row],[Vertex]],Vertices[],MATCH("ID",Vertices[[#Headers],[Vertex]:[Vertex Content Word Count]],0),FALSE)</f>
        <v>94</v>
      </c>
    </row>
    <row r="34" spans="1:3" ht="15">
      <c r="A34" s="78" t="s">
        <v>1623</v>
      </c>
      <c r="B34" s="84" t="s">
        <v>287</v>
      </c>
      <c r="C34" s="78">
        <f>VLOOKUP(GroupVertices[[#This Row],[Vertex]],Vertices[],MATCH("ID",Vertices[[#Headers],[Vertex]:[Vertex Content Word Count]],0),FALSE)</f>
        <v>100</v>
      </c>
    </row>
    <row r="35" spans="1:3" ht="15">
      <c r="A35" s="78" t="s">
        <v>1623</v>
      </c>
      <c r="B35" s="84" t="s">
        <v>299</v>
      </c>
      <c r="C35" s="78">
        <f>VLOOKUP(GroupVertices[[#This Row],[Vertex]],Vertices[],MATCH("ID",Vertices[[#Headers],[Vertex]:[Vertex Content Word Count]],0),FALSE)</f>
        <v>111</v>
      </c>
    </row>
    <row r="36" spans="1:3" ht="15">
      <c r="A36" s="78" t="s">
        <v>1624</v>
      </c>
      <c r="B36" s="84" t="s">
        <v>285</v>
      </c>
      <c r="C36" s="78">
        <f>VLOOKUP(GroupVertices[[#This Row],[Vertex]],Vertices[],MATCH("ID",Vertices[[#Headers],[Vertex]:[Vertex Content Word Count]],0),FALSE)</f>
        <v>98</v>
      </c>
    </row>
    <row r="37" spans="1:3" ht="15">
      <c r="A37" s="78" t="s">
        <v>1624</v>
      </c>
      <c r="B37" s="84" t="s">
        <v>284</v>
      </c>
      <c r="C37" s="78">
        <f>VLOOKUP(GroupVertices[[#This Row],[Vertex]],Vertices[],MATCH("ID",Vertices[[#Headers],[Vertex]:[Vertex Content Word Count]],0),FALSE)</f>
        <v>78</v>
      </c>
    </row>
    <row r="38" spans="1:3" ht="15">
      <c r="A38" s="78" t="s">
        <v>1624</v>
      </c>
      <c r="B38" s="84" t="s">
        <v>277</v>
      </c>
      <c r="C38" s="78">
        <f>VLOOKUP(GroupVertices[[#This Row],[Vertex]],Vertices[],MATCH("ID",Vertices[[#Headers],[Vertex]:[Vertex Content Word Count]],0),FALSE)</f>
        <v>91</v>
      </c>
    </row>
    <row r="39" spans="1:3" ht="15">
      <c r="A39" s="78" t="s">
        <v>1624</v>
      </c>
      <c r="B39" s="84" t="s">
        <v>276</v>
      </c>
      <c r="C39" s="78">
        <f>VLOOKUP(GroupVertices[[#This Row],[Vertex]],Vertices[],MATCH("ID",Vertices[[#Headers],[Vertex]:[Vertex Content Word Count]],0),FALSE)</f>
        <v>90</v>
      </c>
    </row>
    <row r="40" spans="1:3" ht="15">
      <c r="A40" s="78" t="s">
        <v>1624</v>
      </c>
      <c r="B40" s="84" t="s">
        <v>275</v>
      </c>
      <c r="C40" s="78">
        <f>VLOOKUP(GroupVertices[[#This Row],[Vertex]],Vertices[],MATCH("ID",Vertices[[#Headers],[Vertex]:[Vertex Content Word Count]],0),FALSE)</f>
        <v>9</v>
      </c>
    </row>
    <row r="41" spans="1:3" ht="15">
      <c r="A41" s="78" t="s">
        <v>1624</v>
      </c>
      <c r="B41" s="84" t="s">
        <v>274</v>
      </c>
      <c r="C41" s="78">
        <f>VLOOKUP(GroupVertices[[#This Row],[Vertex]],Vertices[],MATCH("ID",Vertices[[#Headers],[Vertex]:[Vertex Content Word Count]],0),FALSE)</f>
        <v>89</v>
      </c>
    </row>
    <row r="42" spans="1:3" ht="15">
      <c r="A42" s="78" t="s">
        <v>1624</v>
      </c>
      <c r="B42" s="84" t="s">
        <v>273</v>
      </c>
      <c r="C42" s="78">
        <f>VLOOKUP(GroupVertices[[#This Row],[Vertex]],Vertices[],MATCH("ID",Vertices[[#Headers],[Vertex]:[Vertex Content Word Count]],0),FALSE)</f>
        <v>88</v>
      </c>
    </row>
    <row r="43" spans="1:3" ht="15">
      <c r="A43" s="78" t="s">
        <v>1624</v>
      </c>
      <c r="B43" s="84" t="s">
        <v>272</v>
      </c>
      <c r="C43" s="78">
        <f>VLOOKUP(GroupVertices[[#This Row],[Vertex]],Vertices[],MATCH("ID",Vertices[[#Headers],[Vertex]:[Vertex Content Word Count]],0),FALSE)</f>
        <v>87</v>
      </c>
    </row>
    <row r="44" spans="1:3" ht="15">
      <c r="A44" s="78" t="s">
        <v>1624</v>
      </c>
      <c r="B44" s="84" t="s">
        <v>271</v>
      </c>
      <c r="C44" s="78">
        <f>VLOOKUP(GroupVertices[[#This Row],[Vertex]],Vertices[],MATCH("ID",Vertices[[#Headers],[Vertex]:[Vertex Content Word Count]],0),FALSE)</f>
        <v>86</v>
      </c>
    </row>
    <row r="45" spans="1:3" ht="15">
      <c r="A45" s="78" t="s">
        <v>1624</v>
      </c>
      <c r="B45" s="84" t="s">
        <v>270</v>
      </c>
      <c r="C45" s="78">
        <f>VLOOKUP(GroupVertices[[#This Row],[Vertex]],Vertices[],MATCH("ID",Vertices[[#Headers],[Vertex]:[Vertex Content Word Count]],0),FALSE)</f>
        <v>85</v>
      </c>
    </row>
    <row r="46" spans="1:3" ht="15">
      <c r="A46" s="78" t="s">
        <v>1624</v>
      </c>
      <c r="B46" s="84" t="s">
        <v>265</v>
      </c>
      <c r="C46" s="78">
        <f>VLOOKUP(GroupVertices[[#This Row],[Vertex]],Vertices[],MATCH("ID",Vertices[[#Headers],[Vertex]:[Vertex Content Word Count]],0),FALSE)</f>
        <v>77</v>
      </c>
    </row>
    <row r="47" spans="1:3" ht="15">
      <c r="A47" s="78" t="s">
        <v>1624</v>
      </c>
      <c r="B47" s="84" t="s">
        <v>216</v>
      </c>
      <c r="C47" s="78">
        <f>VLOOKUP(GroupVertices[[#This Row],[Vertex]],Vertices[],MATCH("ID",Vertices[[#Headers],[Vertex]:[Vertex Content Word Count]],0),FALSE)</f>
        <v>8</v>
      </c>
    </row>
    <row r="48" spans="1:3" ht="15">
      <c r="A48" s="78" t="s">
        <v>1625</v>
      </c>
      <c r="B48" s="84" t="s">
        <v>228</v>
      </c>
      <c r="C48" s="78">
        <f>VLOOKUP(GroupVertices[[#This Row],[Vertex]],Vertices[],MATCH("ID",Vertices[[#Headers],[Vertex]:[Vertex Content Word Count]],0),FALSE)</f>
        <v>20</v>
      </c>
    </row>
    <row r="49" spans="1:3" ht="15">
      <c r="A49" s="78" t="s">
        <v>1625</v>
      </c>
      <c r="B49" s="84" t="s">
        <v>306</v>
      </c>
      <c r="C49" s="78">
        <f>VLOOKUP(GroupVertices[[#This Row],[Vertex]],Vertices[],MATCH("ID",Vertices[[#Headers],[Vertex]:[Vertex Content Word Count]],0),FALSE)</f>
        <v>27</v>
      </c>
    </row>
    <row r="50" spans="1:3" ht="15">
      <c r="A50" s="78" t="s">
        <v>1625</v>
      </c>
      <c r="B50" s="84" t="s">
        <v>305</v>
      </c>
      <c r="C50" s="78">
        <f>VLOOKUP(GroupVertices[[#This Row],[Vertex]],Vertices[],MATCH("ID",Vertices[[#Headers],[Vertex]:[Vertex Content Word Count]],0),FALSE)</f>
        <v>19</v>
      </c>
    </row>
    <row r="51" spans="1:3" ht="15">
      <c r="A51" s="78" t="s">
        <v>1625</v>
      </c>
      <c r="B51" s="84" t="s">
        <v>304</v>
      </c>
      <c r="C51" s="78">
        <f>VLOOKUP(GroupVertices[[#This Row],[Vertex]],Vertices[],MATCH("ID",Vertices[[#Headers],[Vertex]:[Vertex Content Word Count]],0),FALSE)</f>
        <v>18</v>
      </c>
    </row>
    <row r="52" spans="1:3" ht="15">
      <c r="A52" s="78" t="s">
        <v>1625</v>
      </c>
      <c r="B52" s="84" t="s">
        <v>303</v>
      </c>
      <c r="C52" s="78">
        <f>VLOOKUP(GroupVertices[[#This Row],[Vertex]],Vertices[],MATCH("ID",Vertices[[#Headers],[Vertex]:[Vertex Content Word Count]],0),FALSE)</f>
        <v>17</v>
      </c>
    </row>
    <row r="53" spans="1:3" ht="15">
      <c r="A53" s="78" t="s">
        <v>1625</v>
      </c>
      <c r="B53" s="84" t="s">
        <v>302</v>
      </c>
      <c r="C53" s="78">
        <f>VLOOKUP(GroupVertices[[#This Row],[Vertex]],Vertices[],MATCH("ID",Vertices[[#Headers],[Vertex]:[Vertex Content Word Count]],0),FALSE)</f>
        <v>16</v>
      </c>
    </row>
    <row r="54" spans="1:3" ht="15">
      <c r="A54" s="78" t="s">
        <v>1625</v>
      </c>
      <c r="B54" s="84" t="s">
        <v>301</v>
      </c>
      <c r="C54" s="78">
        <f>VLOOKUP(GroupVertices[[#This Row],[Vertex]],Vertices[],MATCH("ID",Vertices[[#Headers],[Vertex]:[Vertex Content Word Count]],0),FALSE)</f>
        <v>15</v>
      </c>
    </row>
    <row r="55" spans="1:3" ht="15">
      <c r="A55" s="78" t="s">
        <v>1625</v>
      </c>
      <c r="B55" s="84" t="s">
        <v>227</v>
      </c>
      <c r="C55" s="78">
        <f>VLOOKUP(GroupVertices[[#This Row],[Vertex]],Vertices[],MATCH("ID",Vertices[[#Headers],[Vertex]:[Vertex Content Word Count]],0),FALSE)</f>
        <v>14</v>
      </c>
    </row>
    <row r="56" spans="1:3" ht="15">
      <c r="A56" s="78" t="s">
        <v>1625</v>
      </c>
      <c r="B56" s="84" t="s">
        <v>219</v>
      </c>
      <c r="C56" s="78">
        <f>VLOOKUP(GroupVertices[[#This Row],[Vertex]],Vertices[],MATCH("ID",Vertices[[#Headers],[Vertex]:[Vertex Content Word Count]],0),FALSE)</f>
        <v>13</v>
      </c>
    </row>
    <row r="57" spans="1:3" ht="15">
      <c r="A57" s="78" t="s">
        <v>1626</v>
      </c>
      <c r="B57" s="84" t="s">
        <v>282</v>
      </c>
      <c r="C57" s="78">
        <f>VLOOKUP(GroupVertices[[#This Row],[Vertex]],Vertices[],MATCH("ID",Vertices[[#Headers],[Vertex]:[Vertex Content Word Count]],0),FALSE)</f>
        <v>68</v>
      </c>
    </row>
    <row r="58" spans="1:3" ht="15">
      <c r="A58" s="78" t="s">
        <v>1626</v>
      </c>
      <c r="B58" s="84" t="s">
        <v>320</v>
      </c>
      <c r="C58" s="78">
        <f>VLOOKUP(GroupVertices[[#This Row],[Vertex]],Vertices[],MATCH("ID",Vertices[[#Headers],[Vertex]:[Vertex Content Word Count]],0),FALSE)</f>
        <v>96</v>
      </c>
    </row>
    <row r="59" spans="1:3" ht="15">
      <c r="A59" s="78" t="s">
        <v>1626</v>
      </c>
      <c r="B59" s="84" t="s">
        <v>267</v>
      </c>
      <c r="C59" s="78">
        <f>VLOOKUP(GroupVertices[[#This Row],[Vertex]],Vertices[],MATCH("ID",Vertices[[#Headers],[Vertex]:[Vertex Content Word Count]],0),FALSE)</f>
        <v>82</v>
      </c>
    </row>
    <row r="60" spans="1:3" ht="15">
      <c r="A60" s="78" t="s">
        <v>1626</v>
      </c>
      <c r="B60" s="84" t="s">
        <v>264</v>
      </c>
      <c r="C60" s="78">
        <f>VLOOKUP(GroupVertices[[#This Row],[Vertex]],Vertices[],MATCH("ID",Vertices[[#Headers],[Vertex]:[Vertex Content Word Count]],0),FALSE)</f>
        <v>76</v>
      </c>
    </row>
    <row r="61" spans="1:3" ht="15">
      <c r="A61" s="78" t="s">
        <v>1626</v>
      </c>
      <c r="B61" s="84" t="s">
        <v>262</v>
      </c>
      <c r="C61" s="78">
        <f>VLOOKUP(GroupVertices[[#This Row],[Vertex]],Vertices[],MATCH("ID",Vertices[[#Headers],[Vertex]:[Vertex Content Word Count]],0),FALSE)</f>
        <v>73</v>
      </c>
    </row>
    <row r="62" spans="1:3" ht="15">
      <c r="A62" s="78" t="s">
        <v>1626</v>
      </c>
      <c r="B62" s="84" t="s">
        <v>261</v>
      </c>
      <c r="C62" s="78">
        <f>VLOOKUP(GroupVertices[[#This Row],[Vertex]],Vertices[],MATCH("ID",Vertices[[#Headers],[Vertex]:[Vertex Content Word Count]],0),FALSE)</f>
        <v>72</v>
      </c>
    </row>
    <row r="63" spans="1:3" ht="15">
      <c r="A63" s="78" t="s">
        <v>1626</v>
      </c>
      <c r="B63" s="84" t="s">
        <v>259</v>
      </c>
      <c r="C63" s="78">
        <f>VLOOKUP(GroupVertices[[#This Row],[Vertex]],Vertices[],MATCH("ID",Vertices[[#Headers],[Vertex]:[Vertex Content Word Count]],0),FALSE)</f>
        <v>71</v>
      </c>
    </row>
    <row r="64" spans="1:3" ht="15">
      <c r="A64" s="78" t="s">
        <v>1626</v>
      </c>
      <c r="B64" s="84" t="s">
        <v>257</v>
      </c>
      <c r="C64" s="78">
        <f>VLOOKUP(GroupVertices[[#This Row],[Vertex]],Vertices[],MATCH("ID",Vertices[[#Headers],[Vertex]:[Vertex Content Word Count]],0),FALSE)</f>
        <v>67</v>
      </c>
    </row>
    <row r="65" spans="1:3" ht="15">
      <c r="A65" s="78" t="s">
        <v>1627</v>
      </c>
      <c r="B65" s="84" t="s">
        <v>255</v>
      </c>
      <c r="C65" s="78">
        <f>VLOOKUP(GroupVertices[[#This Row],[Vertex]],Vertices[],MATCH("ID",Vertices[[#Headers],[Vertex]:[Vertex Content Word Count]],0),FALSE)</f>
        <v>62</v>
      </c>
    </row>
    <row r="66" spans="1:3" ht="15">
      <c r="A66" s="78" t="s">
        <v>1627</v>
      </c>
      <c r="B66" s="84" t="s">
        <v>244</v>
      </c>
      <c r="C66" s="78">
        <f>VLOOKUP(GroupVertices[[#This Row],[Vertex]],Vertices[],MATCH("ID",Vertices[[#Headers],[Vertex]:[Vertex Content Word Count]],0),FALSE)</f>
        <v>49</v>
      </c>
    </row>
    <row r="67" spans="1:3" ht="15">
      <c r="A67" s="78" t="s">
        <v>1627</v>
      </c>
      <c r="B67" s="84" t="s">
        <v>254</v>
      </c>
      <c r="C67" s="78">
        <f>VLOOKUP(GroupVertices[[#This Row],[Vertex]],Vertices[],MATCH("ID",Vertices[[#Headers],[Vertex]:[Vertex Content Word Count]],0),FALSE)</f>
        <v>32</v>
      </c>
    </row>
    <row r="68" spans="1:3" ht="15">
      <c r="A68" s="78" t="s">
        <v>1627</v>
      </c>
      <c r="B68" s="84" t="s">
        <v>310</v>
      </c>
      <c r="C68" s="78">
        <f>VLOOKUP(GroupVertices[[#This Row],[Vertex]],Vertices[],MATCH("ID",Vertices[[#Headers],[Vertex]:[Vertex Content Word Count]],0),FALSE)</f>
        <v>50</v>
      </c>
    </row>
    <row r="69" spans="1:3" ht="15">
      <c r="A69" s="78" t="s">
        <v>1627</v>
      </c>
      <c r="B69" s="84" t="s">
        <v>232</v>
      </c>
      <c r="C69" s="78">
        <f>VLOOKUP(GroupVertices[[#This Row],[Vertex]],Vertices[],MATCH("ID",Vertices[[#Headers],[Vertex]:[Vertex Content Word Count]],0),FALSE)</f>
        <v>33</v>
      </c>
    </row>
    <row r="70" spans="1:3" ht="15">
      <c r="A70" s="78" t="s">
        <v>1627</v>
      </c>
      <c r="B70" s="84" t="s">
        <v>231</v>
      </c>
      <c r="C70" s="78">
        <f>VLOOKUP(GroupVertices[[#This Row],[Vertex]],Vertices[],MATCH("ID",Vertices[[#Headers],[Vertex]:[Vertex Content Word Count]],0),FALSE)</f>
        <v>31</v>
      </c>
    </row>
    <row r="71" spans="1:3" ht="15">
      <c r="A71" s="78" t="s">
        <v>1628</v>
      </c>
      <c r="B71" s="84" t="s">
        <v>252</v>
      </c>
      <c r="C71" s="78">
        <f>VLOOKUP(GroupVertices[[#This Row],[Vertex]],Vertices[],MATCH("ID",Vertices[[#Headers],[Vertex]:[Vertex Content Word Count]],0),FALSE)</f>
        <v>57</v>
      </c>
    </row>
    <row r="72" spans="1:3" ht="15">
      <c r="A72" s="78" t="s">
        <v>1628</v>
      </c>
      <c r="B72" s="84" t="s">
        <v>251</v>
      </c>
      <c r="C72" s="78">
        <f>VLOOKUP(GroupVertices[[#This Row],[Vertex]],Vertices[],MATCH("ID",Vertices[[#Headers],[Vertex]:[Vertex Content Word Count]],0),FALSE)</f>
        <v>55</v>
      </c>
    </row>
    <row r="73" spans="1:3" ht="15">
      <c r="A73" s="78" t="s">
        <v>1628</v>
      </c>
      <c r="B73" s="84" t="s">
        <v>250</v>
      </c>
      <c r="C73" s="78">
        <f>VLOOKUP(GroupVertices[[#This Row],[Vertex]],Vertices[],MATCH("ID",Vertices[[#Headers],[Vertex]:[Vertex Content Word Count]],0),FALSE)</f>
        <v>36</v>
      </c>
    </row>
    <row r="74" spans="1:3" ht="15">
      <c r="A74" s="78" t="s">
        <v>1628</v>
      </c>
      <c r="B74" s="84" t="s">
        <v>249</v>
      </c>
      <c r="C74" s="78">
        <f>VLOOKUP(GroupVertices[[#This Row],[Vertex]],Vertices[],MATCH("ID",Vertices[[#Headers],[Vertex]:[Vertex Content Word Count]],0),FALSE)</f>
        <v>56</v>
      </c>
    </row>
    <row r="75" spans="1:3" ht="15">
      <c r="A75" s="78" t="s">
        <v>1628</v>
      </c>
      <c r="B75" s="84" t="s">
        <v>248</v>
      </c>
      <c r="C75" s="78">
        <f>VLOOKUP(GroupVertices[[#This Row],[Vertex]],Vertices[],MATCH("ID",Vertices[[#Headers],[Vertex]:[Vertex Content Word Count]],0),FALSE)</f>
        <v>54</v>
      </c>
    </row>
    <row r="76" spans="1:3" ht="15">
      <c r="A76" s="78" t="s">
        <v>1628</v>
      </c>
      <c r="B76" s="84" t="s">
        <v>234</v>
      </c>
      <c r="C76" s="78">
        <f>VLOOKUP(GroupVertices[[#This Row],[Vertex]],Vertices[],MATCH("ID",Vertices[[#Headers],[Vertex]:[Vertex Content Word Count]],0),FALSE)</f>
        <v>35</v>
      </c>
    </row>
    <row r="77" spans="1:3" ht="15">
      <c r="A77" s="78" t="s">
        <v>1629</v>
      </c>
      <c r="B77" s="84" t="s">
        <v>256</v>
      </c>
      <c r="C77" s="78">
        <f>VLOOKUP(GroupVertices[[#This Row],[Vertex]],Vertices[],MATCH("ID",Vertices[[#Headers],[Vertex]:[Vertex Content Word Count]],0),FALSE)</f>
        <v>63</v>
      </c>
    </row>
    <row r="78" spans="1:3" ht="15">
      <c r="A78" s="78" t="s">
        <v>1629</v>
      </c>
      <c r="B78" s="84" t="s">
        <v>316</v>
      </c>
      <c r="C78" s="78">
        <f>VLOOKUP(GroupVertices[[#This Row],[Vertex]],Vertices[],MATCH("ID",Vertices[[#Headers],[Vertex]:[Vertex Content Word Count]],0),FALSE)</f>
        <v>66</v>
      </c>
    </row>
    <row r="79" spans="1:3" ht="15">
      <c r="A79" s="78" t="s">
        <v>1629</v>
      </c>
      <c r="B79" s="84" t="s">
        <v>315</v>
      </c>
      <c r="C79" s="78">
        <f>VLOOKUP(GroupVertices[[#This Row],[Vertex]],Vertices[],MATCH("ID",Vertices[[#Headers],[Vertex]:[Vertex Content Word Count]],0),FALSE)</f>
        <v>65</v>
      </c>
    </row>
    <row r="80" spans="1:3" ht="15">
      <c r="A80" s="78" t="s">
        <v>1629</v>
      </c>
      <c r="B80" s="84" t="s">
        <v>314</v>
      </c>
      <c r="C80" s="78">
        <f>VLOOKUP(GroupVertices[[#This Row],[Vertex]],Vertices[],MATCH("ID",Vertices[[#Headers],[Vertex]:[Vertex Content Word Count]],0),FALSE)</f>
        <v>64</v>
      </c>
    </row>
    <row r="81" spans="1:3" ht="15">
      <c r="A81" s="78" t="s">
        <v>1630</v>
      </c>
      <c r="B81" s="84" t="s">
        <v>253</v>
      </c>
      <c r="C81" s="78">
        <f>VLOOKUP(GroupVertices[[#This Row],[Vertex]],Vertices[],MATCH("ID",Vertices[[#Headers],[Vertex]:[Vertex Content Word Count]],0),FALSE)</f>
        <v>58</v>
      </c>
    </row>
    <row r="82" spans="1:3" ht="15">
      <c r="A82" s="78" t="s">
        <v>1630</v>
      </c>
      <c r="B82" s="84" t="s">
        <v>313</v>
      </c>
      <c r="C82" s="78">
        <f>VLOOKUP(GroupVertices[[#This Row],[Vertex]],Vertices[],MATCH("ID",Vertices[[#Headers],[Vertex]:[Vertex Content Word Count]],0),FALSE)</f>
        <v>61</v>
      </c>
    </row>
    <row r="83" spans="1:3" ht="15">
      <c r="A83" s="78" t="s">
        <v>1630</v>
      </c>
      <c r="B83" s="84" t="s">
        <v>312</v>
      </c>
      <c r="C83" s="78">
        <f>VLOOKUP(GroupVertices[[#This Row],[Vertex]],Vertices[],MATCH("ID",Vertices[[#Headers],[Vertex]:[Vertex Content Word Count]],0),FALSE)</f>
        <v>60</v>
      </c>
    </row>
    <row r="84" spans="1:3" ht="15">
      <c r="A84" s="78" t="s">
        <v>1630</v>
      </c>
      <c r="B84" s="84" t="s">
        <v>311</v>
      </c>
      <c r="C84" s="78">
        <f>VLOOKUP(GroupVertices[[#This Row],[Vertex]],Vertices[],MATCH("ID",Vertices[[#Headers],[Vertex]:[Vertex Content Word Count]],0),FALSE)</f>
        <v>59</v>
      </c>
    </row>
    <row r="85" spans="1:3" ht="15">
      <c r="A85" s="78" t="s">
        <v>1631</v>
      </c>
      <c r="B85" s="84" t="s">
        <v>240</v>
      </c>
      <c r="C85" s="78">
        <f>VLOOKUP(GroupVertices[[#This Row],[Vertex]],Vertices[],MATCH("ID",Vertices[[#Headers],[Vertex]:[Vertex Content Word Count]],0),FALSE)</f>
        <v>44</v>
      </c>
    </row>
    <row r="86" spans="1:3" ht="15">
      <c r="A86" s="78" t="s">
        <v>1631</v>
      </c>
      <c r="B86" s="84" t="s">
        <v>309</v>
      </c>
      <c r="C86" s="78">
        <f>VLOOKUP(GroupVertices[[#This Row],[Vertex]],Vertices[],MATCH("ID",Vertices[[#Headers],[Vertex]:[Vertex Content Word Count]],0),FALSE)</f>
        <v>45</v>
      </c>
    </row>
    <row r="87" spans="1:3" ht="15">
      <c r="A87" s="78" t="s">
        <v>1631</v>
      </c>
      <c r="B87" s="84" t="s">
        <v>239</v>
      </c>
      <c r="C87" s="78">
        <f>VLOOKUP(GroupVertices[[#This Row],[Vertex]],Vertices[],MATCH("ID",Vertices[[#Headers],[Vertex]:[Vertex Content Word Count]],0),FALSE)</f>
        <v>42</v>
      </c>
    </row>
    <row r="88" spans="1:3" ht="15">
      <c r="A88" s="78" t="s">
        <v>1631</v>
      </c>
      <c r="B88" s="84" t="s">
        <v>308</v>
      </c>
      <c r="C88" s="78">
        <f>VLOOKUP(GroupVertices[[#This Row],[Vertex]],Vertices[],MATCH("ID",Vertices[[#Headers],[Vertex]:[Vertex Content Word Count]],0),FALSE)</f>
        <v>43</v>
      </c>
    </row>
    <row r="89" spans="1:3" ht="15">
      <c r="A89" s="78" t="s">
        <v>1632</v>
      </c>
      <c r="B89" s="84" t="s">
        <v>266</v>
      </c>
      <c r="C89" s="78">
        <f>VLOOKUP(GroupVertices[[#This Row],[Vertex]],Vertices[],MATCH("ID",Vertices[[#Headers],[Vertex]:[Vertex Content Word Count]],0),FALSE)</f>
        <v>79</v>
      </c>
    </row>
    <row r="90" spans="1:3" ht="15">
      <c r="A90" s="78" t="s">
        <v>1632</v>
      </c>
      <c r="B90" s="84" t="s">
        <v>319</v>
      </c>
      <c r="C90" s="78">
        <f>VLOOKUP(GroupVertices[[#This Row],[Vertex]],Vertices[],MATCH("ID",Vertices[[#Headers],[Vertex]:[Vertex Content Word Count]],0),FALSE)</f>
        <v>81</v>
      </c>
    </row>
    <row r="91" spans="1:3" ht="15">
      <c r="A91" s="78" t="s">
        <v>1632</v>
      </c>
      <c r="B91" s="84" t="s">
        <v>318</v>
      </c>
      <c r="C91" s="78">
        <f>VLOOKUP(GroupVertices[[#This Row],[Vertex]],Vertices[],MATCH("ID",Vertices[[#Headers],[Vertex]:[Vertex Content Word Count]],0),FALSE)</f>
        <v>80</v>
      </c>
    </row>
    <row r="92" spans="1:3" ht="15">
      <c r="A92" s="78" t="s">
        <v>1633</v>
      </c>
      <c r="B92" s="84" t="s">
        <v>243</v>
      </c>
      <c r="C92" s="78">
        <f>VLOOKUP(GroupVertices[[#This Row],[Vertex]],Vertices[],MATCH("ID",Vertices[[#Headers],[Vertex]:[Vertex Content Word Count]],0),FALSE)</f>
        <v>48</v>
      </c>
    </row>
    <row r="93" spans="1:3" ht="15">
      <c r="A93" s="78" t="s">
        <v>1633</v>
      </c>
      <c r="B93" s="84" t="s">
        <v>242</v>
      </c>
      <c r="C93" s="78">
        <f>VLOOKUP(GroupVertices[[#This Row],[Vertex]],Vertices[],MATCH("ID",Vertices[[#Headers],[Vertex]:[Vertex Content Word Count]],0),FALSE)</f>
        <v>47</v>
      </c>
    </row>
    <row r="94" spans="1:3" ht="15">
      <c r="A94" s="78" t="s">
        <v>1633</v>
      </c>
      <c r="B94" s="84" t="s">
        <v>241</v>
      </c>
      <c r="C94" s="78">
        <f>VLOOKUP(GroupVertices[[#This Row],[Vertex]],Vertices[],MATCH("ID",Vertices[[#Headers],[Vertex]:[Vertex Content Word Count]],0),FALSE)</f>
        <v>46</v>
      </c>
    </row>
    <row r="95" spans="1:3" ht="15">
      <c r="A95" s="78" t="s">
        <v>1634</v>
      </c>
      <c r="B95" s="84" t="s">
        <v>226</v>
      </c>
      <c r="C95" s="78">
        <f>VLOOKUP(GroupVertices[[#This Row],[Vertex]],Vertices[],MATCH("ID",Vertices[[#Headers],[Vertex]:[Vertex Content Word Count]],0),FALSE)</f>
        <v>26</v>
      </c>
    </row>
    <row r="96" spans="1:3" ht="15">
      <c r="A96" s="78" t="s">
        <v>1634</v>
      </c>
      <c r="B96" s="84" t="s">
        <v>225</v>
      </c>
      <c r="C96" s="78">
        <f>VLOOKUP(GroupVertices[[#This Row],[Vertex]],Vertices[],MATCH("ID",Vertices[[#Headers],[Vertex]:[Vertex Content Word Count]],0),FALSE)</f>
        <v>5</v>
      </c>
    </row>
    <row r="97" spans="1:3" ht="15">
      <c r="A97" s="78" t="s">
        <v>1634</v>
      </c>
      <c r="B97" s="84" t="s">
        <v>213</v>
      </c>
      <c r="C97" s="78">
        <f>VLOOKUP(GroupVertices[[#This Row],[Vertex]],Vertices[],MATCH("ID",Vertices[[#Headers],[Vertex]:[Vertex Content Word Count]],0),FALSE)</f>
        <v>4</v>
      </c>
    </row>
    <row r="98" spans="1:3" ht="15">
      <c r="A98" s="78" t="s">
        <v>1635</v>
      </c>
      <c r="B98" s="84" t="s">
        <v>218</v>
      </c>
      <c r="C98" s="78">
        <f>VLOOKUP(GroupVertices[[#This Row],[Vertex]],Vertices[],MATCH("ID",Vertices[[#Headers],[Vertex]:[Vertex Content Word Count]],0),FALSE)</f>
        <v>12</v>
      </c>
    </row>
    <row r="99" spans="1:3" ht="15">
      <c r="A99" s="78" t="s">
        <v>1635</v>
      </c>
      <c r="B99" s="84" t="s">
        <v>217</v>
      </c>
      <c r="C99" s="78">
        <f>VLOOKUP(GroupVertices[[#This Row],[Vertex]],Vertices[],MATCH("ID",Vertices[[#Headers],[Vertex]:[Vertex Content Word Count]],0),FALSE)</f>
        <v>10</v>
      </c>
    </row>
    <row r="100" spans="1:3" ht="15">
      <c r="A100" s="78" t="s">
        <v>1635</v>
      </c>
      <c r="B100" s="84" t="s">
        <v>300</v>
      </c>
      <c r="C100" s="78">
        <f>VLOOKUP(GroupVertices[[#This Row],[Vertex]],Vertices[],MATCH("ID",Vertices[[#Headers],[Vertex]:[Vertex Content Word Count]],0),FALSE)</f>
        <v>11</v>
      </c>
    </row>
    <row r="101" spans="1:3" ht="15">
      <c r="A101" s="78" t="s">
        <v>1636</v>
      </c>
      <c r="B101" s="84" t="s">
        <v>263</v>
      </c>
      <c r="C101" s="78">
        <f>VLOOKUP(GroupVertices[[#This Row],[Vertex]],Vertices[],MATCH("ID",Vertices[[#Headers],[Vertex]:[Vertex Content Word Count]],0),FALSE)</f>
        <v>74</v>
      </c>
    </row>
    <row r="102" spans="1:3" ht="15">
      <c r="A102" s="78" t="s">
        <v>1636</v>
      </c>
      <c r="B102" s="84" t="s">
        <v>317</v>
      </c>
      <c r="C102" s="78">
        <f>VLOOKUP(GroupVertices[[#This Row],[Vertex]],Vertices[],MATCH("ID",Vertices[[#Headers],[Vertex]:[Vertex Content Word Count]],0),FALSE)</f>
        <v>75</v>
      </c>
    </row>
    <row r="103" spans="1:3" ht="15">
      <c r="A103" s="78" t="s">
        <v>1637</v>
      </c>
      <c r="B103" s="84" t="s">
        <v>260</v>
      </c>
      <c r="C103" s="78">
        <f>VLOOKUP(GroupVertices[[#This Row],[Vertex]],Vertices[],MATCH("ID",Vertices[[#Headers],[Vertex]:[Vertex Content Word Count]],0),FALSE)</f>
        <v>70</v>
      </c>
    </row>
    <row r="104" spans="1:3" ht="15">
      <c r="A104" s="78" t="s">
        <v>1637</v>
      </c>
      <c r="B104" s="84" t="s">
        <v>258</v>
      </c>
      <c r="C104" s="78">
        <f>VLOOKUP(GroupVertices[[#This Row],[Vertex]],Vertices[],MATCH("ID",Vertices[[#Headers],[Vertex]:[Vertex Content Word Count]],0),FALSE)</f>
        <v>69</v>
      </c>
    </row>
    <row r="105" spans="1:3" ht="15">
      <c r="A105" s="78" t="s">
        <v>1638</v>
      </c>
      <c r="B105" s="84" t="s">
        <v>247</v>
      </c>
      <c r="C105" s="78">
        <f>VLOOKUP(GroupVertices[[#This Row],[Vertex]],Vertices[],MATCH("ID",Vertices[[#Headers],[Vertex]:[Vertex Content Word Count]],0),FALSE)</f>
        <v>53</v>
      </c>
    </row>
    <row r="106" spans="1:3" ht="15">
      <c r="A106" s="78" t="s">
        <v>1638</v>
      </c>
      <c r="B106" s="84" t="s">
        <v>246</v>
      </c>
      <c r="C106" s="78">
        <f>VLOOKUP(GroupVertices[[#This Row],[Vertex]],Vertices[],MATCH("ID",Vertices[[#Headers],[Vertex]:[Vertex Content Word Count]],0),FALSE)</f>
        <v>52</v>
      </c>
    </row>
    <row r="107" spans="1:3" ht="15">
      <c r="A107" s="78" t="s">
        <v>1639</v>
      </c>
      <c r="B107" s="84" t="s">
        <v>229</v>
      </c>
      <c r="C107" s="78">
        <f>VLOOKUP(GroupVertices[[#This Row],[Vertex]],Vertices[],MATCH("ID",Vertices[[#Headers],[Vertex]:[Vertex Content Word Count]],0),FALSE)</f>
        <v>28</v>
      </c>
    </row>
    <row r="108" spans="1:3" ht="15">
      <c r="A108" s="78" t="s">
        <v>1639</v>
      </c>
      <c r="B108" s="84" t="s">
        <v>307</v>
      </c>
      <c r="C108" s="78">
        <f>VLOOKUP(GroupVertices[[#This Row],[Vertex]],Vertices[],MATCH("ID",Vertices[[#Headers],[Vertex]:[Vertex Content Word Count]],0),FALSE)</f>
        <v>29</v>
      </c>
    </row>
    <row r="109" spans="1:3" ht="15">
      <c r="A109" s="78" t="s">
        <v>1640</v>
      </c>
      <c r="B109" s="84" t="s">
        <v>215</v>
      </c>
      <c r="C109" s="78">
        <f>VLOOKUP(GroupVertices[[#This Row],[Vertex]],Vertices[],MATCH("ID",Vertices[[#Headers],[Vertex]:[Vertex Content Word Count]],0),FALSE)</f>
        <v>7</v>
      </c>
    </row>
    <row r="110" spans="1:3" ht="15">
      <c r="A110" s="78" t="s">
        <v>1640</v>
      </c>
      <c r="B110" s="84" t="s">
        <v>214</v>
      </c>
      <c r="C110" s="78">
        <f>VLOOKUP(GroupVertices[[#This Row],[Vertex]],Vertices[],MATCH("ID",Vertices[[#Headers],[Vertex]:[Vertex Content Word Count]],0),FALSE)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2331</v>
      </c>
      <c r="B2" s="34" t="s">
        <v>1583</v>
      </c>
      <c r="D2" s="31">
        <f>MIN(Vertices[Degree])</f>
        <v>0</v>
      </c>
      <c r="E2" s="3">
        <f>COUNTIF(Vertices[Degree],"&gt;= "&amp;D2)-COUNTIF(Vertices[Degree],"&gt;="&amp;D3)</f>
        <v>0</v>
      </c>
      <c r="F2" s="37">
        <f>MIN(Vertices[In-Degree])</f>
        <v>0</v>
      </c>
      <c r="G2" s="38">
        <f>COUNTIF(Vertices[In-Degree],"&gt;= "&amp;F2)-COUNTIF(Vertices[In-Degree],"&gt;="&amp;F3)</f>
        <v>56</v>
      </c>
      <c r="H2" s="37">
        <f>MIN(Vertices[Out-Degree])</f>
        <v>0</v>
      </c>
      <c r="I2" s="38">
        <f>COUNTIF(Vertices[Out-Degree],"&gt;= "&amp;H2)-COUNTIF(Vertices[Out-Degree],"&gt;="&amp;H3)</f>
        <v>21</v>
      </c>
      <c r="J2" s="37">
        <f>MIN(Vertices[Betweenness Centrality])</f>
        <v>0</v>
      </c>
      <c r="K2" s="38">
        <f>COUNTIF(Vertices[Betweenness Centrality],"&gt;= "&amp;J2)-COUNTIF(Vertices[Betweenness Centrality],"&gt;="&amp;J3)</f>
        <v>99</v>
      </c>
      <c r="L2" s="37">
        <f>MIN(Vertices[Closeness Centrality])</f>
        <v>0</v>
      </c>
      <c r="M2" s="38">
        <f>COUNTIF(Vertices[Closeness Centrality],"&gt;= "&amp;L2)-COUNTIF(Vertices[Closeness Centrality],"&gt;="&amp;L3)</f>
        <v>14</v>
      </c>
      <c r="N2" s="37">
        <f>MIN(Vertices[Eigenvector Centrality])</f>
        <v>0</v>
      </c>
      <c r="O2" s="38">
        <f>COUNTIF(Vertices[Eigenvector Centrality],"&gt;= "&amp;N2)-COUNTIF(Vertices[Eigenvector Centrality],"&gt;="&amp;N3)</f>
        <v>80</v>
      </c>
      <c r="P2" s="37">
        <f>MIN(Vertices[PageRank])</f>
        <v>0.347706</v>
      </c>
      <c r="Q2" s="38">
        <f>COUNTIF(Vertices[PageRank],"&gt;= "&amp;P2)-COUNTIF(Vertices[PageRank],"&gt;="&amp;P3)</f>
        <v>2</v>
      </c>
      <c r="R2" s="37">
        <f>MIN(Vertices[Clustering Coefficient])</f>
        <v>0</v>
      </c>
      <c r="S2" s="43">
        <f>COUNTIF(Vertices[Clustering Coefficient],"&gt;= "&amp;R2)-COUNTIF(Vertices[Clustering Coefficient],"&gt;="&amp;R3)</f>
        <v>86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0.36363636363636365</v>
      </c>
      <c r="G3" s="40">
        <f>COUNTIF(Vertices[In-Degree],"&gt;= "&amp;F3)-COUNTIF(Vertices[In-Degree],"&gt;="&amp;F4)</f>
        <v>0</v>
      </c>
      <c r="H3" s="39">
        <f aca="true" t="shared" si="3" ref="H3:H26">H2+($H$57-$H$2)/BinDivisor</f>
        <v>0.12727272727272726</v>
      </c>
      <c r="I3" s="40">
        <f>COUNTIF(Vertices[Out-Degree],"&gt;= "&amp;H3)-COUNTIF(Vertices[Out-Degree],"&gt;="&amp;H4)</f>
        <v>0</v>
      </c>
      <c r="J3" s="39">
        <f aca="true" t="shared" si="4" ref="J3:J26">J2+($J$57-$J$2)/BinDivisor</f>
        <v>6.218181818181818</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22</v>
      </c>
      <c r="N3" s="39">
        <f aca="true" t="shared" si="6" ref="N3:N26">N2+($N$57-$N$2)/BinDivisor</f>
        <v>0.002801527272727273</v>
      </c>
      <c r="O3" s="40">
        <f>COUNTIF(Vertices[Eigenvector Centrality],"&gt;= "&amp;N3)-COUNTIF(Vertices[Eigenvector Centrality],"&gt;="&amp;N4)</f>
        <v>19</v>
      </c>
      <c r="P3" s="39">
        <f aca="true" t="shared" si="7" ref="P3:P26">P2+($P$57-$P$2)/BinDivisor</f>
        <v>0.5138966545454545</v>
      </c>
      <c r="Q3" s="40">
        <f>COUNTIF(Vertices[PageRank],"&gt;= "&amp;P3)-COUNTIF(Vertices[PageRank],"&gt;="&amp;P4)</f>
        <v>45</v>
      </c>
      <c r="R3" s="39">
        <f aca="true" t="shared" si="8" ref="R3:R26">R2+($R$57-$R$2)/BinDivisor</f>
        <v>0.012121212121212121</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109</v>
      </c>
      <c r="D4" s="32">
        <f t="shared" si="1"/>
        <v>0</v>
      </c>
      <c r="E4" s="3">
        <f>COUNTIF(Vertices[Degree],"&gt;= "&amp;D4)-COUNTIF(Vertices[Degree],"&gt;="&amp;D5)</f>
        <v>0</v>
      </c>
      <c r="F4" s="37">
        <f t="shared" si="2"/>
        <v>0.7272727272727273</v>
      </c>
      <c r="G4" s="38">
        <f>COUNTIF(Vertices[In-Degree],"&gt;= "&amp;F4)-COUNTIF(Vertices[In-Degree],"&gt;="&amp;F5)</f>
        <v>31</v>
      </c>
      <c r="H4" s="37">
        <f t="shared" si="3"/>
        <v>0.2545454545454545</v>
      </c>
      <c r="I4" s="38">
        <f>COUNTIF(Vertices[Out-Degree],"&gt;= "&amp;H4)-COUNTIF(Vertices[Out-Degree],"&gt;="&amp;H5)</f>
        <v>0</v>
      </c>
      <c r="J4" s="37">
        <f t="shared" si="4"/>
        <v>12.436363636363636</v>
      </c>
      <c r="K4" s="38">
        <f>COUNTIF(Vertices[Betweenness Centrality],"&gt;= "&amp;J4)-COUNTIF(Vertices[Betweenness Centrality],"&gt;="&amp;J5)</f>
        <v>1</v>
      </c>
      <c r="L4" s="37">
        <f t="shared" si="5"/>
        <v>0.03636363636363636</v>
      </c>
      <c r="M4" s="38">
        <f>COUNTIF(Vertices[Closeness Centrality],"&gt;= "&amp;L4)-COUNTIF(Vertices[Closeness Centrality],"&gt;="&amp;L5)</f>
        <v>8</v>
      </c>
      <c r="N4" s="37">
        <f t="shared" si="6"/>
        <v>0.005603054545454546</v>
      </c>
      <c r="O4" s="38">
        <f>COUNTIF(Vertices[Eigenvector Centrality],"&gt;= "&amp;N4)-COUNTIF(Vertices[Eigenvector Centrality],"&gt;="&amp;N5)</f>
        <v>0</v>
      </c>
      <c r="P4" s="37">
        <f t="shared" si="7"/>
        <v>0.6800873090909091</v>
      </c>
      <c r="Q4" s="38">
        <f>COUNTIF(Vertices[PageRank],"&gt;= "&amp;P4)-COUNTIF(Vertices[PageRank],"&gt;="&amp;P5)</f>
        <v>19</v>
      </c>
      <c r="R4" s="37">
        <f t="shared" si="8"/>
        <v>0.024242424242424242</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1.0909090909090908</v>
      </c>
      <c r="G5" s="40">
        <f>COUNTIF(Vertices[In-Degree],"&gt;= "&amp;F5)-COUNTIF(Vertices[In-Degree],"&gt;="&amp;F6)</f>
        <v>0</v>
      </c>
      <c r="H5" s="39">
        <f t="shared" si="3"/>
        <v>0.3818181818181818</v>
      </c>
      <c r="I5" s="40">
        <f>COUNTIF(Vertices[Out-Degree],"&gt;= "&amp;H5)-COUNTIF(Vertices[Out-Degree],"&gt;="&amp;H6)</f>
        <v>0</v>
      </c>
      <c r="J5" s="39">
        <f t="shared" si="4"/>
        <v>18.654545454545453</v>
      </c>
      <c r="K5" s="40">
        <f>COUNTIF(Vertices[Betweenness Centrality],"&gt;= "&amp;J5)-COUNTIF(Vertices[Betweenness Centrality],"&gt;="&amp;J6)</f>
        <v>1</v>
      </c>
      <c r="L5" s="39">
        <f t="shared" si="5"/>
        <v>0.05454545454545454</v>
      </c>
      <c r="M5" s="40">
        <f>COUNTIF(Vertices[Closeness Centrality],"&gt;= "&amp;L5)-COUNTIF(Vertices[Closeness Centrality],"&gt;="&amp;L6)</f>
        <v>3</v>
      </c>
      <c r="N5" s="39">
        <f t="shared" si="6"/>
        <v>0.008404581818181819</v>
      </c>
      <c r="O5" s="40">
        <f>COUNTIF(Vertices[Eigenvector Centrality],"&gt;= "&amp;N5)-COUNTIF(Vertices[Eigenvector Centrality],"&gt;="&amp;N6)</f>
        <v>0</v>
      </c>
      <c r="P5" s="39">
        <f t="shared" si="7"/>
        <v>0.8462779636363637</v>
      </c>
      <c r="Q5" s="40">
        <f>COUNTIF(Vertices[PageRank],"&gt;= "&amp;P5)-COUNTIF(Vertices[PageRank],"&gt;="&amp;P6)</f>
        <v>22</v>
      </c>
      <c r="R5" s="39">
        <f t="shared" si="8"/>
        <v>0.03636363636363636</v>
      </c>
      <c r="S5" s="44">
        <f>COUNTIF(Vertices[Clustering Coefficient],"&gt;= "&amp;R5)-COUNTIF(Vertices[Clustering Coefficient],"&gt;="&amp;R6)</f>
        <v>0</v>
      </c>
      <c r="T5" s="39" t="e">
        <f ca="1" t="shared" si="9"/>
        <v>#REF!</v>
      </c>
      <c r="U5" s="40" t="e">
        <f ca="1" t="shared" si="0"/>
        <v>#REF!</v>
      </c>
    </row>
    <row r="6" spans="1:21" ht="15">
      <c r="A6" s="34" t="s">
        <v>148</v>
      </c>
      <c r="B6" s="34">
        <v>112</v>
      </c>
      <c r="D6" s="32">
        <f t="shared" si="1"/>
        <v>0</v>
      </c>
      <c r="E6" s="3">
        <f>COUNTIF(Vertices[Degree],"&gt;= "&amp;D6)-COUNTIF(Vertices[Degree],"&gt;="&amp;D7)</f>
        <v>0</v>
      </c>
      <c r="F6" s="37">
        <f t="shared" si="2"/>
        <v>1.4545454545454546</v>
      </c>
      <c r="G6" s="38">
        <f>COUNTIF(Vertices[In-Degree],"&gt;= "&amp;F6)-COUNTIF(Vertices[In-Degree],"&gt;="&amp;F7)</f>
        <v>0</v>
      </c>
      <c r="H6" s="37">
        <f t="shared" si="3"/>
        <v>0.509090909090909</v>
      </c>
      <c r="I6" s="38">
        <f>COUNTIF(Vertices[Out-Degree],"&gt;= "&amp;H6)-COUNTIF(Vertices[Out-Degree],"&gt;="&amp;H7)</f>
        <v>0</v>
      </c>
      <c r="J6" s="37">
        <f t="shared" si="4"/>
        <v>24.87272727272727</v>
      </c>
      <c r="K6" s="38">
        <f>COUNTIF(Vertices[Betweenness Centrality],"&gt;= "&amp;J6)-COUNTIF(Vertices[Betweenness Centrality],"&gt;="&amp;J7)</f>
        <v>0</v>
      </c>
      <c r="L6" s="37">
        <f t="shared" si="5"/>
        <v>0.07272727272727272</v>
      </c>
      <c r="M6" s="38">
        <f>COUNTIF(Vertices[Closeness Centrality],"&gt;= "&amp;L6)-COUNTIF(Vertices[Closeness Centrality],"&gt;="&amp;L7)</f>
        <v>13</v>
      </c>
      <c r="N6" s="37">
        <f t="shared" si="6"/>
        <v>0.011206109090909092</v>
      </c>
      <c r="O6" s="38">
        <f>COUNTIF(Vertices[Eigenvector Centrality],"&gt;= "&amp;N6)-COUNTIF(Vertices[Eigenvector Centrality],"&gt;="&amp;N7)</f>
        <v>0</v>
      </c>
      <c r="P6" s="37">
        <f t="shared" si="7"/>
        <v>1.012468618181818</v>
      </c>
      <c r="Q6" s="38">
        <f>COUNTIF(Vertices[PageRank],"&gt;= "&amp;P6)-COUNTIF(Vertices[PageRank],"&gt;="&amp;P7)</f>
        <v>0</v>
      </c>
      <c r="R6" s="37">
        <f t="shared" si="8"/>
        <v>0.048484848484848485</v>
      </c>
      <c r="S6" s="43">
        <f>COUNTIF(Vertices[Clustering Coefficient],"&gt;= "&amp;R6)-COUNTIF(Vertices[Clustering Coefficient],"&gt;="&amp;R7)</f>
        <v>0</v>
      </c>
      <c r="T6" s="37" t="e">
        <f ca="1" t="shared" si="9"/>
        <v>#REF!</v>
      </c>
      <c r="U6" s="38" t="e">
        <f ca="1" t="shared" si="0"/>
        <v>#REF!</v>
      </c>
    </row>
    <row r="7" spans="1:21" ht="15">
      <c r="A7" s="34" t="s">
        <v>149</v>
      </c>
      <c r="B7" s="34">
        <v>38</v>
      </c>
      <c r="D7" s="32">
        <f t="shared" si="1"/>
        <v>0</v>
      </c>
      <c r="E7" s="3">
        <f>COUNTIF(Vertices[Degree],"&gt;= "&amp;D7)-COUNTIF(Vertices[Degree],"&gt;="&amp;D8)</f>
        <v>0</v>
      </c>
      <c r="F7" s="39">
        <f t="shared" si="2"/>
        <v>1.8181818181818183</v>
      </c>
      <c r="G7" s="40">
        <f>COUNTIF(Vertices[In-Degree],"&gt;= "&amp;F7)-COUNTIF(Vertices[In-Degree],"&gt;="&amp;F8)</f>
        <v>8</v>
      </c>
      <c r="H7" s="39">
        <f t="shared" si="3"/>
        <v>0.6363636363636362</v>
      </c>
      <c r="I7" s="40">
        <f>COUNTIF(Vertices[Out-Degree],"&gt;= "&amp;H7)-COUNTIF(Vertices[Out-Degree],"&gt;="&amp;H8)</f>
        <v>0</v>
      </c>
      <c r="J7" s="39">
        <f t="shared" si="4"/>
        <v>31.09090909090909</v>
      </c>
      <c r="K7" s="40">
        <f>COUNTIF(Vertices[Betweenness Centrality],"&gt;= "&amp;J7)-COUNTIF(Vertices[Betweenness Centrality],"&gt;="&amp;J8)</f>
        <v>0</v>
      </c>
      <c r="L7" s="39">
        <f t="shared" si="5"/>
        <v>0.09090909090909091</v>
      </c>
      <c r="M7" s="40">
        <f>COUNTIF(Vertices[Closeness Centrality],"&gt;= "&amp;L7)-COUNTIF(Vertices[Closeness Centrality],"&gt;="&amp;L8)</f>
        <v>2</v>
      </c>
      <c r="N7" s="39">
        <f t="shared" si="6"/>
        <v>0.014007636363636364</v>
      </c>
      <c r="O7" s="40">
        <f>COUNTIF(Vertices[Eigenvector Centrality],"&gt;= "&amp;N7)-COUNTIF(Vertices[Eigenvector Centrality],"&gt;="&amp;N8)</f>
        <v>1</v>
      </c>
      <c r="P7" s="39">
        <f t="shared" si="7"/>
        <v>1.1786592727272727</v>
      </c>
      <c r="Q7" s="40">
        <f>COUNTIF(Vertices[PageRank],"&gt;= "&amp;P7)-COUNTIF(Vertices[PageRank],"&gt;="&amp;P8)</f>
        <v>5</v>
      </c>
      <c r="R7" s="39">
        <f t="shared" si="8"/>
        <v>0.06060606060606061</v>
      </c>
      <c r="S7" s="44">
        <f>COUNTIF(Vertices[Clustering Coefficient],"&gt;= "&amp;R7)-COUNTIF(Vertices[Clustering Coefficient],"&gt;="&amp;R8)</f>
        <v>0</v>
      </c>
      <c r="T7" s="39" t="e">
        <f ca="1" t="shared" si="9"/>
        <v>#REF!</v>
      </c>
      <c r="U7" s="40" t="e">
        <f ca="1" t="shared" si="0"/>
        <v>#REF!</v>
      </c>
    </row>
    <row r="8" spans="1:21" ht="15">
      <c r="A8" s="34" t="s">
        <v>150</v>
      </c>
      <c r="B8" s="34">
        <v>150</v>
      </c>
      <c r="D8" s="32">
        <f t="shared" si="1"/>
        <v>0</v>
      </c>
      <c r="E8" s="3">
        <f>COUNTIF(Vertices[Degree],"&gt;= "&amp;D8)-COUNTIF(Vertices[Degree],"&gt;="&amp;D9)</f>
        <v>0</v>
      </c>
      <c r="F8" s="37">
        <f t="shared" si="2"/>
        <v>2.181818181818182</v>
      </c>
      <c r="G8" s="38">
        <f>COUNTIF(Vertices[In-Degree],"&gt;= "&amp;F8)-COUNTIF(Vertices[In-Degree],"&gt;="&amp;F9)</f>
        <v>0</v>
      </c>
      <c r="H8" s="37">
        <f t="shared" si="3"/>
        <v>0.7636363636363634</v>
      </c>
      <c r="I8" s="38">
        <f>COUNTIF(Vertices[Out-Degree],"&gt;= "&amp;H8)-COUNTIF(Vertices[Out-Degree],"&gt;="&amp;H9)</f>
        <v>0</v>
      </c>
      <c r="J8" s="37">
        <f t="shared" si="4"/>
        <v>37.309090909090905</v>
      </c>
      <c r="K8" s="38">
        <f>COUNTIF(Vertices[Betweenness Centrality],"&gt;= "&amp;J8)-COUNTIF(Vertices[Betweenness Centrality],"&gt;="&amp;J9)</f>
        <v>1</v>
      </c>
      <c r="L8" s="37">
        <f t="shared" si="5"/>
        <v>0.1090909090909091</v>
      </c>
      <c r="M8" s="38">
        <f>COUNTIF(Vertices[Closeness Centrality],"&gt;= "&amp;L8)-COUNTIF(Vertices[Closeness Centrality],"&gt;="&amp;L9)</f>
        <v>8</v>
      </c>
      <c r="N8" s="37">
        <f t="shared" si="6"/>
        <v>0.016809163636363637</v>
      </c>
      <c r="O8" s="38">
        <f>COUNTIF(Vertices[Eigenvector Centrality],"&gt;= "&amp;N8)-COUNTIF(Vertices[Eigenvector Centrality],"&gt;="&amp;N9)</f>
        <v>0</v>
      </c>
      <c r="P8" s="37">
        <f t="shared" si="7"/>
        <v>1.3448499272727272</v>
      </c>
      <c r="Q8" s="38">
        <f>COUNTIF(Vertices[PageRank],"&gt;= "&amp;P8)-COUNTIF(Vertices[PageRank],"&gt;="&amp;P9)</f>
        <v>2</v>
      </c>
      <c r="R8" s="37">
        <f t="shared" si="8"/>
        <v>0.07272727272727272</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2.545454545454546</v>
      </c>
      <c r="G9" s="40">
        <f>COUNTIF(Vertices[In-Degree],"&gt;= "&amp;F9)-COUNTIF(Vertices[In-Degree],"&gt;="&amp;F10)</f>
        <v>0</v>
      </c>
      <c r="H9" s="39">
        <f t="shared" si="3"/>
        <v>0.8909090909090907</v>
      </c>
      <c r="I9" s="40">
        <f>COUNTIF(Vertices[Out-Degree],"&gt;= "&amp;H9)-COUNTIF(Vertices[Out-Degree],"&gt;="&amp;H10)</f>
        <v>72</v>
      </c>
      <c r="J9" s="39">
        <f t="shared" si="4"/>
        <v>43.527272727272724</v>
      </c>
      <c r="K9" s="40">
        <f>COUNTIF(Vertices[Betweenness Centrality],"&gt;= "&amp;J9)-COUNTIF(Vertices[Betweenness Centrality],"&gt;="&amp;J10)</f>
        <v>0</v>
      </c>
      <c r="L9" s="39">
        <f t="shared" si="5"/>
        <v>0.1272727272727273</v>
      </c>
      <c r="M9" s="40">
        <f>COUNTIF(Vertices[Closeness Centrality],"&gt;= "&amp;L9)-COUNTIF(Vertices[Closeness Centrality],"&gt;="&amp;L10)</f>
        <v>2</v>
      </c>
      <c r="N9" s="39">
        <f t="shared" si="6"/>
        <v>0.01961069090909091</v>
      </c>
      <c r="O9" s="40">
        <f>COUNTIF(Vertices[Eigenvector Centrality],"&gt;= "&amp;N9)-COUNTIF(Vertices[Eigenvector Centrality],"&gt;="&amp;N10)</f>
        <v>0</v>
      </c>
      <c r="P9" s="39">
        <f t="shared" si="7"/>
        <v>1.5110405818181818</v>
      </c>
      <c r="Q9" s="40">
        <f>COUNTIF(Vertices[PageRank],"&gt;= "&amp;P9)-COUNTIF(Vertices[PageRank],"&gt;="&amp;P10)</f>
        <v>2</v>
      </c>
      <c r="R9" s="39">
        <f t="shared" si="8"/>
        <v>0.08484848484848484</v>
      </c>
      <c r="S9" s="44">
        <f>COUNTIF(Vertices[Clustering Coefficient],"&gt;= "&amp;R9)-COUNTIF(Vertices[Clustering Coefficient],"&gt;="&amp;R10)</f>
        <v>0</v>
      </c>
      <c r="T9" s="39" t="e">
        <f ca="1" t="shared" si="9"/>
        <v>#REF!</v>
      </c>
      <c r="U9" s="40" t="e">
        <f ca="1" t="shared" si="0"/>
        <v>#REF!</v>
      </c>
    </row>
    <row r="10" spans="1:21" ht="15">
      <c r="A10" s="34" t="s">
        <v>2332</v>
      </c>
      <c r="B10" s="34">
        <v>3</v>
      </c>
      <c r="D10" s="32">
        <f t="shared" si="1"/>
        <v>0</v>
      </c>
      <c r="E10" s="3">
        <f>COUNTIF(Vertices[Degree],"&gt;= "&amp;D10)-COUNTIF(Vertices[Degree],"&gt;="&amp;D11)</f>
        <v>0</v>
      </c>
      <c r="F10" s="37">
        <f t="shared" si="2"/>
        <v>2.9090909090909096</v>
      </c>
      <c r="G10" s="38">
        <f>COUNTIF(Vertices[In-Degree],"&gt;= "&amp;F10)-COUNTIF(Vertices[In-Degree],"&gt;="&amp;F11)</f>
        <v>8</v>
      </c>
      <c r="H10" s="37">
        <f t="shared" si="3"/>
        <v>1.0181818181818179</v>
      </c>
      <c r="I10" s="38">
        <f>COUNTIF(Vertices[Out-Degree],"&gt;= "&amp;H10)-COUNTIF(Vertices[Out-Degree],"&gt;="&amp;H11)</f>
        <v>0</v>
      </c>
      <c r="J10" s="37">
        <f t="shared" si="4"/>
        <v>49.74545454545454</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0.022412218181818183</v>
      </c>
      <c r="O10" s="38">
        <f>COUNTIF(Vertices[Eigenvector Centrality],"&gt;= "&amp;N10)-COUNTIF(Vertices[Eigenvector Centrality],"&gt;="&amp;N11)</f>
        <v>0</v>
      </c>
      <c r="P10" s="37">
        <f t="shared" si="7"/>
        <v>1.6772312363636364</v>
      </c>
      <c r="Q10" s="38">
        <f>COUNTIF(Vertices[PageRank],"&gt;= "&amp;P10)-COUNTIF(Vertices[PageRank],"&gt;="&amp;P11)</f>
        <v>3</v>
      </c>
      <c r="R10" s="37">
        <f t="shared" si="8"/>
        <v>0.09696969696969696</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3.2727272727272734</v>
      </c>
      <c r="G11" s="40">
        <f>COUNTIF(Vertices[In-Degree],"&gt;= "&amp;F11)-COUNTIF(Vertices[In-Degree],"&gt;="&amp;F12)</f>
        <v>0</v>
      </c>
      <c r="H11" s="39">
        <f t="shared" si="3"/>
        <v>1.145454545454545</v>
      </c>
      <c r="I11" s="40">
        <f>COUNTIF(Vertices[Out-Degree],"&gt;= "&amp;H11)-COUNTIF(Vertices[Out-Degree],"&gt;="&amp;H12)</f>
        <v>0</v>
      </c>
      <c r="J11" s="39">
        <f t="shared" si="4"/>
        <v>55.96363636363636</v>
      </c>
      <c r="K11" s="40">
        <f>COUNTIF(Vertices[Betweenness Centrality],"&gt;= "&amp;J11)-COUNTIF(Vertices[Betweenness Centrality],"&gt;="&amp;J12)</f>
        <v>0</v>
      </c>
      <c r="L11" s="39">
        <f t="shared" si="5"/>
        <v>0.16363636363636366</v>
      </c>
      <c r="M11" s="40">
        <f>COUNTIF(Vertices[Closeness Centrality],"&gt;= "&amp;L11)-COUNTIF(Vertices[Closeness Centrality],"&gt;="&amp;L12)</f>
        <v>2</v>
      </c>
      <c r="N11" s="39">
        <f t="shared" si="6"/>
        <v>0.025213745454545456</v>
      </c>
      <c r="O11" s="40">
        <f>COUNTIF(Vertices[Eigenvector Centrality],"&gt;= "&amp;N11)-COUNTIF(Vertices[Eigenvector Centrality],"&gt;="&amp;N12)</f>
        <v>0</v>
      </c>
      <c r="P11" s="39">
        <f t="shared" si="7"/>
        <v>1.843421890909091</v>
      </c>
      <c r="Q11" s="40">
        <f>COUNTIF(Vertices[PageRank],"&gt;= "&amp;P11)-COUNTIF(Vertices[PageRank],"&gt;="&amp;P12)</f>
        <v>3</v>
      </c>
      <c r="R11" s="39">
        <f t="shared" si="8"/>
        <v>0.10909090909090907</v>
      </c>
      <c r="S11" s="44">
        <f>COUNTIF(Vertices[Clustering Coefficient],"&gt;= "&amp;R11)-COUNTIF(Vertices[Clustering Coefficient],"&gt;="&amp;R12)</f>
        <v>0</v>
      </c>
      <c r="T11" s="39" t="e">
        <f ca="1" t="shared" si="9"/>
        <v>#REF!</v>
      </c>
      <c r="U11" s="40" t="e">
        <f ca="1" t="shared" si="0"/>
        <v>#REF!</v>
      </c>
    </row>
    <row r="12" spans="1:21" ht="15">
      <c r="A12" s="34" t="s">
        <v>176</v>
      </c>
      <c r="B12" s="34">
        <v>52</v>
      </c>
      <c r="D12" s="32">
        <f t="shared" si="1"/>
        <v>0</v>
      </c>
      <c r="E12" s="3">
        <f>COUNTIF(Vertices[Degree],"&gt;= "&amp;D12)-COUNTIF(Vertices[Degree],"&gt;="&amp;D13)</f>
        <v>0</v>
      </c>
      <c r="F12" s="37">
        <f t="shared" si="2"/>
        <v>3.636363636363637</v>
      </c>
      <c r="G12" s="38">
        <f>COUNTIF(Vertices[In-Degree],"&gt;= "&amp;F12)-COUNTIF(Vertices[In-Degree],"&gt;="&amp;F13)</f>
        <v>0</v>
      </c>
      <c r="H12" s="37">
        <f t="shared" si="3"/>
        <v>1.2727272727272723</v>
      </c>
      <c r="I12" s="38">
        <f>COUNTIF(Vertices[Out-Degree],"&gt;= "&amp;H12)-COUNTIF(Vertices[Out-Degree],"&gt;="&amp;H13)</f>
        <v>0</v>
      </c>
      <c r="J12" s="37">
        <f t="shared" si="4"/>
        <v>62.18181818181818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0.02801527272727273</v>
      </c>
      <c r="O12" s="38">
        <f>COUNTIF(Vertices[Eigenvector Centrality],"&gt;= "&amp;N12)-COUNTIF(Vertices[Eigenvector Centrality],"&gt;="&amp;N13)</f>
        <v>1</v>
      </c>
      <c r="P12" s="37">
        <f t="shared" si="7"/>
        <v>2.0096125454545453</v>
      </c>
      <c r="Q12" s="38">
        <f>COUNTIF(Vertices[PageRank],"&gt;= "&amp;P12)-COUNTIF(Vertices[PageRank],"&gt;="&amp;P13)</f>
        <v>2</v>
      </c>
      <c r="R12" s="37">
        <f t="shared" si="8"/>
        <v>0.12121212121212119</v>
      </c>
      <c r="S12" s="43">
        <f>COUNTIF(Vertices[Clustering Coefficient],"&gt;= "&amp;R12)-COUNTIF(Vertices[Clustering Coefficient],"&gt;="&amp;R13)</f>
        <v>0</v>
      </c>
      <c r="T12" s="37" t="e">
        <f ca="1" t="shared" si="9"/>
        <v>#REF!</v>
      </c>
      <c r="U12" s="38" t="e">
        <f ca="1" t="shared" si="0"/>
        <v>#REF!</v>
      </c>
    </row>
    <row r="13" spans="1:21" ht="15">
      <c r="A13" s="34" t="s">
        <v>321</v>
      </c>
      <c r="B13" s="34">
        <v>94</v>
      </c>
      <c r="D13" s="32">
        <f t="shared" si="1"/>
        <v>0</v>
      </c>
      <c r="E13" s="3">
        <f>COUNTIF(Vertices[Degree],"&gt;= "&amp;D13)-COUNTIF(Vertices[Degree],"&gt;="&amp;D14)</f>
        <v>0</v>
      </c>
      <c r="F13" s="39">
        <f t="shared" si="2"/>
        <v>4.000000000000001</v>
      </c>
      <c r="G13" s="40">
        <f>COUNTIF(Vertices[In-Degree],"&gt;= "&amp;F13)-COUNTIF(Vertices[In-Degree],"&gt;="&amp;F14)</f>
        <v>1</v>
      </c>
      <c r="H13" s="39">
        <f t="shared" si="3"/>
        <v>1.3999999999999995</v>
      </c>
      <c r="I13" s="40">
        <f>COUNTIF(Vertices[Out-Degree],"&gt;= "&amp;H13)-COUNTIF(Vertices[Out-Degree],"&gt;="&amp;H14)</f>
        <v>0</v>
      </c>
      <c r="J13" s="39">
        <f t="shared" si="4"/>
        <v>68.39999999999999</v>
      </c>
      <c r="K13" s="40">
        <f>COUNTIF(Vertices[Betweenness Centrality],"&gt;= "&amp;J13)-COUNTIF(Vertices[Betweenness Centrality],"&gt;="&amp;J14)</f>
        <v>0</v>
      </c>
      <c r="L13" s="39">
        <f t="shared" si="5"/>
        <v>0.20000000000000004</v>
      </c>
      <c r="M13" s="40">
        <f>COUNTIF(Vertices[Closeness Centrality],"&gt;= "&amp;L13)-COUNTIF(Vertices[Closeness Centrality],"&gt;="&amp;L14)</f>
        <v>7</v>
      </c>
      <c r="N13" s="39">
        <f t="shared" si="6"/>
        <v>0.030816800000000002</v>
      </c>
      <c r="O13" s="40">
        <f>COUNTIF(Vertices[Eigenvector Centrality],"&gt;= "&amp;N13)-COUNTIF(Vertices[Eigenvector Centrality],"&gt;="&amp;N14)</f>
        <v>0</v>
      </c>
      <c r="P13" s="39">
        <f t="shared" si="7"/>
        <v>2.1758032</v>
      </c>
      <c r="Q13" s="40">
        <f>COUNTIF(Vertices[PageRank],"&gt;= "&amp;P13)-COUNTIF(Vertices[PageRank],"&gt;="&amp;P14)</f>
        <v>1</v>
      </c>
      <c r="R13" s="39">
        <f t="shared" si="8"/>
        <v>0.1333333333333333</v>
      </c>
      <c r="S13" s="44">
        <f>COUNTIF(Vertices[Clustering Coefficient],"&gt;= "&amp;R13)-COUNTIF(Vertices[Clustering Coefficient],"&gt;="&amp;R14)</f>
        <v>0</v>
      </c>
      <c r="T13" s="39" t="e">
        <f ca="1" t="shared" si="9"/>
        <v>#REF!</v>
      </c>
      <c r="U13" s="40" t="e">
        <f ca="1" t="shared" si="0"/>
        <v>#REF!</v>
      </c>
    </row>
    <row r="14" spans="1:21" ht="15">
      <c r="A14" s="34" t="s">
        <v>322</v>
      </c>
      <c r="B14" s="34">
        <v>4</v>
      </c>
      <c r="D14" s="32">
        <f t="shared" si="1"/>
        <v>0</v>
      </c>
      <c r="E14" s="3">
        <f>COUNTIF(Vertices[Degree],"&gt;= "&amp;D14)-COUNTIF(Vertices[Degree],"&gt;="&amp;D15)</f>
        <v>0</v>
      </c>
      <c r="F14" s="37">
        <f t="shared" si="2"/>
        <v>4.363636363636364</v>
      </c>
      <c r="G14" s="38">
        <f>COUNTIF(Vertices[In-Degree],"&gt;= "&amp;F14)-COUNTIF(Vertices[In-Degree],"&gt;="&amp;F15)</f>
        <v>0</v>
      </c>
      <c r="H14" s="37">
        <f t="shared" si="3"/>
        <v>1.5272727272727267</v>
      </c>
      <c r="I14" s="38">
        <f>COUNTIF(Vertices[Out-Degree],"&gt;= "&amp;H14)-COUNTIF(Vertices[Out-Degree],"&gt;="&amp;H15)</f>
        <v>0</v>
      </c>
      <c r="J14" s="37">
        <f t="shared" si="4"/>
        <v>74.61818181818181</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0.033618327272727275</v>
      </c>
      <c r="O14" s="38">
        <f>COUNTIF(Vertices[Eigenvector Centrality],"&gt;= "&amp;N14)-COUNTIF(Vertices[Eigenvector Centrality],"&gt;="&amp;N15)</f>
        <v>0</v>
      </c>
      <c r="P14" s="37">
        <f t="shared" si="7"/>
        <v>2.3419938545454544</v>
      </c>
      <c r="Q14" s="38">
        <f>COUNTIF(Vertices[PageRank],"&gt;= "&amp;P14)-COUNTIF(Vertices[PageRank],"&gt;="&amp;P15)</f>
        <v>0</v>
      </c>
      <c r="R14" s="37">
        <f t="shared" si="8"/>
        <v>0.14545454545454542</v>
      </c>
      <c r="S14" s="43">
        <f>COUNTIF(Vertices[Clustering Coefficient],"&gt;= "&amp;R14)-COUNTIF(Vertices[Clustering Coefficient],"&gt;="&amp;R15)</f>
        <v>1</v>
      </c>
      <c r="T14" s="37" t="e">
        <f ca="1" t="shared" si="9"/>
        <v>#REF!</v>
      </c>
      <c r="U14" s="38" t="e">
        <f ca="1" t="shared" si="0"/>
        <v>#REF!</v>
      </c>
    </row>
    <row r="15" spans="1:21" ht="15">
      <c r="A15" s="123"/>
      <c r="B15" s="123"/>
      <c r="D15" s="32">
        <f t="shared" si="1"/>
        <v>0</v>
      </c>
      <c r="E15" s="3">
        <f>COUNTIF(Vertices[Degree],"&gt;= "&amp;D15)-COUNTIF(Vertices[Degree],"&gt;="&amp;D16)</f>
        <v>0</v>
      </c>
      <c r="F15" s="39">
        <f t="shared" si="2"/>
        <v>4.7272727272727275</v>
      </c>
      <c r="G15" s="40">
        <f>COUNTIF(Vertices[In-Degree],"&gt;= "&amp;F15)-COUNTIF(Vertices[In-Degree],"&gt;="&amp;F16)</f>
        <v>1</v>
      </c>
      <c r="H15" s="39">
        <f t="shared" si="3"/>
        <v>1.6545454545454539</v>
      </c>
      <c r="I15" s="40">
        <f>COUNTIF(Vertices[Out-Degree],"&gt;= "&amp;H15)-COUNTIF(Vertices[Out-Degree],"&gt;="&amp;H16)</f>
        <v>0</v>
      </c>
      <c r="J15" s="39">
        <f t="shared" si="4"/>
        <v>80.83636363636363</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0.036419854545454544</v>
      </c>
      <c r="O15" s="40">
        <f>COUNTIF(Vertices[Eigenvector Centrality],"&gt;= "&amp;N15)-COUNTIF(Vertices[Eigenvector Centrality],"&gt;="&amp;N16)</f>
        <v>0</v>
      </c>
      <c r="P15" s="39">
        <f t="shared" si="7"/>
        <v>2.508184509090909</v>
      </c>
      <c r="Q15" s="40">
        <f>COUNTIF(Vertices[PageRank],"&gt;= "&amp;P15)-COUNTIF(Vertices[PageRank],"&gt;="&amp;P16)</f>
        <v>0</v>
      </c>
      <c r="R15" s="39">
        <f t="shared" si="8"/>
        <v>0.15757575757575754</v>
      </c>
      <c r="S15" s="44">
        <f>COUNTIF(Vertices[Clustering Coefficient],"&gt;= "&amp;R15)-COUNTIF(Vertices[Clustering Coefficient],"&gt;="&amp;R16)</f>
        <v>1</v>
      </c>
      <c r="T15" s="39" t="e">
        <f ca="1" t="shared" si="9"/>
        <v>#REF!</v>
      </c>
      <c r="U15" s="40" t="e">
        <f ca="1" t="shared" si="0"/>
        <v>#REF!</v>
      </c>
    </row>
    <row r="16" spans="1:21" ht="15">
      <c r="A16" s="34" t="s">
        <v>151</v>
      </c>
      <c r="B16" s="34">
        <v>52</v>
      </c>
      <c r="D16" s="32">
        <f t="shared" si="1"/>
        <v>0</v>
      </c>
      <c r="E16" s="3">
        <f>COUNTIF(Vertices[Degree],"&gt;= "&amp;D16)-COUNTIF(Vertices[Degree],"&gt;="&amp;D17)</f>
        <v>0</v>
      </c>
      <c r="F16" s="37">
        <f t="shared" si="2"/>
        <v>5.090909090909091</v>
      </c>
      <c r="G16" s="38">
        <f>COUNTIF(Vertices[In-Degree],"&gt;= "&amp;F16)-COUNTIF(Vertices[In-Degree],"&gt;="&amp;F17)</f>
        <v>0</v>
      </c>
      <c r="H16" s="37">
        <f t="shared" si="3"/>
        <v>1.781818181818181</v>
      </c>
      <c r="I16" s="38">
        <f>COUNTIF(Vertices[Out-Degree],"&gt;= "&amp;H16)-COUNTIF(Vertices[Out-Degree],"&gt;="&amp;H17)</f>
        <v>0</v>
      </c>
      <c r="J16" s="37">
        <f t="shared" si="4"/>
        <v>87.05454545454545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0.039221381818181814</v>
      </c>
      <c r="O16" s="38">
        <f>COUNTIF(Vertices[Eigenvector Centrality],"&gt;= "&amp;N16)-COUNTIF(Vertices[Eigenvector Centrality],"&gt;="&amp;N17)</f>
        <v>0</v>
      </c>
      <c r="P16" s="37">
        <f t="shared" si="7"/>
        <v>2.6743751636363635</v>
      </c>
      <c r="Q16" s="38">
        <f>COUNTIF(Vertices[PageRank],"&gt;= "&amp;P16)-COUNTIF(Vertices[PageRank],"&gt;="&amp;P17)</f>
        <v>0</v>
      </c>
      <c r="R16" s="37">
        <f t="shared" si="8"/>
        <v>0.16969696969696965</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5.454545454545454</v>
      </c>
      <c r="G17" s="40">
        <f>COUNTIF(Vertices[In-Degree],"&gt;= "&amp;F17)-COUNTIF(Vertices[In-Degree],"&gt;="&amp;F18)</f>
        <v>0</v>
      </c>
      <c r="H17" s="39">
        <f t="shared" si="3"/>
        <v>1.9090909090909083</v>
      </c>
      <c r="I17" s="40">
        <f>COUNTIF(Vertices[Out-Degree],"&gt;= "&amp;H17)-COUNTIF(Vertices[Out-Degree],"&gt;="&amp;H18)</f>
        <v>9</v>
      </c>
      <c r="J17" s="39">
        <f t="shared" si="4"/>
        <v>93.27272727272727</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0.04202290909090908</v>
      </c>
      <c r="O17" s="40">
        <f>COUNTIF(Vertices[Eigenvector Centrality],"&gt;= "&amp;N17)-COUNTIF(Vertices[Eigenvector Centrality],"&gt;="&amp;N18)</f>
        <v>0</v>
      </c>
      <c r="P17" s="39">
        <f t="shared" si="7"/>
        <v>2.840565818181818</v>
      </c>
      <c r="Q17" s="40">
        <f>COUNTIF(Vertices[PageRank],"&gt;= "&amp;P17)-COUNTIF(Vertices[PageRank],"&gt;="&amp;P18)</f>
        <v>0</v>
      </c>
      <c r="R17" s="39">
        <f t="shared" si="8"/>
        <v>0.18181818181818177</v>
      </c>
      <c r="S17" s="44">
        <f>COUNTIF(Vertices[Clustering Coefficient],"&gt;= "&amp;R17)-COUNTIF(Vertices[Clustering Coefficient],"&gt;="&amp;R18)</f>
        <v>0</v>
      </c>
      <c r="T17" s="39" t="e">
        <f ca="1" t="shared" si="9"/>
        <v>#REF!</v>
      </c>
      <c r="U17" s="40" t="e">
        <f ca="1" t="shared" si="0"/>
        <v>#REF!</v>
      </c>
    </row>
    <row r="18" spans="1:21" ht="15">
      <c r="A18" s="34" t="s">
        <v>170</v>
      </c>
      <c r="B18" s="34">
        <v>0.010526315789473684</v>
      </c>
      <c r="D18" s="32">
        <f t="shared" si="1"/>
        <v>0</v>
      </c>
      <c r="E18" s="3">
        <f>COUNTIF(Vertices[Degree],"&gt;= "&amp;D18)-COUNTIF(Vertices[Degree],"&gt;="&amp;D19)</f>
        <v>0</v>
      </c>
      <c r="F18" s="37">
        <f t="shared" si="2"/>
        <v>5.8181818181818175</v>
      </c>
      <c r="G18" s="38">
        <f>COUNTIF(Vertices[In-Degree],"&gt;= "&amp;F18)-COUNTIF(Vertices[In-Degree],"&gt;="&amp;F19)</f>
        <v>1</v>
      </c>
      <c r="H18" s="37">
        <f t="shared" si="3"/>
        <v>2.0363636363636357</v>
      </c>
      <c r="I18" s="38">
        <f>COUNTIF(Vertices[Out-Degree],"&gt;= "&amp;H18)-COUNTIF(Vertices[Out-Degree],"&gt;="&amp;H19)</f>
        <v>0</v>
      </c>
      <c r="J18" s="37">
        <f t="shared" si="4"/>
        <v>99.49090909090908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0.04482443636363635</v>
      </c>
      <c r="O18" s="38">
        <f>COUNTIF(Vertices[Eigenvector Centrality],"&gt;= "&amp;N18)-COUNTIF(Vertices[Eigenvector Centrality],"&gt;="&amp;N19)</f>
        <v>0</v>
      </c>
      <c r="P18" s="37">
        <f t="shared" si="7"/>
        <v>3.0067564727272726</v>
      </c>
      <c r="Q18" s="38">
        <f>COUNTIF(Vertices[PageRank],"&gt;= "&amp;P18)-COUNTIF(Vertices[PageRank],"&gt;="&amp;P19)</f>
        <v>0</v>
      </c>
      <c r="R18" s="37">
        <f t="shared" si="8"/>
        <v>0.19393939393939388</v>
      </c>
      <c r="S18" s="43">
        <f>COUNTIF(Vertices[Clustering Coefficient],"&gt;= "&amp;R18)-COUNTIF(Vertices[Clustering Coefficient],"&gt;="&amp;R19)</f>
        <v>1</v>
      </c>
      <c r="T18" s="37" t="e">
        <f ca="1" t="shared" si="9"/>
        <v>#REF!</v>
      </c>
      <c r="U18" s="38" t="e">
        <f ca="1" t="shared" si="0"/>
        <v>#REF!</v>
      </c>
    </row>
    <row r="19" spans="1:21" ht="15">
      <c r="A19" s="34" t="s">
        <v>171</v>
      </c>
      <c r="B19" s="34">
        <v>0.020833333333333332</v>
      </c>
      <c r="D19" s="32">
        <f t="shared" si="1"/>
        <v>0</v>
      </c>
      <c r="E19" s="3">
        <f>COUNTIF(Vertices[Degree],"&gt;= "&amp;D19)-COUNTIF(Vertices[Degree],"&gt;="&amp;D20)</f>
        <v>0</v>
      </c>
      <c r="F19" s="39">
        <f t="shared" si="2"/>
        <v>6.181818181818181</v>
      </c>
      <c r="G19" s="40">
        <f>COUNTIF(Vertices[In-Degree],"&gt;= "&amp;F19)-COUNTIF(Vertices[In-Degree],"&gt;="&amp;F20)</f>
        <v>0</v>
      </c>
      <c r="H19" s="39">
        <f t="shared" si="3"/>
        <v>2.163636363636363</v>
      </c>
      <c r="I19" s="40">
        <f>COUNTIF(Vertices[Out-Degree],"&gt;= "&amp;H19)-COUNTIF(Vertices[Out-Degree],"&gt;="&amp;H20)</f>
        <v>0</v>
      </c>
      <c r="J19" s="39">
        <f t="shared" si="4"/>
        <v>105.7090909090909</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0.04762596363636362</v>
      </c>
      <c r="O19" s="40">
        <f>COUNTIF(Vertices[Eigenvector Centrality],"&gt;= "&amp;N19)-COUNTIF(Vertices[Eigenvector Centrality],"&gt;="&amp;N20)</f>
        <v>0</v>
      </c>
      <c r="P19" s="39">
        <f t="shared" si="7"/>
        <v>3.172947127272727</v>
      </c>
      <c r="Q19" s="40">
        <f>COUNTIF(Vertices[PageRank],"&gt;= "&amp;P19)-COUNTIF(Vertices[PageRank],"&gt;="&amp;P20)</f>
        <v>0</v>
      </c>
      <c r="R19" s="39">
        <f t="shared" si="8"/>
        <v>0.206060606060606</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6.545454545454544</v>
      </c>
      <c r="G20" s="38">
        <f>COUNTIF(Vertices[In-Degree],"&gt;= "&amp;F20)-COUNTIF(Vertices[In-Degree],"&gt;="&amp;F21)</f>
        <v>0</v>
      </c>
      <c r="H20" s="37">
        <f t="shared" si="3"/>
        <v>2.2909090909090906</v>
      </c>
      <c r="I20" s="38">
        <f>COUNTIF(Vertices[Out-Degree],"&gt;= "&amp;H20)-COUNTIF(Vertices[Out-Degree],"&gt;="&amp;H21)</f>
        <v>0</v>
      </c>
      <c r="J20" s="37">
        <f t="shared" si="4"/>
        <v>111.92727272727272</v>
      </c>
      <c r="K20" s="38">
        <f>COUNTIF(Vertices[Betweenness Centrality],"&gt;= "&amp;J20)-COUNTIF(Vertices[Betweenness Centrality],"&gt;="&amp;J21)</f>
        <v>0</v>
      </c>
      <c r="L20" s="37">
        <f t="shared" si="5"/>
        <v>0.3272727272727273</v>
      </c>
      <c r="M20" s="38">
        <f>COUNTIF(Vertices[Closeness Centrality],"&gt;= "&amp;L20)-COUNTIF(Vertices[Closeness Centrality],"&gt;="&amp;L21)</f>
        <v>10</v>
      </c>
      <c r="N20" s="37">
        <f t="shared" si="6"/>
        <v>0.05042749090909089</v>
      </c>
      <c r="O20" s="38">
        <f>COUNTIF(Vertices[Eigenvector Centrality],"&gt;= "&amp;N20)-COUNTIF(Vertices[Eigenvector Centrality],"&gt;="&amp;N21)</f>
        <v>0</v>
      </c>
      <c r="P20" s="37">
        <f t="shared" si="7"/>
        <v>3.3391377818181818</v>
      </c>
      <c r="Q20" s="38">
        <f>COUNTIF(Vertices[PageRank],"&gt;= "&amp;P20)-COUNTIF(Vertices[PageRank],"&gt;="&amp;P21)</f>
        <v>0</v>
      </c>
      <c r="R20" s="37">
        <f t="shared" si="8"/>
        <v>0.21818181818181812</v>
      </c>
      <c r="S20" s="43">
        <f>COUNTIF(Vertices[Clustering Coefficient],"&gt;= "&amp;R20)-COUNTIF(Vertices[Clustering Coefficient],"&gt;="&amp;R21)</f>
        <v>0</v>
      </c>
      <c r="T20" s="37" t="e">
        <f ca="1" t="shared" si="9"/>
        <v>#REF!</v>
      </c>
      <c r="U20" s="38" t="e">
        <f ca="1" t="shared" si="0"/>
        <v>#REF!</v>
      </c>
    </row>
    <row r="21" spans="1:21" ht="15">
      <c r="A21" s="34" t="s">
        <v>152</v>
      </c>
      <c r="B21" s="34">
        <v>32</v>
      </c>
      <c r="D21" s="32">
        <f t="shared" si="1"/>
        <v>0</v>
      </c>
      <c r="E21" s="3">
        <f>COUNTIF(Vertices[Degree],"&gt;= "&amp;D21)-COUNTIF(Vertices[Degree],"&gt;="&amp;D22)</f>
        <v>0</v>
      </c>
      <c r="F21" s="39">
        <f t="shared" si="2"/>
        <v>6.909090909090907</v>
      </c>
      <c r="G21" s="40">
        <f>COUNTIF(Vertices[In-Degree],"&gt;= "&amp;F21)-COUNTIF(Vertices[In-Degree],"&gt;="&amp;F22)</f>
        <v>1</v>
      </c>
      <c r="H21" s="39">
        <f t="shared" si="3"/>
        <v>2.418181818181818</v>
      </c>
      <c r="I21" s="40">
        <f>COUNTIF(Vertices[Out-Degree],"&gt;= "&amp;H21)-COUNTIF(Vertices[Out-Degree],"&gt;="&amp;H22)</f>
        <v>0</v>
      </c>
      <c r="J21" s="39">
        <f t="shared" si="4"/>
        <v>118.14545454545454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0.05322901818181816</v>
      </c>
      <c r="O21" s="40">
        <f>COUNTIF(Vertices[Eigenvector Centrality],"&gt;= "&amp;N21)-COUNTIF(Vertices[Eigenvector Centrality],"&gt;="&amp;N22)</f>
        <v>0</v>
      </c>
      <c r="P21" s="39">
        <f t="shared" si="7"/>
        <v>3.5053284363636363</v>
      </c>
      <c r="Q21" s="40">
        <f>COUNTIF(Vertices[PageRank],"&gt;= "&amp;P21)-COUNTIF(Vertices[PageRank],"&gt;="&amp;P22)</f>
        <v>0</v>
      </c>
      <c r="R21" s="39">
        <f t="shared" si="8"/>
        <v>0.23030303030303023</v>
      </c>
      <c r="S21" s="44">
        <f>COUNTIF(Vertices[Clustering Coefficient],"&gt;= "&amp;R21)-COUNTIF(Vertices[Clustering Coefficient],"&gt;="&amp;R22)</f>
        <v>0</v>
      </c>
      <c r="T21" s="39" t="e">
        <f ca="1" t="shared" si="9"/>
        <v>#REF!</v>
      </c>
      <c r="U21" s="40" t="e">
        <f ca="1" t="shared" si="0"/>
        <v>#REF!</v>
      </c>
    </row>
    <row r="22" spans="1:21" ht="15">
      <c r="A22" s="34" t="s">
        <v>153</v>
      </c>
      <c r="B22" s="34">
        <v>14</v>
      </c>
      <c r="D22" s="32">
        <f t="shared" si="1"/>
        <v>0</v>
      </c>
      <c r="E22" s="3">
        <f>COUNTIF(Vertices[Degree],"&gt;= "&amp;D22)-COUNTIF(Vertices[Degree],"&gt;="&amp;D23)</f>
        <v>0</v>
      </c>
      <c r="F22" s="37">
        <f t="shared" si="2"/>
        <v>7.272727272727271</v>
      </c>
      <c r="G22" s="38">
        <f>COUNTIF(Vertices[In-Degree],"&gt;= "&amp;F22)-COUNTIF(Vertices[In-Degree],"&gt;="&amp;F23)</f>
        <v>0</v>
      </c>
      <c r="H22" s="37">
        <f t="shared" si="3"/>
        <v>2.5454545454545454</v>
      </c>
      <c r="I22" s="38">
        <f>COUNTIF(Vertices[Out-Degree],"&gt;= "&amp;H22)-COUNTIF(Vertices[Out-Degree],"&gt;="&amp;H23)</f>
        <v>0</v>
      </c>
      <c r="J22" s="37">
        <f t="shared" si="4"/>
        <v>124.36363636363636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0.05603054545454543</v>
      </c>
      <c r="O22" s="38">
        <f>COUNTIF(Vertices[Eigenvector Centrality],"&gt;= "&amp;N22)-COUNTIF(Vertices[Eigenvector Centrality],"&gt;="&amp;N23)</f>
        <v>0</v>
      </c>
      <c r="P22" s="37">
        <f t="shared" si="7"/>
        <v>3.671519090909091</v>
      </c>
      <c r="Q22" s="38">
        <f>COUNTIF(Vertices[PageRank],"&gt;= "&amp;P22)-COUNTIF(Vertices[PageRank],"&gt;="&amp;P23)</f>
        <v>0</v>
      </c>
      <c r="R22" s="37">
        <f t="shared" si="8"/>
        <v>0.24242424242424235</v>
      </c>
      <c r="S22" s="43">
        <f>COUNTIF(Vertices[Clustering Coefficient],"&gt;= "&amp;R22)-COUNTIF(Vertices[Clustering Coefficient],"&gt;="&amp;R23)</f>
        <v>1</v>
      </c>
      <c r="T22" s="37" t="e">
        <f ca="1" t="shared" si="9"/>
        <v>#REF!</v>
      </c>
      <c r="U22" s="38" t="e">
        <f ca="1" t="shared" si="0"/>
        <v>#REF!</v>
      </c>
    </row>
    <row r="23" spans="1:21" ht="15">
      <c r="A23" s="34" t="s">
        <v>154</v>
      </c>
      <c r="B23" s="34">
        <v>20</v>
      </c>
      <c r="D23" s="32">
        <f t="shared" si="1"/>
        <v>0</v>
      </c>
      <c r="E23" s="3">
        <f>COUNTIF(Vertices[Degree],"&gt;= "&amp;D23)-COUNTIF(Vertices[Degree],"&gt;="&amp;D24)</f>
        <v>0</v>
      </c>
      <c r="F23" s="39">
        <f t="shared" si="2"/>
        <v>7.636363636363634</v>
      </c>
      <c r="G23" s="40">
        <f>COUNTIF(Vertices[In-Degree],"&gt;= "&amp;F23)-COUNTIF(Vertices[In-Degree],"&gt;="&amp;F24)</f>
        <v>0</v>
      </c>
      <c r="H23" s="39">
        <f t="shared" si="3"/>
        <v>2.672727272727273</v>
      </c>
      <c r="I23" s="40">
        <f>COUNTIF(Vertices[Out-Degree],"&gt;= "&amp;H23)-COUNTIF(Vertices[Out-Degree],"&gt;="&amp;H24)</f>
        <v>0</v>
      </c>
      <c r="J23" s="39">
        <f t="shared" si="4"/>
        <v>130.58181818181816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0.0588320727272727</v>
      </c>
      <c r="O23" s="40">
        <f>COUNTIF(Vertices[Eigenvector Centrality],"&gt;= "&amp;N23)-COUNTIF(Vertices[Eigenvector Centrality],"&gt;="&amp;N24)</f>
        <v>0</v>
      </c>
      <c r="P23" s="39">
        <f t="shared" si="7"/>
        <v>3.8377097454545455</v>
      </c>
      <c r="Q23" s="40">
        <f>COUNTIF(Vertices[PageRank],"&gt;= "&amp;P23)-COUNTIF(Vertices[PageRank],"&gt;="&amp;P24)</f>
        <v>1</v>
      </c>
      <c r="R23" s="39">
        <f t="shared" si="8"/>
        <v>0.25454545454545446</v>
      </c>
      <c r="S23" s="44">
        <f>COUNTIF(Vertices[Clustering Coefficient],"&gt;= "&amp;R23)-COUNTIF(Vertices[Clustering Coefficient],"&gt;="&amp;R24)</f>
        <v>1</v>
      </c>
      <c r="T23" s="39" t="e">
        <f ca="1" t="shared" si="9"/>
        <v>#REF!</v>
      </c>
      <c r="U23" s="40" t="e">
        <f ca="1" t="shared" si="0"/>
        <v>#REF!</v>
      </c>
    </row>
    <row r="24" spans="1:21" ht="15">
      <c r="A24" s="34" t="s">
        <v>155</v>
      </c>
      <c r="B24" s="34">
        <v>20</v>
      </c>
      <c r="D24" s="32">
        <f t="shared" si="1"/>
        <v>0</v>
      </c>
      <c r="E24" s="3">
        <f>COUNTIF(Vertices[Degree],"&gt;= "&amp;D24)-COUNTIF(Vertices[Degree],"&gt;="&amp;D25)</f>
        <v>0</v>
      </c>
      <c r="F24" s="37">
        <f t="shared" si="2"/>
        <v>7.999999999999997</v>
      </c>
      <c r="G24" s="38">
        <f>COUNTIF(Vertices[In-Degree],"&gt;= "&amp;F24)-COUNTIF(Vertices[In-Degree],"&gt;="&amp;F25)</f>
        <v>0</v>
      </c>
      <c r="H24" s="37">
        <f t="shared" si="3"/>
        <v>2.8000000000000003</v>
      </c>
      <c r="I24" s="38">
        <f>COUNTIF(Vertices[Out-Degree],"&gt;= "&amp;H24)-COUNTIF(Vertices[Out-Degree],"&gt;="&amp;H25)</f>
        <v>0</v>
      </c>
      <c r="J24" s="37">
        <f t="shared" si="4"/>
        <v>136.79999999999998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0.06163359999999997</v>
      </c>
      <c r="O24" s="38">
        <f>COUNTIF(Vertices[Eigenvector Centrality],"&gt;= "&amp;N24)-COUNTIF(Vertices[Eigenvector Centrality],"&gt;="&amp;N25)</f>
        <v>0</v>
      </c>
      <c r="P24" s="37">
        <f t="shared" si="7"/>
        <v>4.0039004</v>
      </c>
      <c r="Q24" s="38">
        <f>COUNTIF(Vertices[PageRank],"&gt;= "&amp;P24)-COUNTIF(Vertices[PageRank],"&gt;="&amp;P25)</f>
        <v>0</v>
      </c>
      <c r="R24" s="37">
        <f t="shared" si="8"/>
        <v>0.2666666666666666</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8.363636363636362</v>
      </c>
      <c r="G25" s="40">
        <f>COUNTIF(Vertices[In-Degree],"&gt;= "&amp;F25)-COUNTIF(Vertices[In-Degree],"&gt;="&amp;F26)</f>
        <v>0</v>
      </c>
      <c r="H25" s="39">
        <f t="shared" si="3"/>
        <v>2.9272727272727277</v>
      </c>
      <c r="I25" s="40">
        <f>COUNTIF(Vertices[Out-Degree],"&gt;= "&amp;H25)-COUNTIF(Vertices[Out-Degree],"&gt;="&amp;H26)</f>
        <v>4</v>
      </c>
      <c r="J25" s="39">
        <f t="shared" si="4"/>
        <v>143.0181818181818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0.06443512727272724</v>
      </c>
      <c r="O25" s="40">
        <f>COUNTIF(Vertices[Eigenvector Centrality],"&gt;= "&amp;N25)-COUNTIF(Vertices[Eigenvector Centrality],"&gt;="&amp;N26)</f>
        <v>0</v>
      </c>
      <c r="P25" s="39">
        <f t="shared" si="7"/>
        <v>4.170091054545455</v>
      </c>
      <c r="Q25" s="40">
        <f>COUNTIF(Vertices[PageRank],"&gt;= "&amp;P25)-COUNTIF(Vertices[PageRank],"&gt;="&amp;P26)</f>
        <v>1</v>
      </c>
      <c r="R25" s="39">
        <f t="shared" si="8"/>
        <v>0.27878787878787875</v>
      </c>
      <c r="S25" s="44">
        <f>COUNTIF(Vertices[Clustering Coefficient],"&gt;= "&amp;R25)-COUNTIF(Vertices[Clustering Coefficient],"&gt;="&amp;R26)</f>
        <v>1</v>
      </c>
      <c r="T25" s="39" t="e">
        <f ca="1" t="shared" si="9"/>
        <v>#REF!</v>
      </c>
      <c r="U25" s="40" t="e">
        <f ca="1" t="shared" si="0"/>
        <v>#REF!</v>
      </c>
    </row>
    <row r="26" spans="1:21" ht="15">
      <c r="A26" s="34" t="s">
        <v>156</v>
      </c>
      <c r="B26" s="34">
        <v>3</v>
      </c>
      <c r="D26" s="32">
        <f t="shared" si="1"/>
        <v>0</v>
      </c>
      <c r="E26" s="3">
        <f>COUNTIF(Vertices[Degree],"&gt;= "&amp;D26)-COUNTIF(Vertices[Degree],"&gt;="&amp;D28)</f>
        <v>0</v>
      </c>
      <c r="F26" s="37">
        <f t="shared" si="2"/>
        <v>8.727272727272725</v>
      </c>
      <c r="G26" s="38">
        <f>COUNTIF(Vertices[In-Degree],"&gt;= "&amp;F26)-COUNTIF(Vertices[In-Degree],"&gt;="&amp;F28)</f>
        <v>1</v>
      </c>
      <c r="H26" s="37">
        <f t="shared" si="3"/>
        <v>3.054545454545455</v>
      </c>
      <c r="I26" s="38">
        <f>COUNTIF(Vertices[Out-Degree],"&gt;= "&amp;H26)-COUNTIF(Vertices[Out-Degree],"&gt;="&amp;H28)</f>
        <v>0</v>
      </c>
      <c r="J26" s="37">
        <f t="shared" si="4"/>
        <v>149.23636363636362</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0.06723665454545451</v>
      </c>
      <c r="O26" s="38">
        <f>COUNTIF(Vertices[Eigenvector Centrality],"&gt;= "&amp;N26)-COUNTIF(Vertices[Eigenvector Centrality],"&gt;="&amp;N28)</f>
        <v>0</v>
      </c>
      <c r="P26" s="37">
        <f t="shared" si="7"/>
        <v>4.336281709090909</v>
      </c>
      <c r="Q26" s="38">
        <f>COUNTIF(Vertices[PageRank],"&gt;= "&amp;P26)-COUNTIF(Vertices[PageRank],"&gt;="&amp;P28)</f>
        <v>0</v>
      </c>
      <c r="R26" s="37">
        <f t="shared" si="8"/>
        <v>0.2909090909090909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1.588168</v>
      </c>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-16</v>
      </c>
      <c r="N27" s="61"/>
      <c r="O27" s="62">
        <f>COUNTIF(Vertices[Eigenvector Centrality],"&gt;= "&amp;N27)-COUNTIF(Vertices[Eigenvector Centrality],"&gt;="&amp;N28)</f>
        <v>-8</v>
      </c>
      <c r="P27" s="61"/>
      <c r="Q27" s="62">
        <f>COUNTIF(Vertices[Eigenvector Centrality],"&gt;= "&amp;P27)-COUNTIF(Vertices[Eigenvector Centrality],"&gt;="&amp;P28)</f>
        <v>0</v>
      </c>
      <c r="R27" s="61"/>
      <c r="S27" s="63">
        <f>COUNTIF(Vertices[Clustering Coefficient],"&gt;= "&amp;R27)-COUNTIF(Vertices[Clustering Coefficient],"&gt;="&amp;R28)</f>
        <v>-16</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9.090909090909088</v>
      </c>
      <c r="G28" s="40">
        <f>COUNTIF(Vertices[In-Degree],"&gt;= "&amp;F28)-COUNTIF(Vertices[In-Degree],"&gt;="&amp;F40)</f>
        <v>0</v>
      </c>
      <c r="H28" s="39">
        <f>H26+($H$57-$H$2)/BinDivisor</f>
        <v>3.1818181818181825</v>
      </c>
      <c r="I28" s="40">
        <f>COUNTIF(Vertices[Out-Degree],"&gt;= "&amp;H28)-COUNTIF(Vertices[Out-Degree],"&gt;="&amp;H40)</f>
        <v>0</v>
      </c>
      <c r="J28" s="39">
        <f>J26+($J$57-$J$2)/BinDivisor</f>
        <v>155.45454545454544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0.07003818181818178</v>
      </c>
      <c r="O28" s="40">
        <f>COUNTIF(Vertices[Eigenvector Centrality],"&gt;= "&amp;N28)-COUNTIF(Vertices[Eigenvector Centrality],"&gt;="&amp;N40)</f>
        <v>0</v>
      </c>
      <c r="P28" s="39">
        <f>P26+($P$57-$P$2)/BinDivisor</f>
        <v>4.502472363636364</v>
      </c>
      <c r="Q28" s="40">
        <f>COUNTIF(Vertices[PageRank],"&gt;= "&amp;P28)-COUNTIF(Vertices[PageRank],"&gt;="&amp;P40)</f>
        <v>0</v>
      </c>
      <c r="R28" s="39">
        <f>R26+($R$57-$R$2)/BinDivisor</f>
        <v>0.30303030303030304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0.00815494393476045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2333</v>
      </c>
      <c r="B30" s="34">
        <v>0.667356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2334</v>
      </c>
      <c r="B32" s="34" t="s">
        <v>2335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-16</v>
      </c>
      <c r="N38" s="61"/>
      <c r="O38" s="62">
        <f>COUNTIF(Vertices[Eigenvector Centrality],"&gt;= "&amp;N38)-COUNTIF(Vertices[Eigenvector Centrality],"&gt;="&amp;N40)</f>
        <v>-8</v>
      </c>
      <c r="P38" s="61"/>
      <c r="Q38" s="62">
        <f>COUNTIF(Vertices[Eigenvector Centrality],"&gt;= "&amp;P38)-COUNTIF(Vertices[Eigenvector Centrality],"&gt;="&amp;P40)</f>
        <v>0</v>
      </c>
      <c r="R38" s="61"/>
      <c r="S38" s="63">
        <f>COUNTIF(Vertices[Clustering Coefficient],"&gt;= "&amp;R38)-COUNTIF(Vertices[Clustering Coefficient],"&gt;="&amp;R40)</f>
        <v>-16</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-16</v>
      </c>
      <c r="N39" s="61"/>
      <c r="O39" s="62">
        <f>COUNTIF(Vertices[Eigenvector Centrality],"&gt;= "&amp;N39)-COUNTIF(Vertices[Eigenvector Centrality],"&gt;="&amp;N40)</f>
        <v>-8</v>
      </c>
      <c r="P39" s="61"/>
      <c r="Q39" s="62">
        <f>COUNTIF(Vertices[Eigenvector Centrality],"&gt;= "&amp;P39)-COUNTIF(Vertices[Eigenvector Centrality],"&gt;="&amp;P40)</f>
        <v>0</v>
      </c>
      <c r="R39" s="61"/>
      <c r="S39" s="63">
        <f>COUNTIF(Vertices[Clustering Coefficient],"&gt;= "&amp;R39)-COUNTIF(Vertices[Clustering Coefficient],"&gt;="&amp;R40)</f>
        <v>-16</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9.454545454545451</v>
      </c>
      <c r="G40" s="38">
        <f>COUNTIF(Vertices[In-Degree],"&gt;= "&amp;F40)-COUNTIF(Vertices[In-Degree],"&gt;="&amp;F41)</f>
        <v>0</v>
      </c>
      <c r="H40" s="37">
        <f>H28+($H$57-$H$2)/BinDivisor</f>
        <v>3.30909090909091</v>
      </c>
      <c r="I40" s="38">
        <f>COUNTIF(Vertices[Out-Degree],"&gt;= "&amp;H40)-COUNTIF(Vertices[Out-Degree],"&gt;="&amp;H41)</f>
        <v>0</v>
      </c>
      <c r="J40" s="37">
        <f>J28+($J$57-$J$2)/BinDivisor</f>
        <v>161.67272727272726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0.07283970909090905</v>
      </c>
      <c r="O40" s="38">
        <f>COUNTIF(Vertices[Eigenvector Centrality],"&gt;= "&amp;N40)-COUNTIF(Vertices[Eigenvector Centrality],"&gt;="&amp;N41)</f>
        <v>0</v>
      </c>
      <c r="P40" s="37">
        <f>P28+($P$57-$P$2)/BinDivisor</f>
        <v>4.668663018181818</v>
      </c>
      <c r="Q40" s="38">
        <f>COUNTIF(Vertices[PageRank],"&gt;= "&amp;P40)-COUNTIF(Vertices[PageRank],"&gt;="&amp;P41)</f>
        <v>0</v>
      </c>
      <c r="R40" s="37">
        <f>R28+($R$57-$R$2)/BinDivisor</f>
        <v>0.3151515151515152</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9.818181818181815</v>
      </c>
      <c r="G41" s="40">
        <f>COUNTIF(Vertices[In-Degree],"&gt;= "&amp;F41)-COUNTIF(Vertices[In-Degree],"&gt;="&amp;F42)</f>
        <v>0</v>
      </c>
      <c r="H41" s="39">
        <f aca="true" t="shared" si="12" ref="H41:H56">H40+($H$57-$H$2)/BinDivisor</f>
        <v>3.4363636363636374</v>
      </c>
      <c r="I41" s="40">
        <f>COUNTIF(Vertices[Out-Degree],"&gt;= "&amp;H41)-COUNTIF(Vertices[Out-Degree],"&gt;="&amp;H42)</f>
        <v>0</v>
      </c>
      <c r="J41" s="39">
        <f aca="true" t="shared" si="13" ref="J41:J56">J40+($J$57-$J$2)/BinDivisor</f>
        <v>167.89090909090908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6</v>
      </c>
      <c r="N41" s="39">
        <f aca="true" t="shared" si="15" ref="N41:N56">N40+($N$57-$N$2)/BinDivisor</f>
        <v>0.07564123636363632</v>
      </c>
      <c r="O41" s="40">
        <f>COUNTIF(Vertices[Eigenvector Centrality],"&gt;= "&amp;N41)-COUNTIF(Vertices[Eigenvector Centrality],"&gt;="&amp;N42)</f>
        <v>0</v>
      </c>
      <c r="P41" s="39">
        <f aca="true" t="shared" si="16" ref="P41:P56">P40+($P$57-$P$2)/BinDivisor</f>
        <v>4.834853672727273</v>
      </c>
      <c r="Q41" s="40">
        <f>COUNTIF(Vertices[PageRank],"&gt;= "&amp;P41)-COUNTIF(Vertices[PageRank],"&gt;="&amp;P42)</f>
        <v>0</v>
      </c>
      <c r="R41" s="39">
        <f aca="true" t="shared" si="17" ref="R41:R56">R40+($R$57-$R$2)/BinDivisor</f>
        <v>0.3272727272727273</v>
      </c>
      <c r="S41" s="44">
        <f>COUNTIF(Vertices[Clustering Coefficient],"&gt;= "&amp;R41)-COUNTIF(Vertices[Clustering Coefficient],"&gt;="&amp;R42)</f>
        <v>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10.181818181818178</v>
      </c>
      <c r="G42" s="38">
        <f>COUNTIF(Vertices[In-Degree],"&gt;= "&amp;F42)-COUNTIF(Vertices[In-Degree],"&gt;="&amp;F43)</f>
        <v>0</v>
      </c>
      <c r="H42" s="37">
        <f t="shared" si="12"/>
        <v>3.563636363636365</v>
      </c>
      <c r="I42" s="38">
        <f>COUNTIF(Vertices[Out-Degree],"&gt;= "&amp;H42)-COUNTIF(Vertices[Out-Degree],"&gt;="&amp;H43)</f>
        <v>0</v>
      </c>
      <c r="J42" s="37">
        <f t="shared" si="13"/>
        <v>174.1090909090909</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0.07844276363636359</v>
      </c>
      <c r="O42" s="38">
        <f>COUNTIF(Vertices[Eigenvector Centrality],"&gt;= "&amp;N42)-COUNTIF(Vertices[Eigenvector Centrality],"&gt;="&amp;N43)</f>
        <v>0</v>
      </c>
      <c r="P42" s="37">
        <f t="shared" si="16"/>
        <v>5.001044327272727</v>
      </c>
      <c r="Q42" s="38">
        <f>COUNTIF(Vertices[PageRank],"&gt;= "&amp;P42)-COUNTIF(Vertices[PageRank],"&gt;="&amp;P43)</f>
        <v>0</v>
      </c>
      <c r="R42" s="37">
        <f t="shared" si="17"/>
        <v>0.33939393939393947</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10.545454545454541</v>
      </c>
      <c r="G43" s="40">
        <f>COUNTIF(Vertices[In-Degree],"&gt;= "&amp;F43)-COUNTIF(Vertices[In-Degree],"&gt;="&amp;F44)</f>
        <v>0</v>
      </c>
      <c r="H43" s="39">
        <f t="shared" si="12"/>
        <v>3.6909090909090922</v>
      </c>
      <c r="I43" s="40">
        <f>COUNTIF(Vertices[Out-Degree],"&gt;= "&amp;H43)-COUNTIF(Vertices[Out-Degree],"&gt;="&amp;H44)</f>
        <v>0</v>
      </c>
      <c r="J43" s="39">
        <f t="shared" si="13"/>
        <v>180.3272727272727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0.08124429090909085</v>
      </c>
      <c r="O43" s="40">
        <f>COUNTIF(Vertices[Eigenvector Centrality],"&gt;= "&amp;N43)-COUNTIF(Vertices[Eigenvector Centrality],"&gt;="&amp;N44)</f>
        <v>0</v>
      </c>
      <c r="P43" s="39">
        <f t="shared" si="16"/>
        <v>5.167234981818182</v>
      </c>
      <c r="Q43" s="40">
        <f>COUNTIF(Vertices[PageRank],"&gt;= "&amp;P43)-COUNTIF(Vertices[PageRank],"&gt;="&amp;P44)</f>
        <v>0</v>
      </c>
      <c r="R43" s="39">
        <f t="shared" si="17"/>
        <v>0.3515151515151516</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10.909090909090905</v>
      </c>
      <c r="G44" s="38">
        <f>COUNTIF(Vertices[In-Degree],"&gt;= "&amp;F44)-COUNTIF(Vertices[In-Degree],"&gt;="&amp;F45)</f>
        <v>0</v>
      </c>
      <c r="H44" s="37">
        <f t="shared" si="12"/>
        <v>3.8181818181818197</v>
      </c>
      <c r="I44" s="38">
        <f>COUNTIF(Vertices[Out-Degree],"&gt;= "&amp;H44)-COUNTIF(Vertices[Out-Degree],"&gt;="&amp;H45)</f>
        <v>0</v>
      </c>
      <c r="J44" s="37">
        <f t="shared" si="13"/>
        <v>186.54545454545453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0.08404581818181812</v>
      </c>
      <c r="O44" s="38">
        <f>COUNTIF(Vertices[Eigenvector Centrality],"&gt;= "&amp;N44)-COUNTIF(Vertices[Eigenvector Centrality],"&gt;="&amp;N45)</f>
        <v>0</v>
      </c>
      <c r="P44" s="37">
        <f t="shared" si="16"/>
        <v>5.3334256363636365</v>
      </c>
      <c r="Q44" s="38">
        <f>COUNTIF(Vertices[PageRank],"&gt;= "&amp;P44)-COUNTIF(Vertices[PageRank],"&gt;="&amp;P45)</f>
        <v>0</v>
      </c>
      <c r="R44" s="37">
        <f t="shared" si="17"/>
        <v>0.36363636363636376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11.272727272727268</v>
      </c>
      <c r="G45" s="40">
        <f>COUNTIF(Vertices[In-Degree],"&gt;= "&amp;F45)-COUNTIF(Vertices[In-Degree],"&gt;="&amp;F46)</f>
        <v>0</v>
      </c>
      <c r="H45" s="39">
        <f t="shared" si="12"/>
        <v>3.945454545454547</v>
      </c>
      <c r="I45" s="40">
        <f>COUNTIF(Vertices[Out-Degree],"&gt;= "&amp;H45)-COUNTIF(Vertices[Out-Degree],"&gt;="&amp;H46)</f>
        <v>0</v>
      </c>
      <c r="J45" s="39">
        <f t="shared" si="13"/>
        <v>192.76363636363635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0.0868473454545454</v>
      </c>
      <c r="O45" s="40">
        <f>COUNTIF(Vertices[Eigenvector Centrality],"&gt;= "&amp;N45)-COUNTIF(Vertices[Eigenvector Centrality],"&gt;="&amp;N46)</f>
        <v>0</v>
      </c>
      <c r="P45" s="39">
        <f t="shared" si="16"/>
        <v>5.499616290909091</v>
      </c>
      <c r="Q45" s="40">
        <f>COUNTIF(Vertices[PageRank],"&gt;= "&amp;P45)-COUNTIF(Vertices[PageRank],"&gt;="&amp;P46)</f>
        <v>0</v>
      </c>
      <c r="R45" s="39">
        <f t="shared" si="17"/>
        <v>0.3757575757575759</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11.636363636363631</v>
      </c>
      <c r="G46" s="38">
        <f>COUNTIF(Vertices[In-Degree],"&gt;= "&amp;F46)-COUNTIF(Vertices[In-Degree],"&gt;="&amp;F47)</f>
        <v>0</v>
      </c>
      <c r="H46" s="37">
        <f t="shared" si="12"/>
        <v>4.072727272727274</v>
      </c>
      <c r="I46" s="38">
        <f>COUNTIF(Vertices[Out-Degree],"&gt;= "&amp;H46)-COUNTIF(Vertices[Out-Degree],"&gt;="&amp;H47)</f>
        <v>0</v>
      </c>
      <c r="J46" s="37">
        <f t="shared" si="13"/>
        <v>198.98181818181817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0.08964887272727266</v>
      </c>
      <c r="O46" s="38">
        <f>COUNTIF(Vertices[Eigenvector Centrality],"&gt;= "&amp;N46)-COUNTIF(Vertices[Eigenvector Centrality],"&gt;="&amp;N47)</f>
        <v>5</v>
      </c>
      <c r="P46" s="37">
        <f t="shared" si="16"/>
        <v>5.665806945454546</v>
      </c>
      <c r="Q46" s="38">
        <f>COUNTIF(Vertices[PageRank],"&gt;= "&amp;P46)-COUNTIF(Vertices[PageRank],"&gt;="&amp;P47)</f>
        <v>0</v>
      </c>
      <c r="R46" s="37">
        <f t="shared" si="17"/>
        <v>0.38787878787878804</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11.999999999999995</v>
      </c>
      <c r="G47" s="40">
        <f>COUNTIF(Vertices[In-Degree],"&gt;= "&amp;F47)-COUNTIF(Vertices[In-Degree],"&gt;="&amp;F48)</f>
        <v>0</v>
      </c>
      <c r="H47" s="39">
        <f t="shared" si="12"/>
        <v>4.200000000000001</v>
      </c>
      <c r="I47" s="40">
        <f>COUNTIF(Vertices[Out-Degree],"&gt;= "&amp;H47)-COUNTIF(Vertices[Out-Degree],"&gt;="&amp;H48)</f>
        <v>0</v>
      </c>
      <c r="J47" s="39">
        <f t="shared" si="13"/>
        <v>205.2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0.09245039999999993</v>
      </c>
      <c r="O47" s="40">
        <f>COUNTIF(Vertices[Eigenvector Centrality],"&gt;= "&amp;N47)-COUNTIF(Vertices[Eigenvector Centrality],"&gt;="&amp;N48)</f>
        <v>0</v>
      </c>
      <c r="P47" s="39">
        <f t="shared" si="16"/>
        <v>5.8319976</v>
      </c>
      <c r="Q47" s="40">
        <f>COUNTIF(Vertices[PageRank],"&gt;= "&amp;P47)-COUNTIF(Vertices[PageRank],"&gt;="&amp;P48)</f>
        <v>0</v>
      </c>
      <c r="R47" s="39">
        <f t="shared" si="17"/>
        <v>0.4000000000000002</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12.363636363636358</v>
      </c>
      <c r="G48" s="38">
        <f>COUNTIF(Vertices[In-Degree],"&gt;= "&amp;F48)-COUNTIF(Vertices[In-Degree],"&gt;="&amp;F49)</f>
        <v>0</v>
      </c>
      <c r="H48" s="37">
        <f t="shared" si="12"/>
        <v>4.327272727272728</v>
      </c>
      <c r="I48" s="38">
        <f>COUNTIF(Vertices[Out-Degree],"&gt;= "&amp;H48)-COUNTIF(Vertices[Out-Degree],"&gt;="&amp;H49)</f>
        <v>0</v>
      </c>
      <c r="J48" s="37">
        <f t="shared" si="13"/>
        <v>211.4181818181818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0.0952519272727272</v>
      </c>
      <c r="O48" s="38">
        <f>COUNTIF(Vertices[Eigenvector Centrality],"&gt;= "&amp;N48)-COUNTIF(Vertices[Eigenvector Centrality],"&gt;="&amp;N49)</f>
        <v>0</v>
      </c>
      <c r="P48" s="37">
        <f t="shared" si="16"/>
        <v>5.998188254545455</v>
      </c>
      <c r="Q48" s="38">
        <f>COUNTIF(Vertices[PageRank],"&gt;= "&amp;P48)-COUNTIF(Vertices[PageRank],"&gt;="&amp;P49)</f>
        <v>0</v>
      </c>
      <c r="R48" s="37">
        <f t="shared" si="17"/>
        <v>0.41212121212121233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12.727272727272721</v>
      </c>
      <c r="G49" s="40">
        <f>COUNTIF(Vertices[In-Degree],"&gt;= "&amp;F49)-COUNTIF(Vertices[In-Degree],"&gt;="&amp;F50)</f>
        <v>0</v>
      </c>
      <c r="H49" s="39">
        <f t="shared" si="12"/>
        <v>4.454545454545455</v>
      </c>
      <c r="I49" s="40">
        <f>COUNTIF(Vertices[Out-Degree],"&gt;= "&amp;H49)-COUNTIF(Vertices[Out-Degree],"&gt;="&amp;H50)</f>
        <v>0</v>
      </c>
      <c r="J49" s="39">
        <f t="shared" si="13"/>
        <v>217.63636363636363</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0.09805345454545447</v>
      </c>
      <c r="O49" s="40">
        <f>COUNTIF(Vertices[Eigenvector Centrality],"&gt;= "&amp;N49)-COUNTIF(Vertices[Eigenvector Centrality],"&gt;="&amp;N50)</f>
        <v>0</v>
      </c>
      <c r="P49" s="39">
        <f t="shared" si="16"/>
        <v>6.164378909090909</v>
      </c>
      <c r="Q49" s="40">
        <f>COUNTIF(Vertices[PageRank],"&gt;= "&amp;P49)-COUNTIF(Vertices[PageRank],"&gt;="&amp;P50)</f>
        <v>0</v>
      </c>
      <c r="R49" s="39">
        <f t="shared" si="17"/>
        <v>0.4242424242424245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13.090909090909085</v>
      </c>
      <c r="G50" s="38">
        <f>COUNTIF(Vertices[In-Degree],"&gt;= "&amp;F50)-COUNTIF(Vertices[In-Degree],"&gt;="&amp;F51)</f>
        <v>0</v>
      </c>
      <c r="H50" s="37">
        <f t="shared" si="12"/>
        <v>4.581818181818182</v>
      </c>
      <c r="I50" s="38">
        <f>COUNTIF(Vertices[Out-Degree],"&gt;= "&amp;H50)-COUNTIF(Vertices[Out-Degree],"&gt;="&amp;H51)</f>
        <v>0</v>
      </c>
      <c r="J50" s="37">
        <f t="shared" si="13"/>
        <v>223.85454545454544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0.10085498181818174</v>
      </c>
      <c r="O50" s="38">
        <f>COUNTIF(Vertices[Eigenvector Centrality],"&gt;= "&amp;N50)-COUNTIF(Vertices[Eigenvector Centrality],"&gt;="&amp;N51)</f>
        <v>0</v>
      </c>
      <c r="P50" s="37">
        <f t="shared" si="16"/>
        <v>6.330569563636364</v>
      </c>
      <c r="Q50" s="38">
        <f>COUNTIF(Vertices[PageRank],"&gt;= "&amp;P50)-COUNTIF(Vertices[PageRank],"&gt;="&amp;P51)</f>
        <v>0</v>
      </c>
      <c r="R50" s="37">
        <f t="shared" si="17"/>
        <v>0.4363636363636366</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13.454545454545448</v>
      </c>
      <c r="G51" s="40">
        <f>COUNTIF(Vertices[In-Degree],"&gt;= "&amp;F51)-COUNTIF(Vertices[In-Degree],"&gt;="&amp;F52)</f>
        <v>0</v>
      </c>
      <c r="H51" s="39">
        <f t="shared" si="12"/>
        <v>4.709090909090909</v>
      </c>
      <c r="I51" s="40">
        <f>COUNTIF(Vertices[Out-Degree],"&gt;= "&amp;H51)-COUNTIF(Vertices[Out-Degree],"&gt;="&amp;H52)</f>
        <v>0</v>
      </c>
      <c r="J51" s="39">
        <f t="shared" si="13"/>
        <v>230.07272727272726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0.10365650909090901</v>
      </c>
      <c r="O51" s="40">
        <f>COUNTIF(Vertices[Eigenvector Centrality],"&gt;= "&amp;N51)-COUNTIF(Vertices[Eigenvector Centrality],"&gt;="&amp;N52)</f>
        <v>0</v>
      </c>
      <c r="P51" s="39">
        <f t="shared" si="16"/>
        <v>6.4967602181818185</v>
      </c>
      <c r="Q51" s="40">
        <f>COUNTIF(Vertices[PageRank],"&gt;= "&amp;P51)-COUNTIF(Vertices[PageRank],"&gt;="&amp;P52)</f>
        <v>0</v>
      </c>
      <c r="R51" s="39">
        <f t="shared" si="17"/>
        <v>0.44848484848484876</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13.818181818181811</v>
      </c>
      <c r="G52" s="38">
        <f>COUNTIF(Vertices[In-Degree],"&gt;= "&amp;F52)-COUNTIF(Vertices[In-Degree],"&gt;="&amp;F53)</f>
        <v>0</v>
      </c>
      <c r="H52" s="37">
        <f t="shared" si="12"/>
        <v>4.836363636363636</v>
      </c>
      <c r="I52" s="38">
        <f>COUNTIF(Vertices[Out-Degree],"&gt;= "&amp;H52)-COUNTIF(Vertices[Out-Degree],"&gt;="&amp;H53)</f>
        <v>0</v>
      </c>
      <c r="J52" s="37">
        <f t="shared" si="13"/>
        <v>236.29090909090908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0.10645803636363628</v>
      </c>
      <c r="O52" s="38">
        <f>COUNTIF(Vertices[Eigenvector Centrality],"&gt;= "&amp;N52)-COUNTIF(Vertices[Eigenvector Centrality],"&gt;="&amp;N53)</f>
        <v>0</v>
      </c>
      <c r="P52" s="37">
        <f t="shared" si="16"/>
        <v>6.662950872727273</v>
      </c>
      <c r="Q52" s="38">
        <f>COUNTIF(Vertices[PageRank],"&gt;= "&amp;P52)-COUNTIF(Vertices[PageRank],"&gt;="&amp;P53)</f>
        <v>0</v>
      </c>
      <c r="R52" s="37">
        <f t="shared" si="17"/>
        <v>0.4606060606060609</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14.181818181818175</v>
      </c>
      <c r="G53" s="40">
        <f>COUNTIF(Vertices[In-Degree],"&gt;= "&amp;F53)-COUNTIF(Vertices[In-Degree],"&gt;="&amp;F54)</f>
        <v>0</v>
      </c>
      <c r="H53" s="39">
        <f t="shared" si="12"/>
        <v>4.963636363636363</v>
      </c>
      <c r="I53" s="40">
        <f>COUNTIF(Vertices[Out-Degree],"&gt;= "&amp;H53)-COUNTIF(Vertices[Out-Degree],"&gt;="&amp;H54)</f>
        <v>0</v>
      </c>
      <c r="J53" s="39">
        <f t="shared" si="13"/>
        <v>242.5090909090909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0.10925956363636355</v>
      </c>
      <c r="O53" s="40">
        <f>COUNTIF(Vertices[Eigenvector Centrality],"&gt;= "&amp;N53)-COUNTIF(Vertices[Eigenvector Centrality],"&gt;="&amp;N54)</f>
        <v>0</v>
      </c>
      <c r="P53" s="39">
        <f t="shared" si="16"/>
        <v>6.829141527272728</v>
      </c>
      <c r="Q53" s="40">
        <f>COUNTIF(Vertices[PageRank],"&gt;= "&amp;P53)-COUNTIF(Vertices[PageRank],"&gt;="&amp;P54)</f>
        <v>0</v>
      </c>
      <c r="R53" s="39">
        <f t="shared" si="17"/>
        <v>0.47272727272727305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14.545454545454538</v>
      </c>
      <c r="G54" s="38">
        <f>COUNTIF(Vertices[In-Degree],"&gt;= "&amp;F54)-COUNTIF(Vertices[In-Degree],"&gt;="&amp;F55)</f>
        <v>0</v>
      </c>
      <c r="H54" s="37">
        <f t="shared" si="12"/>
        <v>5.09090909090909</v>
      </c>
      <c r="I54" s="38">
        <f>COUNTIF(Vertices[Out-Degree],"&gt;= "&amp;H54)-COUNTIF(Vertices[Out-Degree],"&gt;="&amp;H55)</f>
        <v>0</v>
      </c>
      <c r="J54" s="37">
        <f t="shared" si="13"/>
        <v>248.72727272727272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0.11206109090909082</v>
      </c>
      <c r="O54" s="38">
        <f>COUNTIF(Vertices[Eigenvector Centrality],"&gt;= "&amp;N54)-COUNTIF(Vertices[Eigenvector Centrality],"&gt;="&amp;N55)</f>
        <v>0</v>
      </c>
      <c r="P54" s="37">
        <f t="shared" si="16"/>
        <v>6.995332181818182</v>
      </c>
      <c r="Q54" s="38">
        <f>COUNTIF(Vertices[PageRank],"&gt;= "&amp;P54)-COUNTIF(Vertices[PageRank],"&gt;="&amp;P55)</f>
        <v>0</v>
      </c>
      <c r="R54" s="37">
        <f t="shared" si="17"/>
        <v>0.4848484848484852</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14.909090909090901</v>
      </c>
      <c r="G55" s="40">
        <f>COUNTIF(Vertices[In-Degree],"&gt;= "&amp;F55)-COUNTIF(Vertices[In-Degree],"&gt;="&amp;F56)</f>
        <v>0</v>
      </c>
      <c r="H55" s="39">
        <f t="shared" si="12"/>
        <v>5.218181818181817</v>
      </c>
      <c r="I55" s="40">
        <f>COUNTIF(Vertices[Out-Degree],"&gt;= "&amp;H55)-COUNTIF(Vertices[Out-Degree],"&gt;="&amp;H56)</f>
        <v>0</v>
      </c>
      <c r="J55" s="39">
        <f t="shared" si="13"/>
        <v>254.94545454545454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0.11486261818181809</v>
      </c>
      <c r="O55" s="40">
        <f>COUNTIF(Vertices[Eigenvector Centrality],"&gt;= "&amp;N55)-COUNTIF(Vertices[Eigenvector Centrality],"&gt;="&amp;N56)</f>
        <v>0</v>
      </c>
      <c r="P55" s="39">
        <f t="shared" si="16"/>
        <v>7.161522836363637</v>
      </c>
      <c r="Q55" s="40">
        <f>COUNTIF(Vertices[PageRank],"&gt;= "&amp;P55)-COUNTIF(Vertices[PageRank],"&gt;="&amp;P56)</f>
        <v>0</v>
      </c>
      <c r="R55" s="39">
        <f t="shared" si="17"/>
        <v>0.49696969696969734</v>
      </c>
      <c r="S55" s="44">
        <f>COUNTIF(Vertices[Clustering Coefficient],"&gt;= "&amp;R55)-COUNTIF(Vertices[Clustering Coefficient],"&gt;="&amp;R56)</f>
        <v>9</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15.272727272727264</v>
      </c>
      <c r="G56" s="38">
        <f>COUNTIF(Vertices[In-Degree],"&gt;= "&amp;F56)-COUNTIF(Vertices[In-Degree],"&gt;="&amp;F57)</f>
        <v>0</v>
      </c>
      <c r="H56" s="37">
        <f t="shared" si="12"/>
        <v>5.345454545454544</v>
      </c>
      <c r="I56" s="38">
        <f>COUNTIF(Vertices[Out-Degree],"&gt;= "&amp;H56)-COUNTIF(Vertices[Out-Degree],"&gt;="&amp;H57)</f>
        <v>1</v>
      </c>
      <c r="J56" s="37">
        <f t="shared" si="13"/>
        <v>261.16363636363633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0.11766414545454536</v>
      </c>
      <c r="O56" s="38">
        <f>COUNTIF(Vertices[Eigenvector Centrality],"&gt;= "&amp;N56)-COUNTIF(Vertices[Eigenvector Centrality],"&gt;="&amp;N57)</f>
        <v>2</v>
      </c>
      <c r="P56" s="37">
        <f t="shared" si="16"/>
        <v>7.327713490909091</v>
      </c>
      <c r="Q56" s="38">
        <f>COUNTIF(Vertices[PageRank],"&gt;= "&amp;P56)-COUNTIF(Vertices[PageRank],"&gt;="&amp;P57)</f>
        <v>0</v>
      </c>
      <c r="R56" s="37">
        <f t="shared" si="17"/>
        <v>0.5090909090909095</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20</v>
      </c>
      <c r="G57" s="42">
        <f>COUNTIF(Vertices[In-Degree],"&gt;= "&amp;F57)-COUNTIF(Vertices[In-Degree],"&gt;="&amp;F58)</f>
        <v>1</v>
      </c>
      <c r="H57" s="41">
        <f>MAX(Vertices[Out-Degree])</f>
        <v>7</v>
      </c>
      <c r="I57" s="42">
        <f>COUNTIF(Vertices[Out-Degree],"&gt;= "&amp;H57)-COUNTIF(Vertices[Out-Degree],"&gt;="&amp;H58)</f>
        <v>2</v>
      </c>
      <c r="J57" s="41">
        <f>MAX(Vertices[Betweenness Centrality])</f>
        <v>342</v>
      </c>
      <c r="K57" s="42">
        <f>COUNTIF(Vertices[Betweenness Centrality],"&gt;= "&amp;J57)-COUNTIF(Vertices[Betweenness Centrality],"&gt;="&amp;J58)</f>
        <v>1</v>
      </c>
      <c r="L57" s="41">
        <f>MAX(Vertices[Closeness Centrality])</f>
        <v>1</v>
      </c>
      <c r="M57" s="42">
        <f>COUNTIF(Vertices[Closeness Centrality],"&gt;= "&amp;L57)-COUNTIF(Vertices[Closeness Centrality],"&gt;="&amp;L58)</f>
        <v>10</v>
      </c>
      <c r="N57" s="41">
        <f>MAX(Vertices[Eigenvector Centrality])</f>
        <v>0.154084</v>
      </c>
      <c r="O57" s="42">
        <f>COUNTIF(Vertices[Eigenvector Centrality],"&gt;= "&amp;N57)-COUNTIF(Vertices[Eigenvector Centrality],"&gt;="&amp;N58)</f>
        <v>1</v>
      </c>
      <c r="P57" s="41">
        <f>MAX(Vertices[PageRank])</f>
        <v>9.488192</v>
      </c>
      <c r="Q57" s="42">
        <f>COUNTIF(Vertices[PageRank],"&gt;= "&amp;P57)-COUNTIF(Vertices[PageRank],"&gt;="&amp;P58)</f>
        <v>1</v>
      </c>
      <c r="R57" s="41">
        <f>MAX(Vertices[Clustering Coefficient])</f>
        <v>0.6666666666666666</v>
      </c>
      <c r="S57" s="45">
        <f>COUNTIF(Vertices[Clustering Coefficient],"&gt;= "&amp;R57)-COUNTIF(Vertices[Clustering Coefficient],"&gt;="&amp;R58)</f>
        <v>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20</v>
      </c>
    </row>
    <row r="71" spans="1:2" ht="15">
      <c r="A71" s="33" t="s">
        <v>90</v>
      </c>
      <c r="B71" s="47">
        <f>_xlfn.IFERROR(AVERAGE(Vertices[In-Degree]),NoMetricMessage)</f>
        <v>1.1192660550458715</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7</v>
      </c>
    </row>
    <row r="85" spans="1:2" ht="15">
      <c r="A85" s="33" t="s">
        <v>96</v>
      </c>
      <c r="B85" s="47">
        <f>_xlfn.IFERROR(AVERAGE(Vertices[Out-Degree]),NoMetricMessage)</f>
        <v>1.1192660550458715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342</v>
      </c>
    </row>
    <row r="99" spans="1:2" ht="15">
      <c r="A99" s="33" t="s">
        <v>102</v>
      </c>
      <c r="B99" s="47">
        <f>_xlfn.IFERROR(AVERAGE(Vertices[Betweenness Centrality]),NoMetricMessage)</f>
        <v>5.743119275229358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0.20351655045871558</v>
      </c>
    </row>
    <row r="114" spans="1:2" ht="15">
      <c r="A114" s="33" t="s">
        <v>109</v>
      </c>
      <c r="B114" s="47">
        <f>_xlfn.IFERROR(MEDIAN(Vertices[Closeness Centrality]),NoMetricMessage)</f>
        <v>0.076923</v>
      </c>
    </row>
    <row r="125" spans="1:2" ht="15">
      <c r="A125" s="33" t="s">
        <v>112</v>
      </c>
      <c r="B125" s="47">
        <f>IF(COUNT(Vertices[Eigenvector Centrality])&gt;0,N2,NoMetricMessage)</f>
        <v>0</v>
      </c>
    </row>
    <row r="126" spans="1:2" ht="15">
      <c r="A126" s="33" t="s">
        <v>113</v>
      </c>
      <c r="B126" s="47">
        <f>IF(COUNT(Vertices[Eigenvector Centrality])&gt;0,N57,NoMetricMessage)</f>
        <v>0.154084</v>
      </c>
    </row>
    <row r="127" spans="1:2" ht="15">
      <c r="A127" s="33" t="s">
        <v>114</v>
      </c>
      <c r="B127" s="47">
        <f>_xlfn.IFERROR(AVERAGE(Vertices[Eigenvector Centrality]),NoMetricMessage)</f>
        <v>0.009174247706422013</v>
      </c>
    </row>
    <row r="128" spans="1:2" ht="15">
      <c r="A128" s="33" t="s">
        <v>115</v>
      </c>
      <c r="B128" s="47">
        <f>_xlfn.IFERROR(MEDIAN(Vertices[Eigenvector Centrality]),NoMetricMessage)</f>
        <v>0</v>
      </c>
    </row>
    <row r="139" spans="1:2" ht="15">
      <c r="A139" s="33" t="s">
        <v>140</v>
      </c>
      <c r="B139" s="47">
        <f>IF(COUNT(Vertices[PageRank])&gt;0,P2,NoMetricMessage)</f>
        <v>0.347706</v>
      </c>
    </row>
    <row r="140" spans="1:2" ht="15">
      <c r="A140" s="33" t="s">
        <v>141</v>
      </c>
      <c r="B140" s="47">
        <f>IF(COUNT(Vertices[PageRank])&gt;0,P57,NoMetricMessage)</f>
        <v>9.488192</v>
      </c>
    </row>
    <row r="141" spans="1:2" ht="15">
      <c r="A141" s="33" t="s">
        <v>142</v>
      </c>
      <c r="B141" s="47">
        <f>_xlfn.IFERROR(AVERAGE(Vertices[PageRank]),NoMetricMessage)</f>
        <v>0.9999950091743116</v>
      </c>
    </row>
    <row r="142" spans="1:2" ht="15">
      <c r="A142" s="33" t="s">
        <v>143</v>
      </c>
      <c r="B142" s="47">
        <f>_xlfn.IFERROR(MEDIAN(Vertices[PageRank]),NoMetricMessage)</f>
        <v>0.701751</v>
      </c>
    </row>
    <row r="153" spans="1:2" ht="15">
      <c r="A153" s="33" t="s">
        <v>118</v>
      </c>
      <c r="B153" s="47">
        <f>IF(COUNT(Vertices[Clustering Coefficient])&gt;0,R2,NoMetricMessage)</f>
        <v>0</v>
      </c>
    </row>
    <row r="154" spans="1:2" ht="15">
      <c r="A154" s="33" t="s">
        <v>119</v>
      </c>
      <c r="B154" s="47">
        <f>IF(COUNT(Vertices[Clustering Coefficient])&gt;0,R57,NoMetricMessage)</f>
        <v>0.6666666666666666</v>
      </c>
    </row>
    <row r="155" spans="1:2" ht="15">
      <c r="A155" s="33" t="s">
        <v>120</v>
      </c>
      <c r="B155" s="47">
        <f>_xlfn.IFERROR(AVERAGE(Vertices[Clustering Coefficient]),NoMetricMessage)</f>
        <v>0.09077107907383136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1583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1584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1585</v>
      </c>
      <c r="K7" s="13" t="s">
        <v>1586</v>
      </c>
    </row>
    <row r="8" spans="1:11" ht="409.5">
      <c r="A8"/>
      <c r="B8">
        <v>2</v>
      </c>
      <c r="C8">
        <v>2</v>
      </c>
      <c r="D8" t="s">
        <v>61</v>
      </c>
      <c r="E8" t="s">
        <v>61</v>
      </c>
      <c r="H8" t="s">
        <v>73</v>
      </c>
      <c r="J8" t="s">
        <v>1587</v>
      </c>
      <c r="K8" s="13" t="s">
        <v>1588</v>
      </c>
    </row>
    <row r="9" spans="1:11" ht="409.5">
      <c r="A9"/>
      <c r="B9">
        <v>3</v>
      </c>
      <c r="C9">
        <v>4</v>
      </c>
      <c r="D9" t="s">
        <v>62</v>
      </c>
      <c r="E9" t="s">
        <v>62</v>
      </c>
      <c r="H9" t="s">
        <v>74</v>
      </c>
      <c r="J9" t="s">
        <v>1589</v>
      </c>
      <c r="K9" s="13" t="s">
        <v>1590</v>
      </c>
    </row>
    <row r="10" spans="1:11" ht="409.5">
      <c r="A10"/>
      <c r="B10">
        <v>4</v>
      </c>
      <c r="D10" t="s">
        <v>63</v>
      </c>
      <c r="E10" t="s">
        <v>63</v>
      </c>
      <c r="H10" t="s">
        <v>75</v>
      </c>
      <c r="J10" t="s">
        <v>1591</v>
      </c>
      <c r="K10" s="13" t="s">
        <v>1592</v>
      </c>
    </row>
    <row r="11" spans="1:11" ht="15">
      <c r="A11"/>
      <c r="B11">
        <v>5</v>
      </c>
      <c r="D11" t="s">
        <v>46</v>
      </c>
      <c r="E11">
        <v>1</v>
      </c>
      <c r="H11" t="s">
        <v>76</v>
      </c>
      <c r="J11" t="s">
        <v>1593</v>
      </c>
      <c r="K11" t="s">
        <v>1594</v>
      </c>
    </row>
    <row r="12" spans="1:11" ht="15">
      <c r="A12"/>
      <c r="B12"/>
      <c r="D12" t="s">
        <v>64</v>
      </c>
      <c r="E12">
        <v>2</v>
      </c>
      <c r="H12">
        <v>0</v>
      </c>
      <c r="J12" t="s">
        <v>1595</v>
      </c>
      <c r="K12" t="s">
        <v>1596</v>
      </c>
    </row>
    <row r="13" spans="1:11" ht="15">
      <c r="A13"/>
      <c r="B13"/>
      <c r="D13">
        <v>1</v>
      </c>
      <c r="E13">
        <v>3</v>
      </c>
      <c r="H13">
        <v>1</v>
      </c>
      <c r="J13" t="s">
        <v>1597</v>
      </c>
      <c r="K13" t="s">
        <v>1598</v>
      </c>
    </row>
    <row r="14" spans="4:11" ht="15">
      <c r="D14">
        <v>2</v>
      </c>
      <c r="E14">
        <v>4</v>
      </c>
      <c r="H14">
        <v>2</v>
      </c>
      <c r="J14" t="s">
        <v>1599</v>
      </c>
      <c r="K14" t="s">
        <v>1600</v>
      </c>
    </row>
    <row r="15" spans="4:11" ht="15">
      <c r="D15">
        <v>3</v>
      </c>
      <c r="E15">
        <v>5</v>
      </c>
      <c r="H15">
        <v>3</v>
      </c>
      <c r="J15" t="s">
        <v>1601</v>
      </c>
      <c r="K15" t="s">
        <v>1602</v>
      </c>
    </row>
    <row r="16" spans="4:11" ht="15">
      <c r="D16">
        <v>4</v>
      </c>
      <c r="E16">
        <v>6</v>
      </c>
      <c r="H16">
        <v>4</v>
      </c>
      <c r="J16" t="s">
        <v>1603</v>
      </c>
      <c r="K16" t="s">
        <v>1604</v>
      </c>
    </row>
    <row r="17" spans="4:11" ht="15">
      <c r="D17">
        <v>5</v>
      </c>
      <c r="E17">
        <v>7</v>
      </c>
      <c r="H17">
        <v>5</v>
      </c>
      <c r="J17" t="s">
        <v>1605</v>
      </c>
      <c r="K17" t="s">
        <v>1606</v>
      </c>
    </row>
    <row r="18" spans="4:11" ht="15">
      <c r="D18">
        <v>6</v>
      </c>
      <c r="E18">
        <v>8</v>
      </c>
      <c r="H18">
        <v>6</v>
      </c>
      <c r="J18" t="s">
        <v>1607</v>
      </c>
      <c r="K18" t="s">
        <v>1608</v>
      </c>
    </row>
    <row r="19" spans="4:11" ht="15">
      <c r="D19">
        <v>7</v>
      </c>
      <c r="E19">
        <v>9</v>
      </c>
      <c r="H19">
        <v>7</v>
      </c>
      <c r="J19" t="s">
        <v>1609</v>
      </c>
      <c r="K19" t="s">
        <v>1610</v>
      </c>
    </row>
    <row r="20" spans="4:11" ht="15">
      <c r="D20">
        <v>8</v>
      </c>
      <c r="H20">
        <v>8</v>
      </c>
      <c r="J20" t="s">
        <v>1611</v>
      </c>
      <c r="K20" t="s">
        <v>1612</v>
      </c>
    </row>
    <row r="21" spans="4:11" ht="409.5">
      <c r="D21">
        <v>9</v>
      </c>
      <c r="H21">
        <v>9</v>
      </c>
      <c r="J21" t="s">
        <v>1613</v>
      </c>
      <c r="K21" s="13" t="s">
        <v>1614</v>
      </c>
    </row>
    <row r="22" spans="4:11" ht="409.5">
      <c r="D22">
        <v>10</v>
      </c>
      <c r="J22" t="s">
        <v>1615</v>
      </c>
      <c r="K22" s="13" t="s">
        <v>1616</v>
      </c>
    </row>
    <row r="23" spans="4:11" ht="409.5">
      <c r="D23">
        <v>11</v>
      </c>
      <c r="J23" t="s">
        <v>1617</v>
      </c>
      <c r="K23" s="13" t="s">
        <v>1618</v>
      </c>
    </row>
    <row r="24" spans="10:11" ht="409.5">
      <c r="J24" t="s">
        <v>1619</v>
      </c>
      <c r="K24" s="13" t="s">
        <v>2422</v>
      </c>
    </row>
    <row r="25" spans="10:11" ht="15">
      <c r="J25" t="s">
        <v>1620</v>
      </c>
      <c r="K25" t="b">
        <v>0</v>
      </c>
    </row>
    <row r="26" spans="10:11" ht="15">
      <c r="J26" t="s">
        <v>2420</v>
      </c>
      <c r="K26" t="s">
        <v>2421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1657</v>
      </c>
      <c r="B1" s="13" t="s">
        <v>1661</v>
      </c>
      <c r="C1" s="13" t="s">
        <v>1662</v>
      </c>
      <c r="D1" s="13" t="s">
        <v>1664</v>
      </c>
      <c r="E1" s="13" t="s">
        <v>1663</v>
      </c>
      <c r="F1" s="13" t="s">
        <v>1669</v>
      </c>
      <c r="G1" s="13" t="s">
        <v>1668</v>
      </c>
      <c r="H1" s="13" t="s">
        <v>1671</v>
      </c>
      <c r="I1" s="13" t="s">
        <v>1670</v>
      </c>
      <c r="J1" s="13" t="s">
        <v>1673</v>
      </c>
      <c r="K1" s="13" t="s">
        <v>1672</v>
      </c>
      <c r="L1" s="13" t="s">
        <v>1675</v>
      </c>
      <c r="M1" s="13" t="s">
        <v>1674</v>
      </c>
      <c r="N1" s="13" t="s">
        <v>1677</v>
      </c>
      <c r="O1" s="13" t="s">
        <v>1676</v>
      </c>
      <c r="P1" s="13" t="s">
        <v>1679</v>
      </c>
      <c r="Q1" s="78" t="s">
        <v>1678</v>
      </c>
      <c r="R1" s="78" t="s">
        <v>1681</v>
      </c>
      <c r="S1" s="13" t="s">
        <v>1680</v>
      </c>
      <c r="T1" s="13" t="s">
        <v>1683</v>
      </c>
      <c r="U1" s="13" t="s">
        <v>1682</v>
      </c>
      <c r="V1" s="13" t="s">
        <v>1684</v>
      </c>
    </row>
    <row r="2" spans="1:22" ht="15">
      <c r="A2" s="82" t="s">
        <v>427</v>
      </c>
      <c r="B2" s="78">
        <v>20</v>
      </c>
      <c r="C2" s="82" t="s">
        <v>427</v>
      </c>
      <c r="D2" s="78">
        <v>20</v>
      </c>
      <c r="E2" s="82" t="s">
        <v>459</v>
      </c>
      <c r="F2" s="78">
        <v>14</v>
      </c>
      <c r="G2" s="82" t="s">
        <v>465</v>
      </c>
      <c r="H2" s="78">
        <v>1</v>
      </c>
      <c r="I2" s="82" t="s">
        <v>420</v>
      </c>
      <c r="J2" s="78">
        <v>1</v>
      </c>
      <c r="K2" s="82" t="s">
        <v>461</v>
      </c>
      <c r="L2" s="78">
        <v>1</v>
      </c>
      <c r="M2" s="82" t="s">
        <v>424</v>
      </c>
      <c r="N2" s="78">
        <v>3</v>
      </c>
      <c r="O2" s="82" t="s">
        <v>434</v>
      </c>
      <c r="P2" s="78">
        <v>4</v>
      </c>
      <c r="Q2" s="78"/>
      <c r="R2" s="78"/>
      <c r="S2" s="82" t="s">
        <v>436</v>
      </c>
      <c r="T2" s="78">
        <v>1</v>
      </c>
      <c r="U2" s="82" t="s">
        <v>428</v>
      </c>
      <c r="V2" s="78">
        <v>1</v>
      </c>
    </row>
    <row r="3" spans="1:22" ht="15">
      <c r="A3" s="82" t="s">
        <v>459</v>
      </c>
      <c r="B3" s="78">
        <v>14</v>
      </c>
      <c r="C3" s="78"/>
      <c r="D3" s="78"/>
      <c r="E3" s="82" t="s">
        <v>409</v>
      </c>
      <c r="F3" s="78">
        <v>1</v>
      </c>
      <c r="G3" s="82" t="s">
        <v>444</v>
      </c>
      <c r="H3" s="78">
        <v>1</v>
      </c>
      <c r="I3" s="82" t="s">
        <v>419</v>
      </c>
      <c r="J3" s="78">
        <v>1</v>
      </c>
      <c r="K3" s="82" t="s">
        <v>462</v>
      </c>
      <c r="L3" s="78">
        <v>1</v>
      </c>
      <c r="M3" s="82" t="s">
        <v>432</v>
      </c>
      <c r="N3" s="78">
        <v>1</v>
      </c>
      <c r="O3" s="82" t="s">
        <v>435</v>
      </c>
      <c r="P3" s="78">
        <v>1</v>
      </c>
      <c r="Q3" s="78"/>
      <c r="R3" s="78"/>
      <c r="S3" s="78"/>
      <c r="T3" s="78"/>
      <c r="U3" s="78"/>
      <c r="V3" s="78"/>
    </row>
    <row r="4" spans="1:22" ht="15">
      <c r="A4" s="82" t="s">
        <v>434</v>
      </c>
      <c r="B4" s="78">
        <v>4</v>
      </c>
      <c r="C4" s="78"/>
      <c r="D4" s="78"/>
      <c r="E4" s="82" t="s">
        <v>412</v>
      </c>
      <c r="F4" s="78">
        <v>1</v>
      </c>
      <c r="G4" s="82" t="s">
        <v>445</v>
      </c>
      <c r="H4" s="78">
        <v>1</v>
      </c>
      <c r="I4" s="78"/>
      <c r="J4" s="78"/>
      <c r="K4" s="82" t="s">
        <v>463</v>
      </c>
      <c r="L4" s="78">
        <v>1</v>
      </c>
      <c r="M4" s="82" t="s">
        <v>437</v>
      </c>
      <c r="N4" s="78">
        <v>1</v>
      </c>
      <c r="O4" s="78"/>
      <c r="P4" s="78"/>
      <c r="Q4" s="78"/>
      <c r="R4" s="78"/>
      <c r="S4" s="78"/>
      <c r="T4" s="78"/>
      <c r="U4" s="78"/>
      <c r="V4" s="78"/>
    </row>
    <row r="5" spans="1:22" ht="15">
      <c r="A5" s="82" t="s">
        <v>431</v>
      </c>
      <c r="B5" s="78">
        <v>3</v>
      </c>
      <c r="C5" s="78"/>
      <c r="D5" s="78"/>
      <c r="E5" s="82" t="s">
        <v>413</v>
      </c>
      <c r="F5" s="78">
        <v>1</v>
      </c>
      <c r="G5" s="78"/>
      <c r="H5" s="78"/>
      <c r="I5" s="78"/>
      <c r="J5" s="78"/>
      <c r="K5" s="82" t="s">
        <v>464</v>
      </c>
      <c r="L5" s="78">
        <v>1</v>
      </c>
      <c r="M5" s="78"/>
      <c r="N5" s="78"/>
      <c r="O5" s="78"/>
      <c r="P5" s="78"/>
      <c r="Q5" s="78"/>
      <c r="R5" s="78"/>
      <c r="S5" s="78"/>
      <c r="T5" s="78"/>
      <c r="U5" s="78"/>
      <c r="V5" s="78"/>
    </row>
    <row r="6" spans="1:22" ht="15">
      <c r="A6" s="82" t="s">
        <v>424</v>
      </c>
      <c r="B6" s="78">
        <v>3</v>
      </c>
      <c r="C6" s="78"/>
      <c r="D6" s="78"/>
      <c r="E6" s="82" t="s">
        <v>414</v>
      </c>
      <c r="F6" s="78">
        <v>1</v>
      </c>
      <c r="G6" s="78"/>
      <c r="H6" s="78"/>
      <c r="I6" s="78"/>
      <c r="J6" s="78"/>
      <c r="K6" s="82" t="s">
        <v>460</v>
      </c>
      <c r="L6" s="78">
        <v>1</v>
      </c>
      <c r="M6" s="78"/>
      <c r="N6" s="78"/>
      <c r="O6" s="78"/>
      <c r="P6" s="78"/>
      <c r="Q6" s="78"/>
      <c r="R6" s="78"/>
      <c r="S6" s="78"/>
      <c r="T6" s="78"/>
      <c r="U6" s="78"/>
      <c r="V6" s="78"/>
    </row>
    <row r="7" spans="1:22" ht="15">
      <c r="A7" s="82" t="s">
        <v>442</v>
      </c>
      <c r="B7" s="78">
        <v>2</v>
      </c>
      <c r="C7" s="78"/>
      <c r="D7" s="78"/>
      <c r="E7" s="82" t="s">
        <v>415</v>
      </c>
      <c r="F7" s="78">
        <v>1</v>
      </c>
      <c r="G7" s="78"/>
      <c r="H7" s="78"/>
      <c r="I7" s="78"/>
      <c r="J7" s="78"/>
      <c r="K7" s="78"/>
      <c r="L7" s="78"/>
      <c r="M7" s="78"/>
      <c r="N7" s="78"/>
      <c r="O7" s="78"/>
      <c r="P7" s="78"/>
      <c r="Q7" s="78"/>
      <c r="R7" s="78"/>
      <c r="S7" s="78"/>
      <c r="T7" s="78"/>
      <c r="U7" s="78"/>
      <c r="V7" s="78"/>
    </row>
    <row r="8" spans="1:22" ht="15">
      <c r="A8" s="82" t="s">
        <v>1658</v>
      </c>
      <c r="B8" s="78">
        <v>1</v>
      </c>
      <c r="C8" s="78"/>
      <c r="D8" s="78"/>
      <c r="E8" s="82" t="s">
        <v>416</v>
      </c>
      <c r="F8" s="78">
        <v>1</v>
      </c>
      <c r="G8" s="78"/>
      <c r="H8" s="78"/>
      <c r="I8" s="78"/>
      <c r="J8" s="78"/>
      <c r="K8" s="78"/>
      <c r="L8" s="78"/>
      <c r="M8" s="78"/>
      <c r="N8" s="78"/>
      <c r="O8" s="78"/>
      <c r="P8" s="78"/>
      <c r="Q8" s="78"/>
      <c r="R8" s="78"/>
      <c r="S8" s="78"/>
      <c r="T8" s="78"/>
      <c r="U8" s="78"/>
      <c r="V8" s="78"/>
    </row>
    <row r="9" spans="1:22" ht="15">
      <c r="A9" s="82" t="s">
        <v>1659</v>
      </c>
      <c r="B9" s="78">
        <v>1</v>
      </c>
      <c r="C9" s="78"/>
      <c r="D9" s="78"/>
      <c r="E9" s="82" t="s">
        <v>1665</v>
      </c>
      <c r="F9" s="78">
        <v>1</v>
      </c>
      <c r="G9" s="78"/>
      <c r="H9" s="78"/>
      <c r="I9" s="78"/>
      <c r="J9" s="78"/>
      <c r="K9" s="78"/>
      <c r="L9" s="78"/>
      <c r="M9" s="78"/>
      <c r="N9" s="78"/>
      <c r="O9" s="78"/>
      <c r="P9" s="78"/>
      <c r="Q9" s="78"/>
      <c r="R9" s="78"/>
      <c r="S9" s="78"/>
      <c r="T9" s="78"/>
      <c r="U9" s="78"/>
      <c r="V9" s="78"/>
    </row>
    <row r="10" spans="1:22" ht="15">
      <c r="A10" s="82" t="s">
        <v>460</v>
      </c>
      <c r="B10" s="78">
        <v>1</v>
      </c>
      <c r="C10" s="78"/>
      <c r="D10" s="78"/>
      <c r="E10" s="82" t="s">
        <v>1666</v>
      </c>
      <c r="F10" s="78">
        <v>1</v>
      </c>
      <c r="G10" s="78"/>
      <c r="H10" s="78"/>
      <c r="I10" s="78"/>
      <c r="J10" s="78"/>
      <c r="K10" s="78"/>
      <c r="L10" s="78"/>
      <c r="M10" s="78"/>
      <c r="N10" s="78"/>
      <c r="O10" s="78"/>
      <c r="P10" s="78"/>
      <c r="Q10" s="78"/>
      <c r="R10" s="78"/>
      <c r="S10" s="78"/>
      <c r="T10" s="78"/>
      <c r="U10" s="78"/>
      <c r="V10" s="78"/>
    </row>
    <row r="11" spans="1:22" ht="15">
      <c r="A11" s="82" t="s">
        <v>1660</v>
      </c>
      <c r="B11" s="78">
        <v>1</v>
      </c>
      <c r="C11" s="78"/>
      <c r="D11" s="78"/>
      <c r="E11" s="82" t="s">
        <v>1667</v>
      </c>
      <c r="F11" s="78">
        <v>1</v>
      </c>
      <c r="G11" s="78"/>
      <c r="H11" s="78"/>
      <c r="I11" s="78"/>
      <c r="J11" s="78"/>
      <c r="K11" s="78"/>
      <c r="L11" s="78"/>
      <c r="M11" s="78"/>
      <c r="N11" s="78"/>
      <c r="O11" s="78"/>
      <c r="P11" s="78"/>
      <c r="Q11" s="78"/>
      <c r="R11" s="78"/>
      <c r="S11" s="78"/>
      <c r="T11" s="78"/>
      <c r="U11" s="78"/>
      <c r="V11" s="78"/>
    </row>
    <row r="14" spans="1:22" ht="15" customHeight="1">
      <c r="A14" s="13" t="s">
        <v>1696</v>
      </c>
      <c r="B14" s="13" t="s">
        <v>1661</v>
      </c>
      <c r="C14" s="13" t="s">
        <v>1699</v>
      </c>
      <c r="D14" s="13" t="s">
        <v>1664</v>
      </c>
      <c r="E14" s="13" t="s">
        <v>1700</v>
      </c>
      <c r="F14" s="13" t="s">
        <v>1669</v>
      </c>
      <c r="G14" s="13" t="s">
        <v>1701</v>
      </c>
      <c r="H14" s="13" t="s">
        <v>1671</v>
      </c>
      <c r="I14" s="13" t="s">
        <v>1702</v>
      </c>
      <c r="J14" s="13" t="s">
        <v>1673</v>
      </c>
      <c r="K14" s="13" t="s">
        <v>1703</v>
      </c>
      <c r="L14" s="13" t="s">
        <v>1675</v>
      </c>
      <c r="M14" s="13" t="s">
        <v>1704</v>
      </c>
      <c r="N14" s="13" t="s">
        <v>1677</v>
      </c>
      <c r="O14" s="13" t="s">
        <v>1705</v>
      </c>
      <c r="P14" s="13" t="s">
        <v>1679</v>
      </c>
      <c r="Q14" s="78" t="s">
        <v>1706</v>
      </c>
      <c r="R14" s="78" t="s">
        <v>1681</v>
      </c>
      <c r="S14" s="13" t="s">
        <v>1707</v>
      </c>
      <c r="T14" s="13" t="s">
        <v>1683</v>
      </c>
      <c r="U14" s="13" t="s">
        <v>1708</v>
      </c>
      <c r="V14" s="13" t="s">
        <v>1684</v>
      </c>
    </row>
    <row r="15" spans="1:22" ht="15">
      <c r="A15" s="78" t="s">
        <v>467</v>
      </c>
      <c r="B15" s="78">
        <v>38</v>
      </c>
      <c r="C15" s="78" t="s">
        <v>476</v>
      </c>
      <c r="D15" s="78">
        <v>20</v>
      </c>
      <c r="E15" s="78" t="s">
        <v>467</v>
      </c>
      <c r="F15" s="78">
        <v>20</v>
      </c>
      <c r="G15" s="78" t="s">
        <v>467</v>
      </c>
      <c r="H15" s="78">
        <v>1</v>
      </c>
      <c r="I15" s="78" t="s">
        <v>467</v>
      </c>
      <c r="J15" s="78">
        <v>2</v>
      </c>
      <c r="K15" s="78" t="s">
        <v>467</v>
      </c>
      <c r="L15" s="78">
        <v>5</v>
      </c>
      <c r="M15" s="78" t="s">
        <v>474</v>
      </c>
      <c r="N15" s="78">
        <v>3</v>
      </c>
      <c r="O15" s="78" t="s">
        <v>479</v>
      </c>
      <c r="P15" s="78">
        <v>5</v>
      </c>
      <c r="Q15" s="78"/>
      <c r="R15" s="78"/>
      <c r="S15" s="78" t="s">
        <v>467</v>
      </c>
      <c r="T15" s="78">
        <v>1</v>
      </c>
      <c r="U15" s="78" t="s">
        <v>467</v>
      </c>
      <c r="V15" s="78">
        <v>1</v>
      </c>
    </row>
    <row r="16" spans="1:22" ht="15">
      <c r="A16" s="78" t="s">
        <v>476</v>
      </c>
      <c r="B16" s="78">
        <v>20</v>
      </c>
      <c r="C16" s="78"/>
      <c r="D16" s="78"/>
      <c r="E16" s="78" t="s">
        <v>488</v>
      </c>
      <c r="F16" s="78">
        <v>14</v>
      </c>
      <c r="G16" s="78" t="s">
        <v>485</v>
      </c>
      <c r="H16" s="78">
        <v>1</v>
      </c>
      <c r="I16" s="78"/>
      <c r="J16" s="78"/>
      <c r="K16" s="78"/>
      <c r="L16" s="78"/>
      <c r="M16" s="78" t="s">
        <v>467</v>
      </c>
      <c r="N16" s="78">
        <v>2</v>
      </c>
      <c r="O16" s="78"/>
      <c r="P16" s="78"/>
      <c r="Q16" s="78"/>
      <c r="R16" s="78"/>
      <c r="S16" s="78"/>
      <c r="T16" s="78"/>
      <c r="U16" s="78"/>
      <c r="V16" s="78"/>
    </row>
    <row r="17" spans="1:22" ht="15">
      <c r="A17" s="78" t="s">
        <v>488</v>
      </c>
      <c r="B17" s="78">
        <v>14</v>
      </c>
      <c r="C17" s="78"/>
      <c r="D17" s="78"/>
      <c r="E17" s="78" t="s">
        <v>468</v>
      </c>
      <c r="F17" s="78">
        <v>2</v>
      </c>
      <c r="G17" s="78" t="s">
        <v>486</v>
      </c>
      <c r="H17" s="78">
        <v>1</v>
      </c>
      <c r="I17" s="78"/>
      <c r="J17" s="78"/>
      <c r="K17" s="78"/>
      <c r="L17" s="78"/>
      <c r="M17" s="78"/>
      <c r="N17" s="78"/>
      <c r="O17" s="78"/>
      <c r="P17" s="78"/>
      <c r="Q17" s="78"/>
      <c r="R17" s="78"/>
      <c r="S17" s="78"/>
      <c r="T17" s="78"/>
      <c r="U17" s="78"/>
      <c r="V17" s="78"/>
    </row>
    <row r="18" spans="1:22" ht="15">
      <c r="A18" s="78" t="s">
        <v>479</v>
      </c>
      <c r="B18" s="78">
        <v>5</v>
      </c>
      <c r="C18" s="78"/>
      <c r="D18" s="78"/>
      <c r="E18" s="78" t="s">
        <v>1697</v>
      </c>
      <c r="F18" s="78">
        <v>2</v>
      </c>
      <c r="G18" s="78"/>
      <c r="H18" s="78"/>
      <c r="I18" s="78"/>
      <c r="J18" s="78"/>
      <c r="K18" s="78"/>
      <c r="L18" s="78"/>
      <c r="M18" s="78"/>
      <c r="N18" s="78"/>
      <c r="O18" s="78"/>
      <c r="P18" s="78"/>
      <c r="Q18" s="78"/>
      <c r="R18" s="78"/>
      <c r="S18" s="78"/>
      <c r="T18" s="78"/>
      <c r="U18" s="78"/>
      <c r="V18" s="78"/>
    </row>
    <row r="19" spans="1:22" ht="15">
      <c r="A19" s="78" t="s">
        <v>468</v>
      </c>
      <c r="B19" s="78">
        <v>3</v>
      </c>
      <c r="C19" s="78"/>
      <c r="D19" s="78"/>
      <c r="E19" s="78" t="s">
        <v>469</v>
      </c>
      <c r="F19" s="78">
        <v>1</v>
      </c>
      <c r="G19" s="78"/>
      <c r="H19" s="78"/>
      <c r="I19" s="78"/>
      <c r="J19" s="78"/>
      <c r="K19" s="78"/>
      <c r="L19" s="78"/>
      <c r="M19" s="78"/>
      <c r="N19" s="78"/>
      <c r="O19" s="78"/>
      <c r="P19" s="78"/>
      <c r="Q19" s="78"/>
      <c r="R19" s="78"/>
      <c r="S19" s="78"/>
      <c r="T19" s="78"/>
      <c r="U19" s="78"/>
      <c r="V19" s="78"/>
    </row>
    <row r="20" spans="1:22" ht="15">
      <c r="A20" s="78" t="s">
        <v>478</v>
      </c>
      <c r="B20" s="78">
        <v>3</v>
      </c>
      <c r="C20" s="78"/>
      <c r="D20" s="78"/>
      <c r="E20" s="78" t="s">
        <v>470</v>
      </c>
      <c r="F20" s="78">
        <v>1</v>
      </c>
      <c r="G20" s="78"/>
      <c r="H20" s="78"/>
      <c r="I20" s="78"/>
      <c r="J20" s="78"/>
      <c r="K20" s="78"/>
      <c r="L20" s="78"/>
      <c r="M20" s="78"/>
      <c r="N20" s="78"/>
      <c r="O20" s="78"/>
      <c r="P20" s="78"/>
      <c r="Q20" s="78"/>
      <c r="R20" s="78"/>
      <c r="S20" s="78"/>
      <c r="T20" s="78"/>
      <c r="U20" s="78"/>
      <c r="V20" s="78"/>
    </row>
    <row r="21" spans="1:22" ht="15">
      <c r="A21" s="78" t="s">
        <v>474</v>
      </c>
      <c r="B21" s="78">
        <v>3</v>
      </c>
      <c r="C21" s="78"/>
      <c r="D21" s="78"/>
      <c r="E21" s="78" t="s">
        <v>475</v>
      </c>
      <c r="F21" s="78">
        <v>1</v>
      </c>
      <c r="G21" s="78"/>
      <c r="H21" s="78"/>
      <c r="I21" s="78"/>
      <c r="J21" s="78"/>
      <c r="K21" s="78"/>
      <c r="L21" s="78"/>
      <c r="M21" s="78"/>
      <c r="N21" s="78"/>
      <c r="O21" s="78"/>
      <c r="P21" s="78"/>
      <c r="Q21" s="78"/>
      <c r="R21" s="78"/>
      <c r="S21" s="78"/>
      <c r="T21" s="78"/>
      <c r="U21" s="78"/>
      <c r="V21" s="78"/>
    </row>
    <row r="22" spans="1:22" ht="15">
      <c r="A22" s="78" t="s">
        <v>483</v>
      </c>
      <c r="B22" s="78">
        <v>2</v>
      </c>
      <c r="C22" s="78"/>
      <c r="D22" s="78"/>
      <c r="E22" s="78" t="s">
        <v>484</v>
      </c>
      <c r="F22" s="78">
        <v>1</v>
      </c>
      <c r="G22" s="78"/>
      <c r="H22" s="78"/>
      <c r="I22" s="78"/>
      <c r="J22" s="78"/>
      <c r="K22" s="78"/>
      <c r="L22" s="78"/>
      <c r="M22" s="78"/>
      <c r="N22" s="78"/>
      <c r="O22" s="78"/>
      <c r="P22" s="78"/>
      <c r="Q22" s="78"/>
      <c r="R22" s="78"/>
      <c r="S22" s="78"/>
      <c r="T22" s="78"/>
      <c r="U22" s="78"/>
      <c r="V22" s="78"/>
    </row>
    <row r="23" spans="1:22" ht="15">
      <c r="A23" s="78" t="s">
        <v>1697</v>
      </c>
      <c r="B23" s="78">
        <v>2</v>
      </c>
      <c r="C23" s="78"/>
      <c r="D23" s="78"/>
      <c r="E23" s="78" t="s">
        <v>1698</v>
      </c>
      <c r="F23" s="78">
        <v>1</v>
      </c>
      <c r="G23" s="78"/>
      <c r="H23" s="78"/>
      <c r="I23" s="78"/>
      <c r="J23" s="78"/>
      <c r="K23" s="78"/>
      <c r="L23" s="78"/>
      <c r="M23" s="78"/>
      <c r="N23" s="78"/>
      <c r="O23" s="78"/>
      <c r="P23" s="78"/>
      <c r="Q23" s="78"/>
      <c r="R23" s="78"/>
      <c r="S23" s="78"/>
      <c r="T23" s="78"/>
      <c r="U23" s="78"/>
      <c r="V23" s="78"/>
    </row>
    <row r="24" spans="1:22" ht="15">
      <c r="A24" s="78" t="s">
        <v>1698</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1716</v>
      </c>
      <c r="B27" s="13" t="s">
        <v>1661</v>
      </c>
      <c r="C27" s="13" t="s">
        <v>1725</v>
      </c>
      <c r="D27" s="13" t="s">
        <v>1664</v>
      </c>
      <c r="E27" s="13" t="s">
        <v>1726</v>
      </c>
      <c r="F27" s="13" t="s">
        <v>1669</v>
      </c>
      <c r="G27" s="13" t="s">
        <v>1729</v>
      </c>
      <c r="H27" s="13" t="s">
        <v>1671</v>
      </c>
      <c r="I27" s="13" t="s">
        <v>1732</v>
      </c>
      <c r="J27" s="13" t="s">
        <v>1673</v>
      </c>
      <c r="K27" s="13" t="s">
        <v>1737</v>
      </c>
      <c r="L27" s="13" t="s">
        <v>1675</v>
      </c>
      <c r="M27" s="13" t="s">
        <v>1741</v>
      </c>
      <c r="N27" s="13" t="s">
        <v>1677</v>
      </c>
      <c r="O27" s="13" t="s">
        <v>1742</v>
      </c>
      <c r="P27" s="13" t="s">
        <v>1679</v>
      </c>
      <c r="Q27" s="13" t="s">
        <v>1746</v>
      </c>
      <c r="R27" s="13" t="s">
        <v>1681</v>
      </c>
      <c r="S27" s="13" t="s">
        <v>1747</v>
      </c>
      <c r="T27" s="13" t="s">
        <v>1683</v>
      </c>
      <c r="U27" s="13" t="s">
        <v>1755</v>
      </c>
      <c r="V27" s="13" t="s">
        <v>1684</v>
      </c>
    </row>
    <row r="28" spans="1:22" ht="15">
      <c r="A28" s="78" t="s">
        <v>491</v>
      </c>
      <c r="B28" s="78">
        <v>68</v>
      </c>
      <c r="C28" s="78" t="s">
        <v>1717</v>
      </c>
      <c r="D28" s="78">
        <v>20</v>
      </c>
      <c r="E28" s="78" t="s">
        <v>1719</v>
      </c>
      <c r="F28" s="78">
        <v>15</v>
      </c>
      <c r="G28" s="78" t="s">
        <v>491</v>
      </c>
      <c r="H28" s="78">
        <v>14</v>
      </c>
      <c r="I28" s="78" t="s">
        <v>491</v>
      </c>
      <c r="J28" s="78">
        <v>4</v>
      </c>
      <c r="K28" s="78" t="s">
        <v>517</v>
      </c>
      <c r="L28" s="78">
        <v>10</v>
      </c>
      <c r="M28" s="78" t="s">
        <v>491</v>
      </c>
      <c r="N28" s="78">
        <v>3</v>
      </c>
      <c r="O28" s="78" t="s">
        <v>1724</v>
      </c>
      <c r="P28" s="78">
        <v>5</v>
      </c>
      <c r="Q28" s="78" t="s">
        <v>491</v>
      </c>
      <c r="R28" s="78">
        <v>1</v>
      </c>
      <c r="S28" s="78" t="s">
        <v>1748</v>
      </c>
      <c r="T28" s="78">
        <v>1</v>
      </c>
      <c r="U28" s="78" t="s">
        <v>507</v>
      </c>
      <c r="V28" s="78">
        <v>1</v>
      </c>
    </row>
    <row r="29" spans="1:22" ht="15">
      <c r="A29" s="78" t="s">
        <v>1717</v>
      </c>
      <c r="B29" s="78">
        <v>20</v>
      </c>
      <c r="C29" s="78" t="s">
        <v>491</v>
      </c>
      <c r="D29" s="78">
        <v>20</v>
      </c>
      <c r="E29" s="78" t="s">
        <v>1718</v>
      </c>
      <c r="F29" s="78">
        <v>15</v>
      </c>
      <c r="G29" s="78" t="s">
        <v>1730</v>
      </c>
      <c r="H29" s="78">
        <v>1</v>
      </c>
      <c r="I29" s="78" t="s">
        <v>1733</v>
      </c>
      <c r="J29" s="78">
        <v>3</v>
      </c>
      <c r="K29" s="78" t="s">
        <v>529</v>
      </c>
      <c r="L29" s="78">
        <v>4</v>
      </c>
      <c r="M29" s="78" t="s">
        <v>511</v>
      </c>
      <c r="N29" s="78">
        <v>1</v>
      </c>
      <c r="O29" s="78" t="s">
        <v>491</v>
      </c>
      <c r="P29" s="78">
        <v>5</v>
      </c>
      <c r="Q29" s="78"/>
      <c r="R29" s="78"/>
      <c r="S29" s="78" t="s">
        <v>1749</v>
      </c>
      <c r="T29" s="78">
        <v>1</v>
      </c>
      <c r="U29" s="78"/>
      <c r="V29" s="78"/>
    </row>
    <row r="30" spans="1:22" ht="15">
      <c r="A30" s="78" t="s">
        <v>1718</v>
      </c>
      <c r="B30" s="78">
        <v>18</v>
      </c>
      <c r="C30" s="78"/>
      <c r="D30" s="78"/>
      <c r="E30" s="78" t="s">
        <v>1720</v>
      </c>
      <c r="F30" s="78">
        <v>14</v>
      </c>
      <c r="G30" s="78" t="s">
        <v>1731</v>
      </c>
      <c r="H30" s="78">
        <v>1</v>
      </c>
      <c r="I30" s="78" t="s">
        <v>1734</v>
      </c>
      <c r="J30" s="78">
        <v>3</v>
      </c>
      <c r="K30" s="78" t="s">
        <v>491</v>
      </c>
      <c r="L30" s="78">
        <v>4</v>
      </c>
      <c r="M30" s="78"/>
      <c r="N30" s="78"/>
      <c r="O30" s="78" t="s">
        <v>1743</v>
      </c>
      <c r="P30" s="78">
        <v>4</v>
      </c>
      <c r="Q30" s="78"/>
      <c r="R30" s="78"/>
      <c r="S30" s="78" t="s">
        <v>1750</v>
      </c>
      <c r="T30" s="78">
        <v>1</v>
      </c>
      <c r="U30" s="78"/>
      <c r="V30" s="78"/>
    </row>
    <row r="31" spans="1:22" ht="15">
      <c r="A31" s="78" t="s">
        <v>1719</v>
      </c>
      <c r="B31" s="78">
        <v>17</v>
      </c>
      <c r="C31" s="78"/>
      <c r="D31" s="78"/>
      <c r="E31" s="78" t="s">
        <v>1721</v>
      </c>
      <c r="F31" s="78">
        <v>14</v>
      </c>
      <c r="G31" s="78"/>
      <c r="H31" s="78"/>
      <c r="I31" s="78" t="s">
        <v>517</v>
      </c>
      <c r="J31" s="78">
        <v>3</v>
      </c>
      <c r="K31" s="78" t="s">
        <v>1738</v>
      </c>
      <c r="L31" s="78">
        <v>2</v>
      </c>
      <c r="M31" s="78"/>
      <c r="N31" s="78"/>
      <c r="O31" s="78" t="s">
        <v>504</v>
      </c>
      <c r="P31" s="78">
        <v>2</v>
      </c>
      <c r="Q31" s="78"/>
      <c r="R31" s="78"/>
      <c r="S31" s="78" t="s">
        <v>1751</v>
      </c>
      <c r="T31" s="78">
        <v>1</v>
      </c>
      <c r="U31" s="78"/>
      <c r="V31" s="78"/>
    </row>
    <row r="32" spans="1:22" ht="15">
      <c r="A32" s="78" t="s">
        <v>1720</v>
      </c>
      <c r="B32" s="78">
        <v>14</v>
      </c>
      <c r="C32" s="78"/>
      <c r="D32" s="78"/>
      <c r="E32" s="78" t="s">
        <v>1722</v>
      </c>
      <c r="F32" s="78">
        <v>14</v>
      </c>
      <c r="G32" s="78"/>
      <c r="H32" s="78"/>
      <c r="I32" s="78" t="s">
        <v>1735</v>
      </c>
      <c r="J32" s="78">
        <v>1</v>
      </c>
      <c r="K32" s="78" t="s">
        <v>1739</v>
      </c>
      <c r="L32" s="78">
        <v>2</v>
      </c>
      <c r="M32" s="78"/>
      <c r="N32" s="78"/>
      <c r="O32" s="78" t="s">
        <v>1744</v>
      </c>
      <c r="P32" s="78">
        <v>1</v>
      </c>
      <c r="Q32" s="78"/>
      <c r="R32" s="78"/>
      <c r="S32" s="78" t="s">
        <v>1752</v>
      </c>
      <c r="T32" s="78">
        <v>1</v>
      </c>
      <c r="U32" s="78"/>
      <c r="V32" s="78"/>
    </row>
    <row r="33" spans="1:22" ht="15">
      <c r="A33" s="78" t="s">
        <v>1721</v>
      </c>
      <c r="B33" s="78">
        <v>14</v>
      </c>
      <c r="C33" s="78"/>
      <c r="D33" s="78"/>
      <c r="E33" s="78" t="s">
        <v>1723</v>
      </c>
      <c r="F33" s="78">
        <v>13</v>
      </c>
      <c r="G33" s="78"/>
      <c r="H33" s="78"/>
      <c r="I33" s="78" t="s">
        <v>1736</v>
      </c>
      <c r="J33" s="78">
        <v>1</v>
      </c>
      <c r="K33" s="78" t="s">
        <v>1740</v>
      </c>
      <c r="L33" s="78">
        <v>1</v>
      </c>
      <c r="M33" s="78"/>
      <c r="N33" s="78"/>
      <c r="O33" s="78" t="s">
        <v>1745</v>
      </c>
      <c r="P33" s="78">
        <v>1</v>
      </c>
      <c r="Q33" s="78"/>
      <c r="R33" s="78"/>
      <c r="S33" s="78" t="s">
        <v>491</v>
      </c>
      <c r="T33" s="78">
        <v>1</v>
      </c>
      <c r="U33" s="78"/>
      <c r="V33" s="78"/>
    </row>
    <row r="34" spans="1:22" ht="15">
      <c r="A34" s="78" t="s">
        <v>1722</v>
      </c>
      <c r="B34" s="78">
        <v>14</v>
      </c>
      <c r="C34" s="78"/>
      <c r="D34" s="78"/>
      <c r="E34" s="78" t="s">
        <v>491</v>
      </c>
      <c r="F34" s="78">
        <v>7</v>
      </c>
      <c r="G34" s="78"/>
      <c r="H34" s="78"/>
      <c r="I34" s="78"/>
      <c r="J34" s="78"/>
      <c r="K34" s="78"/>
      <c r="L34" s="78"/>
      <c r="M34" s="78"/>
      <c r="N34" s="78"/>
      <c r="O34" s="78"/>
      <c r="P34" s="78"/>
      <c r="Q34" s="78"/>
      <c r="R34" s="78"/>
      <c r="S34" s="78" t="s">
        <v>1753</v>
      </c>
      <c r="T34" s="78">
        <v>1</v>
      </c>
      <c r="U34" s="78"/>
      <c r="V34" s="78"/>
    </row>
    <row r="35" spans="1:22" ht="15">
      <c r="A35" s="78" t="s">
        <v>1723</v>
      </c>
      <c r="B35" s="78">
        <v>13</v>
      </c>
      <c r="C35" s="78"/>
      <c r="D35" s="78"/>
      <c r="E35" s="78" t="s">
        <v>1727</v>
      </c>
      <c r="F35" s="78">
        <v>2</v>
      </c>
      <c r="G35" s="78"/>
      <c r="H35" s="78"/>
      <c r="I35" s="78"/>
      <c r="J35" s="78"/>
      <c r="K35" s="78"/>
      <c r="L35" s="78"/>
      <c r="M35" s="78"/>
      <c r="N35" s="78"/>
      <c r="O35" s="78"/>
      <c r="P35" s="78"/>
      <c r="Q35" s="78"/>
      <c r="R35" s="78"/>
      <c r="S35" s="78" t="s">
        <v>1754</v>
      </c>
      <c r="T35" s="78">
        <v>1</v>
      </c>
      <c r="U35" s="78"/>
      <c r="V35" s="78"/>
    </row>
    <row r="36" spans="1:22" ht="15">
      <c r="A36" s="78" t="s">
        <v>517</v>
      </c>
      <c r="B36" s="78">
        <v>13</v>
      </c>
      <c r="C36" s="78"/>
      <c r="D36" s="78"/>
      <c r="E36" s="78" t="s">
        <v>490</v>
      </c>
      <c r="F36" s="78">
        <v>1</v>
      </c>
      <c r="G36" s="78"/>
      <c r="H36" s="78"/>
      <c r="I36" s="78"/>
      <c r="J36" s="78"/>
      <c r="K36" s="78"/>
      <c r="L36" s="78"/>
      <c r="M36" s="78"/>
      <c r="N36" s="78"/>
      <c r="O36" s="78"/>
      <c r="P36" s="78"/>
      <c r="Q36" s="78"/>
      <c r="R36" s="78"/>
      <c r="S36" s="78"/>
      <c r="T36" s="78"/>
      <c r="U36" s="78"/>
      <c r="V36" s="78"/>
    </row>
    <row r="37" spans="1:22" ht="15">
      <c r="A37" s="78" t="s">
        <v>1724</v>
      </c>
      <c r="B37" s="78">
        <v>5</v>
      </c>
      <c r="C37" s="78"/>
      <c r="D37" s="78"/>
      <c r="E37" s="78" t="s">
        <v>1728</v>
      </c>
      <c r="F37" s="78">
        <v>1</v>
      </c>
      <c r="G37" s="78"/>
      <c r="H37" s="78"/>
      <c r="I37" s="78"/>
      <c r="J37" s="78"/>
      <c r="K37" s="78"/>
      <c r="L37" s="78"/>
      <c r="M37" s="78"/>
      <c r="N37" s="78"/>
      <c r="O37" s="78"/>
      <c r="P37" s="78"/>
      <c r="Q37" s="78"/>
      <c r="R37" s="78"/>
      <c r="S37" s="78"/>
      <c r="T37" s="78"/>
      <c r="U37" s="78"/>
      <c r="V37" s="78"/>
    </row>
    <row r="40" spans="1:22" ht="15" customHeight="1">
      <c r="A40" s="13" t="s">
        <v>1764</v>
      </c>
      <c r="B40" s="13" t="s">
        <v>1661</v>
      </c>
      <c r="C40" s="13" t="s">
        <v>1774</v>
      </c>
      <c r="D40" s="13" t="s">
        <v>1664</v>
      </c>
      <c r="E40" s="13" t="s">
        <v>1775</v>
      </c>
      <c r="F40" s="13" t="s">
        <v>1669</v>
      </c>
      <c r="G40" s="13" t="s">
        <v>1786</v>
      </c>
      <c r="H40" s="13" t="s">
        <v>1671</v>
      </c>
      <c r="I40" s="13" t="s">
        <v>1795</v>
      </c>
      <c r="J40" s="13" t="s">
        <v>1673</v>
      </c>
      <c r="K40" s="13" t="s">
        <v>1799</v>
      </c>
      <c r="L40" s="13" t="s">
        <v>1675</v>
      </c>
      <c r="M40" s="13" t="s">
        <v>1808</v>
      </c>
      <c r="N40" s="13" t="s">
        <v>1677</v>
      </c>
      <c r="O40" s="13" t="s">
        <v>1818</v>
      </c>
      <c r="P40" s="13" t="s">
        <v>1679</v>
      </c>
      <c r="Q40" s="78" t="s">
        <v>1825</v>
      </c>
      <c r="R40" s="78" t="s">
        <v>1681</v>
      </c>
      <c r="S40" s="78" t="s">
        <v>1826</v>
      </c>
      <c r="T40" s="78" t="s">
        <v>1683</v>
      </c>
      <c r="U40" s="13" t="s">
        <v>1827</v>
      </c>
      <c r="V40" s="13" t="s">
        <v>1684</v>
      </c>
    </row>
    <row r="41" spans="1:22" ht="15">
      <c r="A41" s="84" t="s">
        <v>1765</v>
      </c>
      <c r="B41" s="84">
        <v>79</v>
      </c>
      <c r="C41" s="84" t="s">
        <v>1773</v>
      </c>
      <c r="D41" s="84">
        <v>20</v>
      </c>
      <c r="E41" s="84" t="s">
        <v>1776</v>
      </c>
      <c r="F41" s="84">
        <v>15</v>
      </c>
      <c r="G41" s="84" t="s">
        <v>1787</v>
      </c>
      <c r="H41" s="84">
        <v>15</v>
      </c>
      <c r="I41" s="84" t="s">
        <v>1770</v>
      </c>
      <c r="J41" s="84">
        <v>4</v>
      </c>
      <c r="K41" s="84" t="s">
        <v>282</v>
      </c>
      <c r="L41" s="84">
        <v>11</v>
      </c>
      <c r="M41" s="84" t="s">
        <v>1809</v>
      </c>
      <c r="N41" s="84">
        <v>6</v>
      </c>
      <c r="O41" s="84" t="s">
        <v>251</v>
      </c>
      <c r="P41" s="84">
        <v>7</v>
      </c>
      <c r="Q41" s="84"/>
      <c r="R41" s="84"/>
      <c r="S41" s="84"/>
      <c r="T41" s="84"/>
      <c r="U41" s="84" t="s">
        <v>308</v>
      </c>
      <c r="V41" s="84">
        <v>4</v>
      </c>
    </row>
    <row r="42" spans="1:22" ht="15">
      <c r="A42" s="84" t="s">
        <v>1766</v>
      </c>
      <c r="B42" s="84">
        <v>30</v>
      </c>
      <c r="C42" s="84" t="s">
        <v>1770</v>
      </c>
      <c r="D42" s="84">
        <v>20</v>
      </c>
      <c r="E42" s="84" t="s">
        <v>1777</v>
      </c>
      <c r="F42" s="84">
        <v>15</v>
      </c>
      <c r="G42" s="84" t="s">
        <v>1770</v>
      </c>
      <c r="H42" s="84">
        <v>14</v>
      </c>
      <c r="I42" s="84" t="s">
        <v>1796</v>
      </c>
      <c r="J42" s="84">
        <v>3</v>
      </c>
      <c r="K42" s="84" t="s">
        <v>1800</v>
      </c>
      <c r="L42" s="84">
        <v>10</v>
      </c>
      <c r="M42" s="84" t="s">
        <v>1810</v>
      </c>
      <c r="N42" s="84">
        <v>5</v>
      </c>
      <c r="O42" s="84" t="s">
        <v>250</v>
      </c>
      <c r="P42" s="84">
        <v>5</v>
      </c>
      <c r="Q42" s="84"/>
      <c r="R42" s="84"/>
      <c r="S42" s="84"/>
      <c r="T42" s="84"/>
      <c r="U42" s="84" t="s">
        <v>309</v>
      </c>
      <c r="V42" s="84">
        <v>2</v>
      </c>
    </row>
    <row r="43" spans="1:22" ht="15">
      <c r="A43" s="84" t="s">
        <v>1767</v>
      </c>
      <c r="B43" s="84">
        <v>0</v>
      </c>
      <c r="C43" s="84" t="s">
        <v>1771</v>
      </c>
      <c r="D43" s="84">
        <v>20</v>
      </c>
      <c r="E43" s="84" t="s">
        <v>1778</v>
      </c>
      <c r="F43" s="84">
        <v>15</v>
      </c>
      <c r="G43" s="84" t="s">
        <v>1718</v>
      </c>
      <c r="H43" s="84">
        <v>13</v>
      </c>
      <c r="I43" s="84" t="s">
        <v>1797</v>
      </c>
      <c r="J43" s="84">
        <v>3</v>
      </c>
      <c r="K43" s="84" t="s">
        <v>1801</v>
      </c>
      <c r="L43" s="84">
        <v>10</v>
      </c>
      <c r="M43" s="84" t="s">
        <v>1811</v>
      </c>
      <c r="N43" s="84">
        <v>5</v>
      </c>
      <c r="O43" s="84" t="s">
        <v>1819</v>
      </c>
      <c r="P43" s="84">
        <v>5</v>
      </c>
      <c r="Q43" s="84"/>
      <c r="R43" s="84"/>
      <c r="S43" s="84"/>
      <c r="T43" s="84"/>
      <c r="U43" s="84" t="s">
        <v>1828</v>
      </c>
      <c r="V43" s="84">
        <v>2</v>
      </c>
    </row>
    <row r="44" spans="1:22" ht="15">
      <c r="A44" s="84" t="s">
        <v>1768</v>
      </c>
      <c r="B44" s="84">
        <v>2030</v>
      </c>
      <c r="C44" s="84" t="s">
        <v>1772</v>
      </c>
      <c r="D44" s="84">
        <v>20</v>
      </c>
      <c r="E44" s="84" t="s">
        <v>1779</v>
      </c>
      <c r="F44" s="84">
        <v>14</v>
      </c>
      <c r="G44" s="84" t="s">
        <v>1788</v>
      </c>
      <c r="H44" s="84">
        <v>12</v>
      </c>
      <c r="I44" s="84" t="s">
        <v>1798</v>
      </c>
      <c r="J44" s="84">
        <v>3</v>
      </c>
      <c r="K44" s="84" t="s">
        <v>1802</v>
      </c>
      <c r="L44" s="84">
        <v>10</v>
      </c>
      <c r="M44" s="84" t="s">
        <v>1812</v>
      </c>
      <c r="N44" s="84">
        <v>5</v>
      </c>
      <c r="O44" s="84" t="s">
        <v>1770</v>
      </c>
      <c r="P44" s="84">
        <v>5</v>
      </c>
      <c r="Q44" s="84"/>
      <c r="R44" s="84"/>
      <c r="S44" s="84"/>
      <c r="T44" s="84"/>
      <c r="U44" s="84" t="s">
        <v>1829</v>
      </c>
      <c r="V44" s="84">
        <v>2</v>
      </c>
    </row>
    <row r="45" spans="1:22" ht="15">
      <c r="A45" s="84" t="s">
        <v>1769</v>
      </c>
      <c r="B45" s="84">
        <v>2139</v>
      </c>
      <c r="C45" s="84" t="s">
        <v>297</v>
      </c>
      <c r="D45" s="84">
        <v>19</v>
      </c>
      <c r="E45" s="84" t="s">
        <v>1780</v>
      </c>
      <c r="F45" s="84">
        <v>14</v>
      </c>
      <c r="G45" s="84" t="s">
        <v>1789</v>
      </c>
      <c r="H45" s="84">
        <v>12</v>
      </c>
      <c r="I45" s="84" t="s">
        <v>305</v>
      </c>
      <c r="J45" s="84">
        <v>3</v>
      </c>
      <c r="K45" s="84" t="s">
        <v>1803</v>
      </c>
      <c r="L45" s="84">
        <v>10</v>
      </c>
      <c r="M45" s="84" t="s">
        <v>1813</v>
      </c>
      <c r="N45" s="84">
        <v>5</v>
      </c>
      <c r="O45" s="84" t="s">
        <v>1820</v>
      </c>
      <c r="P45" s="84">
        <v>4</v>
      </c>
      <c r="Q45" s="84"/>
      <c r="R45" s="84"/>
      <c r="S45" s="84"/>
      <c r="T45" s="84"/>
      <c r="U45" s="84" t="s">
        <v>1830</v>
      </c>
      <c r="V45" s="84">
        <v>2</v>
      </c>
    </row>
    <row r="46" spans="1:22" ht="15">
      <c r="A46" s="84" t="s">
        <v>1770</v>
      </c>
      <c r="B46" s="84">
        <v>68</v>
      </c>
      <c r="C46" s="84"/>
      <c r="D46" s="84"/>
      <c r="E46" s="84" t="s">
        <v>1781</v>
      </c>
      <c r="F46" s="84">
        <v>14</v>
      </c>
      <c r="G46" s="84" t="s">
        <v>1790</v>
      </c>
      <c r="H46" s="84">
        <v>12</v>
      </c>
      <c r="I46" s="84" t="s">
        <v>304</v>
      </c>
      <c r="J46" s="84">
        <v>3</v>
      </c>
      <c r="K46" s="84" t="s">
        <v>1798</v>
      </c>
      <c r="L46" s="84">
        <v>10</v>
      </c>
      <c r="M46" s="84" t="s">
        <v>1814</v>
      </c>
      <c r="N46" s="84">
        <v>5</v>
      </c>
      <c r="O46" s="84" t="s">
        <v>1821</v>
      </c>
      <c r="P46" s="84">
        <v>4</v>
      </c>
      <c r="Q46" s="84"/>
      <c r="R46" s="84"/>
      <c r="S46" s="84"/>
      <c r="T46" s="84"/>
      <c r="U46" s="84" t="s">
        <v>1831</v>
      </c>
      <c r="V46" s="84">
        <v>2</v>
      </c>
    </row>
    <row r="47" spans="1:22" ht="15">
      <c r="A47" s="84" t="s">
        <v>1771</v>
      </c>
      <c r="B47" s="84">
        <v>21</v>
      </c>
      <c r="C47" s="84"/>
      <c r="D47" s="84"/>
      <c r="E47" s="84" t="s">
        <v>1782</v>
      </c>
      <c r="F47" s="84">
        <v>14</v>
      </c>
      <c r="G47" s="84" t="s">
        <v>1791</v>
      </c>
      <c r="H47" s="84">
        <v>12</v>
      </c>
      <c r="I47" s="84" t="s">
        <v>303</v>
      </c>
      <c r="J47" s="84">
        <v>3</v>
      </c>
      <c r="K47" s="84" t="s">
        <v>1804</v>
      </c>
      <c r="L47" s="84">
        <v>10</v>
      </c>
      <c r="M47" s="84" t="s">
        <v>1815</v>
      </c>
      <c r="N47" s="84">
        <v>5</v>
      </c>
      <c r="O47" s="84" t="s">
        <v>1822</v>
      </c>
      <c r="P47" s="84">
        <v>4</v>
      </c>
      <c r="Q47" s="84"/>
      <c r="R47" s="84"/>
      <c r="S47" s="84"/>
      <c r="T47" s="84"/>
      <c r="U47" s="84" t="s">
        <v>1832</v>
      </c>
      <c r="V47" s="84">
        <v>2</v>
      </c>
    </row>
    <row r="48" spans="1:22" ht="15">
      <c r="A48" s="84" t="s">
        <v>1772</v>
      </c>
      <c r="B48" s="84">
        <v>21</v>
      </c>
      <c r="C48" s="84"/>
      <c r="D48" s="84"/>
      <c r="E48" s="84" t="s">
        <v>1783</v>
      </c>
      <c r="F48" s="84">
        <v>14</v>
      </c>
      <c r="G48" s="84" t="s">
        <v>1792</v>
      </c>
      <c r="H48" s="84">
        <v>12</v>
      </c>
      <c r="I48" s="84" t="s">
        <v>302</v>
      </c>
      <c r="J48" s="84">
        <v>3</v>
      </c>
      <c r="K48" s="84" t="s">
        <v>1805</v>
      </c>
      <c r="L48" s="84">
        <v>10</v>
      </c>
      <c r="M48" s="84" t="s">
        <v>1816</v>
      </c>
      <c r="N48" s="84">
        <v>5</v>
      </c>
      <c r="O48" s="84" t="s">
        <v>1823</v>
      </c>
      <c r="P48" s="84">
        <v>4</v>
      </c>
      <c r="Q48" s="84"/>
      <c r="R48" s="84"/>
      <c r="S48" s="84"/>
      <c r="T48" s="84"/>
      <c r="U48" s="84"/>
      <c r="V48" s="84"/>
    </row>
    <row r="49" spans="1:22" ht="15">
      <c r="A49" s="84" t="s">
        <v>1718</v>
      </c>
      <c r="B49" s="84">
        <v>21</v>
      </c>
      <c r="C49" s="84"/>
      <c r="D49" s="84"/>
      <c r="E49" s="84" t="s">
        <v>1784</v>
      </c>
      <c r="F49" s="84">
        <v>14</v>
      </c>
      <c r="G49" s="84" t="s">
        <v>1793</v>
      </c>
      <c r="H49" s="84">
        <v>12</v>
      </c>
      <c r="I49" s="84" t="s">
        <v>301</v>
      </c>
      <c r="J49" s="84">
        <v>3</v>
      </c>
      <c r="K49" s="84" t="s">
        <v>1806</v>
      </c>
      <c r="L49" s="84">
        <v>10</v>
      </c>
      <c r="M49" s="84" t="s">
        <v>254</v>
      </c>
      <c r="N49" s="84">
        <v>4</v>
      </c>
      <c r="O49" s="84" t="s">
        <v>1718</v>
      </c>
      <c r="P49" s="84">
        <v>2</v>
      </c>
      <c r="Q49" s="84"/>
      <c r="R49" s="84"/>
      <c r="S49" s="84"/>
      <c r="T49" s="84"/>
      <c r="U49" s="84"/>
      <c r="V49" s="84"/>
    </row>
    <row r="50" spans="1:22" ht="15">
      <c r="A50" s="84" t="s">
        <v>1773</v>
      </c>
      <c r="B50" s="84">
        <v>20</v>
      </c>
      <c r="C50" s="84"/>
      <c r="D50" s="84"/>
      <c r="E50" s="84" t="s">
        <v>1785</v>
      </c>
      <c r="F50" s="84">
        <v>13</v>
      </c>
      <c r="G50" s="84" t="s">
        <v>1794</v>
      </c>
      <c r="H50" s="84">
        <v>12</v>
      </c>
      <c r="I50" s="84" t="s">
        <v>227</v>
      </c>
      <c r="J50" s="84">
        <v>3</v>
      </c>
      <c r="K50" s="84" t="s">
        <v>1807</v>
      </c>
      <c r="L50" s="84">
        <v>7</v>
      </c>
      <c r="M50" s="84" t="s">
        <v>1817</v>
      </c>
      <c r="N50" s="84">
        <v>3</v>
      </c>
      <c r="O50" s="84" t="s">
        <v>1824</v>
      </c>
      <c r="P50" s="84">
        <v>2</v>
      </c>
      <c r="Q50" s="84"/>
      <c r="R50" s="84"/>
      <c r="S50" s="84"/>
      <c r="T50" s="84"/>
      <c r="U50" s="84"/>
      <c r="V50" s="84"/>
    </row>
    <row r="53" spans="1:22" ht="15" customHeight="1">
      <c r="A53" s="13" t="s">
        <v>1849</v>
      </c>
      <c r="B53" s="13" t="s">
        <v>1661</v>
      </c>
      <c r="C53" s="13" t="s">
        <v>1860</v>
      </c>
      <c r="D53" s="13" t="s">
        <v>1664</v>
      </c>
      <c r="E53" s="13" t="s">
        <v>1861</v>
      </c>
      <c r="F53" s="13" t="s">
        <v>1669</v>
      </c>
      <c r="G53" s="13" t="s">
        <v>1866</v>
      </c>
      <c r="H53" s="13" t="s">
        <v>1671</v>
      </c>
      <c r="I53" s="13" t="s">
        <v>1877</v>
      </c>
      <c r="J53" s="13" t="s">
        <v>1673</v>
      </c>
      <c r="K53" s="13" t="s">
        <v>1888</v>
      </c>
      <c r="L53" s="13" t="s">
        <v>1675</v>
      </c>
      <c r="M53" s="13" t="s">
        <v>1899</v>
      </c>
      <c r="N53" s="13" t="s">
        <v>1677</v>
      </c>
      <c r="O53" s="13" t="s">
        <v>1910</v>
      </c>
      <c r="P53" s="13" t="s">
        <v>1679</v>
      </c>
      <c r="Q53" s="78" t="s">
        <v>1921</v>
      </c>
      <c r="R53" s="78" t="s">
        <v>1681</v>
      </c>
      <c r="S53" s="78" t="s">
        <v>1922</v>
      </c>
      <c r="T53" s="78" t="s">
        <v>1683</v>
      </c>
      <c r="U53" s="13" t="s">
        <v>1923</v>
      </c>
      <c r="V53" s="13" t="s">
        <v>1684</v>
      </c>
    </row>
    <row r="54" spans="1:22" ht="15">
      <c r="A54" s="84" t="s">
        <v>1850</v>
      </c>
      <c r="B54" s="84">
        <v>20</v>
      </c>
      <c r="C54" s="84" t="s">
        <v>1850</v>
      </c>
      <c r="D54" s="84">
        <v>20</v>
      </c>
      <c r="E54" s="84" t="s">
        <v>1854</v>
      </c>
      <c r="F54" s="84">
        <v>14</v>
      </c>
      <c r="G54" s="84" t="s">
        <v>1867</v>
      </c>
      <c r="H54" s="84">
        <v>12</v>
      </c>
      <c r="I54" s="84" t="s">
        <v>1878</v>
      </c>
      <c r="J54" s="84">
        <v>3</v>
      </c>
      <c r="K54" s="84" t="s">
        <v>1889</v>
      </c>
      <c r="L54" s="84">
        <v>10</v>
      </c>
      <c r="M54" s="84" t="s">
        <v>1900</v>
      </c>
      <c r="N54" s="84">
        <v>5</v>
      </c>
      <c r="O54" s="84" t="s">
        <v>1911</v>
      </c>
      <c r="P54" s="84">
        <v>4</v>
      </c>
      <c r="Q54" s="84"/>
      <c r="R54" s="84"/>
      <c r="S54" s="84"/>
      <c r="T54" s="84"/>
      <c r="U54" s="84" t="s">
        <v>1924</v>
      </c>
      <c r="V54" s="84">
        <v>2</v>
      </c>
    </row>
    <row r="55" spans="1:22" ht="15">
      <c r="A55" s="84" t="s">
        <v>1851</v>
      </c>
      <c r="B55" s="84">
        <v>20</v>
      </c>
      <c r="C55" s="84" t="s">
        <v>1851</v>
      </c>
      <c r="D55" s="84">
        <v>20</v>
      </c>
      <c r="E55" s="84" t="s">
        <v>1855</v>
      </c>
      <c r="F55" s="84">
        <v>14</v>
      </c>
      <c r="G55" s="84" t="s">
        <v>1868</v>
      </c>
      <c r="H55" s="84">
        <v>12</v>
      </c>
      <c r="I55" s="84" t="s">
        <v>1879</v>
      </c>
      <c r="J55" s="84">
        <v>3</v>
      </c>
      <c r="K55" s="84" t="s">
        <v>1890</v>
      </c>
      <c r="L55" s="84">
        <v>10</v>
      </c>
      <c r="M55" s="84" t="s">
        <v>1901</v>
      </c>
      <c r="N55" s="84">
        <v>5</v>
      </c>
      <c r="O55" s="84" t="s">
        <v>1912</v>
      </c>
      <c r="P55" s="84">
        <v>4</v>
      </c>
      <c r="Q55" s="84"/>
      <c r="R55" s="84"/>
      <c r="S55" s="84"/>
      <c r="T55" s="84"/>
      <c r="U55" s="84" t="s">
        <v>1925</v>
      </c>
      <c r="V55" s="84">
        <v>2</v>
      </c>
    </row>
    <row r="56" spans="1:22" ht="15">
      <c r="A56" s="84" t="s">
        <v>1852</v>
      </c>
      <c r="B56" s="84">
        <v>20</v>
      </c>
      <c r="C56" s="84" t="s">
        <v>1852</v>
      </c>
      <c r="D56" s="84">
        <v>20</v>
      </c>
      <c r="E56" s="84" t="s">
        <v>1856</v>
      </c>
      <c r="F56" s="84">
        <v>14</v>
      </c>
      <c r="G56" s="84" t="s">
        <v>1869</v>
      </c>
      <c r="H56" s="84">
        <v>12</v>
      </c>
      <c r="I56" s="84" t="s">
        <v>1880</v>
      </c>
      <c r="J56" s="84">
        <v>3</v>
      </c>
      <c r="K56" s="84" t="s">
        <v>1891</v>
      </c>
      <c r="L56" s="84">
        <v>10</v>
      </c>
      <c r="M56" s="84" t="s">
        <v>1902</v>
      </c>
      <c r="N56" s="84">
        <v>5</v>
      </c>
      <c r="O56" s="84" t="s">
        <v>1913</v>
      </c>
      <c r="P56" s="84">
        <v>4</v>
      </c>
      <c r="Q56" s="84"/>
      <c r="R56" s="84"/>
      <c r="S56" s="84"/>
      <c r="T56" s="84"/>
      <c r="U56" s="84" t="s">
        <v>1926</v>
      </c>
      <c r="V56" s="84">
        <v>2</v>
      </c>
    </row>
    <row r="57" spans="1:22" ht="15">
      <c r="A57" s="84" t="s">
        <v>1853</v>
      </c>
      <c r="B57" s="84">
        <v>19</v>
      </c>
      <c r="C57" s="84" t="s">
        <v>1853</v>
      </c>
      <c r="D57" s="84">
        <v>19</v>
      </c>
      <c r="E57" s="84" t="s">
        <v>1857</v>
      </c>
      <c r="F57" s="84">
        <v>14</v>
      </c>
      <c r="G57" s="84" t="s">
        <v>1870</v>
      </c>
      <c r="H57" s="84">
        <v>12</v>
      </c>
      <c r="I57" s="84" t="s">
        <v>1881</v>
      </c>
      <c r="J57" s="84">
        <v>3</v>
      </c>
      <c r="K57" s="84" t="s">
        <v>1892</v>
      </c>
      <c r="L57" s="84">
        <v>10</v>
      </c>
      <c r="M57" s="84" t="s">
        <v>1903</v>
      </c>
      <c r="N57" s="84">
        <v>5</v>
      </c>
      <c r="O57" s="84" t="s">
        <v>1914</v>
      </c>
      <c r="P57" s="84">
        <v>4</v>
      </c>
      <c r="Q57" s="84"/>
      <c r="R57" s="84"/>
      <c r="S57" s="84"/>
      <c r="T57" s="84"/>
      <c r="U57" s="84" t="s">
        <v>1927</v>
      </c>
      <c r="V57" s="84">
        <v>2</v>
      </c>
    </row>
    <row r="58" spans="1:22" ht="15">
      <c r="A58" s="84" t="s">
        <v>1854</v>
      </c>
      <c r="B58" s="84">
        <v>14</v>
      </c>
      <c r="C58" s="84"/>
      <c r="D58" s="84"/>
      <c r="E58" s="84" t="s">
        <v>1858</v>
      </c>
      <c r="F58" s="84">
        <v>14</v>
      </c>
      <c r="G58" s="84" t="s">
        <v>1871</v>
      </c>
      <c r="H58" s="84">
        <v>12</v>
      </c>
      <c r="I58" s="84" t="s">
        <v>1882</v>
      </c>
      <c r="J58" s="84">
        <v>3</v>
      </c>
      <c r="K58" s="84" t="s">
        <v>1893</v>
      </c>
      <c r="L58" s="84">
        <v>10</v>
      </c>
      <c r="M58" s="84" t="s">
        <v>1904</v>
      </c>
      <c r="N58" s="84">
        <v>5</v>
      </c>
      <c r="O58" s="84" t="s">
        <v>1915</v>
      </c>
      <c r="P58" s="84">
        <v>4</v>
      </c>
      <c r="Q58" s="84"/>
      <c r="R58" s="84"/>
      <c r="S58" s="84"/>
      <c r="T58" s="84"/>
      <c r="U58" s="84" t="s">
        <v>1928</v>
      </c>
      <c r="V58" s="84">
        <v>2</v>
      </c>
    </row>
    <row r="59" spans="1:22" ht="15">
      <c r="A59" s="84" t="s">
        <v>1855</v>
      </c>
      <c r="B59" s="84">
        <v>14</v>
      </c>
      <c r="C59" s="84"/>
      <c r="D59" s="84"/>
      <c r="E59" s="84" t="s">
        <v>1859</v>
      </c>
      <c r="F59" s="84">
        <v>14</v>
      </c>
      <c r="G59" s="84" t="s">
        <v>1872</v>
      </c>
      <c r="H59" s="84">
        <v>12</v>
      </c>
      <c r="I59" s="84" t="s">
        <v>1883</v>
      </c>
      <c r="J59" s="84">
        <v>3</v>
      </c>
      <c r="K59" s="84" t="s">
        <v>1894</v>
      </c>
      <c r="L59" s="84">
        <v>8</v>
      </c>
      <c r="M59" s="84" t="s">
        <v>1905</v>
      </c>
      <c r="N59" s="84">
        <v>5</v>
      </c>
      <c r="O59" s="84" t="s">
        <v>1916</v>
      </c>
      <c r="P59" s="84">
        <v>4</v>
      </c>
      <c r="Q59" s="84"/>
      <c r="R59" s="84"/>
      <c r="S59" s="84"/>
      <c r="T59" s="84"/>
      <c r="U59" s="84" t="s">
        <v>1929</v>
      </c>
      <c r="V59" s="84">
        <v>2</v>
      </c>
    </row>
    <row r="60" spans="1:22" ht="15">
      <c r="A60" s="84" t="s">
        <v>1856</v>
      </c>
      <c r="B60" s="84">
        <v>14</v>
      </c>
      <c r="C60" s="84"/>
      <c r="D60" s="84"/>
      <c r="E60" s="84" t="s">
        <v>1862</v>
      </c>
      <c r="F60" s="84">
        <v>14</v>
      </c>
      <c r="G60" s="84" t="s">
        <v>1873</v>
      </c>
      <c r="H60" s="84">
        <v>12</v>
      </c>
      <c r="I60" s="84" t="s">
        <v>1884</v>
      </c>
      <c r="J60" s="84">
        <v>3</v>
      </c>
      <c r="K60" s="84" t="s">
        <v>1895</v>
      </c>
      <c r="L60" s="84">
        <v>7</v>
      </c>
      <c r="M60" s="84" t="s">
        <v>1906</v>
      </c>
      <c r="N60" s="84">
        <v>3</v>
      </c>
      <c r="O60" s="84" t="s">
        <v>1917</v>
      </c>
      <c r="P60" s="84">
        <v>3</v>
      </c>
      <c r="Q60" s="84"/>
      <c r="R60" s="84"/>
      <c r="S60" s="84"/>
      <c r="T60" s="84"/>
      <c r="U60" s="84" t="s">
        <v>1930</v>
      </c>
      <c r="V60" s="84">
        <v>2</v>
      </c>
    </row>
    <row r="61" spans="1:22" ht="15">
      <c r="A61" s="84" t="s">
        <v>1857</v>
      </c>
      <c r="B61" s="84">
        <v>14</v>
      </c>
      <c r="C61" s="84"/>
      <c r="D61" s="84"/>
      <c r="E61" s="84" t="s">
        <v>1863</v>
      </c>
      <c r="F61" s="84">
        <v>13</v>
      </c>
      <c r="G61" s="84" t="s">
        <v>1874</v>
      </c>
      <c r="H61" s="84">
        <v>12</v>
      </c>
      <c r="I61" s="84" t="s">
        <v>1885</v>
      </c>
      <c r="J61" s="84">
        <v>3</v>
      </c>
      <c r="K61" s="84" t="s">
        <v>1896</v>
      </c>
      <c r="L61" s="84">
        <v>7</v>
      </c>
      <c r="M61" s="84" t="s">
        <v>1907</v>
      </c>
      <c r="N61" s="84">
        <v>3</v>
      </c>
      <c r="O61" s="84" t="s">
        <v>1918</v>
      </c>
      <c r="P61" s="84">
        <v>2</v>
      </c>
      <c r="Q61" s="84"/>
      <c r="R61" s="84"/>
      <c r="S61" s="84"/>
      <c r="T61" s="84"/>
      <c r="U61" s="84"/>
      <c r="V61" s="84"/>
    </row>
    <row r="62" spans="1:22" ht="15">
      <c r="A62" s="84" t="s">
        <v>1858</v>
      </c>
      <c r="B62" s="84">
        <v>14</v>
      </c>
      <c r="C62" s="84"/>
      <c r="D62" s="84"/>
      <c r="E62" s="84" t="s">
        <v>1864</v>
      </c>
      <c r="F62" s="84">
        <v>13</v>
      </c>
      <c r="G62" s="84" t="s">
        <v>1875</v>
      </c>
      <c r="H62" s="84">
        <v>12</v>
      </c>
      <c r="I62" s="84" t="s">
        <v>1886</v>
      </c>
      <c r="J62" s="84">
        <v>3</v>
      </c>
      <c r="K62" s="84" t="s">
        <v>1897</v>
      </c>
      <c r="L62" s="84">
        <v>7</v>
      </c>
      <c r="M62" s="84" t="s">
        <v>1908</v>
      </c>
      <c r="N62" s="84">
        <v>3</v>
      </c>
      <c r="O62" s="84" t="s">
        <v>1919</v>
      </c>
      <c r="P62" s="84">
        <v>2</v>
      </c>
      <c r="Q62" s="84"/>
      <c r="R62" s="84"/>
      <c r="S62" s="84"/>
      <c r="T62" s="84"/>
      <c r="U62" s="84"/>
      <c r="V62" s="84"/>
    </row>
    <row r="63" spans="1:22" ht="15">
      <c r="A63" s="84" t="s">
        <v>1859</v>
      </c>
      <c r="B63" s="84">
        <v>14</v>
      </c>
      <c r="C63" s="84"/>
      <c r="D63" s="84"/>
      <c r="E63" s="84" t="s">
        <v>1865</v>
      </c>
      <c r="F63" s="84">
        <v>2</v>
      </c>
      <c r="G63" s="84" t="s">
        <v>1876</v>
      </c>
      <c r="H63" s="84">
        <v>12</v>
      </c>
      <c r="I63" s="84" t="s">
        <v>1887</v>
      </c>
      <c r="J63" s="84">
        <v>2</v>
      </c>
      <c r="K63" s="84" t="s">
        <v>1898</v>
      </c>
      <c r="L63" s="84">
        <v>7</v>
      </c>
      <c r="M63" s="84" t="s">
        <v>1909</v>
      </c>
      <c r="N63" s="84">
        <v>2</v>
      </c>
      <c r="O63" s="84" t="s">
        <v>1920</v>
      </c>
      <c r="P63" s="84">
        <v>2</v>
      </c>
      <c r="Q63" s="84"/>
      <c r="R63" s="84"/>
      <c r="S63" s="84"/>
      <c r="T63" s="84"/>
      <c r="U63" s="84"/>
      <c r="V63" s="84"/>
    </row>
    <row r="66" spans="1:22" ht="15" customHeight="1">
      <c r="A66" s="13" t="s">
        <v>1947</v>
      </c>
      <c r="B66" s="13" t="s">
        <v>1661</v>
      </c>
      <c r="C66" s="78" t="s">
        <v>1949</v>
      </c>
      <c r="D66" s="78" t="s">
        <v>1664</v>
      </c>
      <c r="E66" s="78" t="s">
        <v>1950</v>
      </c>
      <c r="F66" s="78" t="s">
        <v>1669</v>
      </c>
      <c r="G66" s="78" t="s">
        <v>1953</v>
      </c>
      <c r="H66" s="78" t="s">
        <v>1671</v>
      </c>
      <c r="I66" s="78" t="s">
        <v>1955</v>
      </c>
      <c r="J66" s="78" t="s">
        <v>1673</v>
      </c>
      <c r="K66" s="13" t="s">
        <v>1957</v>
      </c>
      <c r="L66" s="13" t="s">
        <v>1675</v>
      </c>
      <c r="M66" s="78" t="s">
        <v>1960</v>
      </c>
      <c r="N66" s="78" t="s">
        <v>1677</v>
      </c>
      <c r="O66" s="78" t="s">
        <v>1962</v>
      </c>
      <c r="P66" s="78" t="s">
        <v>1679</v>
      </c>
      <c r="Q66" s="78" t="s">
        <v>1964</v>
      </c>
      <c r="R66" s="78" t="s">
        <v>1681</v>
      </c>
      <c r="S66" s="13" t="s">
        <v>1966</v>
      </c>
      <c r="T66" s="13" t="s">
        <v>1683</v>
      </c>
      <c r="U66" s="13" t="s">
        <v>1968</v>
      </c>
      <c r="V66" s="13" t="s">
        <v>1684</v>
      </c>
    </row>
    <row r="67" spans="1:22" ht="15">
      <c r="A67" s="78" t="s">
        <v>320</v>
      </c>
      <c r="B67" s="78">
        <v>1</v>
      </c>
      <c r="C67" s="78"/>
      <c r="D67" s="78"/>
      <c r="E67" s="78"/>
      <c r="F67" s="78"/>
      <c r="G67" s="78"/>
      <c r="H67" s="78"/>
      <c r="I67" s="78"/>
      <c r="J67" s="78"/>
      <c r="K67" s="78" t="s">
        <v>320</v>
      </c>
      <c r="L67" s="78">
        <v>1</v>
      </c>
      <c r="M67" s="78"/>
      <c r="N67" s="78"/>
      <c r="O67" s="78"/>
      <c r="P67" s="78"/>
      <c r="Q67" s="78"/>
      <c r="R67" s="78"/>
      <c r="S67" s="78" t="s">
        <v>313</v>
      </c>
      <c r="T67" s="78">
        <v>1</v>
      </c>
      <c r="U67" s="78" t="s">
        <v>309</v>
      </c>
      <c r="V67" s="78">
        <v>1</v>
      </c>
    </row>
    <row r="68" spans="1:22" ht="15">
      <c r="A68" s="78" t="s">
        <v>313</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242</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309</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1948</v>
      </c>
      <c r="B73" s="13" t="s">
        <v>1661</v>
      </c>
      <c r="C73" s="13" t="s">
        <v>1951</v>
      </c>
      <c r="D73" s="13" t="s">
        <v>1664</v>
      </c>
      <c r="E73" s="13" t="s">
        <v>1952</v>
      </c>
      <c r="F73" s="13" t="s">
        <v>1669</v>
      </c>
      <c r="G73" s="13" t="s">
        <v>1954</v>
      </c>
      <c r="H73" s="13" t="s">
        <v>1671</v>
      </c>
      <c r="I73" s="13" t="s">
        <v>1956</v>
      </c>
      <c r="J73" s="13" t="s">
        <v>1673</v>
      </c>
      <c r="K73" s="13" t="s">
        <v>1959</v>
      </c>
      <c r="L73" s="13" t="s">
        <v>1675</v>
      </c>
      <c r="M73" s="13" t="s">
        <v>1961</v>
      </c>
      <c r="N73" s="13" t="s">
        <v>1677</v>
      </c>
      <c r="O73" s="13" t="s">
        <v>1963</v>
      </c>
      <c r="P73" s="13" t="s">
        <v>1679</v>
      </c>
      <c r="Q73" s="13" t="s">
        <v>1965</v>
      </c>
      <c r="R73" s="13" t="s">
        <v>1681</v>
      </c>
      <c r="S73" s="13" t="s">
        <v>1967</v>
      </c>
      <c r="T73" s="13" t="s">
        <v>1683</v>
      </c>
      <c r="U73" s="13" t="s">
        <v>1969</v>
      </c>
      <c r="V73" s="13" t="s">
        <v>1684</v>
      </c>
    </row>
    <row r="74" spans="1:22" ht="15">
      <c r="A74" s="78" t="s">
        <v>297</v>
      </c>
      <c r="B74" s="78">
        <v>19</v>
      </c>
      <c r="C74" s="78" t="s">
        <v>297</v>
      </c>
      <c r="D74" s="78">
        <v>19</v>
      </c>
      <c r="E74" s="78" t="s">
        <v>223</v>
      </c>
      <c r="F74" s="78">
        <v>1</v>
      </c>
      <c r="G74" s="78" t="s">
        <v>284</v>
      </c>
      <c r="H74" s="78">
        <v>8</v>
      </c>
      <c r="I74" s="78" t="s">
        <v>305</v>
      </c>
      <c r="J74" s="78">
        <v>3</v>
      </c>
      <c r="K74" s="78" t="s">
        <v>282</v>
      </c>
      <c r="L74" s="78">
        <v>11</v>
      </c>
      <c r="M74" s="78" t="s">
        <v>254</v>
      </c>
      <c r="N74" s="78">
        <v>4</v>
      </c>
      <c r="O74" s="78" t="s">
        <v>250</v>
      </c>
      <c r="P74" s="78">
        <v>5</v>
      </c>
      <c r="Q74" s="78" t="s">
        <v>316</v>
      </c>
      <c r="R74" s="78">
        <v>1</v>
      </c>
      <c r="S74" s="78" t="s">
        <v>312</v>
      </c>
      <c r="T74" s="78">
        <v>1</v>
      </c>
      <c r="U74" s="78" t="s">
        <v>308</v>
      </c>
      <c r="V74" s="78">
        <v>2</v>
      </c>
    </row>
    <row r="75" spans="1:22" ht="15">
      <c r="A75" s="78" t="s">
        <v>282</v>
      </c>
      <c r="B75" s="78">
        <v>11</v>
      </c>
      <c r="C75" s="78"/>
      <c r="D75" s="78"/>
      <c r="E75" s="78"/>
      <c r="F75" s="78"/>
      <c r="G75" s="78" t="s">
        <v>275</v>
      </c>
      <c r="H75" s="78">
        <v>3</v>
      </c>
      <c r="I75" s="78" t="s">
        <v>304</v>
      </c>
      <c r="J75" s="78">
        <v>3</v>
      </c>
      <c r="K75" s="78" t="s">
        <v>320</v>
      </c>
      <c r="L75" s="78">
        <v>1</v>
      </c>
      <c r="M75" s="78" t="s">
        <v>244</v>
      </c>
      <c r="N75" s="78">
        <v>1</v>
      </c>
      <c r="O75" s="78" t="s">
        <v>251</v>
      </c>
      <c r="P75" s="78">
        <v>3</v>
      </c>
      <c r="Q75" s="78" t="s">
        <v>315</v>
      </c>
      <c r="R75" s="78">
        <v>1</v>
      </c>
      <c r="S75" s="78" t="s">
        <v>311</v>
      </c>
      <c r="T75" s="78">
        <v>1</v>
      </c>
      <c r="U75" s="78" t="s">
        <v>239</v>
      </c>
      <c r="V75" s="78">
        <v>1</v>
      </c>
    </row>
    <row r="76" spans="1:22" ht="15">
      <c r="A76" s="78" t="s">
        <v>284</v>
      </c>
      <c r="B76" s="78">
        <v>8</v>
      </c>
      <c r="C76" s="78"/>
      <c r="D76" s="78"/>
      <c r="E76" s="78"/>
      <c r="F76" s="78"/>
      <c r="G76" s="78"/>
      <c r="H76" s="78"/>
      <c r="I76" s="78" t="s">
        <v>303</v>
      </c>
      <c r="J76" s="78">
        <v>3</v>
      </c>
      <c r="K76" s="78"/>
      <c r="L76" s="78"/>
      <c r="M76" s="78" t="s">
        <v>310</v>
      </c>
      <c r="N76" s="78">
        <v>1</v>
      </c>
      <c r="O76" s="78"/>
      <c r="P76" s="78"/>
      <c r="Q76" s="78" t="s">
        <v>314</v>
      </c>
      <c r="R76" s="78">
        <v>1</v>
      </c>
      <c r="S76" s="78"/>
      <c r="T76" s="78"/>
      <c r="U76" s="78" t="s">
        <v>309</v>
      </c>
      <c r="V76" s="78">
        <v>1</v>
      </c>
    </row>
    <row r="77" spans="1:22" ht="15">
      <c r="A77" s="78" t="s">
        <v>250</v>
      </c>
      <c r="B77" s="78">
        <v>5</v>
      </c>
      <c r="C77" s="78"/>
      <c r="D77" s="78"/>
      <c r="E77" s="78"/>
      <c r="F77" s="78"/>
      <c r="G77" s="78"/>
      <c r="H77" s="78"/>
      <c r="I77" s="78" t="s">
        <v>302</v>
      </c>
      <c r="J77" s="78">
        <v>3</v>
      </c>
      <c r="K77" s="78"/>
      <c r="L77" s="78"/>
      <c r="M77" s="78"/>
      <c r="N77" s="78"/>
      <c r="O77" s="78"/>
      <c r="P77" s="78"/>
      <c r="Q77" s="78"/>
      <c r="R77" s="78"/>
      <c r="S77" s="78"/>
      <c r="T77" s="78"/>
      <c r="U77" s="78"/>
      <c r="V77" s="78"/>
    </row>
    <row r="78" spans="1:22" ht="15">
      <c r="A78" s="78" t="s">
        <v>254</v>
      </c>
      <c r="B78" s="78">
        <v>4</v>
      </c>
      <c r="C78" s="78"/>
      <c r="D78" s="78"/>
      <c r="E78" s="78"/>
      <c r="F78" s="78"/>
      <c r="G78" s="78"/>
      <c r="H78" s="78"/>
      <c r="I78" s="78" t="s">
        <v>301</v>
      </c>
      <c r="J78" s="78">
        <v>3</v>
      </c>
      <c r="K78" s="78"/>
      <c r="L78" s="78"/>
      <c r="M78" s="78"/>
      <c r="N78" s="78"/>
      <c r="O78" s="78"/>
      <c r="P78" s="78"/>
      <c r="Q78" s="78"/>
      <c r="R78" s="78"/>
      <c r="S78" s="78"/>
      <c r="T78" s="78"/>
      <c r="U78" s="78"/>
      <c r="V78" s="78"/>
    </row>
    <row r="79" spans="1:22" ht="15">
      <c r="A79" s="78" t="s">
        <v>275</v>
      </c>
      <c r="B79" s="78">
        <v>3</v>
      </c>
      <c r="C79" s="78"/>
      <c r="D79" s="78"/>
      <c r="E79" s="78"/>
      <c r="F79" s="78"/>
      <c r="G79" s="78"/>
      <c r="H79" s="78"/>
      <c r="I79" s="78" t="s">
        <v>227</v>
      </c>
      <c r="J79" s="78">
        <v>3</v>
      </c>
      <c r="K79" s="78"/>
      <c r="L79" s="78"/>
      <c r="M79" s="78"/>
      <c r="N79" s="78"/>
      <c r="O79" s="78"/>
      <c r="P79" s="78"/>
      <c r="Q79" s="78"/>
      <c r="R79" s="78"/>
      <c r="S79" s="78"/>
      <c r="T79" s="78"/>
      <c r="U79" s="78"/>
      <c r="V79" s="78"/>
    </row>
    <row r="80" spans="1:22" ht="15">
      <c r="A80" s="78" t="s">
        <v>251</v>
      </c>
      <c r="B80" s="78">
        <v>3</v>
      </c>
      <c r="C80" s="78"/>
      <c r="D80" s="78"/>
      <c r="E80" s="78"/>
      <c r="F80" s="78"/>
      <c r="G80" s="78"/>
      <c r="H80" s="78"/>
      <c r="I80" s="78" t="s">
        <v>228</v>
      </c>
      <c r="J80" s="78">
        <v>2</v>
      </c>
      <c r="K80" s="78"/>
      <c r="L80" s="78"/>
      <c r="M80" s="78"/>
      <c r="N80" s="78"/>
      <c r="O80" s="78"/>
      <c r="P80" s="78"/>
      <c r="Q80" s="78"/>
      <c r="R80" s="78"/>
      <c r="S80" s="78"/>
      <c r="T80" s="78"/>
      <c r="U80" s="78"/>
      <c r="V80" s="78"/>
    </row>
    <row r="81" spans="1:22" ht="15">
      <c r="A81" s="78" t="s">
        <v>305</v>
      </c>
      <c r="B81" s="78">
        <v>3</v>
      </c>
      <c r="C81" s="78"/>
      <c r="D81" s="78"/>
      <c r="E81" s="78"/>
      <c r="F81" s="78"/>
      <c r="G81" s="78"/>
      <c r="H81" s="78"/>
      <c r="I81" s="78" t="s">
        <v>1958</v>
      </c>
      <c r="J81" s="78">
        <v>2</v>
      </c>
      <c r="K81" s="78"/>
      <c r="L81" s="78"/>
      <c r="M81" s="78"/>
      <c r="N81" s="78"/>
      <c r="O81" s="78"/>
      <c r="P81" s="78"/>
      <c r="Q81" s="78"/>
      <c r="R81" s="78"/>
      <c r="S81" s="78"/>
      <c r="T81" s="78"/>
      <c r="U81" s="78"/>
      <c r="V81" s="78"/>
    </row>
    <row r="82" spans="1:22" ht="15">
      <c r="A82" s="78" t="s">
        <v>304</v>
      </c>
      <c r="B82" s="78">
        <v>3</v>
      </c>
      <c r="C82" s="78"/>
      <c r="D82" s="78"/>
      <c r="E82" s="78"/>
      <c r="F82" s="78"/>
      <c r="G82" s="78"/>
      <c r="H82" s="78"/>
      <c r="I82" s="78" t="s">
        <v>306</v>
      </c>
      <c r="J82" s="78">
        <v>1</v>
      </c>
      <c r="K82" s="78"/>
      <c r="L82" s="78"/>
      <c r="M82" s="78"/>
      <c r="N82" s="78"/>
      <c r="O82" s="78"/>
      <c r="P82" s="78"/>
      <c r="Q82" s="78"/>
      <c r="R82" s="78"/>
      <c r="S82" s="78"/>
      <c r="T82" s="78"/>
      <c r="U82" s="78"/>
      <c r="V82" s="78"/>
    </row>
    <row r="83" spans="1:22" ht="15">
      <c r="A83" s="78" t="s">
        <v>303</v>
      </c>
      <c r="B83" s="78">
        <v>3</v>
      </c>
      <c r="C83" s="78"/>
      <c r="D83" s="78"/>
      <c r="E83" s="78"/>
      <c r="F83" s="78"/>
      <c r="G83" s="78"/>
      <c r="H83" s="78"/>
      <c r="I83" s="78"/>
      <c r="J83" s="78"/>
      <c r="K83" s="78"/>
      <c r="L83" s="78"/>
      <c r="M83" s="78"/>
      <c r="N83" s="78"/>
      <c r="O83" s="78"/>
      <c r="P83" s="78"/>
      <c r="Q83" s="78"/>
      <c r="R83" s="78"/>
      <c r="S83" s="78"/>
      <c r="T83" s="78"/>
      <c r="U83" s="78"/>
      <c r="V83" s="78"/>
    </row>
    <row r="86" spans="1:22" ht="15" customHeight="1">
      <c r="A86" s="13" t="s">
        <v>1982</v>
      </c>
      <c r="B86" s="13" t="s">
        <v>1661</v>
      </c>
      <c r="C86" s="13" t="s">
        <v>1983</v>
      </c>
      <c r="D86" s="13" t="s">
        <v>1664</v>
      </c>
      <c r="E86" s="13" t="s">
        <v>1984</v>
      </c>
      <c r="F86" s="13" t="s">
        <v>1669</v>
      </c>
      <c r="G86" s="13" t="s">
        <v>1985</v>
      </c>
      <c r="H86" s="13" t="s">
        <v>1671</v>
      </c>
      <c r="I86" s="13" t="s">
        <v>1986</v>
      </c>
      <c r="J86" s="13" t="s">
        <v>1673</v>
      </c>
      <c r="K86" s="13" t="s">
        <v>1987</v>
      </c>
      <c r="L86" s="13" t="s">
        <v>1675</v>
      </c>
      <c r="M86" s="13" t="s">
        <v>1988</v>
      </c>
      <c r="N86" s="13" t="s">
        <v>1677</v>
      </c>
      <c r="O86" s="13" t="s">
        <v>1989</v>
      </c>
      <c r="P86" s="13" t="s">
        <v>1679</v>
      </c>
      <c r="Q86" s="13" t="s">
        <v>1990</v>
      </c>
      <c r="R86" s="13" t="s">
        <v>1681</v>
      </c>
      <c r="S86" s="13" t="s">
        <v>1991</v>
      </c>
      <c r="T86" s="13" t="s">
        <v>1683</v>
      </c>
      <c r="U86" s="13" t="s">
        <v>1992</v>
      </c>
      <c r="V86" s="13" t="s">
        <v>1684</v>
      </c>
    </row>
    <row r="87" spans="1:22" ht="15">
      <c r="A87" s="114" t="s">
        <v>263</v>
      </c>
      <c r="B87" s="78">
        <v>1451795</v>
      </c>
      <c r="C87" s="114" t="s">
        <v>297</v>
      </c>
      <c r="D87" s="78">
        <v>601</v>
      </c>
      <c r="E87" s="114" t="s">
        <v>268</v>
      </c>
      <c r="F87" s="78">
        <v>40307</v>
      </c>
      <c r="G87" s="114" t="s">
        <v>274</v>
      </c>
      <c r="H87" s="78">
        <v>242214</v>
      </c>
      <c r="I87" s="114" t="s">
        <v>228</v>
      </c>
      <c r="J87" s="78">
        <v>85691</v>
      </c>
      <c r="K87" s="114" t="s">
        <v>262</v>
      </c>
      <c r="L87" s="78">
        <v>164588</v>
      </c>
      <c r="M87" s="114" t="s">
        <v>231</v>
      </c>
      <c r="N87" s="78">
        <v>254141</v>
      </c>
      <c r="O87" s="114" t="s">
        <v>249</v>
      </c>
      <c r="P87" s="78">
        <v>456772</v>
      </c>
      <c r="Q87" s="114" t="s">
        <v>314</v>
      </c>
      <c r="R87" s="78">
        <v>17472</v>
      </c>
      <c r="S87" s="114" t="s">
        <v>253</v>
      </c>
      <c r="T87" s="78">
        <v>74706</v>
      </c>
      <c r="U87" s="114" t="s">
        <v>309</v>
      </c>
      <c r="V87" s="78">
        <v>63036</v>
      </c>
    </row>
    <row r="88" spans="1:22" ht="15">
      <c r="A88" s="114" t="s">
        <v>249</v>
      </c>
      <c r="B88" s="78">
        <v>456772</v>
      </c>
      <c r="C88" s="114" t="s">
        <v>269</v>
      </c>
      <c r="D88" s="78">
        <v>26</v>
      </c>
      <c r="E88" s="114" t="s">
        <v>212</v>
      </c>
      <c r="F88" s="78">
        <v>33264</v>
      </c>
      <c r="G88" s="114" t="s">
        <v>276</v>
      </c>
      <c r="H88" s="78">
        <v>175412</v>
      </c>
      <c r="I88" s="114" t="s">
        <v>303</v>
      </c>
      <c r="J88" s="78">
        <v>63467</v>
      </c>
      <c r="K88" s="114" t="s">
        <v>282</v>
      </c>
      <c r="L88" s="78">
        <v>68239</v>
      </c>
      <c r="M88" s="114" t="s">
        <v>255</v>
      </c>
      <c r="N88" s="78">
        <v>124280</v>
      </c>
      <c r="O88" s="114" t="s">
        <v>248</v>
      </c>
      <c r="P88" s="78">
        <v>21837</v>
      </c>
      <c r="Q88" s="114" t="s">
        <v>256</v>
      </c>
      <c r="R88" s="78">
        <v>5455</v>
      </c>
      <c r="S88" s="114" t="s">
        <v>312</v>
      </c>
      <c r="T88" s="78">
        <v>40585</v>
      </c>
      <c r="U88" s="114" t="s">
        <v>239</v>
      </c>
      <c r="V88" s="78">
        <v>34677</v>
      </c>
    </row>
    <row r="89" spans="1:22" ht="15">
      <c r="A89" s="114" t="s">
        <v>231</v>
      </c>
      <c r="B89" s="78">
        <v>254141</v>
      </c>
      <c r="C89" s="114" t="s">
        <v>278</v>
      </c>
      <c r="D89" s="78">
        <v>24</v>
      </c>
      <c r="E89" s="114" t="s">
        <v>299</v>
      </c>
      <c r="F89" s="78">
        <v>5717</v>
      </c>
      <c r="G89" s="114" t="s">
        <v>265</v>
      </c>
      <c r="H89" s="78">
        <v>60927</v>
      </c>
      <c r="I89" s="114" t="s">
        <v>301</v>
      </c>
      <c r="J89" s="78">
        <v>54144</v>
      </c>
      <c r="K89" s="114" t="s">
        <v>261</v>
      </c>
      <c r="L89" s="78">
        <v>21900</v>
      </c>
      <c r="M89" s="114" t="s">
        <v>254</v>
      </c>
      <c r="N89" s="78">
        <v>15057</v>
      </c>
      <c r="O89" s="114" t="s">
        <v>250</v>
      </c>
      <c r="P89" s="78">
        <v>19841</v>
      </c>
      <c r="Q89" s="114" t="s">
        <v>316</v>
      </c>
      <c r="R89" s="78">
        <v>1382</v>
      </c>
      <c r="S89" s="114" t="s">
        <v>313</v>
      </c>
      <c r="T89" s="78">
        <v>28618</v>
      </c>
      <c r="U89" s="114" t="s">
        <v>308</v>
      </c>
      <c r="V89" s="78">
        <v>14068</v>
      </c>
    </row>
    <row r="90" spans="1:22" ht="15">
      <c r="A90" s="114" t="s">
        <v>274</v>
      </c>
      <c r="B90" s="78">
        <v>242214</v>
      </c>
      <c r="C90" s="114" t="s">
        <v>295</v>
      </c>
      <c r="D90" s="78">
        <v>24</v>
      </c>
      <c r="E90" s="114" t="s">
        <v>235</v>
      </c>
      <c r="F90" s="78">
        <v>4980</v>
      </c>
      <c r="G90" s="114" t="s">
        <v>270</v>
      </c>
      <c r="H90" s="78">
        <v>58072</v>
      </c>
      <c r="I90" s="114" t="s">
        <v>306</v>
      </c>
      <c r="J90" s="78">
        <v>18351</v>
      </c>
      <c r="K90" s="114" t="s">
        <v>259</v>
      </c>
      <c r="L90" s="78">
        <v>17669</v>
      </c>
      <c r="M90" s="114" t="s">
        <v>244</v>
      </c>
      <c r="N90" s="78">
        <v>10976</v>
      </c>
      <c r="O90" s="114" t="s">
        <v>234</v>
      </c>
      <c r="P90" s="78">
        <v>13411</v>
      </c>
      <c r="Q90" s="114" t="s">
        <v>315</v>
      </c>
      <c r="R90" s="78">
        <v>1096</v>
      </c>
      <c r="S90" s="114" t="s">
        <v>311</v>
      </c>
      <c r="T90" s="78">
        <v>21177</v>
      </c>
      <c r="U90" s="114" t="s">
        <v>240</v>
      </c>
      <c r="V90" s="78">
        <v>5820</v>
      </c>
    </row>
    <row r="91" spans="1:22" ht="15">
      <c r="A91" s="114" t="s">
        <v>317</v>
      </c>
      <c r="B91" s="78">
        <v>205073</v>
      </c>
      <c r="C91" s="114" t="s">
        <v>279</v>
      </c>
      <c r="D91" s="78">
        <v>23</v>
      </c>
      <c r="E91" s="114" t="s">
        <v>222</v>
      </c>
      <c r="F91" s="78">
        <v>3520</v>
      </c>
      <c r="G91" s="114" t="s">
        <v>284</v>
      </c>
      <c r="H91" s="78">
        <v>32779</v>
      </c>
      <c r="I91" s="114" t="s">
        <v>219</v>
      </c>
      <c r="J91" s="78">
        <v>14856</v>
      </c>
      <c r="K91" s="114" t="s">
        <v>320</v>
      </c>
      <c r="L91" s="78">
        <v>11309</v>
      </c>
      <c r="M91" s="114" t="s">
        <v>232</v>
      </c>
      <c r="N91" s="78">
        <v>3490</v>
      </c>
      <c r="O91" s="114" t="s">
        <v>251</v>
      </c>
      <c r="P91" s="78">
        <v>13204</v>
      </c>
      <c r="Q91" s="114"/>
      <c r="R91" s="78"/>
      <c r="S91" s="114"/>
      <c r="T91" s="78"/>
      <c r="U91" s="114"/>
      <c r="V91" s="78"/>
    </row>
    <row r="92" spans="1:22" ht="15">
      <c r="A92" s="114" t="s">
        <v>276</v>
      </c>
      <c r="B92" s="78">
        <v>175412</v>
      </c>
      <c r="C92" s="114" t="s">
        <v>291</v>
      </c>
      <c r="D92" s="78">
        <v>22</v>
      </c>
      <c r="E92" s="114" t="s">
        <v>220</v>
      </c>
      <c r="F92" s="78">
        <v>3262</v>
      </c>
      <c r="G92" s="114" t="s">
        <v>277</v>
      </c>
      <c r="H92" s="78">
        <v>28779</v>
      </c>
      <c r="I92" s="114" t="s">
        <v>302</v>
      </c>
      <c r="J92" s="78">
        <v>4560</v>
      </c>
      <c r="K92" s="114" t="s">
        <v>257</v>
      </c>
      <c r="L92" s="78">
        <v>9007</v>
      </c>
      <c r="M92" s="114" t="s">
        <v>310</v>
      </c>
      <c r="N92" s="78">
        <v>75</v>
      </c>
      <c r="O92" s="114" t="s">
        <v>252</v>
      </c>
      <c r="P92" s="78">
        <v>11055</v>
      </c>
      <c r="Q92" s="114"/>
      <c r="R92" s="78"/>
      <c r="S92" s="114"/>
      <c r="T92" s="78"/>
      <c r="U92" s="114"/>
      <c r="V92" s="78"/>
    </row>
    <row r="93" spans="1:22" ht="15">
      <c r="A93" s="114" t="s">
        <v>262</v>
      </c>
      <c r="B93" s="78">
        <v>164588</v>
      </c>
      <c r="C93" s="114" t="s">
        <v>293</v>
      </c>
      <c r="D93" s="78">
        <v>22</v>
      </c>
      <c r="E93" s="114" t="s">
        <v>287</v>
      </c>
      <c r="F93" s="78">
        <v>2234</v>
      </c>
      <c r="G93" s="114" t="s">
        <v>273</v>
      </c>
      <c r="H93" s="78">
        <v>4473</v>
      </c>
      <c r="I93" s="114" t="s">
        <v>227</v>
      </c>
      <c r="J93" s="78">
        <v>3705</v>
      </c>
      <c r="K93" s="114" t="s">
        <v>267</v>
      </c>
      <c r="L93" s="78">
        <v>8949</v>
      </c>
      <c r="M93" s="114"/>
      <c r="N93" s="78"/>
      <c r="O93" s="114"/>
      <c r="P93" s="78"/>
      <c r="Q93" s="114"/>
      <c r="R93" s="78"/>
      <c r="S93" s="114"/>
      <c r="T93" s="78"/>
      <c r="U93" s="114"/>
      <c r="V93" s="78"/>
    </row>
    <row r="94" spans="1:22" ht="15">
      <c r="A94" s="114" t="s">
        <v>255</v>
      </c>
      <c r="B94" s="78">
        <v>124280</v>
      </c>
      <c r="C94" s="114" t="s">
        <v>288</v>
      </c>
      <c r="D94" s="78">
        <v>20</v>
      </c>
      <c r="E94" s="114" t="s">
        <v>223</v>
      </c>
      <c r="F94" s="78">
        <v>1764</v>
      </c>
      <c r="G94" s="114" t="s">
        <v>271</v>
      </c>
      <c r="H94" s="78">
        <v>4180</v>
      </c>
      <c r="I94" s="114" t="s">
        <v>304</v>
      </c>
      <c r="J94" s="78">
        <v>1250</v>
      </c>
      <c r="K94" s="114" t="s">
        <v>264</v>
      </c>
      <c r="L94" s="78">
        <v>3141</v>
      </c>
      <c r="M94" s="114"/>
      <c r="N94" s="78"/>
      <c r="O94" s="114"/>
      <c r="P94" s="78"/>
      <c r="Q94" s="114"/>
      <c r="R94" s="78"/>
      <c r="S94" s="114"/>
      <c r="T94" s="78"/>
      <c r="U94" s="114"/>
      <c r="V94" s="78"/>
    </row>
    <row r="95" spans="1:22" ht="15">
      <c r="A95" s="114" t="s">
        <v>300</v>
      </c>
      <c r="B95" s="78">
        <v>86803</v>
      </c>
      <c r="C95" s="114" t="s">
        <v>290</v>
      </c>
      <c r="D95" s="78">
        <v>19</v>
      </c>
      <c r="E95" s="114" t="s">
        <v>245</v>
      </c>
      <c r="F95" s="78">
        <v>1398</v>
      </c>
      <c r="G95" s="114" t="s">
        <v>275</v>
      </c>
      <c r="H95" s="78">
        <v>3893</v>
      </c>
      <c r="I95" s="114" t="s">
        <v>305</v>
      </c>
      <c r="J95" s="78">
        <v>535</v>
      </c>
      <c r="K95" s="114"/>
      <c r="L95" s="78"/>
      <c r="M95" s="114"/>
      <c r="N95" s="78"/>
      <c r="O95" s="114"/>
      <c r="P95" s="78"/>
      <c r="Q95" s="114"/>
      <c r="R95" s="78"/>
      <c r="S95" s="114"/>
      <c r="T95" s="78"/>
      <c r="U95" s="114"/>
      <c r="V95" s="78"/>
    </row>
    <row r="96" spans="1:22" ht="15">
      <c r="A96" s="114" t="s">
        <v>228</v>
      </c>
      <c r="B96" s="78">
        <v>85691</v>
      </c>
      <c r="C96" s="114" t="s">
        <v>294</v>
      </c>
      <c r="D96" s="78">
        <v>19</v>
      </c>
      <c r="E96" s="114" t="s">
        <v>221</v>
      </c>
      <c r="F96" s="78">
        <v>1379</v>
      </c>
      <c r="G96" s="114" t="s">
        <v>272</v>
      </c>
      <c r="H96" s="78">
        <v>3801</v>
      </c>
      <c r="I96" s="114"/>
      <c r="J96" s="78"/>
      <c r="K96" s="114"/>
      <c r="L96" s="78"/>
      <c r="M96" s="114"/>
      <c r="N96" s="78"/>
      <c r="O96" s="114"/>
      <c r="P96" s="78"/>
      <c r="Q96" s="114"/>
      <c r="R96" s="78"/>
      <c r="S96" s="114"/>
      <c r="T96" s="78"/>
      <c r="U96" s="114"/>
      <c r="V96" s="78"/>
    </row>
  </sheetData>
  <hyperlinks>
    <hyperlink ref="A2" r:id="rId1" display="https://vimeo.com/347943301"/>
    <hyperlink ref="A3" r:id="rId2" display="https://www.nkaglobal.com/"/>
    <hyperlink ref="A4" r:id="rId3" display="http://www.ncpolicywatch.com/2019/07/29/just-when-you-thought-it-was-safe-to-go-back-in-the-water/"/>
    <hyperlink ref="A5" r:id="rId4" display="https://www.subc-engineering.com/news/#news7"/>
    <hyperlink ref="A6" r:id="rId5" display="https://waterkeeper.org/call-for-our-coasts-and-climate/"/>
    <hyperlink ref="A7" r:id="rId6" display="http://bit.do/eZXRM"/>
    <hyperlink ref="A8" r:id="rId7" display="https://connect.hexagonppm.com/ending-the-errors-of-macondo-podcast-APAC"/>
    <hyperlink ref="A9" r:id="rId8" display="https://www.linkedin.com/posts/michaeltfry_subsea-deepwatersubsea-offshoredrilling-activity-6553980166438215681-X3HQ"/>
    <hyperlink ref="A10" r:id="rId9" display="https://twitter.com/SierraClubCA/status/1149082212198785024"/>
    <hyperlink ref="A11" r:id="rId10" display="https://twitter.com/i/web/status/1153857037417111552"/>
    <hyperlink ref="C2" r:id="rId11" display="https://vimeo.com/347943301"/>
    <hyperlink ref="E2" r:id="rId12" display="https://www.nkaglobal.com/"/>
    <hyperlink ref="E3" r:id="rId13" display="https://twitter.com/i/web/status/1153320359564722176"/>
    <hyperlink ref="E4" r:id="rId14" display="https://www.linkedin.com/slink?code=ezySExY"/>
    <hyperlink ref="E5" r:id="rId15" display="https://twitter.com/i/web/status/1153833880371118085"/>
    <hyperlink ref="E6" r:id="rId16" display="https://industryeurope.com/saipem-wins-143m-contracts-in-romania-uae/"/>
    <hyperlink ref="E7" r:id="rId17" display="https://armadillomerino.com/?utm_content=95121861&amp;utm_medium=social&amp;utm_source=twitter&amp;hss_channel=tw-251526049"/>
    <hyperlink ref="E8" r:id="rId18" display="https://twitter.com/i/web/status/1154363422345224197"/>
    <hyperlink ref="E9" r:id="rId19" display="https://www.offshoreenergytoday.com/aker-bp-gains-consent-to-use-deepsea-stavanger-rig-for-north-sea-well-duo/#.XTrxM3dQVyM.twitter"/>
    <hyperlink ref="E10" r:id="rId20" display="https://twitter.com/i/web/status/1154729451474829312"/>
    <hyperlink ref="E11" r:id="rId21" display="https://www.offshoreenergytoday.com/saipem-bags-new-offshore-drilling-deals-worth-over-160-million/#.XTYL_v-w278.twitter"/>
    <hyperlink ref="G2" r:id="rId22" display="https://twitter.com/i/web/status/1156660804822847489"/>
    <hyperlink ref="G3" r:id="rId23" display="https://ziplook.house.gov/htbin/findrep_house?ZIP="/>
    <hyperlink ref="G4" r:id="rId24" display="https://cacoastkeeper.org/trumps-greedy-grab-for-the-california-coast/"/>
    <hyperlink ref="I2" r:id="rId25" display="https://twitter.com/i/web/status/1154447768259387393"/>
    <hyperlink ref="I3" r:id="rId26" display="https://twitter.com/i/web/status/1153411685354483712"/>
    <hyperlink ref="K2" r:id="rId27" display="https://twitter.com/i/web/status/1150283634336681985"/>
    <hyperlink ref="K3" r:id="rId28" display="https://twitter.com/i/web/status/1145074726647156737"/>
    <hyperlink ref="K4" r:id="rId29" display="https://twitter.com/i/web/status/1156438856243146752"/>
    <hyperlink ref="K5" r:id="rId30" display="https://twitter.com/i/web/status/1156448218709807104"/>
    <hyperlink ref="K6" r:id="rId31" display="https://twitter.com/SierraClubCA/status/1149082212198785024"/>
    <hyperlink ref="M2" r:id="rId32" display="https://waterkeeper.org/call-for-our-coasts-and-climate/"/>
    <hyperlink ref="M3" r:id="rId33" display="https://twitter.com/i/web/status/1155953687635714049"/>
    <hyperlink ref="M4" r:id="rId34" display="https://twitter.com/i/web/status/1155908397776166912"/>
    <hyperlink ref="O2" r:id="rId35" display="http://www.ncpolicywatch.com/2019/07/29/just-when-you-thought-it-was-safe-to-go-back-in-the-water/"/>
    <hyperlink ref="O3" r:id="rId36" display="http://www.ncpolicywatch.com/2019/07/19/offshore-drilling-firm-asks-trump-administration-to-overrule-nc-deq-approve-seismic-testing/"/>
    <hyperlink ref="S2" r:id="rId37" display="https://twitter.com/IndoPac_Info/status/1156225113936633863"/>
    <hyperlink ref="U2" r:id="rId38" display="https://twitter.com/i/web/status/1155644973028560896"/>
  </hyperlinks>
  <printOptions/>
  <pageMargins left="0.7" right="0.7" top="0.75" bottom="0.75" header="0.3" footer="0.3"/>
  <pageSetup orientation="portrait" paperSize="9"/>
  <tableParts>
    <tablePart r:id="rId44"/>
    <tablePart r:id="rId41"/>
    <tablePart r:id="rId39"/>
    <tablePart r:id="rId46"/>
    <tablePart r:id="rId42"/>
    <tablePart r:id="rId43"/>
    <tablePart r:id="rId40"/>
    <tablePart r:id="rId4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2151</v>
      </c>
      <c r="B1" s="13" t="s">
        <v>2302</v>
      </c>
      <c r="C1" s="13" t="s">
        <v>2303</v>
      </c>
      <c r="D1" s="13" t="s">
        <v>144</v>
      </c>
      <c r="E1" s="13" t="s">
        <v>2305</v>
      </c>
      <c r="F1" s="13" t="s">
        <v>2306</v>
      </c>
      <c r="G1" s="13" t="s">
        <v>2307</v>
      </c>
    </row>
    <row r="2" spans="1:7" ht="15">
      <c r="A2" s="78" t="s">
        <v>1765</v>
      </c>
      <c r="B2" s="78">
        <v>79</v>
      </c>
      <c r="C2" s="117">
        <v>0.03693314633006078</v>
      </c>
      <c r="D2" s="78" t="s">
        <v>2304</v>
      </c>
      <c r="E2" s="78"/>
      <c r="F2" s="78"/>
      <c r="G2" s="78"/>
    </row>
    <row r="3" spans="1:7" ht="15">
      <c r="A3" s="78" t="s">
        <v>1766</v>
      </c>
      <c r="B3" s="78">
        <v>30</v>
      </c>
      <c r="C3" s="117">
        <v>0.014025245441795231</v>
      </c>
      <c r="D3" s="78" t="s">
        <v>2304</v>
      </c>
      <c r="E3" s="78"/>
      <c r="F3" s="78"/>
      <c r="G3" s="78"/>
    </row>
    <row r="4" spans="1:7" ht="15">
      <c r="A4" s="78" t="s">
        <v>1767</v>
      </c>
      <c r="B4" s="78">
        <v>0</v>
      </c>
      <c r="C4" s="117">
        <v>0</v>
      </c>
      <c r="D4" s="78" t="s">
        <v>2304</v>
      </c>
      <c r="E4" s="78"/>
      <c r="F4" s="78"/>
      <c r="G4" s="78"/>
    </row>
    <row r="5" spans="1:7" ht="15">
      <c r="A5" s="78" t="s">
        <v>1768</v>
      </c>
      <c r="B5" s="78">
        <v>2030</v>
      </c>
      <c r="C5" s="117">
        <v>0.9490416082281441</v>
      </c>
      <c r="D5" s="78" t="s">
        <v>2304</v>
      </c>
      <c r="E5" s="78"/>
      <c r="F5" s="78"/>
      <c r="G5" s="78"/>
    </row>
    <row r="6" spans="1:7" ht="15">
      <c r="A6" s="78" t="s">
        <v>1769</v>
      </c>
      <c r="B6" s="78">
        <v>2139</v>
      </c>
      <c r="C6" s="117">
        <v>1</v>
      </c>
      <c r="D6" s="78" t="s">
        <v>2304</v>
      </c>
      <c r="E6" s="78"/>
      <c r="F6" s="78"/>
      <c r="G6" s="78"/>
    </row>
    <row r="7" spans="1:7" ht="15">
      <c r="A7" s="84" t="s">
        <v>1770</v>
      </c>
      <c r="B7" s="84">
        <v>68</v>
      </c>
      <c r="C7" s="118">
        <v>0.01209660996626406</v>
      </c>
      <c r="D7" s="84" t="s">
        <v>2304</v>
      </c>
      <c r="E7" s="84" t="b">
        <v>0</v>
      </c>
      <c r="F7" s="84" t="b">
        <v>0</v>
      </c>
      <c r="G7" s="84" t="b">
        <v>0</v>
      </c>
    </row>
    <row r="8" spans="1:7" ht="15">
      <c r="A8" s="84" t="s">
        <v>1771</v>
      </c>
      <c r="B8" s="84">
        <v>21</v>
      </c>
      <c r="C8" s="118">
        <v>0.01124523563753147</v>
      </c>
      <c r="D8" s="84" t="s">
        <v>2304</v>
      </c>
      <c r="E8" s="84" t="b">
        <v>0</v>
      </c>
      <c r="F8" s="84" t="b">
        <v>0</v>
      </c>
      <c r="G8" s="84" t="b">
        <v>0</v>
      </c>
    </row>
    <row r="9" spans="1:7" ht="15">
      <c r="A9" s="84" t="s">
        <v>1772</v>
      </c>
      <c r="B9" s="84">
        <v>21</v>
      </c>
      <c r="C9" s="118">
        <v>0.01124523563753147</v>
      </c>
      <c r="D9" s="84" t="s">
        <v>2304</v>
      </c>
      <c r="E9" s="84" t="b">
        <v>0</v>
      </c>
      <c r="F9" s="84" t="b">
        <v>0</v>
      </c>
      <c r="G9" s="84" t="b">
        <v>0</v>
      </c>
    </row>
    <row r="10" spans="1:7" ht="15">
      <c r="A10" s="84" t="s">
        <v>1718</v>
      </c>
      <c r="B10" s="84">
        <v>21</v>
      </c>
      <c r="C10" s="118">
        <v>0.01124523563753147</v>
      </c>
      <c r="D10" s="84" t="s">
        <v>2304</v>
      </c>
      <c r="E10" s="84" t="b">
        <v>0</v>
      </c>
      <c r="F10" s="84" t="b">
        <v>0</v>
      </c>
      <c r="G10" s="84" t="b">
        <v>0</v>
      </c>
    </row>
    <row r="11" spans="1:7" ht="15">
      <c r="A11" s="84" t="s">
        <v>1773</v>
      </c>
      <c r="B11" s="84">
        <v>20</v>
      </c>
      <c r="C11" s="118">
        <v>0.01100672508774726</v>
      </c>
      <c r="D11" s="84" t="s">
        <v>2304</v>
      </c>
      <c r="E11" s="84" t="b">
        <v>0</v>
      </c>
      <c r="F11" s="84" t="b">
        <v>0</v>
      </c>
      <c r="G11" s="84" t="b">
        <v>0</v>
      </c>
    </row>
    <row r="12" spans="1:7" ht="15">
      <c r="A12" s="84" t="s">
        <v>297</v>
      </c>
      <c r="B12" s="84">
        <v>19</v>
      </c>
      <c r="C12" s="118">
        <v>0.010752991145561644</v>
      </c>
      <c r="D12" s="84" t="s">
        <v>2304</v>
      </c>
      <c r="E12" s="84" t="b">
        <v>0</v>
      </c>
      <c r="F12" s="84" t="b">
        <v>0</v>
      </c>
      <c r="G12" s="84" t="b">
        <v>0</v>
      </c>
    </row>
    <row r="13" spans="1:7" ht="15">
      <c r="A13" s="84" t="s">
        <v>1778</v>
      </c>
      <c r="B13" s="84">
        <v>18</v>
      </c>
      <c r="C13" s="118">
        <v>0.010483231857243138</v>
      </c>
      <c r="D13" s="84" t="s">
        <v>2304</v>
      </c>
      <c r="E13" s="84" t="b">
        <v>0</v>
      </c>
      <c r="F13" s="84" t="b">
        <v>0</v>
      </c>
      <c r="G13" s="84" t="b">
        <v>0</v>
      </c>
    </row>
    <row r="14" spans="1:7" ht="15">
      <c r="A14" s="84" t="s">
        <v>1777</v>
      </c>
      <c r="B14" s="84">
        <v>18</v>
      </c>
      <c r="C14" s="118">
        <v>0.010483231857243138</v>
      </c>
      <c r="D14" s="84" t="s">
        <v>2304</v>
      </c>
      <c r="E14" s="84" t="b">
        <v>0</v>
      </c>
      <c r="F14" s="84" t="b">
        <v>0</v>
      </c>
      <c r="G14" s="84" t="b">
        <v>0</v>
      </c>
    </row>
    <row r="15" spans="1:7" ht="15">
      <c r="A15" s="84" t="s">
        <v>1812</v>
      </c>
      <c r="B15" s="84">
        <v>17</v>
      </c>
      <c r="C15" s="118">
        <v>0.010196556032263535</v>
      </c>
      <c r="D15" s="84" t="s">
        <v>2304</v>
      </c>
      <c r="E15" s="84" t="b">
        <v>0</v>
      </c>
      <c r="F15" s="84" t="b">
        <v>0</v>
      </c>
      <c r="G15" s="84" t="b">
        <v>0</v>
      </c>
    </row>
    <row r="16" spans="1:7" ht="15">
      <c r="A16" s="84" t="s">
        <v>1787</v>
      </c>
      <c r="B16" s="84">
        <v>17</v>
      </c>
      <c r="C16" s="118">
        <v>0.010510215428395236</v>
      </c>
      <c r="D16" s="84" t="s">
        <v>2304</v>
      </c>
      <c r="E16" s="84" t="b">
        <v>1</v>
      </c>
      <c r="F16" s="84" t="b">
        <v>0</v>
      </c>
      <c r="G16" s="84" t="b">
        <v>0</v>
      </c>
    </row>
    <row r="17" spans="1:7" ht="15">
      <c r="A17" s="84" t="s">
        <v>1752</v>
      </c>
      <c r="B17" s="84">
        <v>17</v>
      </c>
      <c r="C17" s="118">
        <v>0.010510215428395236</v>
      </c>
      <c r="D17" s="84" t="s">
        <v>2304</v>
      </c>
      <c r="E17" s="84" t="b">
        <v>0</v>
      </c>
      <c r="F17" s="84" t="b">
        <v>0</v>
      </c>
      <c r="G17" s="84" t="b">
        <v>0</v>
      </c>
    </row>
    <row r="18" spans="1:7" ht="15">
      <c r="A18" s="84" t="s">
        <v>1776</v>
      </c>
      <c r="B18" s="84">
        <v>17</v>
      </c>
      <c r="C18" s="118">
        <v>0.010196556032263535</v>
      </c>
      <c r="D18" s="84" t="s">
        <v>2304</v>
      </c>
      <c r="E18" s="84" t="b">
        <v>0</v>
      </c>
      <c r="F18" s="84" t="b">
        <v>0</v>
      </c>
      <c r="G18" s="84" t="b">
        <v>0</v>
      </c>
    </row>
    <row r="19" spans="1:7" ht="15">
      <c r="A19" s="84" t="s">
        <v>2152</v>
      </c>
      <c r="B19" s="84">
        <v>16</v>
      </c>
      <c r="C19" s="118">
        <v>0.009891967462019044</v>
      </c>
      <c r="D19" s="84" t="s">
        <v>2304</v>
      </c>
      <c r="E19" s="84" t="b">
        <v>0</v>
      </c>
      <c r="F19" s="84" t="b">
        <v>0</v>
      </c>
      <c r="G19" s="84" t="b">
        <v>0</v>
      </c>
    </row>
    <row r="20" spans="1:7" ht="15">
      <c r="A20" s="84" t="s">
        <v>1780</v>
      </c>
      <c r="B20" s="84">
        <v>16</v>
      </c>
      <c r="C20" s="118">
        <v>0.009891967462019044</v>
      </c>
      <c r="D20" s="84" t="s">
        <v>2304</v>
      </c>
      <c r="E20" s="84" t="b">
        <v>0</v>
      </c>
      <c r="F20" s="84" t="b">
        <v>0</v>
      </c>
      <c r="G20" s="84" t="b">
        <v>0</v>
      </c>
    </row>
    <row r="21" spans="1:7" ht="15">
      <c r="A21" s="84" t="s">
        <v>1779</v>
      </c>
      <c r="B21" s="84">
        <v>15</v>
      </c>
      <c r="C21" s="118">
        <v>0.009568345181700072</v>
      </c>
      <c r="D21" s="84" t="s">
        <v>2304</v>
      </c>
      <c r="E21" s="84" t="b">
        <v>0</v>
      </c>
      <c r="F21" s="84" t="b">
        <v>0</v>
      </c>
      <c r="G21" s="84" t="b">
        <v>0</v>
      </c>
    </row>
    <row r="22" spans="1:7" ht="15">
      <c r="A22" s="84" t="s">
        <v>2153</v>
      </c>
      <c r="B22" s="84">
        <v>14</v>
      </c>
      <c r="C22" s="118">
        <v>0.009540175681254913</v>
      </c>
      <c r="D22" s="84" t="s">
        <v>2304</v>
      </c>
      <c r="E22" s="84" t="b">
        <v>0</v>
      </c>
      <c r="F22" s="84" t="b">
        <v>0</v>
      </c>
      <c r="G22" s="84" t="b">
        <v>0</v>
      </c>
    </row>
    <row r="23" spans="1:7" ht="15">
      <c r="A23" s="84" t="s">
        <v>1781</v>
      </c>
      <c r="B23" s="84">
        <v>14</v>
      </c>
      <c r="C23" s="118">
        <v>0.009224418451262189</v>
      </c>
      <c r="D23" s="84" t="s">
        <v>2304</v>
      </c>
      <c r="E23" s="84" t="b">
        <v>0</v>
      </c>
      <c r="F23" s="84" t="b">
        <v>0</v>
      </c>
      <c r="G23" s="84" t="b">
        <v>0</v>
      </c>
    </row>
    <row r="24" spans="1:7" ht="15">
      <c r="A24" s="84" t="s">
        <v>1782</v>
      </c>
      <c r="B24" s="84">
        <v>14</v>
      </c>
      <c r="C24" s="118">
        <v>0.009224418451262189</v>
      </c>
      <c r="D24" s="84" t="s">
        <v>2304</v>
      </c>
      <c r="E24" s="84" t="b">
        <v>0</v>
      </c>
      <c r="F24" s="84" t="b">
        <v>0</v>
      </c>
      <c r="G24" s="84" t="b">
        <v>0</v>
      </c>
    </row>
    <row r="25" spans="1:7" ht="15">
      <c r="A25" s="84" t="s">
        <v>1783</v>
      </c>
      <c r="B25" s="84">
        <v>14</v>
      </c>
      <c r="C25" s="118">
        <v>0.009224418451262189</v>
      </c>
      <c r="D25" s="84" t="s">
        <v>2304</v>
      </c>
      <c r="E25" s="84" t="b">
        <v>0</v>
      </c>
      <c r="F25" s="84" t="b">
        <v>0</v>
      </c>
      <c r="G25" s="84" t="b">
        <v>0</v>
      </c>
    </row>
    <row r="26" spans="1:7" ht="15">
      <c r="A26" s="84" t="s">
        <v>1784</v>
      </c>
      <c r="B26" s="84">
        <v>14</v>
      </c>
      <c r="C26" s="118">
        <v>0.009224418451262189</v>
      </c>
      <c r="D26" s="84" t="s">
        <v>2304</v>
      </c>
      <c r="E26" s="84" t="b">
        <v>0</v>
      </c>
      <c r="F26" s="84" t="b">
        <v>0</v>
      </c>
      <c r="G26" s="84" t="b">
        <v>0</v>
      </c>
    </row>
    <row r="27" spans="1:7" ht="15">
      <c r="A27" s="84" t="s">
        <v>1790</v>
      </c>
      <c r="B27" s="84">
        <v>13</v>
      </c>
      <c r="C27" s="118">
        <v>0.008858734561165276</v>
      </c>
      <c r="D27" s="84" t="s">
        <v>2304</v>
      </c>
      <c r="E27" s="84" t="b">
        <v>0</v>
      </c>
      <c r="F27" s="84" t="b">
        <v>0</v>
      </c>
      <c r="G27" s="84" t="b">
        <v>0</v>
      </c>
    </row>
    <row r="28" spans="1:7" ht="15">
      <c r="A28" s="84" t="s">
        <v>1785</v>
      </c>
      <c r="B28" s="84">
        <v>13</v>
      </c>
      <c r="C28" s="118">
        <v>0.008858734561165276</v>
      </c>
      <c r="D28" s="84" t="s">
        <v>2304</v>
      </c>
      <c r="E28" s="84" t="b">
        <v>0</v>
      </c>
      <c r="F28" s="84" t="b">
        <v>0</v>
      </c>
      <c r="G28" s="84" t="b">
        <v>0</v>
      </c>
    </row>
    <row r="29" spans="1:7" ht="15">
      <c r="A29" s="84" t="s">
        <v>1798</v>
      </c>
      <c r="B29" s="84">
        <v>13</v>
      </c>
      <c r="C29" s="118">
        <v>0.008858734561165276</v>
      </c>
      <c r="D29" s="84" t="s">
        <v>2304</v>
      </c>
      <c r="E29" s="84" t="b">
        <v>0</v>
      </c>
      <c r="F29" s="84" t="b">
        <v>0</v>
      </c>
      <c r="G29" s="84" t="b">
        <v>0</v>
      </c>
    </row>
    <row r="30" spans="1:7" ht="15">
      <c r="A30" s="84" t="s">
        <v>1788</v>
      </c>
      <c r="B30" s="84">
        <v>12</v>
      </c>
      <c r="C30" s="118">
        <v>0.008469616689225985</v>
      </c>
      <c r="D30" s="84" t="s">
        <v>2304</v>
      </c>
      <c r="E30" s="84" t="b">
        <v>0</v>
      </c>
      <c r="F30" s="84" t="b">
        <v>0</v>
      </c>
      <c r="G30" s="84" t="b">
        <v>0</v>
      </c>
    </row>
    <row r="31" spans="1:7" ht="15">
      <c r="A31" s="84" t="s">
        <v>1789</v>
      </c>
      <c r="B31" s="84">
        <v>12</v>
      </c>
      <c r="C31" s="118">
        <v>0.008469616689225985</v>
      </c>
      <c r="D31" s="84" t="s">
        <v>2304</v>
      </c>
      <c r="E31" s="84" t="b">
        <v>0</v>
      </c>
      <c r="F31" s="84" t="b">
        <v>0</v>
      </c>
      <c r="G31" s="84" t="b">
        <v>0</v>
      </c>
    </row>
    <row r="32" spans="1:7" ht="15">
      <c r="A32" s="84" t="s">
        <v>1791</v>
      </c>
      <c r="B32" s="84">
        <v>12</v>
      </c>
      <c r="C32" s="118">
        <v>0.008469616689225985</v>
      </c>
      <c r="D32" s="84" t="s">
        <v>2304</v>
      </c>
      <c r="E32" s="84" t="b">
        <v>0</v>
      </c>
      <c r="F32" s="84" t="b">
        <v>0</v>
      </c>
      <c r="G32" s="84" t="b">
        <v>0</v>
      </c>
    </row>
    <row r="33" spans="1:7" ht="15">
      <c r="A33" s="84" t="s">
        <v>1792</v>
      </c>
      <c r="B33" s="84">
        <v>12</v>
      </c>
      <c r="C33" s="118">
        <v>0.008469616689225985</v>
      </c>
      <c r="D33" s="84" t="s">
        <v>2304</v>
      </c>
      <c r="E33" s="84" t="b">
        <v>0</v>
      </c>
      <c r="F33" s="84" t="b">
        <v>0</v>
      </c>
      <c r="G33" s="84" t="b">
        <v>0</v>
      </c>
    </row>
    <row r="34" spans="1:7" ht="15">
      <c r="A34" s="84" t="s">
        <v>1793</v>
      </c>
      <c r="B34" s="84">
        <v>12</v>
      </c>
      <c r="C34" s="118">
        <v>0.008469616689225985</v>
      </c>
      <c r="D34" s="84" t="s">
        <v>2304</v>
      </c>
      <c r="E34" s="84" t="b">
        <v>0</v>
      </c>
      <c r="F34" s="84" t="b">
        <v>0</v>
      </c>
      <c r="G34" s="84" t="b">
        <v>0</v>
      </c>
    </row>
    <row r="35" spans="1:7" ht="15">
      <c r="A35" s="84" t="s">
        <v>1794</v>
      </c>
      <c r="B35" s="84">
        <v>12</v>
      </c>
      <c r="C35" s="118">
        <v>0.008469616689225985</v>
      </c>
      <c r="D35" s="84" t="s">
        <v>2304</v>
      </c>
      <c r="E35" s="84" t="b">
        <v>0</v>
      </c>
      <c r="F35" s="84" t="b">
        <v>0</v>
      </c>
      <c r="G35" s="84" t="b">
        <v>0</v>
      </c>
    </row>
    <row r="36" spans="1:7" ht="15">
      <c r="A36" s="84" t="s">
        <v>2154</v>
      </c>
      <c r="B36" s="84">
        <v>12</v>
      </c>
      <c r="C36" s="118">
        <v>0.008469616689225985</v>
      </c>
      <c r="D36" s="84" t="s">
        <v>2304</v>
      </c>
      <c r="E36" s="84" t="b">
        <v>0</v>
      </c>
      <c r="F36" s="84" t="b">
        <v>0</v>
      </c>
      <c r="G36" s="84" t="b">
        <v>0</v>
      </c>
    </row>
    <row r="37" spans="1:7" ht="15">
      <c r="A37" s="84" t="s">
        <v>2155</v>
      </c>
      <c r="B37" s="84">
        <v>12</v>
      </c>
      <c r="C37" s="118">
        <v>0.008469616689225985</v>
      </c>
      <c r="D37" s="84" t="s">
        <v>2304</v>
      </c>
      <c r="E37" s="84" t="b">
        <v>0</v>
      </c>
      <c r="F37" s="84" t="b">
        <v>1</v>
      </c>
      <c r="G37" s="84" t="b">
        <v>0</v>
      </c>
    </row>
    <row r="38" spans="1:7" ht="15">
      <c r="A38" s="84" t="s">
        <v>1824</v>
      </c>
      <c r="B38" s="84">
        <v>12</v>
      </c>
      <c r="C38" s="118">
        <v>0.008787390151505451</v>
      </c>
      <c r="D38" s="84" t="s">
        <v>2304</v>
      </c>
      <c r="E38" s="84" t="b">
        <v>0</v>
      </c>
      <c r="F38" s="84" t="b">
        <v>0</v>
      </c>
      <c r="G38" s="84" t="b">
        <v>0</v>
      </c>
    </row>
    <row r="39" spans="1:7" ht="15">
      <c r="A39" s="84" t="s">
        <v>282</v>
      </c>
      <c r="B39" s="84">
        <v>11</v>
      </c>
      <c r="C39" s="118">
        <v>0.008055107638879998</v>
      </c>
      <c r="D39" s="84" t="s">
        <v>2304</v>
      </c>
      <c r="E39" s="84" t="b">
        <v>0</v>
      </c>
      <c r="F39" s="84" t="b">
        <v>0</v>
      </c>
      <c r="G39" s="84" t="b">
        <v>0</v>
      </c>
    </row>
    <row r="40" spans="1:7" ht="15">
      <c r="A40" s="84" t="s">
        <v>1815</v>
      </c>
      <c r="B40" s="84">
        <v>10</v>
      </c>
      <c r="C40" s="118">
        <v>0.007612892997019959</v>
      </c>
      <c r="D40" s="84" t="s">
        <v>2304</v>
      </c>
      <c r="E40" s="84" t="b">
        <v>0</v>
      </c>
      <c r="F40" s="84" t="b">
        <v>0</v>
      </c>
      <c r="G40" s="84" t="b">
        <v>0</v>
      </c>
    </row>
    <row r="41" spans="1:7" ht="15">
      <c r="A41" s="84" t="s">
        <v>1800</v>
      </c>
      <c r="B41" s="84">
        <v>10</v>
      </c>
      <c r="C41" s="118">
        <v>0.007612892997019959</v>
      </c>
      <c r="D41" s="84" t="s">
        <v>2304</v>
      </c>
      <c r="E41" s="84" t="b">
        <v>0</v>
      </c>
      <c r="F41" s="84" t="b">
        <v>0</v>
      </c>
      <c r="G41" s="84" t="b">
        <v>0</v>
      </c>
    </row>
    <row r="42" spans="1:7" ht="15">
      <c r="A42" s="84" t="s">
        <v>1801</v>
      </c>
      <c r="B42" s="84">
        <v>10</v>
      </c>
      <c r="C42" s="118">
        <v>0.007612892997019959</v>
      </c>
      <c r="D42" s="84" t="s">
        <v>2304</v>
      </c>
      <c r="E42" s="84" t="b">
        <v>0</v>
      </c>
      <c r="F42" s="84" t="b">
        <v>0</v>
      </c>
      <c r="G42" s="84" t="b">
        <v>0</v>
      </c>
    </row>
    <row r="43" spans="1:7" ht="15">
      <c r="A43" s="84" t="s">
        <v>1802</v>
      </c>
      <c r="B43" s="84">
        <v>10</v>
      </c>
      <c r="C43" s="118">
        <v>0.007612892997019959</v>
      </c>
      <c r="D43" s="84" t="s">
        <v>2304</v>
      </c>
      <c r="E43" s="84" t="b">
        <v>1</v>
      </c>
      <c r="F43" s="84" t="b">
        <v>0</v>
      </c>
      <c r="G43" s="84" t="b">
        <v>0</v>
      </c>
    </row>
    <row r="44" spans="1:7" ht="15">
      <c r="A44" s="84" t="s">
        <v>1803</v>
      </c>
      <c r="B44" s="84">
        <v>10</v>
      </c>
      <c r="C44" s="118">
        <v>0.007612892997019959</v>
      </c>
      <c r="D44" s="84" t="s">
        <v>2304</v>
      </c>
      <c r="E44" s="84" t="b">
        <v>0</v>
      </c>
      <c r="F44" s="84" t="b">
        <v>0</v>
      </c>
      <c r="G44" s="84" t="b">
        <v>0</v>
      </c>
    </row>
    <row r="45" spans="1:7" ht="15">
      <c r="A45" s="84" t="s">
        <v>1804</v>
      </c>
      <c r="B45" s="84">
        <v>10</v>
      </c>
      <c r="C45" s="118">
        <v>0.007612892997019959</v>
      </c>
      <c r="D45" s="84" t="s">
        <v>2304</v>
      </c>
      <c r="E45" s="84" t="b">
        <v>0</v>
      </c>
      <c r="F45" s="84" t="b">
        <v>0</v>
      </c>
      <c r="G45" s="84" t="b">
        <v>0</v>
      </c>
    </row>
    <row r="46" spans="1:7" ht="15">
      <c r="A46" s="84" t="s">
        <v>1805</v>
      </c>
      <c r="B46" s="84">
        <v>10</v>
      </c>
      <c r="C46" s="118">
        <v>0.007612892997019959</v>
      </c>
      <c r="D46" s="84" t="s">
        <v>2304</v>
      </c>
      <c r="E46" s="84" t="b">
        <v>0</v>
      </c>
      <c r="F46" s="84" t="b">
        <v>0</v>
      </c>
      <c r="G46" s="84" t="b">
        <v>0</v>
      </c>
    </row>
    <row r="47" spans="1:7" ht="15">
      <c r="A47" s="84" t="s">
        <v>1806</v>
      </c>
      <c r="B47" s="84">
        <v>10</v>
      </c>
      <c r="C47" s="118">
        <v>0.007612892997019959</v>
      </c>
      <c r="D47" s="84" t="s">
        <v>2304</v>
      </c>
      <c r="E47" s="84" t="b">
        <v>0</v>
      </c>
      <c r="F47" s="84" t="b">
        <v>0</v>
      </c>
      <c r="G47" s="84" t="b">
        <v>0</v>
      </c>
    </row>
    <row r="48" spans="1:7" ht="15">
      <c r="A48" s="84" t="s">
        <v>2156</v>
      </c>
      <c r="B48" s="84">
        <v>10</v>
      </c>
      <c r="C48" s="118">
        <v>0.007612892997019959</v>
      </c>
      <c r="D48" s="84" t="s">
        <v>2304</v>
      </c>
      <c r="E48" s="84" t="b">
        <v>0</v>
      </c>
      <c r="F48" s="84" t="b">
        <v>0</v>
      </c>
      <c r="G48" s="84" t="b">
        <v>0</v>
      </c>
    </row>
    <row r="49" spans="1:7" ht="15">
      <c r="A49" s="84" t="s">
        <v>1809</v>
      </c>
      <c r="B49" s="84">
        <v>9</v>
      </c>
      <c r="C49" s="118">
        <v>0.007140193336453267</v>
      </c>
      <c r="D49" s="84" t="s">
        <v>2304</v>
      </c>
      <c r="E49" s="84" t="b">
        <v>0</v>
      </c>
      <c r="F49" s="84" t="b">
        <v>0</v>
      </c>
      <c r="G49" s="84" t="b">
        <v>0</v>
      </c>
    </row>
    <row r="50" spans="1:7" ht="15">
      <c r="A50" s="84" t="s">
        <v>284</v>
      </c>
      <c r="B50" s="84">
        <v>8</v>
      </c>
      <c r="C50" s="118">
        <v>0.006633608093526585</v>
      </c>
      <c r="D50" s="84" t="s">
        <v>2304</v>
      </c>
      <c r="E50" s="84" t="b">
        <v>0</v>
      </c>
      <c r="F50" s="84" t="b">
        <v>0</v>
      </c>
      <c r="G50" s="84" t="b">
        <v>0</v>
      </c>
    </row>
    <row r="51" spans="1:7" ht="15">
      <c r="A51" s="84" t="s">
        <v>1816</v>
      </c>
      <c r="B51" s="84">
        <v>8</v>
      </c>
      <c r="C51" s="118">
        <v>0.006958720620381171</v>
      </c>
      <c r="D51" s="84" t="s">
        <v>2304</v>
      </c>
      <c r="E51" s="84" t="b">
        <v>0</v>
      </c>
      <c r="F51" s="84" t="b">
        <v>0</v>
      </c>
      <c r="G51" s="84" t="b">
        <v>0</v>
      </c>
    </row>
    <row r="52" spans="1:7" ht="15">
      <c r="A52" s="84" t="s">
        <v>1807</v>
      </c>
      <c r="B52" s="84">
        <v>7</v>
      </c>
      <c r="C52" s="118">
        <v>0.006088880542833525</v>
      </c>
      <c r="D52" s="84" t="s">
        <v>2304</v>
      </c>
      <c r="E52" s="84" t="b">
        <v>0</v>
      </c>
      <c r="F52" s="84" t="b">
        <v>0</v>
      </c>
      <c r="G52" s="84" t="b">
        <v>0</v>
      </c>
    </row>
    <row r="53" spans="1:7" ht="15">
      <c r="A53" s="84" t="s">
        <v>2157</v>
      </c>
      <c r="B53" s="84">
        <v>7</v>
      </c>
      <c r="C53" s="118">
        <v>0.006088880542833525</v>
      </c>
      <c r="D53" s="84" t="s">
        <v>2304</v>
      </c>
      <c r="E53" s="84" t="b">
        <v>0</v>
      </c>
      <c r="F53" s="84" t="b">
        <v>0</v>
      </c>
      <c r="G53" s="84" t="b">
        <v>0</v>
      </c>
    </row>
    <row r="54" spans="1:7" ht="15">
      <c r="A54" s="84" t="s">
        <v>2158</v>
      </c>
      <c r="B54" s="84">
        <v>7</v>
      </c>
      <c r="C54" s="118">
        <v>0.006088880542833525</v>
      </c>
      <c r="D54" s="84" t="s">
        <v>2304</v>
      </c>
      <c r="E54" s="84" t="b">
        <v>0</v>
      </c>
      <c r="F54" s="84" t="b">
        <v>0</v>
      </c>
      <c r="G54" s="84" t="b">
        <v>0</v>
      </c>
    </row>
    <row r="55" spans="1:7" ht="15">
      <c r="A55" s="84" t="s">
        <v>251</v>
      </c>
      <c r="B55" s="84">
        <v>7</v>
      </c>
      <c r="C55" s="118">
        <v>0.007281078399038193</v>
      </c>
      <c r="D55" s="84" t="s">
        <v>2304</v>
      </c>
      <c r="E55" s="84" t="b">
        <v>0</v>
      </c>
      <c r="F55" s="84" t="b">
        <v>0</v>
      </c>
      <c r="G55" s="84" t="b">
        <v>0</v>
      </c>
    </row>
    <row r="56" spans="1:7" ht="15">
      <c r="A56" s="84" t="s">
        <v>1814</v>
      </c>
      <c r="B56" s="84">
        <v>6</v>
      </c>
      <c r="C56" s="118">
        <v>0.005500526616500791</v>
      </c>
      <c r="D56" s="84" t="s">
        <v>2304</v>
      </c>
      <c r="E56" s="84" t="b">
        <v>0</v>
      </c>
      <c r="F56" s="84" t="b">
        <v>0</v>
      </c>
      <c r="G56" s="84" t="b">
        <v>0</v>
      </c>
    </row>
    <row r="57" spans="1:7" ht="15">
      <c r="A57" s="84" t="s">
        <v>2159</v>
      </c>
      <c r="B57" s="84">
        <v>6</v>
      </c>
      <c r="C57" s="118">
        <v>0.005500526616500791</v>
      </c>
      <c r="D57" s="84" t="s">
        <v>2304</v>
      </c>
      <c r="E57" s="84" t="b">
        <v>0</v>
      </c>
      <c r="F57" s="84" t="b">
        <v>0</v>
      </c>
      <c r="G57" s="84" t="b">
        <v>0</v>
      </c>
    </row>
    <row r="58" spans="1:7" ht="15">
      <c r="A58" s="84" t="s">
        <v>2160</v>
      </c>
      <c r="B58" s="84">
        <v>6</v>
      </c>
      <c r="C58" s="118">
        <v>0.006766244888388589</v>
      </c>
      <c r="D58" s="84" t="s">
        <v>2304</v>
      </c>
      <c r="E58" s="84" t="b">
        <v>0</v>
      </c>
      <c r="F58" s="84" t="b">
        <v>0</v>
      </c>
      <c r="G58" s="84" t="b">
        <v>0</v>
      </c>
    </row>
    <row r="59" spans="1:7" ht="15">
      <c r="A59" s="84" t="s">
        <v>1811</v>
      </c>
      <c r="B59" s="84">
        <v>6</v>
      </c>
      <c r="C59" s="118">
        <v>0.005500526616500791</v>
      </c>
      <c r="D59" s="84" t="s">
        <v>2304</v>
      </c>
      <c r="E59" s="84" t="b">
        <v>0</v>
      </c>
      <c r="F59" s="84" t="b">
        <v>0</v>
      </c>
      <c r="G59" s="84" t="b">
        <v>0</v>
      </c>
    </row>
    <row r="60" spans="1:7" ht="15">
      <c r="A60" s="84" t="s">
        <v>2161</v>
      </c>
      <c r="B60" s="84">
        <v>5</v>
      </c>
      <c r="C60" s="118">
        <v>0.005200770285027281</v>
      </c>
      <c r="D60" s="84" t="s">
        <v>2304</v>
      </c>
      <c r="E60" s="84" t="b">
        <v>0</v>
      </c>
      <c r="F60" s="84" t="b">
        <v>0</v>
      </c>
      <c r="G60" s="84" t="b">
        <v>0</v>
      </c>
    </row>
    <row r="61" spans="1:7" ht="15">
      <c r="A61" s="84" t="s">
        <v>2162</v>
      </c>
      <c r="B61" s="84">
        <v>5</v>
      </c>
      <c r="C61" s="118">
        <v>0.004861211725083144</v>
      </c>
      <c r="D61" s="84" t="s">
        <v>2304</v>
      </c>
      <c r="E61" s="84" t="b">
        <v>0</v>
      </c>
      <c r="F61" s="84" t="b">
        <v>0</v>
      </c>
      <c r="G61" s="84" t="b">
        <v>0</v>
      </c>
    </row>
    <row r="62" spans="1:7" ht="15">
      <c r="A62" s="84" t="s">
        <v>2163</v>
      </c>
      <c r="B62" s="84">
        <v>5</v>
      </c>
      <c r="C62" s="118">
        <v>0.005200770285027281</v>
      </c>
      <c r="D62" s="84" t="s">
        <v>2304</v>
      </c>
      <c r="E62" s="84" t="b">
        <v>0</v>
      </c>
      <c r="F62" s="84" t="b">
        <v>0</v>
      </c>
      <c r="G62" s="84" t="b">
        <v>0</v>
      </c>
    </row>
    <row r="63" spans="1:7" ht="15">
      <c r="A63" s="84" t="s">
        <v>1810</v>
      </c>
      <c r="B63" s="84">
        <v>5</v>
      </c>
      <c r="C63" s="118">
        <v>0.004861211725083144</v>
      </c>
      <c r="D63" s="84" t="s">
        <v>2304</v>
      </c>
      <c r="E63" s="84" t="b">
        <v>0</v>
      </c>
      <c r="F63" s="84" t="b">
        <v>0</v>
      </c>
      <c r="G63" s="84" t="b">
        <v>0</v>
      </c>
    </row>
    <row r="64" spans="1:7" ht="15">
      <c r="A64" s="84" t="s">
        <v>1813</v>
      </c>
      <c r="B64" s="84">
        <v>5</v>
      </c>
      <c r="C64" s="118">
        <v>0.004861211725083144</v>
      </c>
      <c r="D64" s="84" t="s">
        <v>2304</v>
      </c>
      <c r="E64" s="84" t="b">
        <v>0</v>
      </c>
      <c r="F64" s="84" t="b">
        <v>0</v>
      </c>
      <c r="G64" s="84" t="b">
        <v>0</v>
      </c>
    </row>
    <row r="65" spans="1:7" ht="15">
      <c r="A65" s="84" t="s">
        <v>250</v>
      </c>
      <c r="B65" s="84">
        <v>5</v>
      </c>
      <c r="C65" s="118">
        <v>0.004861211725083144</v>
      </c>
      <c r="D65" s="84" t="s">
        <v>2304</v>
      </c>
      <c r="E65" s="84" t="b">
        <v>0</v>
      </c>
      <c r="F65" s="84" t="b">
        <v>0</v>
      </c>
      <c r="G65" s="84" t="b">
        <v>0</v>
      </c>
    </row>
    <row r="66" spans="1:7" ht="15">
      <c r="A66" s="84" t="s">
        <v>1819</v>
      </c>
      <c r="B66" s="84">
        <v>5</v>
      </c>
      <c r="C66" s="118">
        <v>0.004861211725083144</v>
      </c>
      <c r="D66" s="84" t="s">
        <v>2304</v>
      </c>
      <c r="E66" s="84" t="b">
        <v>0</v>
      </c>
      <c r="F66" s="84" t="b">
        <v>0</v>
      </c>
      <c r="G66" s="84" t="b">
        <v>0</v>
      </c>
    </row>
    <row r="67" spans="1:7" ht="15">
      <c r="A67" s="84" t="s">
        <v>1823</v>
      </c>
      <c r="B67" s="84">
        <v>5</v>
      </c>
      <c r="C67" s="118">
        <v>0.00563853740699049</v>
      </c>
      <c r="D67" s="84" t="s">
        <v>2304</v>
      </c>
      <c r="E67" s="84" t="b">
        <v>0</v>
      </c>
      <c r="F67" s="84" t="b">
        <v>0</v>
      </c>
      <c r="G67" s="84" t="b">
        <v>0</v>
      </c>
    </row>
    <row r="68" spans="1:7" ht="15">
      <c r="A68" s="84" t="s">
        <v>2164</v>
      </c>
      <c r="B68" s="84">
        <v>4</v>
      </c>
      <c r="C68" s="118">
        <v>0.004160616228021824</v>
      </c>
      <c r="D68" s="84" t="s">
        <v>2304</v>
      </c>
      <c r="E68" s="84" t="b">
        <v>0</v>
      </c>
      <c r="F68" s="84" t="b">
        <v>0</v>
      </c>
      <c r="G68" s="84" t="b">
        <v>0</v>
      </c>
    </row>
    <row r="69" spans="1:7" ht="15">
      <c r="A69" s="84" t="s">
        <v>2165</v>
      </c>
      <c r="B69" s="84">
        <v>4</v>
      </c>
      <c r="C69" s="118">
        <v>0.004510829925592392</v>
      </c>
      <c r="D69" s="84" t="s">
        <v>2304</v>
      </c>
      <c r="E69" s="84" t="b">
        <v>0</v>
      </c>
      <c r="F69" s="84" t="b">
        <v>0</v>
      </c>
      <c r="G69" s="84" t="b">
        <v>0</v>
      </c>
    </row>
    <row r="70" spans="1:7" ht="15">
      <c r="A70" s="84" t="s">
        <v>2166</v>
      </c>
      <c r="B70" s="84">
        <v>4</v>
      </c>
      <c r="C70" s="118">
        <v>0.004160616228021824</v>
      </c>
      <c r="D70" s="84" t="s">
        <v>2304</v>
      </c>
      <c r="E70" s="84" t="b">
        <v>0</v>
      </c>
      <c r="F70" s="84" t="b">
        <v>0</v>
      </c>
      <c r="G70" s="84" t="b">
        <v>0</v>
      </c>
    </row>
    <row r="71" spans="1:7" ht="15">
      <c r="A71" s="84" t="s">
        <v>2167</v>
      </c>
      <c r="B71" s="84">
        <v>4</v>
      </c>
      <c r="C71" s="118">
        <v>0.004160616228021824</v>
      </c>
      <c r="D71" s="84" t="s">
        <v>2304</v>
      </c>
      <c r="E71" s="84" t="b">
        <v>0</v>
      </c>
      <c r="F71" s="84" t="b">
        <v>0</v>
      </c>
      <c r="G71" s="84" t="b">
        <v>0</v>
      </c>
    </row>
    <row r="72" spans="1:7" ht="15">
      <c r="A72" s="84" t="s">
        <v>2168</v>
      </c>
      <c r="B72" s="84">
        <v>4</v>
      </c>
      <c r="C72" s="118">
        <v>0.004160616228021824</v>
      </c>
      <c r="D72" s="84" t="s">
        <v>2304</v>
      </c>
      <c r="E72" s="84" t="b">
        <v>0</v>
      </c>
      <c r="F72" s="84" t="b">
        <v>0</v>
      </c>
      <c r="G72" s="84" t="b">
        <v>0</v>
      </c>
    </row>
    <row r="73" spans="1:7" ht="15">
      <c r="A73" s="84" t="s">
        <v>2169</v>
      </c>
      <c r="B73" s="84">
        <v>4</v>
      </c>
      <c r="C73" s="118">
        <v>0.004160616228021824</v>
      </c>
      <c r="D73" s="84" t="s">
        <v>2304</v>
      </c>
      <c r="E73" s="84" t="b">
        <v>0</v>
      </c>
      <c r="F73" s="84" t="b">
        <v>0</v>
      </c>
      <c r="G73" s="84" t="b">
        <v>0</v>
      </c>
    </row>
    <row r="74" spans="1:7" ht="15">
      <c r="A74" s="84" t="s">
        <v>2170</v>
      </c>
      <c r="B74" s="84">
        <v>4</v>
      </c>
      <c r="C74" s="118">
        <v>0.004160616228021824</v>
      </c>
      <c r="D74" s="84" t="s">
        <v>2304</v>
      </c>
      <c r="E74" s="84" t="b">
        <v>0</v>
      </c>
      <c r="F74" s="84" t="b">
        <v>0</v>
      </c>
      <c r="G74" s="84" t="b">
        <v>0</v>
      </c>
    </row>
    <row r="75" spans="1:7" ht="15">
      <c r="A75" s="84" t="s">
        <v>2171</v>
      </c>
      <c r="B75" s="84">
        <v>4</v>
      </c>
      <c r="C75" s="118">
        <v>0.004160616228021824</v>
      </c>
      <c r="D75" s="84" t="s">
        <v>2304</v>
      </c>
      <c r="E75" s="84" t="b">
        <v>0</v>
      </c>
      <c r="F75" s="84" t="b">
        <v>0</v>
      </c>
      <c r="G75" s="84" t="b">
        <v>0</v>
      </c>
    </row>
    <row r="76" spans="1:7" ht="15">
      <c r="A76" s="84" t="s">
        <v>2172</v>
      </c>
      <c r="B76" s="84">
        <v>4</v>
      </c>
      <c r="C76" s="118">
        <v>0.004160616228021824</v>
      </c>
      <c r="D76" s="84" t="s">
        <v>2304</v>
      </c>
      <c r="E76" s="84" t="b">
        <v>0</v>
      </c>
      <c r="F76" s="84" t="b">
        <v>0</v>
      </c>
      <c r="G76" s="84" t="b">
        <v>0</v>
      </c>
    </row>
    <row r="77" spans="1:7" ht="15">
      <c r="A77" s="84" t="s">
        <v>2173</v>
      </c>
      <c r="B77" s="84">
        <v>4</v>
      </c>
      <c r="C77" s="118">
        <v>0.004160616228021824</v>
      </c>
      <c r="D77" s="84" t="s">
        <v>2304</v>
      </c>
      <c r="E77" s="84" t="b">
        <v>1</v>
      </c>
      <c r="F77" s="84" t="b">
        <v>0</v>
      </c>
      <c r="G77" s="84" t="b">
        <v>0</v>
      </c>
    </row>
    <row r="78" spans="1:7" ht="15">
      <c r="A78" s="84" t="s">
        <v>254</v>
      </c>
      <c r="B78" s="84">
        <v>4</v>
      </c>
      <c r="C78" s="118">
        <v>0.004160616228021824</v>
      </c>
      <c r="D78" s="84" t="s">
        <v>2304</v>
      </c>
      <c r="E78" s="84" t="b">
        <v>0</v>
      </c>
      <c r="F78" s="84" t="b">
        <v>0</v>
      </c>
      <c r="G78" s="84" t="b">
        <v>0</v>
      </c>
    </row>
    <row r="79" spans="1:7" ht="15">
      <c r="A79" s="84" t="s">
        <v>1820</v>
      </c>
      <c r="B79" s="84">
        <v>4</v>
      </c>
      <c r="C79" s="118">
        <v>0.004160616228021824</v>
      </c>
      <c r="D79" s="84" t="s">
        <v>2304</v>
      </c>
      <c r="E79" s="84" t="b">
        <v>0</v>
      </c>
      <c r="F79" s="84" t="b">
        <v>0</v>
      </c>
      <c r="G79" s="84" t="b">
        <v>0</v>
      </c>
    </row>
    <row r="80" spans="1:7" ht="15">
      <c r="A80" s="84" t="s">
        <v>1821</v>
      </c>
      <c r="B80" s="84">
        <v>4</v>
      </c>
      <c r="C80" s="118">
        <v>0.004160616228021824</v>
      </c>
      <c r="D80" s="84" t="s">
        <v>2304</v>
      </c>
      <c r="E80" s="84" t="b">
        <v>0</v>
      </c>
      <c r="F80" s="84" t="b">
        <v>0</v>
      </c>
      <c r="G80" s="84" t="b">
        <v>0</v>
      </c>
    </row>
    <row r="81" spans="1:7" ht="15">
      <c r="A81" s="84" t="s">
        <v>1822</v>
      </c>
      <c r="B81" s="84">
        <v>4</v>
      </c>
      <c r="C81" s="118">
        <v>0.004160616228021824</v>
      </c>
      <c r="D81" s="84" t="s">
        <v>2304</v>
      </c>
      <c r="E81" s="84" t="b">
        <v>0</v>
      </c>
      <c r="F81" s="84" t="b">
        <v>0</v>
      </c>
      <c r="G81" s="84" t="b">
        <v>0</v>
      </c>
    </row>
    <row r="82" spans="1:7" ht="15">
      <c r="A82" s="84" t="s">
        <v>308</v>
      </c>
      <c r="B82" s="84">
        <v>4</v>
      </c>
      <c r="C82" s="118">
        <v>0.005004428409280356</v>
      </c>
      <c r="D82" s="84" t="s">
        <v>2304</v>
      </c>
      <c r="E82" s="84" t="b">
        <v>0</v>
      </c>
      <c r="F82" s="84" t="b">
        <v>0</v>
      </c>
      <c r="G82" s="84" t="b">
        <v>0</v>
      </c>
    </row>
    <row r="83" spans="1:7" ht="15">
      <c r="A83" s="84" t="s">
        <v>2174</v>
      </c>
      <c r="B83" s="84">
        <v>3</v>
      </c>
      <c r="C83" s="118">
        <v>0.0033831224441942943</v>
      </c>
      <c r="D83" s="84" t="s">
        <v>2304</v>
      </c>
      <c r="E83" s="84" t="b">
        <v>0</v>
      </c>
      <c r="F83" s="84" t="b">
        <v>0</v>
      </c>
      <c r="G83" s="84" t="b">
        <v>0</v>
      </c>
    </row>
    <row r="84" spans="1:7" ht="15">
      <c r="A84" s="84" t="s">
        <v>2175</v>
      </c>
      <c r="B84" s="84">
        <v>3</v>
      </c>
      <c r="C84" s="118">
        <v>0.0033831224441942943</v>
      </c>
      <c r="D84" s="84" t="s">
        <v>2304</v>
      </c>
      <c r="E84" s="84" t="b">
        <v>0</v>
      </c>
      <c r="F84" s="84" t="b">
        <v>0</v>
      </c>
      <c r="G84" s="84" t="b">
        <v>0</v>
      </c>
    </row>
    <row r="85" spans="1:7" ht="15">
      <c r="A85" s="84" t="s">
        <v>275</v>
      </c>
      <c r="B85" s="84">
        <v>3</v>
      </c>
      <c r="C85" s="118">
        <v>0.0033831224441942943</v>
      </c>
      <c r="D85" s="84" t="s">
        <v>2304</v>
      </c>
      <c r="E85" s="84" t="b">
        <v>0</v>
      </c>
      <c r="F85" s="84" t="b">
        <v>0</v>
      </c>
      <c r="G85" s="84" t="b">
        <v>0</v>
      </c>
    </row>
    <row r="86" spans="1:7" ht="15">
      <c r="A86" s="84" t="s">
        <v>2176</v>
      </c>
      <c r="B86" s="84">
        <v>3</v>
      </c>
      <c r="C86" s="118">
        <v>0.0033831224441942943</v>
      </c>
      <c r="D86" s="84" t="s">
        <v>2304</v>
      </c>
      <c r="E86" s="84" t="b">
        <v>0</v>
      </c>
      <c r="F86" s="84" t="b">
        <v>0</v>
      </c>
      <c r="G86" s="84" t="b">
        <v>0</v>
      </c>
    </row>
    <row r="87" spans="1:7" ht="15">
      <c r="A87" s="84" t="s">
        <v>2177</v>
      </c>
      <c r="B87" s="84">
        <v>3</v>
      </c>
      <c r="C87" s="118">
        <v>0.0033831224441942943</v>
      </c>
      <c r="D87" s="84" t="s">
        <v>2304</v>
      </c>
      <c r="E87" s="84" t="b">
        <v>0</v>
      </c>
      <c r="F87" s="84" t="b">
        <v>0</v>
      </c>
      <c r="G87" s="84" t="b">
        <v>0</v>
      </c>
    </row>
    <row r="88" spans="1:7" ht="15">
      <c r="A88" s="84" t="s">
        <v>2178</v>
      </c>
      <c r="B88" s="84">
        <v>3</v>
      </c>
      <c r="C88" s="118">
        <v>0.0033831224441942943</v>
      </c>
      <c r="D88" s="84" t="s">
        <v>2304</v>
      </c>
      <c r="E88" s="84" t="b">
        <v>0</v>
      </c>
      <c r="F88" s="84" t="b">
        <v>0</v>
      </c>
      <c r="G88" s="84" t="b">
        <v>0</v>
      </c>
    </row>
    <row r="89" spans="1:7" ht="15">
      <c r="A89" s="84" t="s">
        <v>2179</v>
      </c>
      <c r="B89" s="84">
        <v>3</v>
      </c>
      <c r="C89" s="118">
        <v>0.0033831224441942943</v>
      </c>
      <c r="D89" s="84" t="s">
        <v>2304</v>
      </c>
      <c r="E89" s="84" t="b">
        <v>0</v>
      </c>
      <c r="F89" s="84" t="b">
        <v>0</v>
      </c>
      <c r="G89" s="84" t="b">
        <v>0</v>
      </c>
    </row>
    <row r="90" spans="1:7" ht="15">
      <c r="A90" s="84" t="s">
        <v>2180</v>
      </c>
      <c r="B90" s="84">
        <v>3</v>
      </c>
      <c r="C90" s="118">
        <v>0.0033831224441942943</v>
      </c>
      <c r="D90" s="84" t="s">
        <v>2304</v>
      </c>
      <c r="E90" s="84" t="b">
        <v>0</v>
      </c>
      <c r="F90" s="84" t="b">
        <v>0</v>
      </c>
      <c r="G90" s="84" t="b">
        <v>0</v>
      </c>
    </row>
    <row r="91" spans="1:7" ht="15">
      <c r="A91" s="84" t="s">
        <v>2181</v>
      </c>
      <c r="B91" s="84">
        <v>3</v>
      </c>
      <c r="C91" s="118">
        <v>0.0033831224441942943</v>
      </c>
      <c r="D91" s="84" t="s">
        <v>2304</v>
      </c>
      <c r="E91" s="84" t="b">
        <v>0</v>
      </c>
      <c r="F91" s="84" t="b">
        <v>0</v>
      </c>
      <c r="G91" s="84" t="b">
        <v>0</v>
      </c>
    </row>
    <row r="92" spans="1:7" ht="15">
      <c r="A92" s="84" t="s">
        <v>2182</v>
      </c>
      <c r="B92" s="84">
        <v>3</v>
      </c>
      <c r="C92" s="118">
        <v>0.0033831224441942943</v>
      </c>
      <c r="D92" s="84" t="s">
        <v>2304</v>
      </c>
      <c r="E92" s="84" t="b">
        <v>0</v>
      </c>
      <c r="F92" s="84" t="b">
        <v>0</v>
      </c>
      <c r="G92" s="84" t="b">
        <v>0</v>
      </c>
    </row>
    <row r="93" spans="1:7" ht="15">
      <c r="A93" s="84" t="s">
        <v>2183</v>
      </c>
      <c r="B93" s="84">
        <v>3</v>
      </c>
      <c r="C93" s="118">
        <v>0.0033831224441942943</v>
      </c>
      <c r="D93" s="84" t="s">
        <v>2304</v>
      </c>
      <c r="E93" s="84" t="b">
        <v>0</v>
      </c>
      <c r="F93" s="84" t="b">
        <v>0</v>
      </c>
      <c r="G93" s="84" t="b">
        <v>0</v>
      </c>
    </row>
    <row r="94" spans="1:7" ht="15">
      <c r="A94" s="84" t="s">
        <v>2184</v>
      </c>
      <c r="B94" s="84">
        <v>3</v>
      </c>
      <c r="C94" s="118">
        <v>0.0033831224441942943</v>
      </c>
      <c r="D94" s="84" t="s">
        <v>2304</v>
      </c>
      <c r="E94" s="84" t="b">
        <v>0</v>
      </c>
      <c r="F94" s="84" t="b">
        <v>0</v>
      </c>
      <c r="G94" s="84" t="b">
        <v>0</v>
      </c>
    </row>
    <row r="95" spans="1:7" ht="15">
      <c r="A95" s="84" t="s">
        <v>2185</v>
      </c>
      <c r="B95" s="84">
        <v>3</v>
      </c>
      <c r="C95" s="118">
        <v>0.0033831224441942943</v>
      </c>
      <c r="D95" s="84" t="s">
        <v>2304</v>
      </c>
      <c r="E95" s="84" t="b">
        <v>0</v>
      </c>
      <c r="F95" s="84" t="b">
        <v>0</v>
      </c>
      <c r="G95" s="84" t="b">
        <v>0</v>
      </c>
    </row>
    <row r="96" spans="1:7" ht="15">
      <c r="A96" s="84" t="s">
        <v>2186</v>
      </c>
      <c r="B96" s="84">
        <v>3</v>
      </c>
      <c r="C96" s="118">
        <v>0.0033831224441942943</v>
      </c>
      <c r="D96" s="84" t="s">
        <v>2304</v>
      </c>
      <c r="E96" s="84" t="b">
        <v>0</v>
      </c>
      <c r="F96" s="84" t="b">
        <v>0</v>
      </c>
      <c r="G96" s="84" t="b">
        <v>0</v>
      </c>
    </row>
    <row r="97" spans="1:7" ht="15">
      <c r="A97" s="84" t="s">
        <v>2187</v>
      </c>
      <c r="B97" s="84">
        <v>3</v>
      </c>
      <c r="C97" s="118">
        <v>0.0033831224441942943</v>
      </c>
      <c r="D97" s="84" t="s">
        <v>2304</v>
      </c>
      <c r="E97" s="84" t="b">
        <v>0</v>
      </c>
      <c r="F97" s="84" t="b">
        <v>0</v>
      </c>
      <c r="G97" s="84" t="b">
        <v>0</v>
      </c>
    </row>
    <row r="98" spans="1:7" ht="15">
      <c r="A98" s="84" t="s">
        <v>2188</v>
      </c>
      <c r="B98" s="84">
        <v>3</v>
      </c>
      <c r="C98" s="118">
        <v>0.0033831224441942943</v>
      </c>
      <c r="D98" s="84" t="s">
        <v>2304</v>
      </c>
      <c r="E98" s="84" t="b">
        <v>0</v>
      </c>
      <c r="F98" s="84" t="b">
        <v>0</v>
      </c>
      <c r="G98" s="84" t="b">
        <v>0</v>
      </c>
    </row>
    <row r="99" spans="1:7" ht="15">
      <c r="A99" s="84" t="s">
        <v>508</v>
      </c>
      <c r="B99" s="84">
        <v>3</v>
      </c>
      <c r="C99" s="118">
        <v>0.0033831224441942943</v>
      </c>
      <c r="D99" s="84" t="s">
        <v>2304</v>
      </c>
      <c r="E99" s="84" t="b">
        <v>0</v>
      </c>
      <c r="F99" s="84" t="b">
        <v>0</v>
      </c>
      <c r="G99" s="84" t="b">
        <v>0</v>
      </c>
    </row>
    <row r="100" spans="1:7" ht="15">
      <c r="A100" s="84" t="s">
        <v>2189</v>
      </c>
      <c r="B100" s="84">
        <v>3</v>
      </c>
      <c r="C100" s="118">
        <v>0.0033831224441942943</v>
      </c>
      <c r="D100" s="84" t="s">
        <v>2304</v>
      </c>
      <c r="E100" s="84" t="b">
        <v>0</v>
      </c>
      <c r="F100" s="84" t="b">
        <v>0</v>
      </c>
      <c r="G100" s="84" t="b">
        <v>0</v>
      </c>
    </row>
    <row r="101" spans="1:7" ht="15">
      <c r="A101" s="84" t="s">
        <v>2190</v>
      </c>
      <c r="B101" s="84">
        <v>3</v>
      </c>
      <c r="C101" s="118">
        <v>0.0033831224441942943</v>
      </c>
      <c r="D101" s="84" t="s">
        <v>2304</v>
      </c>
      <c r="E101" s="84" t="b">
        <v>0</v>
      </c>
      <c r="F101" s="84" t="b">
        <v>0</v>
      </c>
      <c r="G101" s="84" t="b">
        <v>0</v>
      </c>
    </row>
    <row r="102" spans="1:7" ht="15">
      <c r="A102" s="84" t="s">
        <v>2191</v>
      </c>
      <c r="B102" s="84">
        <v>3</v>
      </c>
      <c r="C102" s="118">
        <v>0.0033831224441942943</v>
      </c>
      <c r="D102" s="84" t="s">
        <v>2304</v>
      </c>
      <c r="E102" s="84" t="b">
        <v>0</v>
      </c>
      <c r="F102" s="84" t="b">
        <v>0</v>
      </c>
      <c r="G102" s="84" t="b">
        <v>0</v>
      </c>
    </row>
    <row r="103" spans="1:7" ht="15">
      <c r="A103" s="84" t="s">
        <v>2192</v>
      </c>
      <c r="B103" s="84">
        <v>3</v>
      </c>
      <c r="C103" s="118">
        <v>0.0033831224441942943</v>
      </c>
      <c r="D103" s="84" t="s">
        <v>2304</v>
      </c>
      <c r="E103" s="84" t="b">
        <v>0</v>
      </c>
      <c r="F103" s="84" t="b">
        <v>0</v>
      </c>
      <c r="G103" s="84" t="b">
        <v>0</v>
      </c>
    </row>
    <row r="104" spans="1:7" ht="15">
      <c r="A104" s="84" t="s">
        <v>2193</v>
      </c>
      <c r="B104" s="84">
        <v>3</v>
      </c>
      <c r="C104" s="118">
        <v>0.0033831224441942943</v>
      </c>
      <c r="D104" s="84" t="s">
        <v>2304</v>
      </c>
      <c r="E104" s="84" t="b">
        <v>0</v>
      </c>
      <c r="F104" s="84" t="b">
        <v>0</v>
      </c>
      <c r="G104" s="84" t="b">
        <v>0</v>
      </c>
    </row>
    <row r="105" spans="1:7" ht="15">
      <c r="A105" s="84" t="s">
        <v>1817</v>
      </c>
      <c r="B105" s="84">
        <v>3</v>
      </c>
      <c r="C105" s="118">
        <v>0.0033831224441942943</v>
      </c>
      <c r="D105" s="84" t="s">
        <v>2304</v>
      </c>
      <c r="E105" s="84" t="b">
        <v>0</v>
      </c>
      <c r="F105" s="84" t="b">
        <v>0</v>
      </c>
      <c r="G105" s="84" t="b">
        <v>0</v>
      </c>
    </row>
    <row r="106" spans="1:7" ht="15">
      <c r="A106" s="84" t="s">
        <v>2194</v>
      </c>
      <c r="B106" s="84">
        <v>3</v>
      </c>
      <c r="C106" s="118">
        <v>0.0033831224441942943</v>
      </c>
      <c r="D106" s="84" t="s">
        <v>2304</v>
      </c>
      <c r="E106" s="84" t="b">
        <v>1</v>
      </c>
      <c r="F106" s="84" t="b">
        <v>0</v>
      </c>
      <c r="G106" s="84" t="b">
        <v>0</v>
      </c>
    </row>
    <row r="107" spans="1:7" ht="15">
      <c r="A107" s="84" t="s">
        <v>1796</v>
      </c>
      <c r="B107" s="84">
        <v>3</v>
      </c>
      <c r="C107" s="118">
        <v>0.0033831224441942943</v>
      </c>
      <c r="D107" s="84" t="s">
        <v>2304</v>
      </c>
      <c r="E107" s="84" t="b">
        <v>0</v>
      </c>
      <c r="F107" s="84" t="b">
        <v>0</v>
      </c>
      <c r="G107" s="84" t="b">
        <v>0</v>
      </c>
    </row>
    <row r="108" spans="1:7" ht="15">
      <c r="A108" s="84" t="s">
        <v>1797</v>
      </c>
      <c r="B108" s="84">
        <v>3</v>
      </c>
      <c r="C108" s="118">
        <v>0.0033831224441942943</v>
      </c>
      <c r="D108" s="84" t="s">
        <v>2304</v>
      </c>
      <c r="E108" s="84" t="b">
        <v>0</v>
      </c>
      <c r="F108" s="84" t="b">
        <v>0</v>
      </c>
      <c r="G108" s="84" t="b">
        <v>0</v>
      </c>
    </row>
    <row r="109" spans="1:7" ht="15">
      <c r="A109" s="84" t="s">
        <v>305</v>
      </c>
      <c r="B109" s="84">
        <v>3</v>
      </c>
      <c r="C109" s="118">
        <v>0.0033831224441942943</v>
      </c>
      <c r="D109" s="84" t="s">
        <v>2304</v>
      </c>
      <c r="E109" s="84" t="b">
        <v>0</v>
      </c>
      <c r="F109" s="84" t="b">
        <v>0</v>
      </c>
      <c r="G109" s="84" t="b">
        <v>0</v>
      </c>
    </row>
    <row r="110" spans="1:7" ht="15">
      <c r="A110" s="84" t="s">
        <v>304</v>
      </c>
      <c r="B110" s="84">
        <v>3</v>
      </c>
      <c r="C110" s="118">
        <v>0.0033831224441942943</v>
      </c>
      <c r="D110" s="84" t="s">
        <v>2304</v>
      </c>
      <c r="E110" s="84" t="b">
        <v>0</v>
      </c>
      <c r="F110" s="84" t="b">
        <v>0</v>
      </c>
      <c r="G110" s="84" t="b">
        <v>0</v>
      </c>
    </row>
    <row r="111" spans="1:7" ht="15">
      <c r="A111" s="84" t="s">
        <v>303</v>
      </c>
      <c r="B111" s="84">
        <v>3</v>
      </c>
      <c r="C111" s="118">
        <v>0.0033831224441942943</v>
      </c>
      <c r="D111" s="84" t="s">
        <v>2304</v>
      </c>
      <c r="E111" s="84" t="b">
        <v>0</v>
      </c>
      <c r="F111" s="84" t="b">
        <v>0</v>
      </c>
      <c r="G111" s="84" t="b">
        <v>0</v>
      </c>
    </row>
    <row r="112" spans="1:7" ht="15">
      <c r="A112" s="84" t="s">
        <v>302</v>
      </c>
      <c r="B112" s="84">
        <v>3</v>
      </c>
      <c r="C112" s="118">
        <v>0.0033831224441942943</v>
      </c>
      <c r="D112" s="84" t="s">
        <v>2304</v>
      </c>
      <c r="E112" s="84" t="b">
        <v>0</v>
      </c>
      <c r="F112" s="84" t="b">
        <v>0</v>
      </c>
      <c r="G112" s="84" t="b">
        <v>0</v>
      </c>
    </row>
    <row r="113" spans="1:7" ht="15">
      <c r="A113" s="84" t="s">
        <v>301</v>
      </c>
      <c r="B113" s="84">
        <v>3</v>
      </c>
      <c r="C113" s="118">
        <v>0.0033831224441942943</v>
      </c>
      <c r="D113" s="84" t="s">
        <v>2304</v>
      </c>
      <c r="E113" s="84" t="b">
        <v>0</v>
      </c>
      <c r="F113" s="84" t="b">
        <v>0</v>
      </c>
      <c r="G113" s="84" t="b">
        <v>0</v>
      </c>
    </row>
    <row r="114" spans="1:7" ht="15">
      <c r="A114" s="84" t="s">
        <v>227</v>
      </c>
      <c r="B114" s="84">
        <v>3</v>
      </c>
      <c r="C114" s="118">
        <v>0.0033831224441942943</v>
      </c>
      <c r="D114" s="84" t="s">
        <v>2304</v>
      </c>
      <c r="E114" s="84" t="b">
        <v>0</v>
      </c>
      <c r="F114" s="84" t="b">
        <v>0</v>
      </c>
      <c r="G114" s="84" t="b">
        <v>0</v>
      </c>
    </row>
    <row r="115" spans="1:7" ht="15">
      <c r="A115" s="84" t="s">
        <v>2195</v>
      </c>
      <c r="B115" s="84">
        <v>3</v>
      </c>
      <c r="C115" s="118">
        <v>0.0033831224441942943</v>
      </c>
      <c r="D115" s="84" t="s">
        <v>2304</v>
      </c>
      <c r="E115" s="84" t="b">
        <v>0</v>
      </c>
      <c r="F115" s="84" t="b">
        <v>0</v>
      </c>
      <c r="G115" s="84" t="b">
        <v>0</v>
      </c>
    </row>
    <row r="116" spans="1:7" ht="15">
      <c r="A116" s="84" t="s">
        <v>2196</v>
      </c>
      <c r="B116" s="84">
        <v>3</v>
      </c>
      <c r="C116" s="118">
        <v>0.0033831224441942943</v>
      </c>
      <c r="D116" s="84" t="s">
        <v>2304</v>
      </c>
      <c r="E116" s="84" t="b">
        <v>0</v>
      </c>
      <c r="F116" s="84" t="b">
        <v>0</v>
      </c>
      <c r="G116" s="84" t="b">
        <v>0</v>
      </c>
    </row>
    <row r="117" spans="1:7" ht="15">
      <c r="A117" s="84" t="s">
        <v>2197</v>
      </c>
      <c r="B117" s="84">
        <v>3</v>
      </c>
      <c r="C117" s="118">
        <v>0.0033831224441942943</v>
      </c>
      <c r="D117" s="84" t="s">
        <v>2304</v>
      </c>
      <c r="E117" s="84" t="b">
        <v>0</v>
      </c>
      <c r="F117" s="84" t="b">
        <v>0</v>
      </c>
      <c r="G117" s="84" t="b">
        <v>0</v>
      </c>
    </row>
    <row r="118" spans="1:7" ht="15">
      <c r="A118" s="84" t="s">
        <v>2198</v>
      </c>
      <c r="B118" s="84">
        <v>3</v>
      </c>
      <c r="C118" s="118">
        <v>0.0033831224441942943</v>
      </c>
      <c r="D118" s="84" t="s">
        <v>2304</v>
      </c>
      <c r="E118" s="84" t="b">
        <v>0</v>
      </c>
      <c r="F118" s="84" t="b">
        <v>0</v>
      </c>
      <c r="G118" s="84" t="b">
        <v>0</v>
      </c>
    </row>
    <row r="119" spans="1:7" ht="15">
      <c r="A119" s="84" t="s">
        <v>2199</v>
      </c>
      <c r="B119" s="84">
        <v>3</v>
      </c>
      <c r="C119" s="118">
        <v>0.0033831224441942943</v>
      </c>
      <c r="D119" s="84" t="s">
        <v>2304</v>
      </c>
      <c r="E119" s="84" t="b">
        <v>0</v>
      </c>
      <c r="F119" s="84" t="b">
        <v>0</v>
      </c>
      <c r="G119" s="84" t="b">
        <v>0</v>
      </c>
    </row>
    <row r="120" spans="1:7" ht="15">
      <c r="A120" s="84" t="s">
        <v>2200</v>
      </c>
      <c r="B120" s="84">
        <v>3</v>
      </c>
      <c r="C120" s="118">
        <v>0.0033831224441942943</v>
      </c>
      <c r="D120" s="84" t="s">
        <v>2304</v>
      </c>
      <c r="E120" s="84" t="b">
        <v>0</v>
      </c>
      <c r="F120" s="84" t="b">
        <v>0</v>
      </c>
      <c r="G120" s="84" t="b">
        <v>0</v>
      </c>
    </row>
    <row r="121" spans="1:7" ht="15">
      <c r="A121" s="84" t="s">
        <v>2201</v>
      </c>
      <c r="B121" s="84">
        <v>3</v>
      </c>
      <c r="C121" s="118">
        <v>0.0033831224441942943</v>
      </c>
      <c r="D121" s="84" t="s">
        <v>2304</v>
      </c>
      <c r="E121" s="84" t="b">
        <v>0</v>
      </c>
      <c r="F121" s="84" t="b">
        <v>0</v>
      </c>
      <c r="G121" s="84" t="b">
        <v>0</v>
      </c>
    </row>
    <row r="122" spans="1:7" ht="15">
      <c r="A122" s="84" t="s">
        <v>2202</v>
      </c>
      <c r="B122" s="84">
        <v>3</v>
      </c>
      <c r="C122" s="118">
        <v>0.0033831224441942943</v>
      </c>
      <c r="D122" s="84" t="s">
        <v>2304</v>
      </c>
      <c r="E122" s="84" t="b">
        <v>0</v>
      </c>
      <c r="F122" s="84" t="b">
        <v>1</v>
      </c>
      <c r="G122" s="84" t="b">
        <v>0</v>
      </c>
    </row>
    <row r="123" spans="1:7" ht="15">
      <c r="A123" s="84" t="s">
        <v>2203</v>
      </c>
      <c r="B123" s="84">
        <v>3</v>
      </c>
      <c r="C123" s="118">
        <v>0.0033831224441942943</v>
      </c>
      <c r="D123" s="84" t="s">
        <v>2304</v>
      </c>
      <c r="E123" s="84" t="b">
        <v>0</v>
      </c>
      <c r="F123" s="84" t="b">
        <v>0</v>
      </c>
      <c r="G123" s="84" t="b">
        <v>0</v>
      </c>
    </row>
    <row r="124" spans="1:7" ht="15">
      <c r="A124" s="84" t="s">
        <v>2204</v>
      </c>
      <c r="B124" s="84">
        <v>3</v>
      </c>
      <c r="C124" s="118">
        <v>0.0033831224441942943</v>
      </c>
      <c r="D124" s="84" t="s">
        <v>2304</v>
      </c>
      <c r="E124" s="84" t="b">
        <v>0</v>
      </c>
      <c r="F124" s="84" t="b">
        <v>0</v>
      </c>
      <c r="G124" s="84" t="b">
        <v>0</v>
      </c>
    </row>
    <row r="125" spans="1:7" ht="15">
      <c r="A125" s="84" t="s">
        <v>2205</v>
      </c>
      <c r="B125" s="84">
        <v>3</v>
      </c>
      <c r="C125" s="118">
        <v>0.0033831224441942943</v>
      </c>
      <c r="D125" s="84" t="s">
        <v>2304</v>
      </c>
      <c r="E125" s="84" t="b">
        <v>0</v>
      </c>
      <c r="F125" s="84" t="b">
        <v>0</v>
      </c>
      <c r="G125" s="84" t="b">
        <v>0</v>
      </c>
    </row>
    <row r="126" spans="1:7" ht="15">
      <c r="A126" s="84" t="s">
        <v>2206</v>
      </c>
      <c r="B126" s="84">
        <v>3</v>
      </c>
      <c r="C126" s="118">
        <v>0.0033831224441942943</v>
      </c>
      <c r="D126" s="84" t="s">
        <v>2304</v>
      </c>
      <c r="E126" s="84" t="b">
        <v>0</v>
      </c>
      <c r="F126" s="84" t="b">
        <v>0</v>
      </c>
      <c r="G126" s="84" t="b">
        <v>0</v>
      </c>
    </row>
    <row r="127" spans="1:7" ht="15">
      <c r="A127" s="84" t="s">
        <v>320</v>
      </c>
      <c r="B127" s="84">
        <v>2</v>
      </c>
      <c r="C127" s="118">
        <v>0.002502214204640178</v>
      </c>
      <c r="D127" s="84" t="s">
        <v>2304</v>
      </c>
      <c r="E127" s="84" t="b">
        <v>0</v>
      </c>
      <c r="F127" s="84" t="b">
        <v>0</v>
      </c>
      <c r="G127" s="84" t="b">
        <v>0</v>
      </c>
    </row>
    <row r="128" spans="1:7" ht="15">
      <c r="A128" s="84" t="s">
        <v>2207</v>
      </c>
      <c r="B128" s="84">
        <v>2</v>
      </c>
      <c r="C128" s="118">
        <v>0.002502214204640178</v>
      </c>
      <c r="D128" s="84" t="s">
        <v>2304</v>
      </c>
      <c r="E128" s="84" t="b">
        <v>0</v>
      </c>
      <c r="F128" s="84" t="b">
        <v>0</v>
      </c>
      <c r="G128" s="84" t="b">
        <v>0</v>
      </c>
    </row>
    <row r="129" spans="1:7" ht="15">
      <c r="A129" s="84" t="s">
        <v>2208</v>
      </c>
      <c r="B129" s="84">
        <v>2</v>
      </c>
      <c r="C129" s="118">
        <v>0.002502214204640178</v>
      </c>
      <c r="D129" s="84" t="s">
        <v>2304</v>
      </c>
      <c r="E129" s="84" t="b">
        <v>0</v>
      </c>
      <c r="F129" s="84" t="b">
        <v>0</v>
      </c>
      <c r="G129" s="84" t="b">
        <v>0</v>
      </c>
    </row>
    <row r="130" spans="1:7" ht="15">
      <c r="A130" s="84" t="s">
        <v>2209</v>
      </c>
      <c r="B130" s="84">
        <v>2</v>
      </c>
      <c r="C130" s="118">
        <v>0.002502214204640178</v>
      </c>
      <c r="D130" s="84" t="s">
        <v>2304</v>
      </c>
      <c r="E130" s="84" t="b">
        <v>0</v>
      </c>
      <c r="F130" s="84" t="b">
        <v>1</v>
      </c>
      <c r="G130" s="84" t="b">
        <v>0</v>
      </c>
    </row>
    <row r="131" spans="1:7" ht="15">
      <c r="A131" s="84" t="s">
        <v>2210</v>
      </c>
      <c r="B131" s="84">
        <v>2</v>
      </c>
      <c r="C131" s="118">
        <v>0.002502214204640178</v>
      </c>
      <c r="D131" s="84" t="s">
        <v>2304</v>
      </c>
      <c r="E131" s="84" t="b">
        <v>0</v>
      </c>
      <c r="F131" s="84" t="b">
        <v>0</v>
      </c>
      <c r="G131" s="84" t="b">
        <v>0</v>
      </c>
    </row>
    <row r="132" spans="1:7" ht="15">
      <c r="A132" s="84" t="s">
        <v>2211</v>
      </c>
      <c r="B132" s="84">
        <v>2</v>
      </c>
      <c r="C132" s="118">
        <v>0.002502214204640178</v>
      </c>
      <c r="D132" s="84" t="s">
        <v>2304</v>
      </c>
      <c r="E132" s="84" t="b">
        <v>0</v>
      </c>
      <c r="F132" s="84" t="b">
        <v>0</v>
      </c>
      <c r="G132" s="84" t="b">
        <v>0</v>
      </c>
    </row>
    <row r="133" spans="1:7" ht="15">
      <c r="A133" s="84" t="s">
        <v>2212</v>
      </c>
      <c r="B133" s="84">
        <v>2</v>
      </c>
      <c r="C133" s="118">
        <v>0.002502214204640178</v>
      </c>
      <c r="D133" s="84" t="s">
        <v>2304</v>
      </c>
      <c r="E133" s="84" t="b">
        <v>0</v>
      </c>
      <c r="F133" s="84" t="b">
        <v>0</v>
      </c>
      <c r="G133" s="84" t="b">
        <v>0</v>
      </c>
    </row>
    <row r="134" spans="1:7" ht="15">
      <c r="A134" s="84" t="s">
        <v>2213</v>
      </c>
      <c r="B134" s="84">
        <v>2</v>
      </c>
      <c r="C134" s="118">
        <v>0.002502214204640178</v>
      </c>
      <c r="D134" s="84" t="s">
        <v>2304</v>
      </c>
      <c r="E134" s="84" t="b">
        <v>0</v>
      </c>
      <c r="F134" s="84" t="b">
        <v>0</v>
      </c>
      <c r="G134" s="84" t="b">
        <v>0</v>
      </c>
    </row>
    <row r="135" spans="1:7" ht="15">
      <c r="A135" s="84" t="s">
        <v>2214</v>
      </c>
      <c r="B135" s="84">
        <v>2</v>
      </c>
      <c r="C135" s="118">
        <v>0.002502214204640178</v>
      </c>
      <c r="D135" s="84" t="s">
        <v>2304</v>
      </c>
      <c r="E135" s="84" t="b">
        <v>0</v>
      </c>
      <c r="F135" s="84" t="b">
        <v>0</v>
      </c>
      <c r="G135" s="84" t="b">
        <v>0</v>
      </c>
    </row>
    <row r="136" spans="1:7" ht="15">
      <c r="A136" s="84" t="s">
        <v>2215</v>
      </c>
      <c r="B136" s="84">
        <v>2</v>
      </c>
      <c r="C136" s="118">
        <v>0.002502214204640178</v>
      </c>
      <c r="D136" s="84" t="s">
        <v>2304</v>
      </c>
      <c r="E136" s="84" t="b">
        <v>0</v>
      </c>
      <c r="F136" s="84" t="b">
        <v>0</v>
      </c>
      <c r="G136" s="84" t="b">
        <v>0</v>
      </c>
    </row>
    <row r="137" spans="1:7" ht="15">
      <c r="A137" s="84" t="s">
        <v>2216</v>
      </c>
      <c r="B137" s="84">
        <v>2</v>
      </c>
      <c r="C137" s="118">
        <v>0.002502214204640178</v>
      </c>
      <c r="D137" s="84" t="s">
        <v>2304</v>
      </c>
      <c r="E137" s="84" t="b">
        <v>0</v>
      </c>
      <c r="F137" s="84" t="b">
        <v>0</v>
      </c>
      <c r="G137" s="84" t="b">
        <v>0</v>
      </c>
    </row>
    <row r="138" spans="1:7" ht="15">
      <c r="A138" s="84" t="s">
        <v>2217</v>
      </c>
      <c r="B138" s="84">
        <v>2</v>
      </c>
      <c r="C138" s="118">
        <v>0.002502214204640178</v>
      </c>
      <c r="D138" s="84" t="s">
        <v>2304</v>
      </c>
      <c r="E138" s="84" t="b">
        <v>0</v>
      </c>
      <c r="F138" s="84" t="b">
        <v>0</v>
      </c>
      <c r="G138" s="84" t="b">
        <v>0</v>
      </c>
    </row>
    <row r="139" spans="1:7" ht="15">
      <c r="A139" s="84" t="s">
        <v>2218</v>
      </c>
      <c r="B139" s="84">
        <v>2</v>
      </c>
      <c r="C139" s="118">
        <v>0.002502214204640178</v>
      </c>
      <c r="D139" s="84" t="s">
        <v>2304</v>
      </c>
      <c r="E139" s="84" t="b">
        <v>0</v>
      </c>
      <c r="F139" s="84" t="b">
        <v>0</v>
      </c>
      <c r="G139" s="84" t="b">
        <v>0</v>
      </c>
    </row>
    <row r="140" spans="1:7" ht="15">
      <c r="A140" s="84" t="s">
        <v>2219</v>
      </c>
      <c r="B140" s="84">
        <v>2</v>
      </c>
      <c r="C140" s="118">
        <v>0.002502214204640178</v>
      </c>
      <c r="D140" s="84" t="s">
        <v>2304</v>
      </c>
      <c r="E140" s="84" t="b">
        <v>0</v>
      </c>
      <c r="F140" s="84" t="b">
        <v>0</v>
      </c>
      <c r="G140" s="84" t="b">
        <v>0</v>
      </c>
    </row>
    <row r="141" spans="1:7" ht="15">
      <c r="A141" s="84" t="s">
        <v>319</v>
      </c>
      <c r="B141" s="84">
        <v>2</v>
      </c>
      <c r="C141" s="118">
        <v>0.002502214204640178</v>
      </c>
      <c r="D141" s="84" t="s">
        <v>2304</v>
      </c>
      <c r="E141" s="84" t="b">
        <v>0</v>
      </c>
      <c r="F141" s="84" t="b">
        <v>0</v>
      </c>
      <c r="G141" s="84" t="b">
        <v>0</v>
      </c>
    </row>
    <row r="142" spans="1:7" ht="15">
      <c r="A142" s="84" t="s">
        <v>2220</v>
      </c>
      <c r="B142" s="84">
        <v>2</v>
      </c>
      <c r="C142" s="118">
        <v>0.002502214204640178</v>
      </c>
      <c r="D142" s="84" t="s">
        <v>2304</v>
      </c>
      <c r="E142" s="84" t="b">
        <v>0</v>
      </c>
      <c r="F142" s="84" t="b">
        <v>0</v>
      </c>
      <c r="G142" s="84" t="b">
        <v>0</v>
      </c>
    </row>
    <row r="143" spans="1:7" ht="15">
      <c r="A143" s="84" t="s">
        <v>2221</v>
      </c>
      <c r="B143" s="84">
        <v>2</v>
      </c>
      <c r="C143" s="118">
        <v>0.002502214204640178</v>
      </c>
      <c r="D143" s="84" t="s">
        <v>2304</v>
      </c>
      <c r="E143" s="84" t="b">
        <v>0</v>
      </c>
      <c r="F143" s="84" t="b">
        <v>0</v>
      </c>
      <c r="G143" s="84" t="b">
        <v>0</v>
      </c>
    </row>
    <row r="144" spans="1:7" ht="15">
      <c r="A144" s="84" t="s">
        <v>2222</v>
      </c>
      <c r="B144" s="84">
        <v>2</v>
      </c>
      <c r="C144" s="118">
        <v>0.002502214204640178</v>
      </c>
      <c r="D144" s="84" t="s">
        <v>2304</v>
      </c>
      <c r="E144" s="84" t="b">
        <v>0</v>
      </c>
      <c r="F144" s="84" t="b">
        <v>1</v>
      </c>
      <c r="G144" s="84" t="b">
        <v>0</v>
      </c>
    </row>
    <row r="145" spans="1:7" ht="15">
      <c r="A145" s="84" t="s">
        <v>2223</v>
      </c>
      <c r="B145" s="84">
        <v>2</v>
      </c>
      <c r="C145" s="118">
        <v>0.002502214204640178</v>
      </c>
      <c r="D145" s="84" t="s">
        <v>2304</v>
      </c>
      <c r="E145" s="84" t="b">
        <v>0</v>
      </c>
      <c r="F145" s="84" t="b">
        <v>0</v>
      </c>
      <c r="G145" s="84" t="b">
        <v>0</v>
      </c>
    </row>
    <row r="146" spans="1:7" ht="15">
      <c r="A146" s="84" t="s">
        <v>2224</v>
      </c>
      <c r="B146" s="84">
        <v>2</v>
      </c>
      <c r="C146" s="118">
        <v>0.002502214204640178</v>
      </c>
      <c r="D146" s="84" t="s">
        <v>2304</v>
      </c>
      <c r="E146" s="84" t="b">
        <v>0</v>
      </c>
      <c r="F146" s="84" t="b">
        <v>0</v>
      </c>
      <c r="G146" s="84" t="b">
        <v>0</v>
      </c>
    </row>
    <row r="147" spans="1:7" ht="15">
      <c r="A147" s="84" t="s">
        <v>2225</v>
      </c>
      <c r="B147" s="84">
        <v>2</v>
      </c>
      <c r="C147" s="118">
        <v>0.002502214204640178</v>
      </c>
      <c r="D147" s="84" t="s">
        <v>2304</v>
      </c>
      <c r="E147" s="84" t="b">
        <v>0</v>
      </c>
      <c r="F147" s="84" t="b">
        <v>0</v>
      </c>
      <c r="G147" s="84" t="b">
        <v>0</v>
      </c>
    </row>
    <row r="148" spans="1:7" ht="15">
      <c r="A148" s="84" t="s">
        <v>2226</v>
      </c>
      <c r="B148" s="84">
        <v>2</v>
      </c>
      <c r="C148" s="118">
        <v>0.002502214204640178</v>
      </c>
      <c r="D148" s="84" t="s">
        <v>2304</v>
      </c>
      <c r="E148" s="84" t="b">
        <v>0</v>
      </c>
      <c r="F148" s="84" t="b">
        <v>0</v>
      </c>
      <c r="G148" s="84" t="b">
        <v>0</v>
      </c>
    </row>
    <row r="149" spans="1:7" ht="15">
      <c r="A149" s="84" t="s">
        <v>2227</v>
      </c>
      <c r="B149" s="84">
        <v>2</v>
      </c>
      <c r="C149" s="118">
        <v>0.002502214204640178</v>
      </c>
      <c r="D149" s="84" t="s">
        <v>2304</v>
      </c>
      <c r="E149" s="84" t="b">
        <v>0</v>
      </c>
      <c r="F149" s="84" t="b">
        <v>1</v>
      </c>
      <c r="G149" s="84" t="b">
        <v>0</v>
      </c>
    </row>
    <row r="150" spans="1:7" ht="15">
      <c r="A150" s="84" t="s">
        <v>2228</v>
      </c>
      <c r="B150" s="84">
        <v>2</v>
      </c>
      <c r="C150" s="118">
        <v>0.002502214204640178</v>
      </c>
      <c r="D150" s="84" t="s">
        <v>2304</v>
      </c>
      <c r="E150" s="84" t="b">
        <v>0</v>
      </c>
      <c r="F150" s="84" t="b">
        <v>0</v>
      </c>
      <c r="G150" s="84" t="b">
        <v>0</v>
      </c>
    </row>
    <row r="151" spans="1:7" ht="15">
      <c r="A151" s="84" t="s">
        <v>2229</v>
      </c>
      <c r="B151" s="84">
        <v>2</v>
      </c>
      <c r="C151" s="118">
        <v>0.002502214204640178</v>
      </c>
      <c r="D151" s="84" t="s">
        <v>2304</v>
      </c>
      <c r="E151" s="84" t="b">
        <v>0</v>
      </c>
      <c r="F151" s="84" t="b">
        <v>0</v>
      </c>
      <c r="G151" s="84" t="b">
        <v>0</v>
      </c>
    </row>
    <row r="152" spans="1:7" ht="15">
      <c r="A152" s="84" t="s">
        <v>2230</v>
      </c>
      <c r="B152" s="84">
        <v>2</v>
      </c>
      <c r="C152" s="118">
        <v>0.002502214204640178</v>
      </c>
      <c r="D152" s="84" t="s">
        <v>2304</v>
      </c>
      <c r="E152" s="84" t="b">
        <v>0</v>
      </c>
      <c r="F152" s="84" t="b">
        <v>0</v>
      </c>
      <c r="G152" s="84" t="b">
        <v>0</v>
      </c>
    </row>
    <row r="153" spans="1:7" ht="15">
      <c r="A153" s="84" t="s">
        <v>2231</v>
      </c>
      <c r="B153" s="84">
        <v>2</v>
      </c>
      <c r="C153" s="118">
        <v>0.002502214204640178</v>
      </c>
      <c r="D153" s="84" t="s">
        <v>2304</v>
      </c>
      <c r="E153" s="84" t="b">
        <v>0</v>
      </c>
      <c r="F153" s="84" t="b">
        <v>0</v>
      </c>
      <c r="G153" s="84" t="b">
        <v>0</v>
      </c>
    </row>
    <row r="154" spans="1:7" ht="15">
      <c r="A154" s="84" t="s">
        <v>2232</v>
      </c>
      <c r="B154" s="84">
        <v>2</v>
      </c>
      <c r="C154" s="118">
        <v>0.002502214204640178</v>
      </c>
      <c r="D154" s="84" t="s">
        <v>2304</v>
      </c>
      <c r="E154" s="84" t="b">
        <v>0</v>
      </c>
      <c r="F154" s="84" t="b">
        <v>0</v>
      </c>
      <c r="G154" s="84" t="b">
        <v>0</v>
      </c>
    </row>
    <row r="155" spans="1:7" ht="15">
      <c r="A155" s="84" t="s">
        <v>266</v>
      </c>
      <c r="B155" s="84">
        <v>2</v>
      </c>
      <c r="C155" s="118">
        <v>0.002502214204640178</v>
      </c>
      <c r="D155" s="84" t="s">
        <v>2304</v>
      </c>
      <c r="E155" s="84" t="b">
        <v>0</v>
      </c>
      <c r="F155" s="84" t="b">
        <v>0</v>
      </c>
      <c r="G155" s="84" t="b">
        <v>0</v>
      </c>
    </row>
    <row r="156" spans="1:7" ht="15">
      <c r="A156" s="84" t="s">
        <v>2233</v>
      </c>
      <c r="B156" s="84">
        <v>2</v>
      </c>
      <c r="C156" s="118">
        <v>0.002502214204640178</v>
      </c>
      <c r="D156" s="84" t="s">
        <v>2304</v>
      </c>
      <c r="E156" s="84" t="b">
        <v>0</v>
      </c>
      <c r="F156" s="84" t="b">
        <v>0</v>
      </c>
      <c r="G156" s="84" t="b">
        <v>0</v>
      </c>
    </row>
    <row r="157" spans="1:7" ht="15">
      <c r="A157" s="84" t="s">
        <v>2234</v>
      </c>
      <c r="B157" s="84">
        <v>2</v>
      </c>
      <c r="C157" s="118">
        <v>0.002502214204640178</v>
      </c>
      <c r="D157" s="84" t="s">
        <v>2304</v>
      </c>
      <c r="E157" s="84" t="b">
        <v>0</v>
      </c>
      <c r="F157" s="84" t="b">
        <v>0</v>
      </c>
      <c r="G157" s="84" t="b">
        <v>0</v>
      </c>
    </row>
    <row r="158" spans="1:7" ht="15">
      <c r="A158" s="84" t="s">
        <v>2235</v>
      </c>
      <c r="B158" s="84">
        <v>2</v>
      </c>
      <c r="C158" s="118">
        <v>0.002502214204640178</v>
      </c>
      <c r="D158" s="84" t="s">
        <v>2304</v>
      </c>
      <c r="E158" s="84" t="b">
        <v>0</v>
      </c>
      <c r="F158" s="84" t="b">
        <v>0</v>
      </c>
      <c r="G158" s="84" t="b">
        <v>0</v>
      </c>
    </row>
    <row r="159" spans="1:7" ht="15">
      <c r="A159" s="84" t="s">
        <v>2236</v>
      </c>
      <c r="B159" s="84">
        <v>2</v>
      </c>
      <c r="C159" s="118">
        <v>0.002502214204640178</v>
      </c>
      <c r="D159" s="84" t="s">
        <v>2304</v>
      </c>
      <c r="E159" s="84" t="b">
        <v>0</v>
      </c>
      <c r="F159" s="84" t="b">
        <v>0</v>
      </c>
      <c r="G159" s="84" t="b">
        <v>0</v>
      </c>
    </row>
    <row r="160" spans="1:7" ht="15">
      <c r="A160" s="84" t="s">
        <v>2237</v>
      </c>
      <c r="B160" s="84">
        <v>2</v>
      </c>
      <c r="C160" s="118">
        <v>0.002502214204640178</v>
      </c>
      <c r="D160" s="84" t="s">
        <v>2304</v>
      </c>
      <c r="E160" s="84" t="b">
        <v>0</v>
      </c>
      <c r="F160" s="84" t="b">
        <v>0</v>
      </c>
      <c r="G160" s="84" t="b">
        <v>0</v>
      </c>
    </row>
    <row r="161" spans="1:7" ht="15">
      <c r="A161" s="84" t="s">
        <v>2238</v>
      </c>
      <c r="B161" s="84">
        <v>2</v>
      </c>
      <c r="C161" s="118">
        <v>0.002502214204640178</v>
      </c>
      <c r="D161" s="84" t="s">
        <v>2304</v>
      </c>
      <c r="E161" s="84" t="b">
        <v>0</v>
      </c>
      <c r="F161" s="84" t="b">
        <v>0</v>
      </c>
      <c r="G161" s="84" t="b">
        <v>0</v>
      </c>
    </row>
    <row r="162" spans="1:7" ht="15">
      <c r="A162" s="84" t="s">
        <v>2239</v>
      </c>
      <c r="B162" s="84">
        <v>2</v>
      </c>
      <c r="C162" s="118">
        <v>0.002502214204640178</v>
      </c>
      <c r="D162" s="84" t="s">
        <v>2304</v>
      </c>
      <c r="E162" s="84" t="b">
        <v>0</v>
      </c>
      <c r="F162" s="84" t="b">
        <v>0</v>
      </c>
      <c r="G162" s="84" t="b">
        <v>0</v>
      </c>
    </row>
    <row r="163" spans="1:7" ht="15">
      <c r="A163" s="84" t="s">
        <v>2240</v>
      </c>
      <c r="B163" s="84">
        <v>2</v>
      </c>
      <c r="C163" s="118">
        <v>0.002502214204640178</v>
      </c>
      <c r="D163" s="84" t="s">
        <v>2304</v>
      </c>
      <c r="E163" s="84" t="b">
        <v>0</v>
      </c>
      <c r="F163" s="84" t="b">
        <v>0</v>
      </c>
      <c r="G163" s="84" t="b">
        <v>0</v>
      </c>
    </row>
    <row r="164" spans="1:7" ht="15">
      <c r="A164" s="84" t="s">
        <v>2241</v>
      </c>
      <c r="B164" s="84">
        <v>2</v>
      </c>
      <c r="C164" s="118">
        <v>0.002502214204640178</v>
      </c>
      <c r="D164" s="84" t="s">
        <v>2304</v>
      </c>
      <c r="E164" s="84" t="b">
        <v>0</v>
      </c>
      <c r="F164" s="84" t="b">
        <v>0</v>
      </c>
      <c r="G164" s="84" t="b">
        <v>0</v>
      </c>
    </row>
    <row r="165" spans="1:7" ht="15">
      <c r="A165" s="84" t="s">
        <v>2242</v>
      </c>
      <c r="B165" s="84">
        <v>2</v>
      </c>
      <c r="C165" s="118">
        <v>0.002502214204640178</v>
      </c>
      <c r="D165" s="84" t="s">
        <v>2304</v>
      </c>
      <c r="E165" s="84" t="b">
        <v>0</v>
      </c>
      <c r="F165" s="84" t="b">
        <v>0</v>
      </c>
      <c r="G165" s="84" t="b">
        <v>0</v>
      </c>
    </row>
    <row r="166" spans="1:7" ht="15">
      <c r="A166" s="84" t="s">
        <v>2243</v>
      </c>
      <c r="B166" s="84">
        <v>2</v>
      </c>
      <c r="C166" s="118">
        <v>0.002502214204640178</v>
      </c>
      <c r="D166" s="84" t="s">
        <v>2304</v>
      </c>
      <c r="E166" s="84" t="b">
        <v>0</v>
      </c>
      <c r="F166" s="84" t="b">
        <v>1</v>
      </c>
      <c r="G166" s="84" t="b">
        <v>0</v>
      </c>
    </row>
    <row r="167" spans="1:7" ht="15">
      <c r="A167" s="84" t="s">
        <v>2244</v>
      </c>
      <c r="B167" s="84">
        <v>2</v>
      </c>
      <c r="C167" s="118">
        <v>0.002502214204640178</v>
      </c>
      <c r="D167" s="84" t="s">
        <v>2304</v>
      </c>
      <c r="E167" s="84" t="b">
        <v>0</v>
      </c>
      <c r="F167" s="84" t="b">
        <v>0</v>
      </c>
      <c r="G167" s="84" t="b">
        <v>0</v>
      </c>
    </row>
    <row r="168" spans="1:7" ht="15">
      <c r="A168" s="84" t="s">
        <v>2245</v>
      </c>
      <c r="B168" s="84">
        <v>2</v>
      </c>
      <c r="C168" s="118">
        <v>0.002502214204640178</v>
      </c>
      <c r="D168" s="84" t="s">
        <v>2304</v>
      </c>
      <c r="E168" s="84" t="b">
        <v>0</v>
      </c>
      <c r="F168" s="84" t="b">
        <v>0</v>
      </c>
      <c r="G168" s="84" t="b">
        <v>0</v>
      </c>
    </row>
    <row r="169" spans="1:7" ht="15">
      <c r="A169" s="84" t="s">
        <v>2246</v>
      </c>
      <c r="B169" s="84">
        <v>2</v>
      </c>
      <c r="C169" s="118">
        <v>0.002502214204640178</v>
      </c>
      <c r="D169" s="84" t="s">
        <v>2304</v>
      </c>
      <c r="E169" s="84" t="b">
        <v>0</v>
      </c>
      <c r="F169" s="84" t="b">
        <v>0</v>
      </c>
      <c r="G169" s="84" t="b">
        <v>0</v>
      </c>
    </row>
    <row r="170" spans="1:7" ht="15">
      <c r="A170" s="84" t="s">
        <v>2247</v>
      </c>
      <c r="B170" s="84">
        <v>2</v>
      </c>
      <c r="C170" s="118">
        <v>0.002502214204640178</v>
      </c>
      <c r="D170" s="84" t="s">
        <v>2304</v>
      </c>
      <c r="E170" s="84" t="b">
        <v>0</v>
      </c>
      <c r="F170" s="84" t="b">
        <v>0</v>
      </c>
      <c r="G170" s="84" t="b">
        <v>0</v>
      </c>
    </row>
    <row r="171" spans="1:7" ht="15">
      <c r="A171" s="84" t="s">
        <v>2248</v>
      </c>
      <c r="B171" s="84">
        <v>2</v>
      </c>
      <c r="C171" s="118">
        <v>0.002502214204640178</v>
      </c>
      <c r="D171" s="84" t="s">
        <v>2304</v>
      </c>
      <c r="E171" s="84" t="b">
        <v>0</v>
      </c>
      <c r="F171" s="84" t="b">
        <v>0</v>
      </c>
      <c r="G171" s="84" t="b">
        <v>0</v>
      </c>
    </row>
    <row r="172" spans="1:7" ht="15">
      <c r="A172" s="84" t="s">
        <v>2249</v>
      </c>
      <c r="B172" s="84">
        <v>2</v>
      </c>
      <c r="C172" s="118">
        <v>0.002502214204640178</v>
      </c>
      <c r="D172" s="84" t="s">
        <v>2304</v>
      </c>
      <c r="E172" s="84" t="b">
        <v>0</v>
      </c>
      <c r="F172" s="84" t="b">
        <v>0</v>
      </c>
      <c r="G172" s="84" t="b">
        <v>0</v>
      </c>
    </row>
    <row r="173" spans="1:7" ht="15">
      <c r="A173" s="84" t="s">
        <v>2250</v>
      </c>
      <c r="B173" s="84">
        <v>2</v>
      </c>
      <c r="C173" s="118">
        <v>0.002502214204640178</v>
      </c>
      <c r="D173" s="84" t="s">
        <v>2304</v>
      </c>
      <c r="E173" s="84" t="b">
        <v>0</v>
      </c>
      <c r="F173" s="84" t="b">
        <v>0</v>
      </c>
      <c r="G173" s="84" t="b">
        <v>0</v>
      </c>
    </row>
    <row r="174" spans="1:7" ht="15">
      <c r="A174" s="84" t="s">
        <v>2251</v>
      </c>
      <c r="B174" s="84">
        <v>2</v>
      </c>
      <c r="C174" s="118">
        <v>0.002502214204640178</v>
      </c>
      <c r="D174" s="84" t="s">
        <v>2304</v>
      </c>
      <c r="E174" s="84" t="b">
        <v>0</v>
      </c>
      <c r="F174" s="84" t="b">
        <v>0</v>
      </c>
      <c r="G174" s="84" t="b">
        <v>0</v>
      </c>
    </row>
    <row r="175" spans="1:7" ht="15">
      <c r="A175" s="84" t="s">
        <v>2252</v>
      </c>
      <c r="B175" s="84">
        <v>2</v>
      </c>
      <c r="C175" s="118">
        <v>0.002502214204640178</v>
      </c>
      <c r="D175" s="84" t="s">
        <v>2304</v>
      </c>
      <c r="E175" s="84" t="b">
        <v>0</v>
      </c>
      <c r="F175" s="84" t="b">
        <v>0</v>
      </c>
      <c r="G175" s="84" t="b">
        <v>0</v>
      </c>
    </row>
    <row r="176" spans="1:7" ht="15">
      <c r="A176" s="84" t="s">
        <v>2253</v>
      </c>
      <c r="B176" s="84">
        <v>2</v>
      </c>
      <c r="C176" s="118">
        <v>0.002502214204640178</v>
      </c>
      <c r="D176" s="84" t="s">
        <v>2304</v>
      </c>
      <c r="E176" s="84" t="b">
        <v>0</v>
      </c>
      <c r="F176" s="84" t="b">
        <v>0</v>
      </c>
      <c r="G176" s="84" t="b">
        <v>0</v>
      </c>
    </row>
    <row r="177" spans="1:7" ht="15">
      <c r="A177" s="84" t="s">
        <v>2254</v>
      </c>
      <c r="B177" s="84">
        <v>2</v>
      </c>
      <c r="C177" s="118">
        <v>0.002502214204640178</v>
      </c>
      <c r="D177" s="84" t="s">
        <v>2304</v>
      </c>
      <c r="E177" s="84" t="b">
        <v>0</v>
      </c>
      <c r="F177" s="84" t="b">
        <v>0</v>
      </c>
      <c r="G177" s="84" t="b">
        <v>0</v>
      </c>
    </row>
    <row r="178" spans="1:7" ht="15">
      <c r="A178" s="84" t="s">
        <v>2255</v>
      </c>
      <c r="B178" s="84">
        <v>2</v>
      </c>
      <c r="C178" s="118">
        <v>0.002502214204640178</v>
      </c>
      <c r="D178" s="84" t="s">
        <v>2304</v>
      </c>
      <c r="E178" s="84" t="b">
        <v>0</v>
      </c>
      <c r="F178" s="84" t="b">
        <v>0</v>
      </c>
      <c r="G178" s="84" t="b">
        <v>0</v>
      </c>
    </row>
    <row r="179" spans="1:7" ht="15">
      <c r="A179" s="84" t="s">
        <v>2256</v>
      </c>
      <c r="B179" s="84">
        <v>2</v>
      </c>
      <c r="C179" s="118">
        <v>0.002502214204640178</v>
      </c>
      <c r="D179" s="84" t="s">
        <v>2304</v>
      </c>
      <c r="E179" s="84" t="b">
        <v>0</v>
      </c>
      <c r="F179" s="84" t="b">
        <v>0</v>
      </c>
      <c r="G179" s="84" t="b">
        <v>0</v>
      </c>
    </row>
    <row r="180" spans="1:7" ht="15">
      <c r="A180" s="84" t="s">
        <v>2257</v>
      </c>
      <c r="B180" s="84">
        <v>2</v>
      </c>
      <c r="C180" s="118">
        <v>0.002502214204640178</v>
      </c>
      <c r="D180" s="84" t="s">
        <v>2304</v>
      </c>
      <c r="E180" s="84" t="b">
        <v>0</v>
      </c>
      <c r="F180" s="84" t="b">
        <v>0</v>
      </c>
      <c r="G180" s="84" t="b">
        <v>0</v>
      </c>
    </row>
    <row r="181" spans="1:7" ht="15">
      <c r="A181" s="84" t="s">
        <v>242</v>
      </c>
      <c r="B181" s="84">
        <v>2</v>
      </c>
      <c r="C181" s="118">
        <v>0.002502214204640178</v>
      </c>
      <c r="D181" s="84" t="s">
        <v>2304</v>
      </c>
      <c r="E181" s="84" t="b">
        <v>0</v>
      </c>
      <c r="F181" s="84" t="b">
        <v>0</v>
      </c>
      <c r="G181" s="84" t="b">
        <v>0</v>
      </c>
    </row>
    <row r="182" spans="1:7" ht="15">
      <c r="A182" s="84" t="s">
        <v>2258</v>
      </c>
      <c r="B182" s="84">
        <v>2</v>
      </c>
      <c r="C182" s="118">
        <v>0.002502214204640178</v>
      </c>
      <c r="D182" s="84" t="s">
        <v>2304</v>
      </c>
      <c r="E182" s="84" t="b">
        <v>0</v>
      </c>
      <c r="F182" s="84" t="b">
        <v>0</v>
      </c>
      <c r="G182" s="84" t="b">
        <v>0</v>
      </c>
    </row>
    <row r="183" spans="1:7" ht="15">
      <c r="A183" s="84" t="s">
        <v>309</v>
      </c>
      <c r="B183" s="84">
        <v>2</v>
      </c>
      <c r="C183" s="118">
        <v>0.002502214204640178</v>
      </c>
      <c r="D183" s="84" t="s">
        <v>2304</v>
      </c>
      <c r="E183" s="84" t="b">
        <v>0</v>
      </c>
      <c r="F183" s="84" t="b">
        <v>0</v>
      </c>
      <c r="G183" s="84" t="b">
        <v>0</v>
      </c>
    </row>
    <row r="184" spans="1:7" ht="15">
      <c r="A184" s="84" t="s">
        <v>1828</v>
      </c>
      <c r="B184" s="84">
        <v>2</v>
      </c>
      <c r="C184" s="118">
        <v>0.002502214204640178</v>
      </c>
      <c r="D184" s="84" t="s">
        <v>2304</v>
      </c>
      <c r="E184" s="84" t="b">
        <v>0</v>
      </c>
      <c r="F184" s="84" t="b">
        <v>0</v>
      </c>
      <c r="G184" s="84" t="b">
        <v>0</v>
      </c>
    </row>
    <row r="185" spans="1:7" ht="15">
      <c r="A185" s="84" t="s">
        <v>1829</v>
      </c>
      <c r="B185" s="84">
        <v>2</v>
      </c>
      <c r="C185" s="118">
        <v>0.002502214204640178</v>
      </c>
      <c r="D185" s="84" t="s">
        <v>2304</v>
      </c>
      <c r="E185" s="84" t="b">
        <v>0</v>
      </c>
      <c r="F185" s="84" t="b">
        <v>0</v>
      </c>
      <c r="G185" s="84" t="b">
        <v>0</v>
      </c>
    </row>
    <row r="186" spans="1:7" ht="15">
      <c r="A186" s="84" t="s">
        <v>1830</v>
      </c>
      <c r="B186" s="84">
        <v>2</v>
      </c>
      <c r="C186" s="118">
        <v>0.002502214204640178</v>
      </c>
      <c r="D186" s="84" t="s">
        <v>2304</v>
      </c>
      <c r="E186" s="84" t="b">
        <v>0</v>
      </c>
      <c r="F186" s="84" t="b">
        <v>1</v>
      </c>
      <c r="G186" s="84" t="b">
        <v>0</v>
      </c>
    </row>
    <row r="187" spans="1:7" ht="15">
      <c r="A187" s="84" t="s">
        <v>1831</v>
      </c>
      <c r="B187" s="84">
        <v>2</v>
      </c>
      <c r="C187" s="118">
        <v>0.002502214204640178</v>
      </c>
      <c r="D187" s="84" t="s">
        <v>2304</v>
      </c>
      <c r="E187" s="84" t="b">
        <v>0</v>
      </c>
      <c r="F187" s="84" t="b">
        <v>0</v>
      </c>
      <c r="G187" s="84" t="b">
        <v>0</v>
      </c>
    </row>
    <row r="188" spans="1:7" ht="15">
      <c r="A188" s="84" t="s">
        <v>1832</v>
      </c>
      <c r="B188" s="84">
        <v>2</v>
      </c>
      <c r="C188" s="118">
        <v>0.002502214204640178</v>
      </c>
      <c r="D188" s="84" t="s">
        <v>2304</v>
      </c>
      <c r="E188" s="84" t="b">
        <v>0</v>
      </c>
      <c r="F188" s="84" t="b">
        <v>0</v>
      </c>
      <c r="G188" s="84" t="b">
        <v>0</v>
      </c>
    </row>
    <row r="189" spans="1:7" ht="15">
      <c r="A189" s="84" t="s">
        <v>2259</v>
      </c>
      <c r="B189" s="84">
        <v>2</v>
      </c>
      <c r="C189" s="118">
        <v>0.002502214204640178</v>
      </c>
      <c r="D189" s="84" t="s">
        <v>2304</v>
      </c>
      <c r="E189" s="84" t="b">
        <v>0</v>
      </c>
      <c r="F189" s="84" t="b">
        <v>0</v>
      </c>
      <c r="G189" s="84" t="b">
        <v>0</v>
      </c>
    </row>
    <row r="190" spans="1:7" ht="15">
      <c r="A190" s="84" t="s">
        <v>2260</v>
      </c>
      <c r="B190" s="84">
        <v>2</v>
      </c>
      <c r="C190" s="118">
        <v>0.002502214204640178</v>
      </c>
      <c r="D190" s="84" t="s">
        <v>2304</v>
      </c>
      <c r="E190" s="84" t="b">
        <v>0</v>
      </c>
      <c r="F190" s="84" t="b">
        <v>0</v>
      </c>
      <c r="G190" s="84" t="b">
        <v>0</v>
      </c>
    </row>
    <row r="191" spans="1:7" ht="15">
      <c r="A191" s="84" t="s">
        <v>2261</v>
      </c>
      <c r="B191" s="84">
        <v>2</v>
      </c>
      <c r="C191" s="118">
        <v>0.002502214204640178</v>
      </c>
      <c r="D191" s="84" t="s">
        <v>2304</v>
      </c>
      <c r="E191" s="84" t="b">
        <v>0</v>
      </c>
      <c r="F191" s="84" t="b">
        <v>0</v>
      </c>
      <c r="G191" s="84" t="b">
        <v>0</v>
      </c>
    </row>
    <row r="192" spans="1:7" ht="15">
      <c r="A192" s="84" t="s">
        <v>2262</v>
      </c>
      <c r="B192" s="84">
        <v>2</v>
      </c>
      <c r="C192" s="118">
        <v>0.002502214204640178</v>
      </c>
      <c r="D192" s="84" t="s">
        <v>2304</v>
      </c>
      <c r="E192" s="84" t="b">
        <v>0</v>
      </c>
      <c r="F192" s="84" t="b">
        <v>0</v>
      </c>
      <c r="G192" s="84" t="b">
        <v>0</v>
      </c>
    </row>
    <row r="193" spans="1:7" ht="15">
      <c r="A193" s="84" t="s">
        <v>2263</v>
      </c>
      <c r="B193" s="84">
        <v>2</v>
      </c>
      <c r="C193" s="118">
        <v>0.002502214204640178</v>
      </c>
      <c r="D193" s="84" t="s">
        <v>2304</v>
      </c>
      <c r="E193" s="84" t="b">
        <v>0</v>
      </c>
      <c r="F193" s="84" t="b">
        <v>0</v>
      </c>
      <c r="G193" s="84" t="b">
        <v>0</v>
      </c>
    </row>
    <row r="194" spans="1:7" ht="15">
      <c r="A194" s="84" t="s">
        <v>2264</v>
      </c>
      <c r="B194" s="84">
        <v>2</v>
      </c>
      <c r="C194" s="118">
        <v>0.002502214204640178</v>
      </c>
      <c r="D194" s="84" t="s">
        <v>2304</v>
      </c>
      <c r="E194" s="84" t="b">
        <v>1</v>
      </c>
      <c r="F194" s="84" t="b">
        <v>0</v>
      </c>
      <c r="G194" s="84" t="b">
        <v>0</v>
      </c>
    </row>
    <row r="195" spans="1:7" ht="15">
      <c r="A195" s="84" t="s">
        <v>2265</v>
      </c>
      <c r="B195" s="84">
        <v>2</v>
      </c>
      <c r="C195" s="118">
        <v>0.002502214204640178</v>
      </c>
      <c r="D195" s="84" t="s">
        <v>2304</v>
      </c>
      <c r="E195" s="84" t="b">
        <v>0</v>
      </c>
      <c r="F195" s="84" t="b">
        <v>0</v>
      </c>
      <c r="G195" s="84" t="b">
        <v>0</v>
      </c>
    </row>
    <row r="196" spans="1:7" ht="15">
      <c r="A196" s="84" t="s">
        <v>2266</v>
      </c>
      <c r="B196" s="84">
        <v>2</v>
      </c>
      <c r="C196" s="118">
        <v>0.002502214204640178</v>
      </c>
      <c r="D196" s="84" t="s">
        <v>2304</v>
      </c>
      <c r="E196" s="84" t="b">
        <v>0</v>
      </c>
      <c r="F196" s="84" t="b">
        <v>0</v>
      </c>
      <c r="G196" s="84" t="b">
        <v>0</v>
      </c>
    </row>
    <row r="197" spans="1:7" ht="15">
      <c r="A197" s="84" t="s">
        <v>2267</v>
      </c>
      <c r="B197" s="84">
        <v>2</v>
      </c>
      <c r="C197" s="118">
        <v>0.002502214204640178</v>
      </c>
      <c r="D197" s="84" t="s">
        <v>2304</v>
      </c>
      <c r="E197" s="84" t="b">
        <v>0</v>
      </c>
      <c r="F197" s="84" t="b">
        <v>0</v>
      </c>
      <c r="G197" s="84" t="b">
        <v>0</v>
      </c>
    </row>
    <row r="198" spans="1:7" ht="15">
      <c r="A198" s="84" t="s">
        <v>2268</v>
      </c>
      <c r="B198" s="84">
        <v>2</v>
      </c>
      <c r="C198" s="118">
        <v>0.002502214204640178</v>
      </c>
      <c r="D198" s="84" t="s">
        <v>2304</v>
      </c>
      <c r="E198" s="84" t="b">
        <v>0</v>
      </c>
      <c r="F198" s="84" t="b">
        <v>0</v>
      </c>
      <c r="G198" s="84" t="b">
        <v>0</v>
      </c>
    </row>
    <row r="199" spans="1:7" ht="15">
      <c r="A199" s="84" t="s">
        <v>2269</v>
      </c>
      <c r="B199" s="84">
        <v>2</v>
      </c>
      <c r="C199" s="118">
        <v>0.002502214204640178</v>
      </c>
      <c r="D199" s="84" t="s">
        <v>2304</v>
      </c>
      <c r="E199" s="84" t="b">
        <v>0</v>
      </c>
      <c r="F199" s="84" t="b">
        <v>0</v>
      </c>
      <c r="G199" s="84" t="b">
        <v>0</v>
      </c>
    </row>
    <row r="200" spans="1:7" ht="15">
      <c r="A200" s="84" t="s">
        <v>2270</v>
      </c>
      <c r="B200" s="84">
        <v>2</v>
      </c>
      <c r="C200" s="118">
        <v>0.002502214204640178</v>
      </c>
      <c r="D200" s="84" t="s">
        <v>2304</v>
      </c>
      <c r="E200" s="84" t="b">
        <v>1</v>
      </c>
      <c r="F200" s="84" t="b">
        <v>0</v>
      </c>
      <c r="G200" s="84" t="b">
        <v>0</v>
      </c>
    </row>
    <row r="201" spans="1:7" ht="15">
      <c r="A201" s="84" t="s">
        <v>2271</v>
      </c>
      <c r="B201" s="84">
        <v>2</v>
      </c>
      <c r="C201" s="118">
        <v>0.002502214204640178</v>
      </c>
      <c r="D201" s="84" t="s">
        <v>2304</v>
      </c>
      <c r="E201" s="84" t="b">
        <v>1</v>
      </c>
      <c r="F201" s="84" t="b">
        <v>0</v>
      </c>
      <c r="G201" s="84" t="b">
        <v>0</v>
      </c>
    </row>
    <row r="202" spans="1:7" ht="15">
      <c r="A202" s="84" t="s">
        <v>225</v>
      </c>
      <c r="B202" s="84">
        <v>2</v>
      </c>
      <c r="C202" s="118">
        <v>0.002502214204640178</v>
      </c>
      <c r="D202" s="84" t="s">
        <v>2304</v>
      </c>
      <c r="E202" s="84" t="b">
        <v>0</v>
      </c>
      <c r="F202" s="84" t="b">
        <v>0</v>
      </c>
      <c r="G202" s="84" t="b">
        <v>0</v>
      </c>
    </row>
    <row r="203" spans="1:7" ht="15">
      <c r="A203" s="84" t="s">
        <v>2272</v>
      </c>
      <c r="B203" s="84">
        <v>2</v>
      </c>
      <c r="C203" s="118">
        <v>0.002502214204640178</v>
      </c>
      <c r="D203" s="84" t="s">
        <v>2304</v>
      </c>
      <c r="E203" s="84" t="b">
        <v>0</v>
      </c>
      <c r="F203" s="84" t="b">
        <v>0</v>
      </c>
      <c r="G203" s="84" t="b">
        <v>0</v>
      </c>
    </row>
    <row r="204" spans="1:7" ht="15">
      <c r="A204" s="84" t="s">
        <v>2273</v>
      </c>
      <c r="B204" s="84">
        <v>2</v>
      </c>
      <c r="C204" s="118">
        <v>0.002502214204640178</v>
      </c>
      <c r="D204" s="84" t="s">
        <v>2304</v>
      </c>
      <c r="E204" s="84" t="b">
        <v>0</v>
      </c>
      <c r="F204" s="84" t="b">
        <v>0</v>
      </c>
      <c r="G204" s="84" t="b">
        <v>0</v>
      </c>
    </row>
    <row r="205" spans="1:7" ht="15">
      <c r="A205" s="84" t="s">
        <v>2274</v>
      </c>
      <c r="B205" s="84">
        <v>2</v>
      </c>
      <c r="C205" s="118">
        <v>0.002502214204640178</v>
      </c>
      <c r="D205" s="84" t="s">
        <v>2304</v>
      </c>
      <c r="E205" s="84" t="b">
        <v>0</v>
      </c>
      <c r="F205" s="84" t="b">
        <v>0</v>
      </c>
      <c r="G205" s="84" t="b">
        <v>0</v>
      </c>
    </row>
    <row r="206" spans="1:7" ht="15">
      <c r="A206" s="84" t="s">
        <v>2275</v>
      </c>
      <c r="B206" s="84">
        <v>2</v>
      </c>
      <c r="C206" s="118">
        <v>0.002502214204640178</v>
      </c>
      <c r="D206" s="84" t="s">
        <v>2304</v>
      </c>
      <c r="E206" s="84" t="b">
        <v>0</v>
      </c>
      <c r="F206" s="84" t="b">
        <v>0</v>
      </c>
      <c r="G206" s="84" t="b">
        <v>0</v>
      </c>
    </row>
    <row r="207" spans="1:7" ht="15">
      <c r="A207" s="84" t="s">
        <v>2276</v>
      </c>
      <c r="B207" s="84">
        <v>2</v>
      </c>
      <c r="C207" s="118">
        <v>0.002502214204640178</v>
      </c>
      <c r="D207" s="84" t="s">
        <v>2304</v>
      </c>
      <c r="E207" s="84" t="b">
        <v>0</v>
      </c>
      <c r="F207" s="84" t="b">
        <v>0</v>
      </c>
      <c r="G207" s="84" t="b">
        <v>0</v>
      </c>
    </row>
    <row r="208" spans="1:7" ht="15">
      <c r="A208" s="84" t="s">
        <v>2277</v>
      </c>
      <c r="B208" s="84">
        <v>2</v>
      </c>
      <c r="C208" s="118">
        <v>0.002502214204640178</v>
      </c>
      <c r="D208" s="84" t="s">
        <v>2304</v>
      </c>
      <c r="E208" s="84" t="b">
        <v>0</v>
      </c>
      <c r="F208" s="84" t="b">
        <v>0</v>
      </c>
      <c r="G208" s="84" t="b">
        <v>0</v>
      </c>
    </row>
    <row r="209" spans="1:7" ht="15">
      <c r="A209" s="84" t="s">
        <v>2278</v>
      </c>
      <c r="B209" s="84">
        <v>2</v>
      </c>
      <c r="C209" s="118">
        <v>0.002502214204640178</v>
      </c>
      <c r="D209" s="84" t="s">
        <v>2304</v>
      </c>
      <c r="E209" s="84" t="b">
        <v>0</v>
      </c>
      <c r="F209" s="84" t="b">
        <v>0</v>
      </c>
      <c r="G209" s="84" t="b">
        <v>0</v>
      </c>
    </row>
    <row r="210" spans="1:7" ht="15">
      <c r="A210" s="84" t="s">
        <v>2279</v>
      </c>
      <c r="B210" s="84">
        <v>2</v>
      </c>
      <c r="C210" s="118">
        <v>0.002502214204640178</v>
      </c>
      <c r="D210" s="84" t="s">
        <v>2304</v>
      </c>
      <c r="E210" s="84" t="b">
        <v>0</v>
      </c>
      <c r="F210" s="84" t="b">
        <v>0</v>
      </c>
      <c r="G210" s="84" t="b">
        <v>0</v>
      </c>
    </row>
    <row r="211" spans="1:7" ht="15">
      <c r="A211" s="84" t="s">
        <v>2280</v>
      </c>
      <c r="B211" s="84">
        <v>2</v>
      </c>
      <c r="C211" s="118">
        <v>0.002502214204640178</v>
      </c>
      <c r="D211" s="84" t="s">
        <v>2304</v>
      </c>
      <c r="E211" s="84" t="b">
        <v>0</v>
      </c>
      <c r="F211" s="84" t="b">
        <v>0</v>
      </c>
      <c r="G211" s="84" t="b">
        <v>0</v>
      </c>
    </row>
    <row r="212" spans="1:7" ht="15">
      <c r="A212" s="84" t="s">
        <v>2281</v>
      </c>
      <c r="B212" s="84">
        <v>2</v>
      </c>
      <c r="C212" s="118">
        <v>0.002924120295269444</v>
      </c>
      <c r="D212" s="84" t="s">
        <v>2304</v>
      </c>
      <c r="E212" s="84" t="b">
        <v>0</v>
      </c>
      <c r="F212" s="84" t="b">
        <v>0</v>
      </c>
      <c r="G212" s="84" t="b">
        <v>0</v>
      </c>
    </row>
    <row r="213" spans="1:7" ht="15">
      <c r="A213" s="84" t="s">
        <v>2282</v>
      </c>
      <c r="B213" s="84">
        <v>2</v>
      </c>
      <c r="C213" s="118">
        <v>0.002924120295269444</v>
      </c>
      <c r="D213" s="84" t="s">
        <v>2304</v>
      </c>
      <c r="E213" s="84" t="b">
        <v>0</v>
      </c>
      <c r="F213" s="84" t="b">
        <v>0</v>
      </c>
      <c r="G213" s="84" t="b">
        <v>0</v>
      </c>
    </row>
    <row r="214" spans="1:7" ht="15">
      <c r="A214" s="84" t="s">
        <v>228</v>
      </c>
      <c r="B214" s="84">
        <v>2</v>
      </c>
      <c r="C214" s="118">
        <v>0.002502214204640178</v>
      </c>
      <c r="D214" s="84" t="s">
        <v>2304</v>
      </c>
      <c r="E214" s="84" t="b">
        <v>0</v>
      </c>
      <c r="F214" s="84" t="b">
        <v>0</v>
      </c>
      <c r="G214" s="84" t="b">
        <v>0</v>
      </c>
    </row>
    <row r="215" spans="1:7" ht="15">
      <c r="A215" s="84" t="s">
        <v>1958</v>
      </c>
      <c r="B215" s="84">
        <v>2</v>
      </c>
      <c r="C215" s="118">
        <v>0.002502214204640178</v>
      </c>
      <c r="D215" s="84" t="s">
        <v>2304</v>
      </c>
      <c r="E215" s="84" t="b">
        <v>0</v>
      </c>
      <c r="F215" s="84" t="b">
        <v>0</v>
      </c>
      <c r="G215" s="84" t="b">
        <v>0</v>
      </c>
    </row>
    <row r="216" spans="1:7" ht="15">
      <c r="A216" s="84" t="s">
        <v>2283</v>
      </c>
      <c r="B216" s="84">
        <v>2</v>
      </c>
      <c r="C216" s="118">
        <v>0.002502214204640178</v>
      </c>
      <c r="D216" s="84" t="s">
        <v>2304</v>
      </c>
      <c r="E216" s="84" t="b">
        <v>0</v>
      </c>
      <c r="F216" s="84" t="b">
        <v>0</v>
      </c>
      <c r="G216" s="84" t="b">
        <v>0</v>
      </c>
    </row>
    <row r="217" spans="1:7" ht="15">
      <c r="A217" s="84" t="s">
        <v>2284</v>
      </c>
      <c r="B217" s="84">
        <v>2</v>
      </c>
      <c r="C217" s="118">
        <v>0.002502214204640178</v>
      </c>
      <c r="D217" s="84" t="s">
        <v>2304</v>
      </c>
      <c r="E217" s="84" t="b">
        <v>0</v>
      </c>
      <c r="F217" s="84" t="b">
        <v>0</v>
      </c>
      <c r="G217" s="84" t="b">
        <v>0</v>
      </c>
    </row>
    <row r="218" spans="1:7" ht="15">
      <c r="A218" s="84" t="s">
        <v>2285</v>
      </c>
      <c r="B218" s="84">
        <v>2</v>
      </c>
      <c r="C218" s="118">
        <v>0.002502214204640178</v>
      </c>
      <c r="D218" s="84" t="s">
        <v>2304</v>
      </c>
      <c r="E218" s="84" t="b">
        <v>0</v>
      </c>
      <c r="F218" s="84" t="b">
        <v>0</v>
      </c>
      <c r="G218" s="84" t="b">
        <v>0</v>
      </c>
    </row>
    <row r="219" spans="1:7" ht="15">
      <c r="A219" s="84" t="s">
        <v>2286</v>
      </c>
      <c r="B219" s="84">
        <v>2</v>
      </c>
      <c r="C219" s="118">
        <v>0.002502214204640178</v>
      </c>
      <c r="D219" s="84" t="s">
        <v>2304</v>
      </c>
      <c r="E219" s="84" t="b">
        <v>0</v>
      </c>
      <c r="F219" s="84" t="b">
        <v>0</v>
      </c>
      <c r="G219" s="84" t="b">
        <v>0</v>
      </c>
    </row>
    <row r="220" spans="1:7" ht="15">
      <c r="A220" s="84" t="s">
        <v>2287</v>
      </c>
      <c r="B220" s="84">
        <v>2</v>
      </c>
      <c r="C220" s="118">
        <v>0.002502214204640178</v>
      </c>
      <c r="D220" s="84" t="s">
        <v>2304</v>
      </c>
      <c r="E220" s="84" t="b">
        <v>0</v>
      </c>
      <c r="F220" s="84" t="b">
        <v>1</v>
      </c>
      <c r="G220" s="84" t="b">
        <v>0</v>
      </c>
    </row>
    <row r="221" spans="1:7" ht="15">
      <c r="A221" s="84" t="s">
        <v>2288</v>
      </c>
      <c r="B221" s="84">
        <v>2</v>
      </c>
      <c r="C221" s="118">
        <v>0.002502214204640178</v>
      </c>
      <c r="D221" s="84" t="s">
        <v>2304</v>
      </c>
      <c r="E221" s="84" t="b">
        <v>0</v>
      </c>
      <c r="F221" s="84" t="b">
        <v>0</v>
      </c>
      <c r="G221" s="84" t="b">
        <v>0</v>
      </c>
    </row>
    <row r="222" spans="1:7" ht="15">
      <c r="A222" s="84" t="s">
        <v>2289</v>
      </c>
      <c r="B222" s="84">
        <v>2</v>
      </c>
      <c r="C222" s="118">
        <v>0.002502214204640178</v>
      </c>
      <c r="D222" s="84" t="s">
        <v>2304</v>
      </c>
      <c r="E222" s="84" t="b">
        <v>0</v>
      </c>
      <c r="F222" s="84" t="b">
        <v>0</v>
      </c>
      <c r="G222" s="84" t="b">
        <v>0</v>
      </c>
    </row>
    <row r="223" spans="1:7" ht="15">
      <c r="A223" s="84" t="s">
        <v>2290</v>
      </c>
      <c r="B223" s="84">
        <v>2</v>
      </c>
      <c r="C223" s="118">
        <v>0.002502214204640178</v>
      </c>
      <c r="D223" s="84" t="s">
        <v>2304</v>
      </c>
      <c r="E223" s="84" t="b">
        <v>0</v>
      </c>
      <c r="F223" s="84" t="b">
        <v>0</v>
      </c>
      <c r="G223" s="84" t="b">
        <v>0</v>
      </c>
    </row>
    <row r="224" spans="1:7" ht="15">
      <c r="A224" s="84" t="s">
        <v>2291</v>
      </c>
      <c r="B224" s="84">
        <v>2</v>
      </c>
      <c r="C224" s="118">
        <v>0.002502214204640178</v>
      </c>
      <c r="D224" s="84" t="s">
        <v>2304</v>
      </c>
      <c r="E224" s="84" t="b">
        <v>0</v>
      </c>
      <c r="F224" s="84" t="b">
        <v>0</v>
      </c>
      <c r="G224" s="84" t="b">
        <v>0</v>
      </c>
    </row>
    <row r="225" spans="1:7" ht="15">
      <c r="A225" s="84" t="s">
        <v>300</v>
      </c>
      <c r="B225" s="84">
        <v>2</v>
      </c>
      <c r="C225" s="118">
        <v>0.002502214204640178</v>
      </c>
      <c r="D225" s="84" t="s">
        <v>2304</v>
      </c>
      <c r="E225" s="84" t="b">
        <v>0</v>
      </c>
      <c r="F225" s="84" t="b">
        <v>0</v>
      </c>
      <c r="G225" s="84" t="b">
        <v>0</v>
      </c>
    </row>
    <row r="226" spans="1:7" ht="15">
      <c r="A226" s="84" t="s">
        <v>2292</v>
      </c>
      <c r="B226" s="84">
        <v>2</v>
      </c>
      <c r="C226" s="118">
        <v>0.002502214204640178</v>
      </c>
      <c r="D226" s="84" t="s">
        <v>2304</v>
      </c>
      <c r="E226" s="84" t="b">
        <v>1</v>
      </c>
      <c r="F226" s="84" t="b">
        <v>0</v>
      </c>
      <c r="G226" s="84" t="b">
        <v>0</v>
      </c>
    </row>
    <row r="227" spans="1:7" ht="15">
      <c r="A227" s="84" t="s">
        <v>2293</v>
      </c>
      <c r="B227" s="84">
        <v>2</v>
      </c>
      <c r="C227" s="118">
        <v>0.002502214204640178</v>
      </c>
      <c r="D227" s="84" t="s">
        <v>2304</v>
      </c>
      <c r="E227" s="84" t="b">
        <v>0</v>
      </c>
      <c r="F227" s="84" t="b">
        <v>0</v>
      </c>
      <c r="G227" s="84" t="b">
        <v>0</v>
      </c>
    </row>
    <row r="228" spans="1:7" ht="15">
      <c r="A228" s="84" t="s">
        <v>2294</v>
      </c>
      <c r="B228" s="84">
        <v>2</v>
      </c>
      <c r="C228" s="118">
        <v>0.002502214204640178</v>
      </c>
      <c r="D228" s="84" t="s">
        <v>2304</v>
      </c>
      <c r="E228" s="84" t="b">
        <v>0</v>
      </c>
      <c r="F228" s="84" t="b">
        <v>0</v>
      </c>
      <c r="G228" s="84" t="b">
        <v>0</v>
      </c>
    </row>
    <row r="229" spans="1:7" ht="15">
      <c r="A229" s="84" t="s">
        <v>2295</v>
      </c>
      <c r="B229" s="84">
        <v>2</v>
      </c>
      <c r="C229" s="118">
        <v>0.002502214204640178</v>
      </c>
      <c r="D229" s="84" t="s">
        <v>2304</v>
      </c>
      <c r="E229" s="84" t="b">
        <v>1</v>
      </c>
      <c r="F229" s="84" t="b">
        <v>0</v>
      </c>
      <c r="G229" s="84" t="b">
        <v>0</v>
      </c>
    </row>
    <row r="230" spans="1:7" ht="15">
      <c r="A230" s="84" t="s">
        <v>2296</v>
      </c>
      <c r="B230" s="84">
        <v>2</v>
      </c>
      <c r="C230" s="118">
        <v>0.002502214204640178</v>
      </c>
      <c r="D230" s="84" t="s">
        <v>2304</v>
      </c>
      <c r="E230" s="84" t="b">
        <v>0</v>
      </c>
      <c r="F230" s="84" t="b">
        <v>0</v>
      </c>
      <c r="G230" s="84" t="b">
        <v>0</v>
      </c>
    </row>
    <row r="231" spans="1:7" ht="15">
      <c r="A231" s="84" t="s">
        <v>2297</v>
      </c>
      <c r="B231" s="84">
        <v>2</v>
      </c>
      <c r="C231" s="118">
        <v>0.002502214204640178</v>
      </c>
      <c r="D231" s="84" t="s">
        <v>2304</v>
      </c>
      <c r="E231" s="84" t="b">
        <v>0</v>
      </c>
      <c r="F231" s="84" t="b">
        <v>0</v>
      </c>
      <c r="G231" s="84" t="b">
        <v>0</v>
      </c>
    </row>
    <row r="232" spans="1:7" ht="15">
      <c r="A232" s="84" t="s">
        <v>2298</v>
      </c>
      <c r="B232" s="84">
        <v>2</v>
      </c>
      <c r="C232" s="118">
        <v>0.002502214204640178</v>
      </c>
      <c r="D232" s="84" t="s">
        <v>2304</v>
      </c>
      <c r="E232" s="84" t="b">
        <v>0</v>
      </c>
      <c r="F232" s="84" t="b">
        <v>0</v>
      </c>
      <c r="G232" s="84" t="b">
        <v>0</v>
      </c>
    </row>
    <row r="233" spans="1:7" ht="15">
      <c r="A233" s="84" t="s">
        <v>2299</v>
      </c>
      <c r="B233" s="84">
        <v>2</v>
      </c>
      <c r="C233" s="118">
        <v>0.002502214204640178</v>
      </c>
      <c r="D233" s="84" t="s">
        <v>2304</v>
      </c>
      <c r="E233" s="84" t="b">
        <v>0</v>
      </c>
      <c r="F233" s="84" t="b">
        <v>0</v>
      </c>
      <c r="G233" s="84" t="b">
        <v>0</v>
      </c>
    </row>
    <row r="234" spans="1:7" ht="15">
      <c r="A234" s="84" t="s">
        <v>2300</v>
      </c>
      <c r="B234" s="84">
        <v>2</v>
      </c>
      <c r="C234" s="118">
        <v>0.002502214204640178</v>
      </c>
      <c r="D234" s="84" t="s">
        <v>2304</v>
      </c>
      <c r="E234" s="84" t="b">
        <v>0</v>
      </c>
      <c r="F234" s="84" t="b">
        <v>0</v>
      </c>
      <c r="G234" s="84" t="b">
        <v>0</v>
      </c>
    </row>
    <row r="235" spans="1:7" ht="15">
      <c r="A235" s="84" t="s">
        <v>2301</v>
      </c>
      <c r="B235" s="84">
        <v>2</v>
      </c>
      <c r="C235" s="118">
        <v>0.002502214204640178</v>
      </c>
      <c r="D235" s="84" t="s">
        <v>2304</v>
      </c>
      <c r="E235" s="84" t="b">
        <v>0</v>
      </c>
      <c r="F235" s="84" t="b">
        <v>0</v>
      </c>
      <c r="G235" s="84" t="b">
        <v>0</v>
      </c>
    </row>
    <row r="236" spans="1:7" ht="15">
      <c r="A236" s="84" t="s">
        <v>1773</v>
      </c>
      <c r="B236" s="84">
        <v>20</v>
      </c>
      <c r="C236" s="118">
        <v>0</v>
      </c>
      <c r="D236" s="84" t="s">
        <v>1622</v>
      </c>
      <c r="E236" s="84" t="b">
        <v>0</v>
      </c>
      <c r="F236" s="84" t="b">
        <v>0</v>
      </c>
      <c r="G236" s="84" t="b">
        <v>0</v>
      </c>
    </row>
    <row r="237" spans="1:7" ht="15">
      <c r="A237" s="84" t="s">
        <v>1770</v>
      </c>
      <c r="B237" s="84">
        <v>20</v>
      </c>
      <c r="C237" s="118">
        <v>0</v>
      </c>
      <c r="D237" s="84" t="s">
        <v>1622</v>
      </c>
      <c r="E237" s="84" t="b">
        <v>0</v>
      </c>
      <c r="F237" s="84" t="b">
        <v>0</v>
      </c>
      <c r="G237" s="84" t="b">
        <v>0</v>
      </c>
    </row>
    <row r="238" spans="1:7" ht="15">
      <c r="A238" s="84" t="s">
        <v>1771</v>
      </c>
      <c r="B238" s="84">
        <v>20</v>
      </c>
      <c r="C238" s="118">
        <v>0</v>
      </c>
      <c r="D238" s="84" t="s">
        <v>1622</v>
      </c>
      <c r="E238" s="84" t="b">
        <v>0</v>
      </c>
      <c r="F238" s="84" t="b">
        <v>0</v>
      </c>
      <c r="G238" s="84" t="b">
        <v>0</v>
      </c>
    </row>
    <row r="239" spans="1:7" ht="15">
      <c r="A239" s="84" t="s">
        <v>1772</v>
      </c>
      <c r="B239" s="84">
        <v>20</v>
      </c>
      <c r="C239" s="118">
        <v>0</v>
      </c>
      <c r="D239" s="84" t="s">
        <v>1622</v>
      </c>
      <c r="E239" s="84" t="b">
        <v>0</v>
      </c>
      <c r="F239" s="84" t="b">
        <v>0</v>
      </c>
      <c r="G239" s="84" t="b">
        <v>0</v>
      </c>
    </row>
    <row r="240" spans="1:7" ht="15">
      <c r="A240" s="84" t="s">
        <v>297</v>
      </c>
      <c r="B240" s="84">
        <v>19</v>
      </c>
      <c r="C240" s="118">
        <v>0.0042752676718372925</v>
      </c>
      <c r="D240" s="84" t="s">
        <v>1622</v>
      </c>
      <c r="E240" s="84" t="b">
        <v>0</v>
      </c>
      <c r="F240" s="84" t="b">
        <v>0</v>
      </c>
      <c r="G240" s="84" t="b">
        <v>0</v>
      </c>
    </row>
    <row r="241" spans="1:7" ht="15">
      <c r="A241" s="84" t="s">
        <v>1776</v>
      </c>
      <c r="B241" s="84">
        <v>15</v>
      </c>
      <c r="C241" s="118">
        <v>0.012949049631522516</v>
      </c>
      <c r="D241" s="84" t="s">
        <v>1623</v>
      </c>
      <c r="E241" s="84" t="b">
        <v>0</v>
      </c>
      <c r="F241" s="84" t="b">
        <v>0</v>
      </c>
      <c r="G241" s="84" t="b">
        <v>0</v>
      </c>
    </row>
    <row r="242" spans="1:7" ht="15">
      <c r="A242" s="84" t="s">
        <v>1777</v>
      </c>
      <c r="B242" s="84">
        <v>15</v>
      </c>
      <c r="C242" s="118">
        <v>0.012949049631522516</v>
      </c>
      <c r="D242" s="84" t="s">
        <v>1623</v>
      </c>
      <c r="E242" s="84" t="b">
        <v>0</v>
      </c>
      <c r="F242" s="84" t="b">
        <v>0</v>
      </c>
      <c r="G242" s="84" t="b">
        <v>0</v>
      </c>
    </row>
    <row r="243" spans="1:7" ht="15">
      <c r="A243" s="84" t="s">
        <v>1778</v>
      </c>
      <c r="B243" s="84">
        <v>15</v>
      </c>
      <c r="C243" s="118">
        <v>0.012949049631522516</v>
      </c>
      <c r="D243" s="84" t="s">
        <v>1623</v>
      </c>
      <c r="E243" s="84" t="b">
        <v>0</v>
      </c>
      <c r="F243" s="84" t="b">
        <v>0</v>
      </c>
      <c r="G243" s="84" t="b">
        <v>0</v>
      </c>
    </row>
    <row r="244" spans="1:7" ht="15">
      <c r="A244" s="84" t="s">
        <v>1779</v>
      </c>
      <c r="B244" s="84">
        <v>14</v>
      </c>
      <c r="C244" s="118">
        <v>0.01342171955189725</v>
      </c>
      <c r="D244" s="84" t="s">
        <v>1623</v>
      </c>
      <c r="E244" s="84" t="b">
        <v>0</v>
      </c>
      <c r="F244" s="84" t="b">
        <v>0</v>
      </c>
      <c r="G244" s="84" t="b">
        <v>0</v>
      </c>
    </row>
    <row r="245" spans="1:7" ht="15">
      <c r="A245" s="84" t="s">
        <v>1780</v>
      </c>
      <c r="B245" s="84">
        <v>14</v>
      </c>
      <c r="C245" s="118">
        <v>0.01342171955189725</v>
      </c>
      <c r="D245" s="84" t="s">
        <v>1623</v>
      </c>
      <c r="E245" s="84" t="b">
        <v>0</v>
      </c>
      <c r="F245" s="84" t="b">
        <v>0</v>
      </c>
      <c r="G245" s="84" t="b">
        <v>0</v>
      </c>
    </row>
    <row r="246" spans="1:7" ht="15">
      <c r="A246" s="84" t="s">
        <v>1781</v>
      </c>
      <c r="B246" s="84">
        <v>14</v>
      </c>
      <c r="C246" s="118">
        <v>0.01342171955189725</v>
      </c>
      <c r="D246" s="84" t="s">
        <v>1623</v>
      </c>
      <c r="E246" s="84" t="b">
        <v>0</v>
      </c>
      <c r="F246" s="84" t="b">
        <v>0</v>
      </c>
      <c r="G246" s="84" t="b">
        <v>0</v>
      </c>
    </row>
    <row r="247" spans="1:7" ht="15">
      <c r="A247" s="84" t="s">
        <v>1782</v>
      </c>
      <c r="B247" s="84">
        <v>14</v>
      </c>
      <c r="C247" s="118">
        <v>0.01342171955189725</v>
      </c>
      <c r="D247" s="84" t="s">
        <v>1623</v>
      </c>
      <c r="E247" s="84" t="b">
        <v>0</v>
      </c>
      <c r="F247" s="84" t="b">
        <v>0</v>
      </c>
      <c r="G247" s="84" t="b">
        <v>0</v>
      </c>
    </row>
    <row r="248" spans="1:7" ht="15">
      <c r="A248" s="84" t="s">
        <v>1783</v>
      </c>
      <c r="B248" s="84">
        <v>14</v>
      </c>
      <c r="C248" s="118">
        <v>0.01342171955189725</v>
      </c>
      <c r="D248" s="84" t="s">
        <v>1623</v>
      </c>
      <c r="E248" s="84" t="b">
        <v>0</v>
      </c>
      <c r="F248" s="84" t="b">
        <v>0</v>
      </c>
      <c r="G248" s="84" t="b">
        <v>0</v>
      </c>
    </row>
    <row r="249" spans="1:7" ht="15">
      <c r="A249" s="84" t="s">
        <v>1784</v>
      </c>
      <c r="B249" s="84">
        <v>14</v>
      </c>
      <c r="C249" s="118">
        <v>0.01342171955189725</v>
      </c>
      <c r="D249" s="84" t="s">
        <v>1623</v>
      </c>
      <c r="E249" s="84" t="b">
        <v>0</v>
      </c>
      <c r="F249" s="84" t="b">
        <v>0</v>
      </c>
      <c r="G249" s="84" t="b">
        <v>0</v>
      </c>
    </row>
    <row r="250" spans="1:7" ht="15">
      <c r="A250" s="84" t="s">
        <v>1785</v>
      </c>
      <c r="B250" s="84">
        <v>13</v>
      </c>
      <c r="C250" s="118">
        <v>0.013795512189362966</v>
      </c>
      <c r="D250" s="84" t="s">
        <v>1623</v>
      </c>
      <c r="E250" s="84" t="b">
        <v>0</v>
      </c>
      <c r="F250" s="84" t="b">
        <v>0</v>
      </c>
      <c r="G250" s="84" t="b">
        <v>0</v>
      </c>
    </row>
    <row r="251" spans="1:7" ht="15">
      <c r="A251" s="84" t="s">
        <v>1770</v>
      </c>
      <c r="B251" s="84">
        <v>7</v>
      </c>
      <c r="C251" s="118">
        <v>0.01342171955189725</v>
      </c>
      <c r="D251" s="84" t="s">
        <v>1623</v>
      </c>
      <c r="E251" s="84" t="b">
        <v>0</v>
      </c>
      <c r="F251" s="84" t="b">
        <v>0</v>
      </c>
      <c r="G251" s="84" t="b">
        <v>0</v>
      </c>
    </row>
    <row r="252" spans="1:7" ht="15">
      <c r="A252" s="84" t="s">
        <v>2152</v>
      </c>
      <c r="B252" s="84">
        <v>2</v>
      </c>
      <c r="C252" s="118">
        <v>0.007300178571198968</v>
      </c>
      <c r="D252" s="84" t="s">
        <v>1623</v>
      </c>
      <c r="E252" s="84" t="b">
        <v>0</v>
      </c>
      <c r="F252" s="84" t="b">
        <v>0</v>
      </c>
      <c r="G252" s="84" t="b">
        <v>0</v>
      </c>
    </row>
    <row r="253" spans="1:7" ht="15">
      <c r="A253" s="84" t="s">
        <v>2280</v>
      </c>
      <c r="B253" s="84">
        <v>2</v>
      </c>
      <c r="C253" s="118">
        <v>0.007300178571198968</v>
      </c>
      <c r="D253" s="84" t="s">
        <v>1623</v>
      </c>
      <c r="E253" s="84" t="b">
        <v>0</v>
      </c>
      <c r="F253" s="84" t="b">
        <v>0</v>
      </c>
      <c r="G253" s="84" t="b">
        <v>0</v>
      </c>
    </row>
    <row r="254" spans="1:7" ht="15">
      <c r="A254" s="84" t="s">
        <v>2281</v>
      </c>
      <c r="B254" s="84">
        <v>2</v>
      </c>
      <c r="C254" s="118">
        <v>0.009217567078612862</v>
      </c>
      <c r="D254" s="84" t="s">
        <v>1623</v>
      </c>
      <c r="E254" s="84" t="b">
        <v>0</v>
      </c>
      <c r="F254" s="84" t="b">
        <v>0</v>
      </c>
      <c r="G254" s="84" t="b">
        <v>0</v>
      </c>
    </row>
    <row r="255" spans="1:7" ht="15">
      <c r="A255" s="84" t="s">
        <v>2282</v>
      </c>
      <c r="B255" s="84">
        <v>2</v>
      </c>
      <c r="C255" s="118">
        <v>0.009217567078612862</v>
      </c>
      <c r="D255" s="84" t="s">
        <v>1623</v>
      </c>
      <c r="E255" s="84" t="b">
        <v>0</v>
      </c>
      <c r="F255" s="84" t="b">
        <v>0</v>
      </c>
      <c r="G255" s="84" t="b">
        <v>0</v>
      </c>
    </row>
    <row r="256" spans="1:7" ht="15">
      <c r="A256" s="84" t="s">
        <v>2269</v>
      </c>
      <c r="B256" s="84">
        <v>2</v>
      </c>
      <c r="C256" s="118">
        <v>0.007300178571198968</v>
      </c>
      <c r="D256" s="84" t="s">
        <v>1623</v>
      </c>
      <c r="E256" s="84" t="b">
        <v>0</v>
      </c>
      <c r="F256" s="84" t="b">
        <v>0</v>
      </c>
      <c r="G256" s="84" t="b">
        <v>0</v>
      </c>
    </row>
    <row r="257" spans="1:7" ht="15">
      <c r="A257" s="84" t="s">
        <v>2174</v>
      </c>
      <c r="B257" s="84">
        <v>2</v>
      </c>
      <c r="C257" s="118">
        <v>0.007300178571198968</v>
      </c>
      <c r="D257" s="84" t="s">
        <v>1623</v>
      </c>
      <c r="E257" s="84" t="b">
        <v>0</v>
      </c>
      <c r="F257" s="84" t="b">
        <v>0</v>
      </c>
      <c r="G257" s="84" t="b">
        <v>0</v>
      </c>
    </row>
    <row r="258" spans="1:7" ht="15">
      <c r="A258" s="84" t="s">
        <v>2270</v>
      </c>
      <c r="B258" s="84">
        <v>2</v>
      </c>
      <c r="C258" s="118">
        <v>0.007300178571198968</v>
      </c>
      <c r="D258" s="84" t="s">
        <v>1623</v>
      </c>
      <c r="E258" s="84" t="b">
        <v>1</v>
      </c>
      <c r="F258" s="84" t="b">
        <v>0</v>
      </c>
      <c r="G258" s="84" t="b">
        <v>0</v>
      </c>
    </row>
    <row r="259" spans="1:7" ht="15">
      <c r="A259" s="84" t="s">
        <v>1787</v>
      </c>
      <c r="B259" s="84">
        <v>15</v>
      </c>
      <c r="C259" s="118">
        <v>0</v>
      </c>
      <c r="D259" s="84" t="s">
        <v>1624</v>
      </c>
      <c r="E259" s="84" t="b">
        <v>1</v>
      </c>
      <c r="F259" s="84" t="b">
        <v>0</v>
      </c>
      <c r="G259" s="84" t="b">
        <v>0</v>
      </c>
    </row>
    <row r="260" spans="1:7" ht="15">
      <c r="A260" s="84" t="s">
        <v>1770</v>
      </c>
      <c r="B260" s="84">
        <v>14</v>
      </c>
      <c r="C260" s="118">
        <v>0</v>
      </c>
      <c r="D260" s="84" t="s">
        <v>1624</v>
      </c>
      <c r="E260" s="84" t="b">
        <v>0</v>
      </c>
      <c r="F260" s="84" t="b">
        <v>0</v>
      </c>
      <c r="G260" s="84" t="b">
        <v>0</v>
      </c>
    </row>
    <row r="261" spans="1:7" ht="15">
      <c r="A261" s="84" t="s">
        <v>1718</v>
      </c>
      <c r="B261" s="84">
        <v>13</v>
      </c>
      <c r="C261" s="118">
        <v>0.0018270780953197209</v>
      </c>
      <c r="D261" s="84" t="s">
        <v>1624</v>
      </c>
      <c r="E261" s="84" t="b">
        <v>0</v>
      </c>
      <c r="F261" s="84" t="b">
        <v>0</v>
      </c>
      <c r="G261" s="84" t="b">
        <v>0</v>
      </c>
    </row>
    <row r="262" spans="1:7" ht="15">
      <c r="A262" s="84" t="s">
        <v>1788</v>
      </c>
      <c r="B262" s="84">
        <v>12</v>
      </c>
      <c r="C262" s="118">
        <v>0.0035081287142679413</v>
      </c>
      <c r="D262" s="84" t="s">
        <v>1624</v>
      </c>
      <c r="E262" s="84" t="b">
        <v>0</v>
      </c>
      <c r="F262" s="84" t="b">
        <v>0</v>
      </c>
      <c r="G262" s="84" t="b">
        <v>0</v>
      </c>
    </row>
    <row r="263" spans="1:7" ht="15">
      <c r="A263" s="84" t="s">
        <v>1789</v>
      </c>
      <c r="B263" s="84">
        <v>12</v>
      </c>
      <c r="C263" s="118">
        <v>0.0035081287142679413</v>
      </c>
      <c r="D263" s="84" t="s">
        <v>1624</v>
      </c>
      <c r="E263" s="84" t="b">
        <v>0</v>
      </c>
      <c r="F263" s="84" t="b">
        <v>0</v>
      </c>
      <c r="G263" s="84" t="b">
        <v>0</v>
      </c>
    </row>
    <row r="264" spans="1:7" ht="15">
      <c r="A264" s="84" t="s">
        <v>1790</v>
      </c>
      <c r="B264" s="84">
        <v>12</v>
      </c>
      <c r="C264" s="118">
        <v>0.0035081287142679413</v>
      </c>
      <c r="D264" s="84" t="s">
        <v>1624</v>
      </c>
      <c r="E264" s="84" t="b">
        <v>0</v>
      </c>
      <c r="F264" s="84" t="b">
        <v>0</v>
      </c>
      <c r="G264" s="84" t="b">
        <v>0</v>
      </c>
    </row>
    <row r="265" spans="1:7" ht="15">
      <c r="A265" s="84" t="s">
        <v>1791</v>
      </c>
      <c r="B265" s="84">
        <v>12</v>
      </c>
      <c r="C265" s="118">
        <v>0.0035081287142679413</v>
      </c>
      <c r="D265" s="84" t="s">
        <v>1624</v>
      </c>
      <c r="E265" s="84" t="b">
        <v>0</v>
      </c>
      <c r="F265" s="84" t="b">
        <v>0</v>
      </c>
      <c r="G265" s="84" t="b">
        <v>0</v>
      </c>
    </row>
    <row r="266" spans="1:7" ht="15">
      <c r="A266" s="84" t="s">
        <v>1792</v>
      </c>
      <c r="B266" s="84">
        <v>12</v>
      </c>
      <c r="C266" s="118">
        <v>0.0035081287142679413</v>
      </c>
      <c r="D266" s="84" t="s">
        <v>1624</v>
      </c>
      <c r="E266" s="84" t="b">
        <v>0</v>
      </c>
      <c r="F266" s="84" t="b">
        <v>0</v>
      </c>
      <c r="G266" s="84" t="b">
        <v>0</v>
      </c>
    </row>
    <row r="267" spans="1:7" ht="15">
      <c r="A267" s="84" t="s">
        <v>1793</v>
      </c>
      <c r="B267" s="84">
        <v>12</v>
      </c>
      <c r="C267" s="118">
        <v>0.0035081287142679413</v>
      </c>
      <c r="D267" s="84" t="s">
        <v>1624</v>
      </c>
      <c r="E267" s="84" t="b">
        <v>0</v>
      </c>
      <c r="F267" s="84" t="b">
        <v>0</v>
      </c>
      <c r="G267" s="84" t="b">
        <v>0</v>
      </c>
    </row>
    <row r="268" spans="1:7" ht="15">
      <c r="A268" s="84" t="s">
        <v>1794</v>
      </c>
      <c r="B268" s="84">
        <v>12</v>
      </c>
      <c r="C268" s="118">
        <v>0.0035081287142679413</v>
      </c>
      <c r="D268" s="84" t="s">
        <v>1624</v>
      </c>
      <c r="E268" s="84" t="b">
        <v>0</v>
      </c>
      <c r="F268" s="84" t="b">
        <v>0</v>
      </c>
      <c r="G268" s="84" t="b">
        <v>0</v>
      </c>
    </row>
    <row r="269" spans="1:7" ht="15">
      <c r="A269" s="84" t="s">
        <v>2154</v>
      </c>
      <c r="B269" s="84">
        <v>12</v>
      </c>
      <c r="C269" s="118">
        <v>0.0035081287142679413</v>
      </c>
      <c r="D269" s="84" t="s">
        <v>1624</v>
      </c>
      <c r="E269" s="84" t="b">
        <v>0</v>
      </c>
      <c r="F269" s="84" t="b">
        <v>0</v>
      </c>
      <c r="G269" s="84" t="b">
        <v>0</v>
      </c>
    </row>
    <row r="270" spans="1:7" ht="15">
      <c r="A270" s="84" t="s">
        <v>2155</v>
      </c>
      <c r="B270" s="84">
        <v>12</v>
      </c>
      <c r="C270" s="118">
        <v>0.0035081287142679413</v>
      </c>
      <c r="D270" s="84" t="s">
        <v>1624</v>
      </c>
      <c r="E270" s="84" t="b">
        <v>0</v>
      </c>
      <c r="F270" s="84" t="b">
        <v>1</v>
      </c>
      <c r="G270" s="84" t="b">
        <v>0</v>
      </c>
    </row>
    <row r="271" spans="1:7" ht="15">
      <c r="A271" s="84" t="s">
        <v>1812</v>
      </c>
      <c r="B271" s="84">
        <v>12</v>
      </c>
      <c r="C271" s="118">
        <v>0.0035081287142679413</v>
      </c>
      <c r="D271" s="84" t="s">
        <v>1624</v>
      </c>
      <c r="E271" s="84" t="b">
        <v>0</v>
      </c>
      <c r="F271" s="84" t="b">
        <v>0</v>
      </c>
      <c r="G271" s="84" t="b">
        <v>0</v>
      </c>
    </row>
    <row r="272" spans="1:7" ht="15">
      <c r="A272" s="84" t="s">
        <v>2152</v>
      </c>
      <c r="B272" s="84">
        <v>12</v>
      </c>
      <c r="C272" s="118">
        <v>0.0035081287142679413</v>
      </c>
      <c r="D272" s="84" t="s">
        <v>1624</v>
      </c>
      <c r="E272" s="84" t="b">
        <v>0</v>
      </c>
      <c r="F272" s="84" t="b">
        <v>0</v>
      </c>
      <c r="G272" s="84" t="b">
        <v>0</v>
      </c>
    </row>
    <row r="273" spans="1:7" ht="15">
      <c r="A273" s="84" t="s">
        <v>1752</v>
      </c>
      <c r="B273" s="84">
        <v>12</v>
      </c>
      <c r="C273" s="118">
        <v>0.0035081287142679413</v>
      </c>
      <c r="D273" s="84" t="s">
        <v>1624</v>
      </c>
      <c r="E273" s="84" t="b">
        <v>0</v>
      </c>
      <c r="F273" s="84" t="b">
        <v>0</v>
      </c>
      <c r="G273" s="84" t="b">
        <v>0</v>
      </c>
    </row>
    <row r="274" spans="1:7" ht="15">
      <c r="A274" s="84" t="s">
        <v>2153</v>
      </c>
      <c r="B274" s="84">
        <v>9</v>
      </c>
      <c r="C274" s="118">
        <v>0.007541352559607941</v>
      </c>
      <c r="D274" s="84" t="s">
        <v>1624</v>
      </c>
      <c r="E274" s="84" t="b">
        <v>0</v>
      </c>
      <c r="F274" s="84" t="b">
        <v>0</v>
      </c>
      <c r="G274" s="84" t="b">
        <v>0</v>
      </c>
    </row>
    <row r="275" spans="1:7" ht="15">
      <c r="A275" s="84" t="s">
        <v>284</v>
      </c>
      <c r="B275" s="84">
        <v>8</v>
      </c>
      <c r="C275" s="118">
        <v>0.008490412181180592</v>
      </c>
      <c r="D275" s="84" t="s">
        <v>1624</v>
      </c>
      <c r="E275" s="84" t="b">
        <v>0</v>
      </c>
      <c r="F275" s="84" t="b">
        <v>0</v>
      </c>
      <c r="G275" s="84" t="b">
        <v>0</v>
      </c>
    </row>
    <row r="276" spans="1:7" ht="15">
      <c r="A276" s="84" t="s">
        <v>275</v>
      </c>
      <c r="B276" s="84">
        <v>3</v>
      </c>
      <c r="C276" s="118">
        <v>0.008764280973256449</v>
      </c>
      <c r="D276" s="84" t="s">
        <v>1624</v>
      </c>
      <c r="E276" s="84" t="b">
        <v>0</v>
      </c>
      <c r="F276" s="84" t="b">
        <v>0</v>
      </c>
      <c r="G276" s="84" t="b">
        <v>0</v>
      </c>
    </row>
    <row r="277" spans="1:7" ht="15">
      <c r="A277" s="84" t="s">
        <v>2161</v>
      </c>
      <c r="B277" s="84">
        <v>3</v>
      </c>
      <c r="C277" s="118">
        <v>0.011071153362632185</v>
      </c>
      <c r="D277" s="84" t="s">
        <v>1624</v>
      </c>
      <c r="E277" s="84" t="b">
        <v>0</v>
      </c>
      <c r="F277" s="84" t="b">
        <v>0</v>
      </c>
      <c r="G277" s="84" t="b">
        <v>0</v>
      </c>
    </row>
    <row r="278" spans="1:7" ht="15">
      <c r="A278" s="84" t="s">
        <v>1816</v>
      </c>
      <c r="B278" s="84">
        <v>3</v>
      </c>
      <c r="C278" s="118">
        <v>0.011071153362632185</v>
      </c>
      <c r="D278" s="84" t="s">
        <v>1624</v>
      </c>
      <c r="E278" s="84" t="b">
        <v>0</v>
      </c>
      <c r="F278" s="84" t="b">
        <v>0</v>
      </c>
      <c r="G278" s="84" t="b">
        <v>0</v>
      </c>
    </row>
    <row r="279" spans="1:7" ht="15">
      <c r="A279" s="84" t="s">
        <v>2213</v>
      </c>
      <c r="B279" s="84">
        <v>2</v>
      </c>
      <c r="C279" s="118">
        <v>0.007380768908421456</v>
      </c>
      <c r="D279" s="84" t="s">
        <v>1624</v>
      </c>
      <c r="E279" s="84" t="b">
        <v>0</v>
      </c>
      <c r="F279" s="84" t="b">
        <v>0</v>
      </c>
      <c r="G279" s="84" t="b">
        <v>0</v>
      </c>
    </row>
    <row r="280" spans="1:7" ht="15">
      <c r="A280" s="84" t="s">
        <v>2166</v>
      </c>
      <c r="B280" s="84">
        <v>2</v>
      </c>
      <c r="C280" s="118">
        <v>0.007380768908421456</v>
      </c>
      <c r="D280" s="84" t="s">
        <v>1624</v>
      </c>
      <c r="E280" s="84" t="b">
        <v>0</v>
      </c>
      <c r="F280" s="84" t="b">
        <v>0</v>
      </c>
      <c r="G280" s="84" t="b">
        <v>0</v>
      </c>
    </row>
    <row r="281" spans="1:7" ht="15">
      <c r="A281" s="84" t="s">
        <v>2214</v>
      </c>
      <c r="B281" s="84">
        <v>2</v>
      </c>
      <c r="C281" s="118">
        <v>0.007380768908421456</v>
      </c>
      <c r="D281" s="84" t="s">
        <v>1624</v>
      </c>
      <c r="E281" s="84" t="b">
        <v>0</v>
      </c>
      <c r="F281" s="84" t="b">
        <v>0</v>
      </c>
      <c r="G281" s="84" t="b">
        <v>0</v>
      </c>
    </row>
    <row r="282" spans="1:7" ht="15">
      <c r="A282" s="84" t="s">
        <v>2215</v>
      </c>
      <c r="B282" s="84">
        <v>2</v>
      </c>
      <c r="C282" s="118">
        <v>0.007380768908421456</v>
      </c>
      <c r="D282" s="84" t="s">
        <v>1624</v>
      </c>
      <c r="E282" s="84" t="b">
        <v>0</v>
      </c>
      <c r="F282" s="84" t="b">
        <v>0</v>
      </c>
      <c r="G282" s="84" t="b">
        <v>0</v>
      </c>
    </row>
    <row r="283" spans="1:7" ht="15">
      <c r="A283" s="84" t="s">
        <v>1815</v>
      </c>
      <c r="B283" s="84">
        <v>2</v>
      </c>
      <c r="C283" s="118">
        <v>0.007380768908421456</v>
      </c>
      <c r="D283" s="84" t="s">
        <v>1624</v>
      </c>
      <c r="E283" s="84" t="b">
        <v>0</v>
      </c>
      <c r="F283" s="84" t="b">
        <v>0</v>
      </c>
      <c r="G283" s="84" t="b">
        <v>0</v>
      </c>
    </row>
    <row r="284" spans="1:7" ht="15">
      <c r="A284" s="84" t="s">
        <v>1770</v>
      </c>
      <c r="B284" s="84">
        <v>4</v>
      </c>
      <c r="C284" s="118">
        <v>0</v>
      </c>
      <c r="D284" s="84" t="s">
        <v>1625</v>
      </c>
      <c r="E284" s="84" t="b">
        <v>0</v>
      </c>
      <c r="F284" s="84" t="b">
        <v>0</v>
      </c>
      <c r="G284" s="84" t="b">
        <v>0</v>
      </c>
    </row>
    <row r="285" spans="1:7" ht="15">
      <c r="A285" s="84" t="s">
        <v>1796</v>
      </c>
      <c r="B285" s="84">
        <v>3</v>
      </c>
      <c r="C285" s="118">
        <v>0.008518550223293177</v>
      </c>
      <c r="D285" s="84" t="s">
        <v>1625</v>
      </c>
      <c r="E285" s="84" t="b">
        <v>0</v>
      </c>
      <c r="F285" s="84" t="b">
        <v>0</v>
      </c>
      <c r="G285" s="84" t="b">
        <v>0</v>
      </c>
    </row>
    <row r="286" spans="1:7" ht="15">
      <c r="A286" s="84" t="s">
        <v>1797</v>
      </c>
      <c r="B286" s="84">
        <v>3</v>
      </c>
      <c r="C286" s="118">
        <v>0.008518550223293177</v>
      </c>
      <c r="D286" s="84" t="s">
        <v>1625</v>
      </c>
      <c r="E286" s="84" t="b">
        <v>0</v>
      </c>
      <c r="F286" s="84" t="b">
        <v>0</v>
      </c>
      <c r="G286" s="84" t="b">
        <v>0</v>
      </c>
    </row>
    <row r="287" spans="1:7" ht="15">
      <c r="A287" s="84" t="s">
        <v>1798</v>
      </c>
      <c r="B287" s="84">
        <v>3</v>
      </c>
      <c r="C287" s="118">
        <v>0.008518550223293177</v>
      </c>
      <c r="D287" s="84" t="s">
        <v>1625</v>
      </c>
      <c r="E287" s="84" t="b">
        <v>0</v>
      </c>
      <c r="F287" s="84" t="b">
        <v>0</v>
      </c>
      <c r="G287" s="84" t="b">
        <v>0</v>
      </c>
    </row>
    <row r="288" spans="1:7" ht="15">
      <c r="A288" s="84" t="s">
        <v>305</v>
      </c>
      <c r="B288" s="84">
        <v>3</v>
      </c>
      <c r="C288" s="118">
        <v>0.008518550223293177</v>
      </c>
      <c r="D288" s="84" t="s">
        <v>1625</v>
      </c>
      <c r="E288" s="84" t="b">
        <v>0</v>
      </c>
      <c r="F288" s="84" t="b">
        <v>0</v>
      </c>
      <c r="G288" s="84" t="b">
        <v>0</v>
      </c>
    </row>
    <row r="289" spans="1:7" ht="15">
      <c r="A289" s="84" t="s">
        <v>304</v>
      </c>
      <c r="B289" s="84">
        <v>3</v>
      </c>
      <c r="C289" s="118">
        <v>0.008518550223293177</v>
      </c>
      <c r="D289" s="84" t="s">
        <v>1625</v>
      </c>
      <c r="E289" s="84" t="b">
        <v>0</v>
      </c>
      <c r="F289" s="84" t="b">
        <v>0</v>
      </c>
      <c r="G289" s="84" t="b">
        <v>0</v>
      </c>
    </row>
    <row r="290" spans="1:7" ht="15">
      <c r="A290" s="84" t="s">
        <v>303</v>
      </c>
      <c r="B290" s="84">
        <v>3</v>
      </c>
      <c r="C290" s="118">
        <v>0.008518550223293177</v>
      </c>
      <c r="D290" s="84" t="s">
        <v>1625</v>
      </c>
      <c r="E290" s="84" t="b">
        <v>0</v>
      </c>
      <c r="F290" s="84" t="b">
        <v>0</v>
      </c>
      <c r="G290" s="84" t="b">
        <v>0</v>
      </c>
    </row>
    <row r="291" spans="1:7" ht="15">
      <c r="A291" s="84" t="s">
        <v>302</v>
      </c>
      <c r="B291" s="84">
        <v>3</v>
      </c>
      <c r="C291" s="118">
        <v>0.008518550223293177</v>
      </c>
      <c r="D291" s="84" t="s">
        <v>1625</v>
      </c>
      <c r="E291" s="84" t="b">
        <v>0</v>
      </c>
      <c r="F291" s="84" t="b">
        <v>0</v>
      </c>
      <c r="G291" s="84" t="b">
        <v>0</v>
      </c>
    </row>
    <row r="292" spans="1:7" ht="15">
      <c r="A292" s="84" t="s">
        <v>301</v>
      </c>
      <c r="B292" s="84">
        <v>3</v>
      </c>
      <c r="C292" s="118">
        <v>0.008518550223293177</v>
      </c>
      <c r="D292" s="84" t="s">
        <v>1625</v>
      </c>
      <c r="E292" s="84" t="b">
        <v>0</v>
      </c>
      <c r="F292" s="84" t="b">
        <v>0</v>
      </c>
      <c r="G292" s="84" t="b">
        <v>0</v>
      </c>
    </row>
    <row r="293" spans="1:7" ht="15">
      <c r="A293" s="84" t="s">
        <v>227</v>
      </c>
      <c r="B293" s="84">
        <v>3</v>
      </c>
      <c r="C293" s="118">
        <v>0.008518550223293177</v>
      </c>
      <c r="D293" s="84" t="s">
        <v>1625</v>
      </c>
      <c r="E293" s="84" t="b">
        <v>0</v>
      </c>
      <c r="F293" s="84" t="b">
        <v>0</v>
      </c>
      <c r="G293" s="84" t="b">
        <v>0</v>
      </c>
    </row>
    <row r="294" spans="1:7" ht="15">
      <c r="A294" s="84" t="s">
        <v>228</v>
      </c>
      <c r="B294" s="84">
        <v>2</v>
      </c>
      <c r="C294" s="118">
        <v>0.013683181621090055</v>
      </c>
      <c r="D294" s="84" t="s">
        <v>1625</v>
      </c>
      <c r="E294" s="84" t="b">
        <v>0</v>
      </c>
      <c r="F294" s="84" t="b">
        <v>0</v>
      </c>
      <c r="G294" s="84" t="b">
        <v>0</v>
      </c>
    </row>
    <row r="295" spans="1:7" ht="15">
      <c r="A295" s="84" t="s">
        <v>1958</v>
      </c>
      <c r="B295" s="84">
        <v>2</v>
      </c>
      <c r="C295" s="118">
        <v>0.013683181621090055</v>
      </c>
      <c r="D295" s="84" t="s">
        <v>1625</v>
      </c>
      <c r="E295" s="84" t="b">
        <v>0</v>
      </c>
      <c r="F295" s="84" t="b">
        <v>0</v>
      </c>
      <c r="G295" s="84" t="b">
        <v>0</v>
      </c>
    </row>
    <row r="296" spans="1:7" ht="15">
      <c r="A296" s="84" t="s">
        <v>282</v>
      </c>
      <c r="B296" s="84">
        <v>11</v>
      </c>
      <c r="C296" s="118">
        <v>0.008483413613624157</v>
      </c>
      <c r="D296" s="84" t="s">
        <v>1626</v>
      </c>
      <c r="E296" s="84" t="b">
        <v>0</v>
      </c>
      <c r="F296" s="84" t="b">
        <v>0</v>
      </c>
      <c r="G296" s="84" t="b">
        <v>0</v>
      </c>
    </row>
    <row r="297" spans="1:7" ht="15">
      <c r="A297" s="84" t="s">
        <v>1800</v>
      </c>
      <c r="B297" s="84">
        <v>10</v>
      </c>
      <c r="C297" s="118">
        <v>0.009673932827295013</v>
      </c>
      <c r="D297" s="84" t="s">
        <v>1626</v>
      </c>
      <c r="E297" s="84" t="b">
        <v>0</v>
      </c>
      <c r="F297" s="84" t="b">
        <v>0</v>
      </c>
      <c r="G297" s="84" t="b">
        <v>0</v>
      </c>
    </row>
    <row r="298" spans="1:7" ht="15">
      <c r="A298" s="84" t="s">
        <v>1801</v>
      </c>
      <c r="B298" s="84">
        <v>10</v>
      </c>
      <c r="C298" s="118">
        <v>0.009673932827295013</v>
      </c>
      <c r="D298" s="84" t="s">
        <v>1626</v>
      </c>
      <c r="E298" s="84" t="b">
        <v>0</v>
      </c>
      <c r="F298" s="84" t="b">
        <v>0</v>
      </c>
      <c r="G298" s="84" t="b">
        <v>0</v>
      </c>
    </row>
    <row r="299" spans="1:7" ht="15">
      <c r="A299" s="84" t="s">
        <v>1802</v>
      </c>
      <c r="B299" s="84">
        <v>10</v>
      </c>
      <c r="C299" s="118">
        <v>0.009673932827295013</v>
      </c>
      <c r="D299" s="84" t="s">
        <v>1626</v>
      </c>
      <c r="E299" s="84" t="b">
        <v>1</v>
      </c>
      <c r="F299" s="84" t="b">
        <v>0</v>
      </c>
      <c r="G299" s="84" t="b">
        <v>0</v>
      </c>
    </row>
    <row r="300" spans="1:7" ht="15">
      <c r="A300" s="84" t="s">
        <v>1803</v>
      </c>
      <c r="B300" s="84">
        <v>10</v>
      </c>
      <c r="C300" s="118">
        <v>0.009673932827295013</v>
      </c>
      <c r="D300" s="84" t="s">
        <v>1626</v>
      </c>
      <c r="E300" s="84" t="b">
        <v>0</v>
      </c>
      <c r="F300" s="84" t="b">
        <v>0</v>
      </c>
      <c r="G300" s="84" t="b">
        <v>0</v>
      </c>
    </row>
    <row r="301" spans="1:7" ht="15">
      <c r="A301" s="84" t="s">
        <v>1798</v>
      </c>
      <c r="B301" s="84">
        <v>10</v>
      </c>
      <c r="C301" s="118">
        <v>0.009673932827295013</v>
      </c>
      <c r="D301" s="84" t="s">
        <v>1626</v>
      </c>
      <c r="E301" s="84" t="b">
        <v>0</v>
      </c>
      <c r="F301" s="84" t="b">
        <v>0</v>
      </c>
      <c r="G301" s="84" t="b">
        <v>0</v>
      </c>
    </row>
    <row r="302" spans="1:7" ht="15">
      <c r="A302" s="84" t="s">
        <v>1804</v>
      </c>
      <c r="B302" s="84">
        <v>10</v>
      </c>
      <c r="C302" s="118">
        <v>0.009673932827295013</v>
      </c>
      <c r="D302" s="84" t="s">
        <v>1626</v>
      </c>
      <c r="E302" s="84" t="b">
        <v>0</v>
      </c>
      <c r="F302" s="84" t="b">
        <v>0</v>
      </c>
      <c r="G302" s="84" t="b">
        <v>0</v>
      </c>
    </row>
    <row r="303" spans="1:7" ht="15">
      <c r="A303" s="84" t="s">
        <v>1805</v>
      </c>
      <c r="B303" s="84">
        <v>10</v>
      </c>
      <c r="C303" s="118">
        <v>0.009673932827295013</v>
      </c>
      <c r="D303" s="84" t="s">
        <v>1626</v>
      </c>
      <c r="E303" s="84" t="b">
        <v>0</v>
      </c>
      <c r="F303" s="84" t="b">
        <v>0</v>
      </c>
      <c r="G303" s="84" t="b">
        <v>0</v>
      </c>
    </row>
    <row r="304" spans="1:7" ht="15">
      <c r="A304" s="84" t="s">
        <v>1806</v>
      </c>
      <c r="B304" s="84">
        <v>10</v>
      </c>
      <c r="C304" s="118">
        <v>0.009673932827295013</v>
      </c>
      <c r="D304" s="84" t="s">
        <v>1626</v>
      </c>
      <c r="E304" s="84" t="b">
        <v>0</v>
      </c>
      <c r="F304" s="84" t="b">
        <v>0</v>
      </c>
      <c r="G304" s="84" t="b">
        <v>0</v>
      </c>
    </row>
    <row r="305" spans="1:7" ht="15">
      <c r="A305" s="84" t="s">
        <v>1807</v>
      </c>
      <c r="B305" s="84">
        <v>7</v>
      </c>
      <c r="C305" s="118">
        <v>0.011910680561571923</v>
      </c>
      <c r="D305" s="84" t="s">
        <v>1626</v>
      </c>
      <c r="E305" s="84" t="b">
        <v>0</v>
      </c>
      <c r="F305" s="84" t="b">
        <v>0</v>
      </c>
      <c r="G305" s="84" t="b">
        <v>0</v>
      </c>
    </row>
    <row r="306" spans="1:7" ht="15">
      <c r="A306" s="84" t="s">
        <v>2157</v>
      </c>
      <c r="B306" s="84">
        <v>7</v>
      </c>
      <c r="C306" s="118">
        <v>0.011910680561571923</v>
      </c>
      <c r="D306" s="84" t="s">
        <v>1626</v>
      </c>
      <c r="E306" s="84" t="b">
        <v>0</v>
      </c>
      <c r="F306" s="84" t="b">
        <v>0</v>
      </c>
      <c r="G306" s="84" t="b">
        <v>0</v>
      </c>
    </row>
    <row r="307" spans="1:7" ht="15">
      <c r="A307" s="84" t="s">
        <v>2158</v>
      </c>
      <c r="B307" s="84">
        <v>7</v>
      </c>
      <c r="C307" s="118">
        <v>0.011910680561571923</v>
      </c>
      <c r="D307" s="84" t="s">
        <v>1626</v>
      </c>
      <c r="E307" s="84" t="b">
        <v>0</v>
      </c>
      <c r="F307" s="84" t="b">
        <v>0</v>
      </c>
      <c r="G307" s="84" t="b">
        <v>0</v>
      </c>
    </row>
    <row r="308" spans="1:7" ht="15">
      <c r="A308" s="84" t="s">
        <v>2159</v>
      </c>
      <c r="B308" s="84">
        <v>6</v>
      </c>
      <c r="C308" s="118">
        <v>0.012112854946131216</v>
      </c>
      <c r="D308" s="84" t="s">
        <v>1626</v>
      </c>
      <c r="E308" s="84" t="b">
        <v>0</v>
      </c>
      <c r="F308" s="84" t="b">
        <v>0</v>
      </c>
      <c r="G308" s="84" t="b">
        <v>0</v>
      </c>
    </row>
    <row r="309" spans="1:7" ht="15">
      <c r="A309" s="84" t="s">
        <v>1752</v>
      </c>
      <c r="B309" s="84">
        <v>5</v>
      </c>
      <c r="C309" s="118">
        <v>0.01426682443905124</v>
      </c>
      <c r="D309" s="84" t="s">
        <v>1626</v>
      </c>
      <c r="E309" s="84" t="b">
        <v>0</v>
      </c>
      <c r="F309" s="84" t="b">
        <v>0</v>
      </c>
      <c r="G309" s="84" t="b">
        <v>0</v>
      </c>
    </row>
    <row r="310" spans="1:7" ht="15">
      <c r="A310" s="84" t="s">
        <v>1824</v>
      </c>
      <c r="B310" s="84">
        <v>5</v>
      </c>
      <c r="C310" s="118">
        <v>0.01426682443905124</v>
      </c>
      <c r="D310" s="84" t="s">
        <v>1626</v>
      </c>
      <c r="E310" s="84" t="b">
        <v>0</v>
      </c>
      <c r="F310" s="84" t="b">
        <v>0</v>
      </c>
      <c r="G310" s="84" t="b">
        <v>0</v>
      </c>
    </row>
    <row r="311" spans="1:7" ht="15">
      <c r="A311" s="84" t="s">
        <v>2153</v>
      </c>
      <c r="B311" s="84">
        <v>5</v>
      </c>
      <c r="C311" s="118">
        <v>0.01426682443905124</v>
      </c>
      <c r="D311" s="84" t="s">
        <v>1626</v>
      </c>
      <c r="E311" s="84" t="b">
        <v>0</v>
      </c>
      <c r="F311" s="84" t="b">
        <v>0</v>
      </c>
      <c r="G311" s="84" t="b">
        <v>0</v>
      </c>
    </row>
    <row r="312" spans="1:7" ht="15">
      <c r="A312" s="84" t="s">
        <v>2164</v>
      </c>
      <c r="B312" s="84">
        <v>4</v>
      </c>
      <c r="C312" s="118">
        <v>0.011413459551240995</v>
      </c>
      <c r="D312" s="84" t="s">
        <v>1626</v>
      </c>
      <c r="E312" s="84" t="b">
        <v>0</v>
      </c>
      <c r="F312" s="84" t="b">
        <v>0</v>
      </c>
      <c r="G312" s="84" t="b">
        <v>0</v>
      </c>
    </row>
    <row r="313" spans="1:7" ht="15">
      <c r="A313" s="84" t="s">
        <v>1770</v>
      </c>
      <c r="B313" s="84">
        <v>4</v>
      </c>
      <c r="C313" s="118">
        <v>0.011413459551240995</v>
      </c>
      <c r="D313" s="84" t="s">
        <v>1626</v>
      </c>
      <c r="E313" s="84" t="b">
        <v>0</v>
      </c>
      <c r="F313" s="84" t="b">
        <v>0</v>
      </c>
      <c r="G313" s="84" t="b">
        <v>0</v>
      </c>
    </row>
    <row r="314" spans="1:7" ht="15">
      <c r="A314" s="84" t="s">
        <v>2165</v>
      </c>
      <c r="B314" s="84">
        <v>4</v>
      </c>
      <c r="C314" s="118">
        <v>0.013781966406374642</v>
      </c>
      <c r="D314" s="84" t="s">
        <v>1626</v>
      </c>
      <c r="E314" s="84" t="b">
        <v>0</v>
      </c>
      <c r="F314" s="84" t="b">
        <v>0</v>
      </c>
      <c r="G314" s="84" t="b">
        <v>0</v>
      </c>
    </row>
    <row r="315" spans="1:7" ht="15">
      <c r="A315" s="84" t="s">
        <v>2170</v>
      </c>
      <c r="B315" s="84">
        <v>3</v>
      </c>
      <c r="C315" s="118">
        <v>0.01033647480478098</v>
      </c>
      <c r="D315" s="84" t="s">
        <v>1626</v>
      </c>
      <c r="E315" s="84" t="b">
        <v>0</v>
      </c>
      <c r="F315" s="84" t="b">
        <v>0</v>
      </c>
      <c r="G315" s="84" t="b">
        <v>0</v>
      </c>
    </row>
    <row r="316" spans="1:7" ht="15">
      <c r="A316" s="84" t="s">
        <v>2181</v>
      </c>
      <c r="B316" s="84">
        <v>3</v>
      </c>
      <c r="C316" s="118">
        <v>0.01033647480478098</v>
      </c>
      <c r="D316" s="84" t="s">
        <v>1626</v>
      </c>
      <c r="E316" s="84" t="b">
        <v>0</v>
      </c>
      <c r="F316" s="84" t="b">
        <v>0</v>
      </c>
      <c r="G316" s="84" t="b">
        <v>0</v>
      </c>
    </row>
    <row r="317" spans="1:7" ht="15">
      <c r="A317" s="84" t="s">
        <v>320</v>
      </c>
      <c r="B317" s="84">
        <v>2</v>
      </c>
      <c r="C317" s="118">
        <v>0.008560094663430745</v>
      </c>
      <c r="D317" s="84" t="s">
        <v>1626</v>
      </c>
      <c r="E317" s="84" t="b">
        <v>0</v>
      </c>
      <c r="F317" s="84" t="b">
        <v>0</v>
      </c>
      <c r="G317" s="84" t="b">
        <v>0</v>
      </c>
    </row>
    <row r="318" spans="1:7" ht="15">
      <c r="A318" s="84" t="s">
        <v>2207</v>
      </c>
      <c r="B318" s="84">
        <v>2</v>
      </c>
      <c r="C318" s="118">
        <v>0.008560094663430745</v>
      </c>
      <c r="D318" s="84" t="s">
        <v>1626</v>
      </c>
      <c r="E318" s="84" t="b">
        <v>0</v>
      </c>
      <c r="F318" s="84" t="b">
        <v>0</v>
      </c>
      <c r="G318" s="84" t="b">
        <v>0</v>
      </c>
    </row>
    <row r="319" spans="1:7" ht="15">
      <c r="A319" s="84" t="s">
        <v>2208</v>
      </c>
      <c r="B319" s="84">
        <v>2</v>
      </c>
      <c r="C319" s="118">
        <v>0.008560094663430745</v>
      </c>
      <c r="D319" s="84" t="s">
        <v>1626</v>
      </c>
      <c r="E319" s="84" t="b">
        <v>0</v>
      </c>
      <c r="F319" s="84" t="b">
        <v>0</v>
      </c>
      <c r="G319" s="84" t="b">
        <v>0</v>
      </c>
    </row>
    <row r="320" spans="1:7" ht="15">
      <c r="A320" s="84" t="s">
        <v>2209</v>
      </c>
      <c r="B320" s="84">
        <v>2</v>
      </c>
      <c r="C320" s="118">
        <v>0.008560094663430745</v>
      </c>
      <c r="D320" s="84" t="s">
        <v>1626</v>
      </c>
      <c r="E320" s="84" t="b">
        <v>0</v>
      </c>
      <c r="F320" s="84" t="b">
        <v>1</v>
      </c>
      <c r="G320" s="84" t="b">
        <v>0</v>
      </c>
    </row>
    <row r="321" spans="1:7" ht="15">
      <c r="A321" s="84" t="s">
        <v>2210</v>
      </c>
      <c r="B321" s="84">
        <v>2</v>
      </c>
      <c r="C321" s="118">
        <v>0.008560094663430745</v>
      </c>
      <c r="D321" s="84" t="s">
        <v>1626</v>
      </c>
      <c r="E321" s="84" t="b">
        <v>0</v>
      </c>
      <c r="F321" s="84" t="b">
        <v>0</v>
      </c>
      <c r="G321" s="84" t="b">
        <v>0</v>
      </c>
    </row>
    <row r="322" spans="1:7" ht="15">
      <c r="A322" s="84" t="s">
        <v>2211</v>
      </c>
      <c r="B322" s="84">
        <v>2</v>
      </c>
      <c r="C322" s="118">
        <v>0.008560094663430745</v>
      </c>
      <c r="D322" s="84" t="s">
        <v>1626</v>
      </c>
      <c r="E322" s="84" t="b">
        <v>0</v>
      </c>
      <c r="F322" s="84" t="b">
        <v>0</v>
      </c>
      <c r="G322" s="84" t="b">
        <v>0</v>
      </c>
    </row>
    <row r="323" spans="1:7" ht="15">
      <c r="A323" s="84" t="s">
        <v>2242</v>
      </c>
      <c r="B323" s="84">
        <v>2</v>
      </c>
      <c r="C323" s="118">
        <v>0.008560094663430745</v>
      </c>
      <c r="D323" s="84" t="s">
        <v>1626</v>
      </c>
      <c r="E323" s="84" t="b">
        <v>0</v>
      </c>
      <c r="F323" s="84" t="b">
        <v>0</v>
      </c>
      <c r="G323" s="84" t="b">
        <v>0</v>
      </c>
    </row>
    <row r="324" spans="1:7" ht="15">
      <c r="A324" s="84" t="s">
        <v>2243</v>
      </c>
      <c r="B324" s="84">
        <v>2</v>
      </c>
      <c r="C324" s="118">
        <v>0.008560094663430745</v>
      </c>
      <c r="D324" s="84" t="s">
        <v>1626</v>
      </c>
      <c r="E324" s="84" t="b">
        <v>0</v>
      </c>
      <c r="F324" s="84" t="b">
        <v>1</v>
      </c>
      <c r="G324" s="84" t="b">
        <v>0</v>
      </c>
    </row>
    <row r="325" spans="1:7" ht="15">
      <c r="A325" s="84" t="s">
        <v>2244</v>
      </c>
      <c r="B325" s="84">
        <v>2</v>
      </c>
      <c r="C325" s="118">
        <v>0.008560094663430745</v>
      </c>
      <c r="D325" s="84" t="s">
        <v>1626</v>
      </c>
      <c r="E325" s="84" t="b">
        <v>0</v>
      </c>
      <c r="F325" s="84" t="b">
        <v>0</v>
      </c>
      <c r="G325" s="84" t="b">
        <v>0</v>
      </c>
    </row>
    <row r="326" spans="1:7" ht="15">
      <c r="A326" s="84" t="s">
        <v>2245</v>
      </c>
      <c r="B326" s="84">
        <v>2</v>
      </c>
      <c r="C326" s="118">
        <v>0.008560094663430745</v>
      </c>
      <c r="D326" s="84" t="s">
        <v>1626</v>
      </c>
      <c r="E326" s="84" t="b">
        <v>0</v>
      </c>
      <c r="F326" s="84" t="b">
        <v>0</v>
      </c>
      <c r="G326" s="84" t="b">
        <v>0</v>
      </c>
    </row>
    <row r="327" spans="1:7" ht="15">
      <c r="A327" s="84" t="s">
        <v>2246</v>
      </c>
      <c r="B327" s="84">
        <v>2</v>
      </c>
      <c r="C327" s="118">
        <v>0.008560094663430745</v>
      </c>
      <c r="D327" s="84" t="s">
        <v>1626</v>
      </c>
      <c r="E327" s="84" t="b">
        <v>0</v>
      </c>
      <c r="F327" s="84" t="b">
        <v>0</v>
      </c>
      <c r="G327" s="84" t="b">
        <v>0</v>
      </c>
    </row>
    <row r="328" spans="1:7" ht="15">
      <c r="A328" s="84" t="s">
        <v>2236</v>
      </c>
      <c r="B328" s="84">
        <v>2</v>
      </c>
      <c r="C328" s="118">
        <v>0.008560094663430745</v>
      </c>
      <c r="D328" s="84" t="s">
        <v>1626</v>
      </c>
      <c r="E328" s="84" t="b">
        <v>0</v>
      </c>
      <c r="F328" s="84" t="b">
        <v>0</v>
      </c>
      <c r="G328" s="84" t="b">
        <v>0</v>
      </c>
    </row>
    <row r="329" spans="1:7" ht="15">
      <c r="A329" s="84" t="s">
        <v>2237</v>
      </c>
      <c r="B329" s="84">
        <v>2</v>
      </c>
      <c r="C329" s="118">
        <v>0.008560094663430745</v>
      </c>
      <c r="D329" s="84" t="s">
        <v>1626</v>
      </c>
      <c r="E329" s="84" t="b">
        <v>0</v>
      </c>
      <c r="F329" s="84" t="b">
        <v>0</v>
      </c>
      <c r="G329" s="84" t="b">
        <v>0</v>
      </c>
    </row>
    <row r="330" spans="1:7" ht="15">
      <c r="A330" s="84" t="s">
        <v>2238</v>
      </c>
      <c r="B330" s="84">
        <v>2</v>
      </c>
      <c r="C330" s="118">
        <v>0.008560094663430745</v>
      </c>
      <c r="D330" s="84" t="s">
        <v>1626</v>
      </c>
      <c r="E330" s="84" t="b">
        <v>0</v>
      </c>
      <c r="F330" s="84" t="b">
        <v>0</v>
      </c>
      <c r="G330" s="84" t="b">
        <v>0</v>
      </c>
    </row>
    <row r="331" spans="1:7" ht="15">
      <c r="A331" s="84" t="s">
        <v>2239</v>
      </c>
      <c r="B331" s="84">
        <v>2</v>
      </c>
      <c r="C331" s="118">
        <v>0.008560094663430745</v>
      </c>
      <c r="D331" s="84" t="s">
        <v>1626</v>
      </c>
      <c r="E331" s="84" t="b">
        <v>0</v>
      </c>
      <c r="F331" s="84" t="b">
        <v>0</v>
      </c>
      <c r="G331" s="84" t="b">
        <v>0</v>
      </c>
    </row>
    <row r="332" spans="1:7" ht="15">
      <c r="A332" s="84" t="s">
        <v>2161</v>
      </c>
      <c r="B332" s="84">
        <v>2</v>
      </c>
      <c r="C332" s="118">
        <v>0.008560094663430745</v>
      </c>
      <c r="D332" s="84" t="s">
        <v>1626</v>
      </c>
      <c r="E332" s="84" t="b">
        <v>0</v>
      </c>
      <c r="F332" s="84" t="b">
        <v>0</v>
      </c>
      <c r="G332" s="84" t="b">
        <v>0</v>
      </c>
    </row>
    <row r="333" spans="1:7" ht="15">
      <c r="A333" s="84" t="s">
        <v>2240</v>
      </c>
      <c r="B333" s="84">
        <v>2</v>
      </c>
      <c r="C333" s="118">
        <v>0.008560094663430745</v>
      </c>
      <c r="D333" s="84" t="s">
        <v>1626</v>
      </c>
      <c r="E333" s="84" t="b">
        <v>0</v>
      </c>
      <c r="F333" s="84" t="b">
        <v>0</v>
      </c>
      <c r="G333" s="84" t="b">
        <v>0</v>
      </c>
    </row>
    <row r="334" spans="1:7" ht="15">
      <c r="A334" s="84" t="s">
        <v>2241</v>
      </c>
      <c r="B334" s="84">
        <v>2</v>
      </c>
      <c r="C334" s="118">
        <v>0.008560094663430745</v>
      </c>
      <c r="D334" s="84" t="s">
        <v>1626</v>
      </c>
      <c r="E334" s="84" t="b">
        <v>0</v>
      </c>
      <c r="F334" s="84" t="b">
        <v>0</v>
      </c>
      <c r="G334" s="84" t="b">
        <v>0</v>
      </c>
    </row>
    <row r="335" spans="1:7" ht="15">
      <c r="A335" s="84" t="s">
        <v>2156</v>
      </c>
      <c r="B335" s="84">
        <v>2</v>
      </c>
      <c r="C335" s="118">
        <v>0.008560094663430745</v>
      </c>
      <c r="D335" s="84" t="s">
        <v>1626</v>
      </c>
      <c r="E335" s="84" t="b">
        <v>0</v>
      </c>
      <c r="F335" s="84" t="b">
        <v>0</v>
      </c>
      <c r="G335" s="84" t="b">
        <v>0</v>
      </c>
    </row>
    <row r="336" spans="1:7" ht="15">
      <c r="A336" s="84" t="s">
        <v>2233</v>
      </c>
      <c r="B336" s="84">
        <v>2</v>
      </c>
      <c r="C336" s="118">
        <v>0.008560094663430745</v>
      </c>
      <c r="D336" s="84" t="s">
        <v>1626</v>
      </c>
      <c r="E336" s="84" t="b">
        <v>0</v>
      </c>
      <c r="F336" s="84" t="b">
        <v>0</v>
      </c>
      <c r="G336" s="84" t="b">
        <v>0</v>
      </c>
    </row>
    <row r="337" spans="1:7" ht="15">
      <c r="A337" s="84" t="s">
        <v>1809</v>
      </c>
      <c r="B337" s="84">
        <v>6</v>
      </c>
      <c r="C337" s="118">
        <v>0</v>
      </c>
      <c r="D337" s="84" t="s">
        <v>1627</v>
      </c>
      <c r="E337" s="84" t="b">
        <v>0</v>
      </c>
      <c r="F337" s="84" t="b">
        <v>0</v>
      </c>
      <c r="G337" s="84" t="b">
        <v>0</v>
      </c>
    </row>
    <row r="338" spans="1:7" ht="15">
      <c r="A338" s="84" t="s">
        <v>1810</v>
      </c>
      <c r="B338" s="84">
        <v>5</v>
      </c>
      <c r="C338" s="118">
        <v>0.005822150444678296</v>
      </c>
      <c r="D338" s="84" t="s">
        <v>1627</v>
      </c>
      <c r="E338" s="84" t="b">
        <v>0</v>
      </c>
      <c r="F338" s="84" t="b">
        <v>0</v>
      </c>
      <c r="G338" s="84" t="b">
        <v>0</v>
      </c>
    </row>
    <row r="339" spans="1:7" ht="15">
      <c r="A339" s="84" t="s">
        <v>1811</v>
      </c>
      <c r="B339" s="84">
        <v>5</v>
      </c>
      <c r="C339" s="118">
        <v>0.005822150444678296</v>
      </c>
      <c r="D339" s="84" t="s">
        <v>1627</v>
      </c>
      <c r="E339" s="84" t="b">
        <v>0</v>
      </c>
      <c r="F339" s="84" t="b">
        <v>0</v>
      </c>
      <c r="G339" s="84" t="b">
        <v>0</v>
      </c>
    </row>
    <row r="340" spans="1:7" ht="15">
      <c r="A340" s="84" t="s">
        <v>1812</v>
      </c>
      <c r="B340" s="84">
        <v>5</v>
      </c>
      <c r="C340" s="118">
        <v>0.005822150444678296</v>
      </c>
      <c r="D340" s="84" t="s">
        <v>1627</v>
      </c>
      <c r="E340" s="84" t="b">
        <v>0</v>
      </c>
      <c r="F340" s="84" t="b">
        <v>0</v>
      </c>
      <c r="G340" s="84" t="b">
        <v>0</v>
      </c>
    </row>
    <row r="341" spans="1:7" ht="15">
      <c r="A341" s="84" t="s">
        <v>1813</v>
      </c>
      <c r="B341" s="84">
        <v>5</v>
      </c>
      <c r="C341" s="118">
        <v>0.005822150444678296</v>
      </c>
      <c r="D341" s="84" t="s">
        <v>1627</v>
      </c>
      <c r="E341" s="84" t="b">
        <v>0</v>
      </c>
      <c r="F341" s="84" t="b">
        <v>0</v>
      </c>
      <c r="G341" s="84" t="b">
        <v>0</v>
      </c>
    </row>
    <row r="342" spans="1:7" ht="15">
      <c r="A342" s="84" t="s">
        <v>1814</v>
      </c>
      <c r="B342" s="84">
        <v>5</v>
      </c>
      <c r="C342" s="118">
        <v>0.005822150444678296</v>
      </c>
      <c r="D342" s="84" t="s">
        <v>1627</v>
      </c>
      <c r="E342" s="84" t="b">
        <v>0</v>
      </c>
      <c r="F342" s="84" t="b">
        <v>0</v>
      </c>
      <c r="G342" s="84" t="b">
        <v>0</v>
      </c>
    </row>
    <row r="343" spans="1:7" ht="15">
      <c r="A343" s="84" t="s">
        <v>1815</v>
      </c>
      <c r="B343" s="84">
        <v>5</v>
      </c>
      <c r="C343" s="118">
        <v>0.005822150444678296</v>
      </c>
      <c r="D343" s="84" t="s">
        <v>1627</v>
      </c>
      <c r="E343" s="84" t="b">
        <v>0</v>
      </c>
      <c r="F343" s="84" t="b">
        <v>0</v>
      </c>
      <c r="G343" s="84" t="b">
        <v>0</v>
      </c>
    </row>
    <row r="344" spans="1:7" ht="15">
      <c r="A344" s="84" t="s">
        <v>1816</v>
      </c>
      <c r="B344" s="84">
        <v>5</v>
      </c>
      <c r="C344" s="118">
        <v>0.005822150444678296</v>
      </c>
      <c r="D344" s="84" t="s">
        <v>1627</v>
      </c>
      <c r="E344" s="84" t="b">
        <v>0</v>
      </c>
      <c r="F344" s="84" t="b">
        <v>0</v>
      </c>
      <c r="G344" s="84" t="b">
        <v>0</v>
      </c>
    </row>
    <row r="345" spans="1:7" ht="15">
      <c r="A345" s="84" t="s">
        <v>254</v>
      </c>
      <c r="B345" s="84">
        <v>4</v>
      </c>
      <c r="C345" s="118">
        <v>0.010358309356216544</v>
      </c>
      <c r="D345" s="84" t="s">
        <v>1627</v>
      </c>
      <c r="E345" s="84" t="b">
        <v>0</v>
      </c>
      <c r="F345" s="84" t="b">
        <v>0</v>
      </c>
      <c r="G345" s="84" t="b">
        <v>0</v>
      </c>
    </row>
    <row r="346" spans="1:7" ht="15">
      <c r="A346" s="84" t="s">
        <v>1817</v>
      </c>
      <c r="B346" s="84">
        <v>3</v>
      </c>
      <c r="C346" s="118">
        <v>0.0132807351028227</v>
      </c>
      <c r="D346" s="84" t="s">
        <v>1627</v>
      </c>
      <c r="E346" s="84" t="b">
        <v>0</v>
      </c>
      <c r="F346" s="84" t="b">
        <v>0</v>
      </c>
      <c r="G346" s="84" t="b">
        <v>0</v>
      </c>
    </row>
    <row r="347" spans="1:7" ht="15">
      <c r="A347" s="84" t="s">
        <v>1770</v>
      </c>
      <c r="B347" s="84">
        <v>3</v>
      </c>
      <c r="C347" s="118">
        <v>0.0132807351028227</v>
      </c>
      <c r="D347" s="84" t="s">
        <v>1627</v>
      </c>
      <c r="E347" s="84" t="b">
        <v>0</v>
      </c>
      <c r="F347" s="84" t="b">
        <v>0</v>
      </c>
      <c r="G347" s="84" t="b">
        <v>0</v>
      </c>
    </row>
    <row r="348" spans="1:7" ht="15">
      <c r="A348" s="84" t="s">
        <v>1718</v>
      </c>
      <c r="B348" s="84">
        <v>2</v>
      </c>
      <c r="C348" s="118">
        <v>0.014032978079990072</v>
      </c>
      <c r="D348" s="84" t="s">
        <v>1627</v>
      </c>
      <c r="E348" s="84" t="b">
        <v>0</v>
      </c>
      <c r="F348" s="84" t="b">
        <v>0</v>
      </c>
      <c r="G348" s="84" t="b">
        <v>0</v>
      </c>
    </row>
    <row r="349" spans="1:7" ht="15">
      <c r="A349" s="84" t="s">
        <v>1824</v>
      </c>
      <c r="B349" s="84">
        <v>2</v>
      </c>
      <c r="C349" s="118">
        <v>0.014032978079990072</v>
      </c>
      <c r="D349" s="84" t="s">
        <v>1627</v>
      </c>
      <c r="E349" s="84" t="b">
        <v>0</v>
      </c>
      <c r="F349" s="84" t="b">
        <v>0</v>
      </c>
      <c r="G349" s="84" t="b">
        <v>0</v>
      </c>
    </row>
    <row r="350" spans="1:7" ht="15">
      <c r="A350" s="84" t="s">
        <v>251</v>
      </c>
      <c r="B350" s="84">
        <v>7</v>
      </c>
      <c r="C350" s="118">
        <v>0.018676345657420736</v>
      </c>
      <c r="D350" s="84" t="s">
        <v>1628</v>
      </c>
      <c r="E350" s="84" t="b">
        <v>0</v>
      </c>
      <c r="F350" s="84" t="b">
        <v>0</v>
      </c>
      <c r="G350" s="84" t="b">
        <v>0</v>
      </c>
    </row>
    <row r="351" spans="1:7" ht="15">
      <c r="A351" s="84" t="s">
        <v>250</v>
      </c>
      <c r="B351" s="84">
        <v>5</v>
      </c>
      <c r="C351" s="118">
        <v>0.005998579246032183</v>
      </c>
      <c r="D351" s="84" t="s">
        <v>1628</v>
      </c>
      <c r="E351" s="84" t="b">
        <v>0</v>
      </c>
      <c r="F351" s="84" t="b">
        <v>0</v>
      </c>
      <c r="G351" s="84" t="b">
        <v>0</v>
      </c>
    </row>
    <row r="352" spans="1:7" ht="15">
      <c r="A352" s="84" t="s">
        <v>1819</v>
      </c>
      <c r="B352" s="84">
        <v>5</v>
      </c>
      <c r="C352" s="118">
        <v>0.005998579246032183</v>
      </c>
      <c r="D352" s="84" t="s">
        <v>1628</v>
      </c>
      <c r="E352" s="84" t="b">
        <v>0</v>
      </c>
      <c r="F352" s="84" t="b">
        <v>0</v>
      </c>
      <c r="G352" s="84" t="b">
        <v>0</v>
      </c>
    </row>
    <row r="353" spans="1:7" ht="15">
      <c r="A353" s="84" t="s">
        <v>1770</v>
      </c>
      <c r="B353" s="84">
        <v>5</v>
      </c>
      <c r="C353" s="118">
        <v>0.005998579246032183</v>
      </c>
      <c r="D353" s="84" t="s">
        <v>1628</v>
      </c>
      <c r="E353" s="84" t="b">
        <v>0</v>
      </c>
      <c r="F353" s="84" t="b">
        <v>0</v>
      </c>
      <c r="G353" s="84" t="b">
        <v>0</v>
      </c>
    </row>
    <row r="354" spans="1:7" ht="15">
      <c r="A354" s="84" t="s">
        <v>1820</v>
      </c>
      <c r="B354" s="84">
        <v>4</v>
      </c>
      <c r="C354" s="118">
        <v>0.010672197518526137</v>
      </c>
      <c r="D354" s="84" t="s">
        <v>1628</v>
      </c>
      <c r="E354" s="84" t="b">
        <v>0</v>
      </c>
      <c r="F354" s="84" t="b">
        <v>0</v>
      </c>
      <c r="G354" s="84" t="b">
        <v>0</v>
      </c>
    </row>
    <row r="355" spans="1:7" ht="15">
      <c r="A355" s="84" t="s">
        <v>1821</v>
      </c>
      <c r="B355" s="84">
        <v>4</v>
      </c>
      <c r="C355" s="118">
        <v>0.010672197518526137</v>
      </c>
      <c r="D355" s="84" t="s">
        <v>1628</v>
      </c>
      <c r="E355" s="84" t="b">
        <v>0</v>
      </c>
      <c r="F355" s="84" t="b">
        <v>0</v>
      </c>
      <c r="G355" s="84" t="b">
        <v>0</v>
      </c>
    </row>
    <row r="356" spans="1:7" ht="15">
      <c r="A356" s="84" t="s">
        <v>1822</v>
      </c>
      <c r="B356" s="84">
        <v>4</v>
      </c>
      <c r="C356" s="118">
        <v>0.010672197518526137</v>
      </c>
      <c r="D356" s="84" t="s">
        <v>1628</v>
      </c>
      <c r="E356" s="84" t="b">
        <v>0</v>
      </c>
      <c r="F356" s="84" t="b">
        <v>0</v>
      </c>
      <c r="G356" s="84" t="b">
        <v>0</v>
      </c>
    </row>
    <row r="357" spans="1:7" ht="15">
      <c r="A357" s="84" t="s">
        <v>1823</v>
      </c>
      <c r="B357" s="84">
        <v>4</v>
      </c>
      <c r="C357" s="118">
        <v>0.028916439679979544</v>
      </c>
      <c r="D357" s="84" t="s">
        <v>1628</v>
      </c>
      <c r="E357" s="84" t="b">
        <v>0</v>
      </c>
      <c r="F357" s="84" t="b">
        <v>0</v>
      </c>
      <c r="G357" s="84" t="b">
        <v>0</v>
      </c>
    </row>
    <row r="358" spans="1:7" ht="15">
      <c r="A358" s="84" t="s">
        <v>1718</v>
      </c>
      <c r="B358" s="84">
        <v>2</v>
      </c>
      <c r="C358" s="118">
        <v>0.014458219839989772</v>
      </c>
      <c r="D358" s="84" t="s">
        <v>1628</v>
      </c>
      <c r="E358" s="84" t="b">
        <v>0</v>
      </c>
      <c r="F358" s="84" t="b">
        <v>0</v>
      </c>
      <c r="G358" s="84" t="b">
        <v>0</v>
      </c>
    </row>
    <row r="359" spans="1:7" ht="15">
      <c r="A359" s="84" t="s">
        <v>1824</v>
      </c>
      <c r="B359" s="84">
        <v>2</v>
      </c>
      <c r="C359" s="118">
        <v>0.014458219839989772</v>
      </c>
      <c r="D359" s="84" t="s">
        <v>1628</v>
      </c>
      <c r="E359" s="84" t="b">
        <v>0</v>
      </c>
      <c r="F359" s="84" t="b">
        <v>0</v>
      </c>
      <c r="G359" s="84" t="b">
        <v>0</v>
      </c>
    </row>
    <row r="360" spans="1:7" ht="15">
      <c r="A360" s="84" t="s">
        <v>2260</v>
      </c>
      <c r="B360" s="84">
        <v>2</v>
      </c>
      <c r="C360" s="118">
        <v>0.014458219839989772</v>
      </c>
      <c r="D360" s="84" t="s">
        <v>1628</v>
      </c>
      <c r="E360" s="84" t="b">
        <v>0</v>
      </c>
      <c r="F360" s="84" t="b">
        <v>0</v>
      </c>
      <c r="G360" s="84" t="b">
        <v>0</v>
      </c>
    </row>
    <row r="361" spans="1:7" ht="15">
      <c r="A361" s="84" t="s">
        <v>2261</v>
      </c>
      <c r="B361" s="84">
        <v>2</v>
      </c>
      <c r="C361" s="118">
        <v>0.014458219839989772</v>
      </c>
      <c r="D361" s="84" t="s">
        <v>1628</v>
      </c>
      <c r="E361" s="84" t="b">
        <v>0</v>
      </c>
      <c r="F361" s="84" t="b">
        <v>0</v>
      </c>
      <c r="G361" s="84" t="b">
        <v>0</v>
      </c>
    </row>
    <row r="362" spans="1:7" ht="15">
      <c r="A362" s="84" t="s">
        <v>1787</v>
      </c>
      <c r="B362" s="84">
        <v>2</v>
      </c>
      <c r="C362" s="118">
        <v>0.014458219839989772</v>
      </c>
      <c r="D362" s="84" t="s">
        <v>1628</v>
      </c>
      <c r="E362" s="84" t="b">
        <v>1</v>
      </c>
      <c r="F362" s="84" t="b">
        <v>0</v>
      </c>
      <c r="G362" s="84" t="b">
        <v>0</v>
      </c>
    </row>
    <row r="363" spans="1:7" ht="15">
      <c r="A363" s="84" t="s">
        <v>2166</v>
      </c>
      <c r="B363" s="84">
        <v>2</v>
      </c>
      <c r="C363" s="118">
        <v>0.014458219839989772</v>
      </c>
      <c r="D363" s="84" t="s">
        <v>1628</v>
      </c>
      <c r="E363" s="84" t="b">
        <v>0</v>
      </c>
      <c r="F363" s="84" t="b">
        <v>0</v>
      </c>
      <c r="G363" s="84" t="b">
        <v>0</v>
      </c>
    </row>
    <row r="364" spans="1:7" ht="15">
      <c r="A364" s="84" t="s">
        <v>2262</v>
      </c>
      <c r="B364" s="84">
        <v>2</v>
      </c>
      <c r="C364" s="118">
        <v>0.014458219839989772</v>
      </c>
      <c r="D364" s="84" t="s">
        <v>1628</v>
      </c>
      <c r="E364" s="84" t="b">
        <v>0</v>
      </c>
      <c r="F364" s="84" t="b">
        <v>0</v>
      </c>
      <c r="G364" s="84" t="b">
        <v>0</v>
      </c>
    </row>
    <row r="365" spans="1:7" ht="15">
      <c r="A365" s="84" t="s">
        <v>2263</v>
      </c>
      <c r="B365" s="84">
        <v>2</v>
      </c>
      <c r="C365" s="118">
        <v>0.014458219839989772</v>
      </c>
      <c r="D365" s="84" t="s">
        <v>1628</v>
      </c>
      <c r="E365" s="84" t="b">
        <v>0</v>
      </c>
      <c r="F365" s="84" t="b">
        <v>0</v>
      </c>
      <c r="G365" s="84" t="b">
        <v>0</v>
      </c>
    </row>
    <row r="366" spans="1:7" ht="15">
      <c r="A366" s="84" t="s">
        <v>2264</v>
      </c>
      <c r="B366" s="84">
        <v>2</v>
      </c>
      <c r="C366" s="118">
        <v>0.014458219839989772</v>
      </c>
      <c r="D366" s="84" t="s">
        <v>1628</v>
      </c>
      <c r="E366" s="84" t="b">
        <v>1</v>
      </c>
      <c r="F366" s="84" t="b">
        <v>0</v>
      </c>
      <c r="G366" s="84" t="b">
        <v>0</v>
      </c>
    </row>
    <row r="367" spans="1:7" ht="15">
      <c r="A367" s="84" t="s">
        <v>2265</v>
      </c>
      <c r="B367" s="84">
        <v>2</v>
      </c>
      <c r="C367" s="118">
        <v>0.014458219839989772</v>
      </c>
      <c r="D367" s="84" t="s">
        <v>1628</v>
      </c>
      <c r="E367" s="84" t="b">
        <v>0</v>
      </c>
      <c r="F367" s="84" t="b">
        <v>0</v>
      </c>
      <c r="G367" s="84" t="b">
        <v>0</v>
      </c>
    </row>
    <row r="368" spans="1:7" ht="15">
      <c r="A368" s="84" t="s">
        <v>2266</v>
      </c>
      <c r="B368" s="84">
        <v>2</v>
      </c>
      <c r="C368" s="118">
        <v>0.014458219839989772</v>
      </c>
      <c r="D368" s="84" t="s">
        <v>1628</v>
      </c>
      <c r="E368" s="84" t="b">
        <v>0</v>
      </c>
      <c r="F368" s="84" t="b">
        <v>0</v>
      </c>
      <c r="G368" s="84" t="b">
        <v>0</v>
      </c>
    </row>
    <row r="369" spans="1:7" ht="15">
      <c r="A369" s="84" t="s">
        <v>2267</v>
      </c>
      <c r="B369" s="84">
        <v>2</v>
      </c>
      <c r="C369" s="118">
        <v>0.014458219839989772</v>
      </c>
      <c r="D369" s="84" t="s">
        <v>1628</v>
      </c>
      <c r="E369" s="84" t="b">
        <v>0</v>
      </c>
      <c r="F369" s="84" t="b">
        <v>0</v>
      </c>
      <c r="G369" s="84" t="b">
        <v>0</v>
      </c>
    </row>
    <row r="370" spans="1:7" ht="15">
      <c r="A370" s="84" t="s">
        <v>2268</v>
      </c>
      <c r="B370" s="84">
        <v>2</v>
      </c>
      <c r="C370" s="118">
        <v>0.014458219839989772</v>
      </c>
      <c r="D370" s="84" t="s">
        <v>1628</v>
      </c>
      <c r="E370" s="84" t="b">
        <v>0</v>
      </c>
      <c r="F370" s="84" t="b">
        <v>0</v>
      </c>
      <c r="G370" s="84" t="b">
        <v>0</v>
      </c>
    </row>
    <row r="371" spans="1:7" ht="15">
      <c r="A371" s="84" t="s">
        <v>308</v>
      </c>
      <c r="B371" s="84">
        <v>4</v>
      </c>
      <c r="C371" s="118">
        <v>0</v>
      </c>
      <c r="D371" s="84" t="s">
        <v>1631</v>
      </c>
      <c r="E371" s="84" t="b">
        <v>0</v>
      </c>
      <c r="F371" s="84" t="b">
        <v>0</v>
      </c>
      <c r="G371" s="84" t="b">
        <v>0</v>
      </c>
    </row>
    <row r="372" spans="1:7" ht="15">
      <c r="A372" s="84" t="s">
        <v>309</v>
      </c>
      <c r="B372" s="84">
        <v>2</v>
      </c>
      <c r="C372" s="118">
        <v>0</v>
      </c>
      <c r="D372" s="84" t="s">
        <v>1631</v>
      </c>
      <c r="E372" s="84" t="b">
        <v>0</v>
      </c>
      <c r="F372" s="84" t="b">
        <v>0</v>
      </c>
      <c r="G372" s="84" t="b">
        <v>0</v>
      </c>
    </row>
    <row r="373" spans="1:7" ht="15">
      <c r="A373" s="84" t="s">
        <v>1828</v>
      </c>
      <c r="B373" s="84">
        <v>2</v>
      </c>
      <c r="C373" s="118">
        <v>0</v>
      </c>
      <c r="D373" s="84" t="s">
        <v>1631</v>
      </c>
      <c r="E373" s="84" t="b">
        <v>0</v>
      </c>
      <c r="F373" s="84" t="b">
        <v>0</v>
      </c>
      <c r="G373" s="84" t="b">
        <v>0</v>
      </c>
    </row>
    <row r="374" spans="1:7" ht="15">
      <c r="A374" s="84" t="s">
        <v>1829</v>
      </c>
      <c r="B374" s="84">
        <v>2</v>
      </c>
      <c r="C374" s="118">
        <v>0</v>
      </c>
      <c r="D374" s="84" t="s">
        <v>1631</v>
      </c>
      <c r="E374" s="84" t="b">
        <v>0</v>
      </c>
      <c r="F374" s="84" t="b">
        <v>0</v>
      </c>
      <c r="G374" s="84" t="b">
        <v>0</v>
      </c>
    </row>
    <row r="375" spans="1:7" ht="15">
      <c r="A375" s="84" t="s">
        <v>1830</v>
      </c>
      <c r="B375" s="84">
        <v>2</v>
      </c>
      <c r="C375" s="118">
        <v>0</v>
      </c>
      <c r="D375" s="84" t="s">
        <v>1631</v>
      </c>
      <c r="E375" s="84" t="b">
        <v>0</v>
      </c>
      <c r="F375" s="84" t="b">
        <v>1</v>
      </c>
      <c r="G375" s="84" t="b">
        <v>0</v>
      </c>
    </row>
    <row r="376" spans="1:7" ht="15">
      <c r="A376" s="84" t="s">
        <v>1831</v>
      </c>
      <c r="B376" s="84">
        <v>2</v>
      </c>
      <c r="C376" s="118">
        <v>0</v>
      </c>
      <c r="D376" s="84" t="s">
        <v>1631</v>
      </c>
      <c r="E376" s="84" t="b">
        <v>0</v>
      </c>
      <c r="F376" s="84" t="b">
        <v>0</v>
      </c>
      <c r="G376" s="84" t="b">
        <v>0</v>
      </c>
    </row>
    <row r="377" spans="1:7" ht="15">
      <c r="A377" s="84" t="s">
        <v>1832</v>
      </c>
      <c r="B377" s="84">
        <v>2</v>
      </c>
      <c r="C377" s="118">
        <v>0</v>
      </c>
      <c r="D377" s="84" t="s">
        <v>1631</v>
      </c>
      <c r="E377" s="84" t="b">
        <v>0</v>
      </c>
      <c r="F377" s="84" t="b">
        <v>0</v>
      </c>
      <c r="G377" s="84" t="b">
        <v>0</v>
      </c>
    </row>
    <row r="378" spans="1:7" ht="15">
      <c r="A378" s="84" t="s">
        <v>2163</v>
      </c>
      <c r="B378" s="84">
        <v>5</v>
      </c>
      <c r="C378" s="118">
        <v>0.0054443827532615965</v>
      </c>
      <c r="D378" s="84" t="s">
        <v>1632</v>
      </c>
      <c r="E378" s="84" t="b">
        <v>0</v>
      </c>
      <c r="F378" s="84" t="b">
        <v>0</v>
      </c>
      <c r="G378" s="84" t="b">
        <v>0</v>
      </c>
    </row>
    <row r="379" spans="1:7" ht="15">
      <c r="A379" s="84" t="s">
        <v>2156</v>
      </c>
      <c r="B379" s="84">
        <v>4</v>
      </c>
      <c r="C379" s="118">
        <v>0.004355506202609277</v>
      </c>
      <c r="D379" s="84" t="s">
        <v>1632</v>
      </c>
      <c r="E379" s="84" t="b">
        <v>0</v>
      </c>
      <c r="F379" s="84" t="b">
        <v>0</v>
      </c>
      <c r="G379" s="84" t="b">
        <v>0</v>
      </c>
    </row>
    <row r="380" spans="1:7" ht="15">
      <c r="A380" s="84" t="s">
        <v>2169</v>
      </c>
      <c r="B380" s="84">
        <v>4</v>
      </c>
      <c r="C380" s="118">
        <v>0.004355506202609277</v>
      </c>
      <c r="D380" s="84" t="s">
        <v>1632</v>
      </c>
      <c r="E380" s="84" t="b">
        <v>0</v>
      </c>
      <c r="F380" s="84" t="b">
        <v>0</v>
      </c>
      <c r="G380" s="84" t="b">
        <v>0</v>
      </c>
    </row>
    <row r="381" spans="1:7" ht="15">
      <c r="A381" s="84" t="s">
        <v>2167</v>
      </c>
      <c r="B381" s="84">
        <v>3</v>
      </c>
      <c r="C381" s="118">
        <v>0.007478047739877182</v>
      </c>
      <c r="D381" s="84" t="s">
        <v>1632</v>
      </c>
      <c r="E381" s="84" t="b">
        <v>0</v>
      </c>
      <c r="F381" s="84" t="b">
        <v>0</v>
      </c>
      <c r="G381" s="84" t="b">
        <v>0</v>
      </c>
    </row>
    <row r="382" spans="1:7" ht="15">
      <c r="A382" s="84" t="s">
        <v>2176</v>
      </c>
      <c r="B382" s="84">
        <v>3</v>
      </c>
      <c r="C382" s="118">
        <v>0.007478047739877182</v>
      </c>
      <c r="D382" s="84" t="s">
        <v>1632</v>
      </c>
      <c r="E382" s="84" t="b">
        <v>0</v>
      </c>
      <c r="F382" s="84" t="b">
        <v>0</v>
      </c>
      <c r="G382" s="84" t="b">
        <v>0</v>
      </c>
    </row>
    <row r="383" spans="1:7" ht="15">
      <c r="A383" s="84" t="s">
        <v>2177</v>
      </c>
      <c r="B383" s="84">
        <v>3</v>
      </c>
      <c r="C383" s="118">
        <v>0.007478047739877182</v>
      </c>
      <c r="D383" s="84" t="s">
        <v>1632</v>
      </c>
      <c r="E383" s="84" t="b">
        <v>0</v>
      </c>
      <c r="F383" s="84" t="b">
        <v>0</v>
      </c>
      <c r="G383" s="84" t="b">
        <v>0</v>
      </c>
    </row>
    <row r="384" spans="1:7" ht="15">
      <c r="A384" s="84" t="s">
        <v>2178</v>
      </c>
      <c r="B384" s="84">
        <v>3</v>
      </c>
      <c r="C384" s="118">
        <v>0.007478047739877182</v>
      </c>
      <c r="D384" s="84" t="s">
        <v>1632</v>
      </c>
      <c r="E384" s="84" t="b">
        <v>0</v>
      </c>
      <c r="F384" s="84" t="b">
        <v>0</v>
      </c>
      <c r="G384" s="84" t="b">
        <v>0</v>
      </c>
    </row>
    <row r="385" spans="1:7" ht="15">
      <c r="A385" s="84" t="s">
        <v>2162</v>
      </c>
      <c r="B385" s="84">
        <v>3</v>
      </c>
      <c r="C385" s="118">
        <v>0.007478047739877182</v>
      </c>
      <c r="D385" s="84" t="s">
        <v>1632</v>
      </c>
      <c r="E385" s="84" t="b">
        <v>0</v>
      </c>
      <c r="F385" s="84" t="b">
        <v>0</v>
      </c>
      <c r="G385" s="84" t="b">
        <v>0</v>
      </c>
    </row>
    <row r="386" spans="1:7" ht="15">
      <c r="A386" s="84" t="s">
        <v>2179</v>
      </c>
      <c r="B386" s="84">
        <v>3</v>
      </c>
      <c r="C386" s="118">
        <v>0.007478047739877182</v>
      </c>
      <c r="D386" s="84" t="s">
        <v>1632</v>
      </c>
      <c r="E386" s="84" t="b">
        <v>0</v>
      </c>
      <c r="F386" s="84" t="b">
        <v>0</v>
      </c>
      <c r="G386" s="84" t="b">
        <v>0</v>
      </c>
    </row>
    <row r="387" spans="1:7" ht="15">
      <c r="A387" s="84" t="s">
        <v>2180</v>
      </c>
      <c r="B387" s="84">
        <v>3</v>
      </c>
      <c r="C387" s="118">
        <v>0.007478047739877182</v>
      </c>
      <c r="D387" s="84" t="s">
        <v>1632</v>
      </c>
      <c r="E387" s="84" t="b">
        <v>0</v>
      </c>
      <c r="F387" s="84" t="b">
        <v>0</v>
      </c>
      <c r="G387" s="84" t="b">
        <v>0</v>
      </c>
    </row>
    <row r="388" spans="1:7" ht="15">
      <c r="A388" s="84" t="s">
        <v>2168</v>
      </c>
      <c r="B388" s="84">
        <v>3</v>
      </c>
      <c r="C388" s="118">
        <v>0.007478047739877182</v>
      </c>
      <c r="D388" s="84" t="s">
        <v>1632</v>
      </c>
      <c r="E388" s="84" t="b">
        <v>0</v>
      </c>
      <c r="F388" s="84" t="b">
        <v>0</v>
      </c>
      <c r="G388" s="84" t="b">
        <v>0</v>
      </c>
    </row>
    <row r="389" spans="1:7" ht="15">
      <c r="A389" s="84" t="s">
        <v>1770</v>
      </c>
      <c r="B389" s="84">
        <v>3</v>
      </c>
      <c r="C389" s="118">
        <v>0.007478047739877182</v>
      </c>
      <c r="D389" s="84" t="s">
        <v>1632</v>
      </c>
      <c r="E389" s="84" t="b">
        <v>0</v>
      </c>
      <c r="F389" s="84" t="b">
        <v>0</v>
      </c>
      <c r="G389" s="84" t="b">
        <v>0</v>
      </c>
    </row>
    <row r="390" spans="1:7" ht="15">
      <c r="A390" s="84" t="s">
        <v>2216</v>
      </c>
      <c r="B390" s="84">
        <v>2</v>
      </c>
      <c r="C390" s="118">
        <v>0.008942472104989609</v>
      </c>
      <c r="D390" s="84" t="s">
        <v>1632</v>
      </c>
      <c r="E390" s="84" t="b">
        <v>0</v>
      </c>
      <c r="F390" s="84" t="b">
        <v>0</v>
      </c>
      <c r="G390" s="84" t="b">
        <v>0</v>
      </c>
    </row>
    <row r="391" spans="1:7" ht="15">
      <c r="A391" s="84" t="s">
        <v>2217</v>
      </c>
      <c r="B391" s="84">
        <v>2</v>
      </c>
      <c r="C391" s="118">
        <v>0.008942472104989609</v>
      </c>
      <c r="D391" s="84" t="s">
        <v>1632</v>
      </c>
      <c r="E391" s="84" t="b">
        <v>0</v>
      </c>
      <c r="F391" s="84" t="b">
        <v>0</v>
      </c>
      <c r="G391" s="84" t="b">
        <v>0</v>
      </c>
    </row>
    <row r="392" spans="1:7" ht="15">
      <c r="A392" s="84" t="s">
        <v>2218</v>
      </c>
      <c r="B392" s="84">
        <v>2</v>
      </c>
      <c r="C392" s="118">
        <v>0.008942472104989609</v>
      </c>
      <c r="D392" s="84" t="s">
        <v>1632</v>
      </c>
      <c r="E392" s="84" t="b">
        <v>0</v>
      </c>
      <c r="F392" s="84" t="b">
        <v>0</v>
      </c>
      <c r="G392" s="84" t="b">
        <v>0</v>
      </c>
    </row>
    <row r="393" spans="1:7" ht="15">
      <c r="A393" s="84" t="s">
        <v>2219</v>
      </c>
      <c r="B393" s="84">
        <v>2</v>
      </c>
      <c r="C393" s="118">
        <v>0.008942472104989609</v>
      </c>
      <c r="D393" s="84" t="s">
        <v>1632</v>
      </c>
      <c r="E393" s="84" t="b">
        <v>0</v>
      </c>
      <c r="F393" s="84" t="b">
        <v>0</v>
      </c>
      <c r="G393" s="84" t="b">
        <v>0</v>
      </c>
    </row>
    <row r="394" spans="1:7" ht="15">
      <c r="A394" s="84" t="s">
        <v>319</v>
      </c>
      <c r="B394" s="84">
        <v>2</v>
      </c>
      <c r="C394" s="118">
        <v>0.008942472104989609</v>
      </c>
      <c r="D394" s="84" t="s">
        <v>1632</v>
      </c>
      <c r="E394" s="84" t="b">
        <v>0</v>
      </c>
      <c r="F394" s="84" t="b">
        <v>0</v>
      </c>
      <c r="G394" s="84" t="b">
        <v>0</v>
      </c>
    </row>
    <row r="395" spans="1:7" ht="15">
      <c r="A395" s="84" t="s">
        <v>2220</v>
      </c>
      <c r="B395" s="84">
        <v>2</v>
      </c>
      <c r="C395" s="118">
        <v>0.008942472104989609</v>
      </c>
      <c r="D395" s="84" t="s">
        <v>1632</v>
      </c>
      <c r="E395" s="84" t="b">
        <v>0</v>
      </c>
      <c r="F395" s="84" t="b">
        <v>0</v>
      </c>
      <c r="G395" s="84" t="b">
        <v>0</v>
      </c>
    </row>
    <row r="396" spans="1:7" ht="15">
      <c r="A396" s="84" t="s">
        <v>266</v>
      </c>
      <c r="B396" s="84">
        <v>2</v>
      </c>
      <c r="C396" s="118">
        <v>0.008942472104989609</v>
      </c>
      <c r="D396" s="84" t="s">
        <v>1632</v>
      </c>
      <c r="E396" s="84" t="b">
        <v>0</v>
      </c>
      <c r="F396" s="84" t="b">
        <v>0</v>
      </c>
      <c r="G396" s="84" t="b">
        <v>0</v>
      </c>
    </row>
    <row r="397" spans="1:7" ht="15">
      <c r="A397" s="84" t="s">
        <v>2226</v>
      </c>
      <c r="B397" s="84">
        <v>2</v>
      </c>
      <c r="C397" s="118">
        <v>0.008942472104989609</v>
      </c>
      <c r="D397" s="84" t="s">
        <v>1632</v>
      </c>
      <c r="E397" s="84" t="b">
        <v>0</v>
      </c>
      <c r="F397" s="84" t="b">
        <v>0</v>
      </c>
      <c r="G397" s="84" t="b">
        <v>0</v>
      </c>
    </row>
    <row r="398" spans="1:7" ht="15">
      <c r="A398" s="84" t="s">
        <v>2227</v>
      </c>
      <c r="B398" s="84">
        <v>2</v>
      </c>
      <c r="C398" s="118">
        <v>0.008942472104989609</v>
      </c>
      <c r="D398" s="84" t="s">
        <v>1632</v>
      </c>
      <c r="E398" s="84" t="b">
        <v>0</v>
      </c>
      <c r="F398" s="84" t="b">
        <v>1</v>
      </c>
      <c r="G398" s="84" t="b">
        <v>0</v>
      </c>
    </row>
    <row r="399" spans="1:7" ht="15">
      <c r="A399" s="84" t="s">
        <v>2228</v>
      </c>
      <c r="B399" s="84">
        <v>2</v>
      </c>
      <c r="C399" s="118">
        <v>0.008942472104989609</v>
      </c>
      <c r="D399" s="84" t="s">
        <v>1632</v>
      </c>
      <c r="E399" s="84" t="b">
        <v>0</v>
      </c>
      <c r="F399" s="84" t="b">
        <v>0</v>
      </c>
      <c r="G399" s="84" t="b">
        <v>0</v>
      </c>
    </row>
    <row r="400" spans="1:7" ht="15">
      <c r="A400" s="84" t="s">
        <v>2229</v>
      </c>
      <c r="B400" s="84">
        <v>2</v>
      </c>
      <c r="C400" s="118">
        <v>0.008942472104989609</v>
      </c>
      <c r="D400" s="84" t="s">
        <v>1632</v>
      </c>
      <c r="E400" s="84" t="b">
        <v>0</v>
      </c>
      <c r="F400" s="84" t="b">
        <v>0</v>
      </c>
      <c r="G400" s="84" t="b">
        <v>0</v>
      </c>
    </row>
    <row r="401" spans="1:7" ht="15">
      <c r="A401" s="84" t="s">
        <v>2230</v>
      </c>
      <c r="B401" s="84">
        <v>2</v>
      </c>
      <c r="C401" s="118">
        <v>0.008942472104989609</v>
      </c>
      <c r="D401" s="84" t="s">
        <v>1632</v>
      </c>
      <c r="E401" s="84" t="b">
        <v>0</v>
      </c>
      <c r="F401" s="84" t="b">
        <v>0</v>
      </c>
      <c r="G401" s="84" t="b">
        <v>0</v>
      </c>
    </row>
    <row r="402" spans="1:7" ht="15">
      <c r="A402" s="84" t="s">
        <v>2231</v>
      </c>
      <c r="B402" s="84">
        <v>2</v>
      </c>
      <c r="C402" s="118">
        <v>0.008942472104989609</v>
      </c>
      <c r="D402" s="84" t="s">
        <v>1632</v>
      </c>
      <c r="E402" s="84" t="b">
        <v>0</v>
      </c>
      <c r="F402" s="84" t="b">
        <v>0</v>
      </c>
      <c r="G402" s="84" t="b">
        <v>0</v>
      </c>
    </row>
    <row r="403" spans="1:7" ht="15">
      <c r="A403" s="84" t="s">
        <v>2232</v>
      </c>
      <c r="B403" s="84">
        <v>2</v>
      </c>
      <c r="C403" s="118">
        <v>0.008942472104989609</v>
      </c>
      <c r="D403" s="84" t="s">
        <v>1632</v>
      </c>
      <c r="E403" s="84" t="b">
        <v>0</v>
      </c>
      <c r="F403" s="84" t="b">
        <v>0</v>
      </c>
      <c r="G403" s="84" t="b">
        <v>0</v>
      </c>
    </row>
    <row r="404" spans="1:7" ht="15">
      <c r="A404" s="84" t="s">
        <v>2221</v>
      </c>
      <c r="B404" s="84">
        <v>2</v>
      </c>
      <c r="C404" s="118">
        <v>0.008942472104989609</v>
      </c>
      <c r="D404" s="84" t="s">
        <v>1632</v>
      </c>
      <c r="E404" s="84" t="b">
        <v>0</v>
      </c>
      <c r="F404" s="84" t="b">
        <v>0</v>
      </c>
      <c r="G404" s="84" t="b">
        <v>0</v>
      </c>
    </row>
    <row r="405" spans="1:7" ht="15">
      <c r="A405" s="84" t="s">
        <v>2222</v>
      </c>
      <c r="B405" s="84">
        <v>2</v>
      </c>
      <c r="C405" s="118">
        <v>0.008942472104989609</v>
      </c>
      <c r="D405" s="84" t="s">
        <v>1632</v>
      </c>
      <c r="E405" s="84" t="b">
        <v>0</v>
      </c>
      <c r="F405" s="84" t="b">
        <v>1</v>
      </c>
      <c r="G405" s="84" t="b">
        <v>0</v>
      </c>
    </row>
    <row r="406" spans="1:7" ht="15">
      <c r="A406" s="84" t="s">
        <v>2223</v>
      </c>
      <c r="B406" s="84">
        <v>2</v>
      </c>
      <c r="C406" s="118">
        <v>0.008942472104989609</v>
      </c>
      <c r="D406" s="84" t="s">
        <v>1632</v>
      </c>
      <c r="E406" s="84" t="b">
        <v>0</v>
      </c>
      <c r="F406" s="84" t="b">
        <v>0</v>
      </c>
      <c r="G406" s="84" t="b">
        <v>0</v>
      </c>
    </row>
    <row r="407" spans="1:7" ht="15">
      <c r="A407" s="84" t="s">
        <v>2224</v>
      </c>
      <c r="B407" s="84">
        <v>2</v>
      </c>
      <c r="C407" s="118">
        <v>0.008942472104989609</v>
      </c>
      <c r="D407" s="84" t="s">
        <v>1632</v>
      </c>
      <c r="E407" s="84" t="b">
        <v>0</v>
      </c>
      <c r="F407" s="84" t="b">
        <v>0</v>
      </c>
      <c r="G407" s="84" t="b">
        <v>0</v>
      </c>
    </row>
    <row r="408" spans="1:7" ht="15">
      <c r="A408" s="84" t="s">
        <v>2225</v>
      </c>
      <c r="B408" s="84">
        <v>2</v>
      </c>
      <c r="C408" s="118">
        <v>0.008942472104989609</v>
      </c>
      <c r="D408" s="84" t="s">
        <v>1632</v>
      </c>
      <c r="E408" s="84" t="b">
        <v>0</v>
      </c>
      <c r="F408" s="84" t="b">
        <v>0</v>
      </c>
      <c r="G408" s="84" t="b">
        <v>0</v>
      </c>
    </row>
    <row r="409" spans="1:7" ht="15">
      <c r="A409" s="84" t="s">
        <v>508</v>
      </c>
      <c r="B409" s="84">
        <v>3</v>
      </c>
      <c r="C409" s="118">
        <v>0</v>
      </c>
      <c r="D409" s="84" t="s">
        <v>1633</v>
      </c>
      <c r="E409" s="84" t="b">
        <v>0</v>
      </c>
      <c r="F409" s="84" t="b">
        <v>0</v>
      </c>
      <c r="G409" s="84" t="b">
        <v>0</v>
      </c>
    </row>
    <row r="410" spans="1:7" ht="15">
      <c r="A410" s="84" t="s">
        <v>2189</v>
      </c>
      <c r="B410" s="84">
        <v>3</v>
      </c>
      <c r="C410" s="118">
        <v>0</v>
      </c>
      <c r="D410" s="84" t="s">
        <v>1633</v>
      </c>
      <c r="E410" s="84" t="b">
        <v>0</v>
      </c>
      <c r="F410" s="84" t="b">
        <v>0</v>
      </c>
      <c r="G410" s="84" t="b">
        <v>0</v>
      </c>
    </row>
    <row r="411" spans="1:7" ht="15">
      <c r="A411" s="84" t="s">
        <v>2190</v>
      </c>
      <c r="B411" s="84">
        <v>3</v>
      </c>
      <c r="C411" s="118">
        <v>0</v>
      </c>
      <c r="D411" s="84" t="s">
        <v>1633</v>
      </c>
      <c r="E411" s="84" t="b">
        <v>0</v>
      </c>
      <c r="F411" s="84" t="b">
        <v>0</v>
      </c>
      <c r="G411" s="84" t="b">
        <v>0</v>
      </c>
    </row>
    <row r="412" spans="1:7" ht="15">
      <c r="A412" s="84" t="s">
        <v>2173</v>
      </c>
      <c r="B412" s="84">
        <v>3</v>
      </c>
      <c r="C412" s="118">
        <v>0</v>
      </c>
      <c r="D412" s="84" t="s">
        <v>1633</v>
      </c>
      <c r="E412" s="84" t="b">
        <v>1</v>
      </c>
      <c r="F412" s="84" t="b">
        <v>0</v>
      </c>
      <c r="G412" s="84" t="b">
        <v>0</v>
      </c>
    </row>
    <row r="413" spans="1:7" ht="15">
      <c r="A413" s="84" t="s">
        <v>2191</v>
      </c>
      <c r="B413" s="84">
        <v>3</v>
      </c>
      <c r="C413" s="118">
        <v>0</v>
      </c>
      <c r="D413" s="84" t="s">
        <v>1633</v>
      </c>
      <c r="E413" s="84" t="b">
        <v>0</v>
      </c>
      <c r="F413" s="84" t="b">
        <v>0</v>
      </c>
      <c r="G413" s="84" t="b">
        <v>0</v>
      </c>
    </row>
    <row r="414" spans="1:7" ht="15">
      <c r="A414" s="84" t="s">
        <v>2192</v>
      </c>
      <c r="B414" s="84">
        <v>3</v>
      </c>
      <c r="C414" s="118">
        <v>0</v>
      </c>
      <c r="D414" s="84" t="s">
        <v>1633</v>
      </c>
      <c r="E414" s="84" t="b">
        <v>0</v>
      </c>
      <c r="F414" s="84" t="b">
        <v>0</v>
      </c>
      <c r="G414" s="84" t="b">
        <v>0</v>
      </c>
    </row>
    <row r="415" spans="1:7" ht="15">
      <c r="A415" s="84" t="s">
        <v>2193</v>
      </c>
      <c r="B415" s="84">
        <v>3</v>
      </c>
      <c r="C415" s="118">
        <v>0</v>
      </c>
      <c r="D415" s="84" t="s">
        <v>1633</v>
      </c>
      <c r="E415" s="84" t="b">
        <v>0</v>
      </c>
      <c r="F415" s="84" t="b">
        <v>0</v>
      </c>
      <c r="G415" s="84" t="b">
        <v>0</v>
      </c>
    </row>
    <row r="416" spans="1:7" ht="15">
      <c r="A416" s="84" t="s">
        <v>242</v>
      </c>
      <c r="B416" s="84">
        <v>2</v>
      </c>
      <c r="C416" s="118">
        <v>0.013545481465821635</v>
      </c>
      <c r="D416" s="84" t="s">
        <v>1633</v>
      </c>
      <c r="E416" s="84" t="b">
        <v>0</v>
      </c>
      <c r="F416" s="84" t="b">
        <v>0</v>
      </c>
      <c r="G416" s="84" t="b">
        <v>0</v>
      </c>
    </row>
    <row r="417" spans="1:7" ht="15">
      <c r="A417" s="84" t="s">
        <v>2258</v>
      </c>
      <c r="B417" s="84">
        <v>2</v>
      </c>
      <c r="C417" s="118">
        <v>0.013545481465821635</v>
      </c>
      <c r="D417" s="84" t="s">
        <v>1633</v>
      </c>
      <c r="E417" s="84" t="b">
        <v>0</v>
      </c>
      <c r="F417" s="84" t="b">
        <v>0</v>
      </c>
      <c r="G417" s="84" t="b">
        <v>0</v>
      </c>
    </row>
    <row r="418" spans="1:7" ht="15">
      <c r="A418" s="84" t="s">
        <v>2156</v>
      </c>
      <c r="B418" s="84">
        <v>4</v>
      </c>
      <c r="C418" s="118">
        <v>0</v>
      </c>
      <c r="D418" s="84" t="s">
        <v>1634</v>
      </c>
      <c r="E418" s="84" t="b">
        <v>0</v>
      </c>
      <c r="F418" s="84" t="b">
        <v>0</v>
      </c>
      <c r="G418" s="84" t="b">
        <v>0</v>
      </c>
    </row>
    <row r="419" spans="1:7" ht="15">
      <c r="A419" s="84" t="s">
        <v>225</v>
      </c>
      <c r="B419" s="84">
        <v>2</v>
      </c>
      <c r="C419" s="118">
        <v>0.010034333188799373</v>
      </c>
      <c r="D419" s="84" t="s">
        <v>1634</v>
      </c>
      <c r="E419" s="84" t="b">
        <v>0</v>
      </c>
      <c r="F419" s="84" t="b">
        <v>0</v>
      </c>
      <c r="G419" s="84" t="b">
        <v>0</v>
      </c>
    </row>
    <row r="420" spans="1:7" ht="15">
      <c r="A420" s="84" t="s">
        <v>2272</v>
      </c>
      <c r="B420" s="84">
        <v>2</v>
      </c>
      <c r="C420" s="118">
        <v>0.010034333188799373</v>
      </c>
      <c r="D420" s="84" t="s">
        <v>1634</v>
      </c>
      <c r="E420" s="84" t="b">
        <v>0</v>
      </c>
      <c r="F420" s="84" t="b">
        <v>0</v>
      </c>
      <c r="G420" s="84" t="b">
        <v>0</v>
      </c>
    </row>
    <row r="421" spans="1:7" ht="15">
      <c r="A421" s="84" t="s">
        <v>2162</v>
      </c>
      <c r="B421" s="84">
        <v>2</v>
      </c>
      <c r="C421" s="118">
        <v>0.010034333188799373</v>
      </c>
      <c r="D421" s="84" t="s">
        <v>1634</v>
      </c>
      <c r="E421" s="84" t="b">
        <v>0</v>
      </c>
      <c r="F421" s="84" t="b">
        <v>0</v>
      </c>
      <c r="G421" s="84" t="b">
        <v>0</v>
      </c>
    </row>
    <row r="422" spans="1:7" ht="15">
      <c r="A422" s="84" t="s">
        <v>2273</v>
      </c>
      <c r="B422" s="84">
        <v>2</v>
      </c>
      <c r="C422" s="118">
        <v>0.010034333188799373</v>
      </c>
      <c r="D422" s="84" t="s">
        <v>1634</v>
      </c>
      <c r="E422" s="84" t="b">
        <v>0</v>
      </c>
      <c r="F422" s="84" t="b">
        <v>0</v>
      </c>
      <c r="G422" s="84" t="b">
        <v>0</v>
      </c>
    </row>
    <row r="423" spans="1:7" ht="15">
      <c r="A423" s="84" t="s">
        <v>2274</v>
      </c>
      <c r="B423" s="84">
        <v>2</v>
      </c>
      <c r="C423" s="118">
        <v>0.010034333188799373</v>
      </c>
      <c r="D423" s="84" t="s">
        <v>1634</v>
      </c>
      <c r="E423" s="84" t="b">
        <v>0</v>
      </c>
      <c r="F423" s="84" t="b">
        <v>0</v>
      </c>
      <c r="G423" s="84" t="b">
        <v>0</v>
      </c>
    </row>
    <row r="424" spans="1:7" ht="15">
      <c r="A424" s="84" t="s">
        <v>2194</v>
      </c>
      <c r="B424" s="84">
        <v>2</v>
      </c>
      <c r="C424" s="118">
        <v>0.010034333188799373</v>
      </c>
      <c r="D424" s="84" t="s">
        <v>1634</v>
      </c>
      <c r="E424" s="84" t="b">
        <v>1</v>
      </c>
      <c r="F424" s="84" t="b">
        <v>0</v>
      </c>
      <c r="G424" s="84" t="b">
        <v>0</v>
      </c>
    </row>
    <row r="425" spans="1:7" ht="15">
      <c r="A425" s="84" t="s">
        <v>2275</v>
      </c>
      <c r="B425" s="84">
        <v>2</v>
      </c>
      <c r="C425" s="118">
        <v>0.010034333188799373</v>
      </c>
      <c r="D425" s="84" t="s">
        <v>1634</v>
      </c>
      <c r="E425" s="84" t="b">
        <v>0</v>
      </c>
      <c r="F425" s="84" t="b">
        <v>0</v>
      </c>
      <c r="G425" s="84" t="b">
        <v>0</v>
      </c>
    </row>
    <row r="426" spans="1:7" ht="15">
      <c r="A426" s="84" t="s">
        <v>2276</v>
      </c>
      <c r="B426" s="84">
        <v>2</v>
      </c>
      <c r="C426" s="118">
        <v>0.010034333188799373</v>
      </c>
      <c r="D426" s="84" t="s">
        <v>1634</v>
      </c>
      <c r="E426" s="84" t="b">
        <v>0</v>
      </c>
      <c r="F426" s="84" t="b">
        <v>0</v>
      </c>
      <c r="G426" s="84" t="b">
        <v>0</v>
      </c>
    </row>
    <row r="427" spans="1:7" ht="15">
      <c r="A427" s="84" t="s">
        <v>2277</v>
      </c>
      <c r="B427" s="84">
        <v>2</v>
      </c>
      <c r="C427" s="118">
        <v>0.010034333188799373</v>
      </c>
      <c r="D427" s="84" t="s">
        <v>1634</v>
      </c>
      <c r="E427" s="84" t="b">
        <v>0</v>
      </c>
      <c r="F427" s="84" t="b">
        <v>0</v>
      </c>
      <c r="G427" s="84" t="b">
        <v>0</v>
      </c>
    </row>
    <row r="428" spans="1:7" ht="15">
      <c r="A428" s="84" t="s">
        <v>2278</v>
      </c>
      <c r="B428" s="84">
        <v>2</v>
      </c>
      <c r="C428" s="118">
        <v>0.010034333188799373</v>
      </c>
      <c r="D428" s="84" t="s">
        <v>1634</v>
      </c>
      <c r="E428" s="84" t="b">
        <v>0</v>
      </c>
      <c r="F428" s="84" t="b">
        <v>0</v>
      </c>
      <c r="G428" s="84" t="b">
        <v>0</v>
      </c>
    </row>
    <row r="429" spans="1:7" ht="15">
      <c r="A429" s="84" t="s">
        <v>2279</v>
      </c>
      <c r="B429" s="84">
        <v>2</v>
      </c>
      <c r="C429" s="118">
        <v>0.010034333188799373</v>
      </c>
      <c r="D429" s="84" t="s">
        <v>1634</v>
      </c>
      <c r="E429" s="84" t="b">
        <v>0</v>
      </c>
      <c r="F429" s="84" t="b">
        <v>0</v>
      </c>
      <c r="G429" s="84" t="b">
        <v>0</v>
      </c>
    </row>
    <row r="430" spans="1:7" ht="15">
      <c r="A430" s="84" t="s">
        <v>2292</v>
      </c>
      <c r="B430" s="84">
        <v>2</v>
      </c>
      <c r="C430" s="118">
        <v>0.010034333188799373</v>
      </c>
      <c r="D430" s="84" t="s">
        <v>1634</v>
      </c>
      <c r="E430" s="84" t="b">
        <v>1</v>
      </c>
      <c r="F430" s="84" t="b">
        <v>0</v>
      </c>
      <c r="G430" s="84" t="b">
        <v>0</v>
      </c>
    </row>
    <row r="431" spans="1:7" ht="15">
      <c r="A431" s="84" t="s">
        <v>2293</v>
      </c>
      <c r="B431" s="84">
        <v>2</v>
      </c>
      <c r="C431" s="118">
        <v>0.010034333188799373</v>
      </c>
      <c r="D431" s="84" t="s">
        <v>1634</v>
      </c>
      <c r="E431" s="84" t="b">
        <v>0</v>
      </c>
      <c r="F431" s="84" t="b">
        <v>0</v>
      </c>
      <c r="G431" s="84" t="b">
        <v>0</v>
      </c>
    </row>
    <row r="432" spans="1:7" ht="15">
      <c r="A432" s="84" t="s">
        <v>2294</v>
      </c>
      <c r="B432" s="84">
        <v>2</v>
      </c>
      <c r="C432" s="118">
        <v>0.010034333188799373</v>
      </c>
      <c r="D432" s="84" t="s">
        <v>1634</v>
      </c>
      <c r="E432" s="84" t="b">
        <v>0</v>
      </c>
      <c r="F432" s="84" t="b">
        <v>0</v>
      </c>
      <c r="G432" s="84" t="b">
        <v>0</v>
      </c>
    </row>
    <row r="433" spans="1:7" ht="15">
      <c r="A433" s="84" t="s">
        <v>2295</v>
      </c>
      <c r="B433" s="84">
        <v>2</v>
      </c>
      <c r="C433" s="118">
        <v>0.010034333188799373</v>
      </c>
      <c r="D433" s="84" t="s">
        <v>1634</v>
      </c>
      <c r="E433" s="84" t="b">
        <v>1</v>
      </c>
      <c r="F433" s="84" t="b">
        <v>0</v>
      </c>
      <c r="G433" s="84" t="b">
        <v>0</v>
      </c>
    </row>
    <row r="434" spans="1:7" ht="15">
      <c r="A434" s="84" t="s">
        <v>2296</v>
      </c>
      <c r="B434" s="84">
        <v>2</v>
      </c>
      <c r="C434" s="118">
        <v>0.010034333188799373</v>
      </c>
      <c r="D434" s="84" t="s">
        <v>1634</v>
      </c>
      <c r="E434" s="84" t="b">
        <v>0</v>
      </c>
      <c r="F434" s="84" t="b">
        <v>0</v>
      </c>
      <c r="G434" s="84" t="b">
        <v>0</v>
      </c>
    </row>
    <row r="435" spans="1:7" ht="15">
      <c r="A435" s="84" t="s">
        <v>2297</v>
      </c>
      <c r="B435" s="84">
        <v>2</v>
      </c>
      <c r="C435" s="118">
        <v>0.010034333188799373</v>
      </c>
      <c r="D435" s="84" t="s">
        <v>1634</v>
      </c>
      <c r="E435" s="84" t="b">
        <v>0</v>
      </c>
      <c r="F435" s="84" t="b">
        <v>0</v>
      </c>
      <c r="G435" s="84" t="b">
        <v>0</v>
      </c>
    </row>
    <row r="436" spans="1:7" ht="15">
      <c r="A436" s="84" t="s">
        <v>2298</v>
      </c>
      <c r="B436" s="84">
        <v>2</v>
      </c>
      <c r="C436" s="118">
        <v>0.010034333188799373</v>
      </c>
      <c r="D436" s="84" t="s">
        <v>1634</v>
      </c>
      <c r="E436" s="84" t="b">
        <v>0</v>
      </c>
      <c r="F436" s="84" t="b">
        <v>0</v>
      </c>
      <c r="G436" s="84" t="b">
        <v>0</v>
      </c>
    </row>
    <row r="437" spans="1:7" ht="15">
      <c r="A437" s="84" t="s">
        <v>2299</v>
      </c>
      <c r="B437" s="84">
        <v>2</v>
      </c>
      <c r="C437" s="118">
        <v>0.010034333188799373</v>
      </c>
      <c r="D437" s="84" t="s">
        <v>1634</v>
      </c>
      <c r="E437" s="84" t="b">
        <v>0</v>
      </c>
      <c r="F437" s="84" t="b">
        <v>0</v>
      </c>
      <c r="G437" s="84" t="b">
        <v>0</v>
      </c>
    </row>
    <row r="438" spans="1:7" ht="15">
      <c r="A438" s="84" t="s">
        <v>2300</v>
      </c>
      <c r="B438" s="84">
        <v>2</v>
      </c>
      <c r="C438" s="118">
        <v>0.010034333188799373</v>
      </c>
      <c r="D438" s="84" t="s">
        <v>1634</v>
      </c>
      <c r="E438" s="84" t="b">
        <v>0</v>
      </c>
      <c r="F438" s="84" t="b">
        <v>0</v>
      </c>
      <c r="G438" s="84" t="b">
        <v>0</v>
      </c>
    </row>
    <row r="439" spans="1:7" ht="15">
      <c r="A439" s="84" t="s">
        <v>2301</v>
      </c>
      <c r="B439" s="84">
        <v>2</v>
      </c>
      <c r="C439" s="118">
        <v>0.010034333188799373</v>
      </c>
      <c r="D439" s="84" t="s">
        <v>1634</v>
      </c>
      <c r="E439" s="84" t="b">
        <v>0</v>
      </c>
      <c r="F439" s="84" t="b">
        <v>0</v>
      </c>
      <c r="G439" s="84" t="b">
        <v>0</v>
      </c>
    </row>
    <row r="440" spans="1:7" ht="15">
      <c r="A440" s="84" t="s">
        <v>2283</v>
      </c>
      <c r="B440" s="84">
        <v>2</v>
      </c>
      <c r="C440" s="118">
        <v>0</v>
      </c>
      <c r="D440" s="84" t="s">
        <v>1635</v>
      </c>
      <c r="E440" s="84" t="b">
        <v>0</v>
      </c>
      <c r="F440" s="84" t="b">
        <v>0</v>
      </c>
      <c r="G440" s="84" t="b">
        <v>0</v>
      </c>
    </row>
    <row r="441" spans="1:7" ht="15">
      <c r="A441" s="84" t="s">
        <v>2284</v>
      </c>
      <c r="B441" s="84">
        <v>2</v>
      </c>
      <c r="C441" s="118">
        <v>0</v>
      </c>
      <c r="D441" s="84" t="s">
        <v>1635</v>
      </c>
      <c r="E441" s="84" t="b">
        <v>0</v>
      </c>
      <c r="F441" s="84" t="b">
        <v>0</v>
      </c>
      <c r="G441" s="84" t="b">
        <v>0</v>
      </c>
    </row>
    <row r="442" spans="1:7" ht="15">
      <c r="A442" s="84" t="s">
        <v>2285</v>
      </c>
      <c r="B442" s="84">
        <v>2</v>
      </c>
      <c r="C442" s="118">
        <v>0</v>
      </c>
      <c r="D442" s="84" t="s">
        <v>1635</v>
      </c>
      <c r="E442" s="84" t="b">
        <v>0</v>
      </c>
      <c r="F442" s="84" t="b">
        <v>0</v>
      </c>
      <c r="G442" s="84" t="b">
        <v>0</v>
      </c>
    </row>
    <row r="443" spans="1:7" ht="15">
      <c r="A443" s="84" t="s">
        <v>1778</v>
      </c>
      <c r="B443" s="84">
        <v>2</v>
      </c>
      <c r="C443" s="118">
        <v>0</v>
      </c>
      <c r="D443" s="84" t="s">
        <v>1635</v>
      </c>
      <c r="E443" s="84" t="b">
        <v>0</v>
      </c>
      <c r="F443" s="84" t="b">
        <v>0</v>
      </c>
      <c r="G443" s="84" t="b">
        <v>0</v>
      </c>
    </row>
    <row r="444" spans="1:7" ht="15">
      <c r="A444" s="84" t="s">
        <v>2286</v>
      </c>
      <c r="B444" s="84">
        <v>2</v>
      </c>
      <c r="C444" s="118">
        <v>0</v>
      </c>
      <c r="D444" s="84" t="s">
        <v>1635</v>
      </c>
      <c r="E444" s="84" t="b">
        <v>0</v>
      </c>
      <c r="F444" s="84" t="b">
        <v>0</v>
      </c>
      <c r="G444" s="84" t="b">
        <v>0</v>
      </c>
    </row>
    <row r="445" spans="1:7" ht="15">
      <c r="A445" s="84" t="s">
        <v>2287</v>
      </c>
      <c r="B445" s="84">
        <v>2</v>
      </c>
      <c r="C445" s="118">
        <v>0</v>
      </c>
      <c r="D445" s="84" t="s">
        <v>1635</v>
      </c>
      <c r="E445" s="84" t="b">
        <v>0</v>
      </c>
      <c r="F445" s="84" t="b">
        <v>1</v>
      </c>
      <c r="G445" s="84" t="b">
        <v>0</v>
      </c>
    </row>
    <row r="446" spans="1:7" ht="15">
      <c r="A446" s="84" t="s">
        <v>2288</v>
      </c>
      <c r="B446" s="84">
        <v>2</v>
      </c>
      <c r="C446" s="118">
        <v>0</v>
      </c>
      <c r="D446" s="84" t="s">
        <v>1635</v>
      </c>
      <c r="E446" s="84" t="b">
        <v>0</v>
      </c>
      <c r="F446" s="84" t="b">
        <v>0</v>
      </c>
      <c r="G446" s="84" t="b">
        <v>0</v>
      </c>
    </row>
    <row r="447" spans="1:7" ht="15">
      <c r="A447" s="84" t="s">
        <v>2289</v>
      </c>
      <c r="B447" s="84">
        <v>2</v>
      </c>
      <c r="C447" s="118">
        <v>0</v>
      </c>
      <c r="D447" s="84" t="s">
        <v>1635</v>
      </c>
      <c r="E447" s="84" t="b">
        <v>0</v>
      </c>
      <c r="F447" s="84" t="b">
        <v>0</v>
      </c>
      <c r="G447" s="84" t="b">
        <v>0</v>
      </c>
    </row>
    <row r="448" spans="1:7" ht="15">
      <c r="A448" s="84" t="s">
        <v>2290</v>
      </c>
      <c r="B448" s="84">
        <v>2</v>
      </c>
      <c r="C448" s="118">
        <v>0</v>
      </c>
      <c r="D448" s="84" t="s">
        <v>1635</v>
      </c>
      <c r="E448" s="84" t="b">
        <v>0</v>
      </c>
      <c r="F448" s="84" t="b">
        <v>0</v>
      </c>
      <c r="G448" s="84" t="b">
        <v>0</v>
      </c>
    </row>
    <row r="449" spans="1:7" ht="15">
      <c r="A449" s="84" t="s">
        <v>2291</v>
      </c>
      <c r="B449" s="84">
        <v>2</v>
      </c>
      <c r="C449" s="118">
        <v>0</v>
      </c>
      <c r="D449" s="84" t="s">
        <v>1635</v>
      </c>
      <c r="E449" s="84" t="b">
        <v>0</v>
      </c>
      <c r="F449" s="84" t="b">
        <v>0</v>
      </c>
      <c r="G449" s="84" t="b">
        <v>0</v>
      </c>
    </row>
    <row r="450" spans="1:7" ht="15">
      <c r="A450" s="84" t="s">
        <v>300</v>
      </c>
      <c r="B450" s="84">
        <v>2</v>
      </c>
      <c r="C450" s="118">
        <v>0</v>
      </c>
      <c r="D450" s="84" t="s">
        <v>1635</v>
      </c>
      <c r="E450" s="84" t="b">
        <v>0</v>
      </c>
      <c r="F450" s="84" t="b">
        <v>0</v>
      </c>
      <c r="G450" s="84" t="b">
        <v>0</v>
      </c>
    </row>
    <row r="451" spans="1:7" ht="15">
      <c r="A451" s="84" t="s">
        <v>1780</v>
      </c>
      <c r="B451" s="84">
        <v>2</v>
      </c>
      <c r="C451" s="118">
        <v>0</v>
      </c>
      <c r="D451" s="84" t="s">
        <v>1635</v>
      </c>
      <c r="E451" s="84" t="b">
        <v>0</v>
      </c>
      <c r="F451" s="84" t="b">
        <v>0</v>
      </c>
      <c r="G451" s="84" t="b">
        <v>0</v>
      </c>
    </row>
    <row r="452" spans="1:7" ht="15">
      <c r="A452" s="84" t="s">
        <v>2160</v>
      </c>
      <c r="B452" s="84">
        <v>6</v>
      </c>
      <c r="C452" s="118">
        <v>0</v>
      </c>
      <c r="D452" s="84" t="s">
        <v>1637</v>
      </c>
      <c r="E452" s="84" t="b">
        <v>0</v>
      </c>
      <c r="F452" s="84" t="b">
        <v>0</v>
      </c>
      <c r="G452" s="84" t="b">
        <v>0</v>
      </c>
    </row>
    <row r="453" spans="1:7" ht="15">
      <c r="A453" s="84" t="s">
        <v>2182</v>
      </c>
      <c r="B453" s="84">
        <v>3</v>
      </c>
      <c r="C453" s="118">
        <v>0</v>
      </c>
      <c r="D453" s="84" t="s">
        <v>1637</v>
      </c>
      <c r="E453" s="84" t="b">
        <v>0</v>
      </c>
      <c r="F453" s="84" t="b">
        <v>0</v>
      </c>
      <c r="G453" s="84" t="b">
        <v>0</v>
      </c>
    </row>
    <row r="454" spans="1:7" ht="15">
      <c r="A454" s="84" t="s">
        <v>2171</v>
      </c>
      <c r="B454" s="84">
        <v>3</v>
      </c>
      <c r="C454" s="118">
        <v>0</v>
      </c>
      <c r="D454" s="84" t="s">
        <v>1637</v>
      </c>
      <c r="E454" s="84" t="b">
        <v>0</v>
      </c>
      <c r="F454" s="84" t="b">
        <v>0</v>
      </c>
      <c r="G454" s="84" t="b">
        <v>0</v>
      </c>
    </row>
    <row r="455" spans="1:7" ht="15">
      <c r="A455" s="84" t="s">
        <v>2183</v>
      </c>
      <c r="B455" s="84">
        <v>3</v>
      </c>
      <c r="C455" s="118">
        <v>0</v>
      </c>
      <c r="D455" s="84" t="s">
        <v>1637</v>
      </c>
      <c r="E455" s="84" t="b">
        <v>0</v>
      </c>
      <c r="F455" s="84" t="b">
        <v>0</v>
      </c>
      <c r="G455" s="84" t="b">
        <v>0</v>
      </c>
    </row>
    <row r="456" spans="1:7" ht="15">
      <c r="A456" s="84" t="s">
        <v>2172</v>
      </c>
      <c r="B456" s="84">
        <v>3</v>
      </c>
      <c r="C456" s="118">
        <v>0</v>
      </c>
      <c r="D456" s="84" t="s">
        <v>1637</v>
      </c>
      <c r="E456" s="84" t="b">
        <v>0</v>
      </c>
      <c r="F456" s="84" t="b">
        <v>0</v>
      </c>
      <c r="G456" s="84" t="b">
        <v>0</v>
      </c>
    </row>
    <row r="457" spans="1:7" ht="15">
      <c r="A457" s="84" t="s">
        <v>2184</v>
      </c>
      <c r="B457" s="84">
        <v>3</v>
      </c>
      <c r="C457" s="118">
        <v>0</v>
      </c>
      <c r="D457" s="84" t="s">
        <v>1637</v>
      </c>
      <c r="E457" s="84" t="b">
        <v>0</v>
      </c>
      <c r="F457" s="84" t="b">
        <v>0</v>
      </c>
      <c r="G457" s="84" t="b">
        <v>0</v>
      </c>
    </row>
    <row r="458" spans="1:7" ht="15">
      <c r="A458" s="84" t="s">
        <v>2185</v>
      </c>
      <c r="B458" s="84">
        <v>3</v>
      </c>
      <c r="C458" s="118">
        <v>0</v>
      </c>
      <c r="D458" s="84" t="s">
        <v>1637</v>
      </c>
      <c r="E458" s="84" t="b">
        <v>0</v>
      </c>
      <c r="F458" s="84" t="b">
        <v>0</v>
      </c>
      <c r="G458" s="84" t="b">
        <v>0</v>
      </c>
    </row>
    <row r="459" spans="1:7" ht="15">
      <c r="A459" s="84" t="s">
        <v>2186</v>
      </c>
      <c r="B459" s="84">
        <v>3</v>
      </c>
      <c r="C459" s="118">
        <v>0</v>
      </c>
      <c r="D459" s="84" t="s">
        <v>1637</v>
      </c>
      <c r="E459" s="84" t="b">
        <v>0</v>
      </c>
      <c r="F459" s="84" t="b">
        <v>0</v>
      </c>
      <c r="G459" s="84" t="b">
        <v>0</v>
      </c>
    </row>
    <row r="460" spans="1:7" ht="15">
      <c r="A460" s="84" t="s">
        <v>2187</v>
      </c>
      <c r="B460" s="84">
        <v>3</v>
      </c>
      <c r="C460" s="118">
        <v>0</v>
      </c>
      <c r="D460" s="84" t="s">
        <v>1637</v>
      </c>
      <c r="E460" s="84" t="b">
        <v>0</v>
      </c>
      <c r="F460" s="84" t="b">
        <v>0</v>
      </c>
      <c r="G460" s="84" t="b">
        <v>0</v>
      </c>
    </row>
    <row r="461" spans="1:7" ht="15">
      <c r="A461" s="84" t="s">
        <v>2247</v>
      </c>
      <c r="B461" s="84">
        <v>2</v>
      </c>
      <c r="C461" s="118">
        <v>0</v>
      </c>
      <c r="D461" s="84" t="s">
        <v>1638</v>
      </c>
      <c r="E461" s="84" t="b">
        <v>0</v>
      </c>
      <c r="F461" s="84" t="b">
        <v>0</v>
      </c>
      <c r="G461" s="84" t="b">
        <v>0</v>
      </c>
    </row>
    <row r="462" spans="1:7" ht="15">
      <c r="A462" s="84" t="s">
        <v>2248</v>
      </c>
      <c r="B462" s="84">
        <v>2</v>
      </c>
      <c r="C462" s="118">
        <v>0</v>
      </c>
      <c r="D462" s="84" t="s">
        <v>1638</v>
      </c>
      <c r="E462" s="84" t="b">
        <v>0</v>
      </c>
      <c r="F462" s="84" t="b">
        <v>0</v>
      </c>
      <c r="G462" s="84" t="b">
        <v>0</v>
      </c>
    </row>
    <row r="463" spans="1:7" ht="15">
      <c r="A463" s="84" t="s">
        <v>2249</v>
      </c>
      <c r="B463" s="84">
        <v>2</v>
      </c>
      <c r="C463" s="118">
        <v>0</v>
      </c>
      <c r="D463" s="84" t="s">
        <v>1638</v>
      </c>
      <c r="E463" s="84" t="b">
        <v>0</v>
      </c>
      <c r="F463" s="84" t="b">
        <v>0</v>
      </c>
      <c r="G463" s="84" t="b">
        <v>0</v>
      </c>
    </row>
    <row r="464" spans="1:7" ht="15">
      <c r="A464" s="84" t="s">
        <v>2250</v>
      </c>
      <c r="B464" s="84">
        <v>2</v>
      </c>
      <c r="C464" s="118">
        <v>0</v>
      </c>
      <c r="D464" s="84" t="s">
        <v>1638</v>
      </c>
      <c r="E464" s="84" t="b">
        <v>0</v>
      </c>
      <c r="F464" s="84" t="b">
        <v>0</v>
      </c>
      <c r="G464" s="84" t="b">
        <v>0</v>
      </c>
    </row>
    <row r="465" spans="1:7" ht="15">
      <c r="A465" s="84" t="s">
        <v>2251</v>
      </c>
      <c r="B465" s="84">
        <v>2</v>
      </c>
      <c r="C465" s="118">
        <v>0</v>
      </c>
      <c r="D465" s="84" t="s">
        <v>1638</v>
      </c>
      <c r="E465" s="84" t="b">
        <v>0</v>
      </c>
      <c r="F465" s="84" t="b">
        <v>0</v>
      </c>
      <c r="G465" s="84" t="b">
        <v>0</v>
      </c>
    </row>
    <row r="466" spans="1:7" ht="15">
      <c r="A466" s="84" t="s">
        <v>2252</v>
      </c>
      <c r="B466" s="84">
        <v>2</v>
      </c>
      <c r="C466" s="118">
        <v>0</v>
      </c>
      <c r="D466" s="84" t="s">
        <v>1638</v>
      </c>
      <c r="E466" s="84" t="b">
        <v>0</v>
      </c>
      <c r="F466" s="84" t="b">
        <v>0</v>
      </c>
      <c r="G466" s="84" t="b">
        <v>0</v>
      </c>
    </row>
    <row r="467" spans="1:7" ht="15">
      <c r="A467" s="84" t="s">
        <v>2253</v>
      </c>
      <c r="B467" s="84">
        <v>2</v>
      </c>
      <c r="C467" s="118">
        <v>0</v>
      </c>
      <c r="D467" s="84" t="s">
        <v>1638</v>
      </c>
      <c r="E467" s="84" t="b">
        <v>0</v>
      </c>
      <c r="F467" s="84" t="b">
        <v>0</v>
      </c>
      <c r="G467" s="84" t="b">
        <v>0</v>
      </c>
    </row>
    <row r="468" spans="1:7" ht="15">
      <c r="A468" s="84" t="s">
        <v>2254</v>
      </c>
      <c r="B468" s="84">
        <v>2</v>
      </c>
      <c r="C468" s="118">
        <v>0</v>
      </c>
      <c r="D468" s="84" t="s">
        <v>1638</v>
      </c>
      <c r="E468" s="84" t="b">
        <v>0</v>
      </c>
      <c r="F468" s="84" t="b">
        <v>0</v>
      </c>
      <c r="G468" s="84" t="b">
        <v>0</v>
      </c>
    </row>
    <row r="469" spans="1:7" ht="15">
      <c r="A469" s="84" t="s">
        <v>2255</v>
      </c>
      <c r="B469" s="84">
        <v>2</v>
      </c>
      <c r="C469" s="118">
        <v>0</v>
      </c>
      <c r="D469" s="84" t="s">
        <v>1638</v>
      </c>
      <c r="E469" s="84" t="b">
        <v>0</v>
      </c>
      <c r="F469" s="84" t="b">
        <v>0</v>
      </c>
      <c r="G469" s="84" t="b">
        <v>0</v>
      </c>
    </row>
    <row r="470" spans="1:7" ht="15">
      <c r="A470" s="84" t="s">
        <v>1777</v>
      </c>
      <c r="B470" s="84">
        <v>2</v>
      </c>
      <c r="C470" s="118">
        <v>0</v>
      </c>
      <c r="D470" s="84" t="s">
        <v>1638</v>
      </c>
      <c r="E470" s="84" t="b">
        <v>0</v>
      </c>
      <c r="F470" s="84" t="b">
        <v>0</v>
      </c>
      <c r="G470" s="84" t="b">
        <v>0</v>
      </c>
    </row>
    <row r="471" spans="1:7" ht="15">
      <c r="A471" s="84" t="s">
        <v>2256</v>
      </c>
      <c r="B471" s="84">
        <v>2</v>
      </c>
      <c r="C471" s="118">
        <v>0</v>
      </c>
      <c r="D471" s="84" t="s">
        <v>1638</v>
      </c>
      <c r="E471" s="84" t="b">
        <v>0</v>
      </c>
      <c r="F471" s="84" t="b">
        <v>0</v>
      </c>
      <c r="G471" s="84" t="b">
        <v>0</v>
      </c>
    </row>
    <row r="472" spans="1:7" ht="15">
      <c r="A472" s="84" t="s">
        <v>2257</v>
      </c>
      <c r="B472" s="84">
        <v>2</v>
      </c>
      <c r="C472" s="118">
        <v>0</v>
      </c>
      <c r="D472" s="84" t="s">
        <v>1638</v>
      </c>
      <c r="E472" s="84" t="b">
        <v>0</v>
      </c>
      <c r="F472" s="84" t="b">
        <v>0</v>
      </c>
      <c r="G472" s="84" t="b">
        <v>0</v>
      </c>
    </row>
    <row r="473" spans="1:7" ht="15">
      <c r="A473" s="84" t="s">
        <v>1718</v>
      </c>
      <c r="B473" s="84">
        <v>2</v>
      </c>
      <c r="C473" s="118">
        <v>0</v>
      </c>
      <c r="D473" s="84" t="s">
        <v>1638</v>
      </c>
      <c r="E473" s="84" t="b">
        <v>0</v>
      </c>
      <c r="F473" s="84" t="b">
        <v>0</v>
      </c>
      <c r="G473" s="84" t="b">
        <v>0</v>
      </c>
    </row>
    <row r="474" spans="1:7" ht="15">
      <c r="A474" s="84" t="s">
        <v>1809</v>
      </c>
      <c r="B474" s="84">
        <v>2</v>
      </c>
      <c r="C474" s="118">
        <v>0</v>
      </c>
      <c r="D474" s="84" t="s">
        <v>1638</v>
      </c>
      <c r="E474" s="84" t="b">
        <v>0</v>
      </c>
      <c r="F474" s="84" t="b">
        <v>0</v>
      </c>
      <c r="G474" s="84" t="b">
        <v>0</v>
      </c>
    </row>
    <row r="475" spans="1:7" ht="15">
      <c r="A475" s="84" t="s">
        <v>2195</v>
      </c>
      <c r="B475" s="84">
        <v>3</v>
      </c>
      <c r="C475" s="118">
        <v>0</v>
      </c>
      <c r="D475" s="84" t="s">
        <v>1640</v>
      </c>
      <c r="E475" s="84" t="b">
        <v>0</v>
      </c>
      <c r="F475" s="84" t="b">
        <v>0</v>
      </c>
      <c r="G475" s="84" t="b">
        <v>0</v>
      </c>
    </row>
    <row r="476" spans="1:7" ht="15">
      <c r="A476" s="84" t="s">
        <v>2196</v>
      </c>
      <c r="B476" s="84">
        <v>3</v>
      </c>
      <c r="C476" s="118">
        <v>0</v>
      </c>
      <c r="D476" s="84" t="s">
        <v>1640</v>
      </c>
      <c r="E476" s="84" t="b">
        <v>0</v>
      </c>
      <c r="F476" s="84" t="b">
        <v>0</v>
      </c>
      <c r="G476" s="84" t="b">
        <v>0</v>
      </c>
    </row>
    <row r="477" spans="1:7" ht="15">
      <c r="A477" s="84" t="s">
        <v>2197</v>
      </c>
      <c r="B477" s="84">
        <v>3</v>
      </c>
      <c r="C477" s="118">
        <v>0</v>
      </c>
      <c r="D477" s="84" t="s">
        <v>1640</v>
      </c>
      <c r="E477" s="84" t="b">
        <v>0</v>
      </c>
      <c r="F477" s="84" t="b">
        <v>0</v>
      </c>
      <c r="G477" s="84" t="b">
        <v>0</v>
      </c>
    </row>
    <row r="478" spans="1:7" ht="15">
      <c r="A478" s="84" t="s">
        <v>2198</v>
      </c>
      <c r="B478" s="84">
        <v>3</v>
      </c>
      <c r="C478" s="118">
        <v>0</v>
      </c>
      <c r="D478" s="84" t="s">
        <v>1640</v>
      </c>
      <c r="E478" s="84" t="b">
        <v>0</v>
      </c>
      <c r="F478" s="84" t="b">
        <v>0</v>
      </c>
      <c r="G478" s="84" t="b">
        <v>0</v>
      </c>
    </row>
    <row r="479" spans="1:7" ht="15">
      <c r="A479" s="84" t="s">
        <v>2199</v>
      </c>
      <c r="B479" s="84">
        <v>3</v>
      </c>
      <c r="C479" s="118">
        <v>0</v>
      </c>
      <c r="D479" s="84" t="s">
        <v>1640</v>
      </c>
      <c r="E479" s="84" t="b">
        <v>0</v>
      </c>
      <c r="F479" s="84" t="b">
        <v>0</v>
      </c>
      <c r="G479" s="84" t="b">
        <v>0</v>
      </c>
    </row>
    <row r="480" spans="1:7" ht="15">
      <c r="A480" s="84" t="s">
        <v>2200</v>
      </c>
      <c r="B480" s="84">
        <v>3</v>
      </c>
      <c r="C480" s="118">
        <v>0</v>
      </c>
      <c r="D480" s="84" t="s">
        <v>1640</v>
      </c>
      <c r="E480" s="84" t="b">
        <v>0</v>
      </c>
      <c r="F480" s="84" t="b">
        <v>0</v>
      </c>
      <c r="G480" s="84" t="b">
        <v>0</v>
      </c>
    </row>
    <row r="481" spans="1:7" ht="15">
      <c r="A481" s="84" t="s">
        <v>2201</v>
      </c>
      <c r="B481" s="84">
        <v>3</v>
      </c>
      <c r="C481" s="118">
        <v>0</v>
      </c>
      <c r="D481" s="84" t="s">
        <v>1640</v>
      </c>
      <c r="E481" s="84" t="b">
        <v>0</v>
      </c>
      <c r="F481" s="84" t="b">
        <v>0</v>
      </c>
      <c r="G481" s="84" t="b">
        <v>0</v>
      </c>
    </row>
    <row r="482" spans="1:7" ht="15">
      <c r="A482" s="84" t="s">
        <v>2202</v>
      </c>
      <c r="B482" s="84">
        <v>3</v>
      </c>
      <c r="C482" s="118">
        <v>0</v>
      </c>
      <c r="D482" s="84" t="s">
        <v>1640</v>
      </c>
      <c r="E482" s="84" t="b">
        <v>0</v>
      </c>
      <c r="F482" s="84" t="b">
        <v>1</v>
      </c>
      <c r="G482" s="84" t="b">
        <v>0</v>
      </c>
    </row>
    <row r="483" spans="1:7" ht="15">
      <c r="A483" s="84" t="s">
        <v>2203</v>
      </c>
      <c r="B483" s="84">
        <v>3</v>
      </c>
      <c r="C483" s="118">
        <v>0</v>
      </c>
      <c r="D483" s="84" t="s">
        <v>1640</v>
      </c>
      <c r="E483" s="84" t="b">
        <v>0</v>
      </c>
      <c r="F483" s="84" t="b">
        <v>0</v>
      </c>
      <c r="G483" s="84" t="b">
        <v>0</v>
      </c>
    </row>
    <row r="484" spans="1:7" ht="15">
      <c r="A484" s="84" t="s">
        <v>2204</v>
      </c>
      <c r="B484" s="84">
        <v>3</v>
      </c>
      <c r="C484" s="118">
        <v>0</v>
      </c>
      <c r="D484" s="84" t="s">
        <v>1640</v>
      </c>
      <c r="E484" s="84" t="b">
        <v>0</v>
      </c>
      <c r="F484" s="84" t="b">
        <v>0</v>
      </c>
      <c r="G484" s="84" t="b">
        <v>0</v>
      </c>
    </row>
    <row r="485" spans="1:7" ht="15">
      <c r="A485" s="84" t="s">
        <v>2205</v>
      </c>
      <c r="B485" s="84">
        <v>3</v>
      </c>
      <c r="C485" s="118">
        <v>0</v>
      </c>
      <c r="D485" s="84" t="s">
        <v>1640</v>
      </c>
      <c r="E485" s="84" t="b">
        <v>0</v>
      </c>
      <c r="F485" s="84" t="b">
        <v>0</v>
      </c>
      <c r="G485" s="84" t="b">
        <v>0</v>
      </c>
    </row>
    <row r="486" spans="1:7" ht="15">
      <c r="A486" s="84" t="s">
        <v>2206</v>
      </c>
      <c r="B486" s="84">
        <v>3</v>
      </c>
      <c r="C486" s="118">
        <v>0</v>
      </c>
      <c r="D486" s="84" t="s">
        <v>1640</v>
      </c>
      <c r="E486" s="84" t="b">
        <v>0</v>
      </c>
      <c r="F486" s="84" t="b">
        <v>0</v>
      </c>
      <c r="G486" s="84" t="b">
        <v>0</v>
      </c>
    </row>
    <row r="487" spans="1:7" ht="15">
      <c r="A487" s="84" t="s">
        <v>1815</v>
      </c>
      <c r="B487" s="84">
        <v>3</v>
      </c>
      <c r="C487" s="118">
        <v>0</v>
      </c>
      <c r="D487" s="84" t="s">
        <v>1640</v>
      </c>
      <c r="E487" s="84" t="b">
        <v>0</v>
      </c>
      <c r="F487" s="84" t="b">
        <v>0</v>
      </c>
      <c r="G48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2019-08-07T02:03:48Z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