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<sst xmlns="http://schemas.openxmlformats.org/spreadsheetml/2006/main" count="4123" uniqueCount="1341">
  <si>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</si>
  <si>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</si>
  <si>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</si>
  <si>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</si>
  <si>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</si>
  <si>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</si>
  <si>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</si>
  <si>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</si>
  <si>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</si>
  <si>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</si>
  <si>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</si>
  <si>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</si>
  <si>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</si>
  <si>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</si>
  <si>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</si>
  <si>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</si>
  <si>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</si>
  <si>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</si>
  <si>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</si>
  <si>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</si>
  <si>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</si>
  <si>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</si>
  <si>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</si>
  <si>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</si>
  <si>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</si>
  <si>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</si>
  <si>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</si>
  <si>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</si>
  <si>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</si>
  <si>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</si>
  <si>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</si>
  <si>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</si>
  <si>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</si>
  <si>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</si>
  <si>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</si>
  <si>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</si>
  <si>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</si>
  <si>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</si>
  <si>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</si>
  <si>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</si>
  <si>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</si>
  <si>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</si>
  <si>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</si>
  <si>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</si>
  <si>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</si>
  <si>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</si>
  <si>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</si>
  <si>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</si>
  <si>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</si>
  <si>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</si>
  <si>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</si>
  <si>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</si>
  <si>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</si>
  <si>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</si>
  <si>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</si>
  <si>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</si>
  <si>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</si>
  <si>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</si>
  <si>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</si>
  <si>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</si>
  <si>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</si>
  <si>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</si>
  <si>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</si>
  <si>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</si>
  <si>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</si>
  <si>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</si>
  <si>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</si>
  <si>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</si>
  <si>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</si>
  <si>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</si>
  <si>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</si>
  <si>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</si>
  <si>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</si>
  <si>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</si>
  <si>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</si>
  <si>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</si>
  <si>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</si>
  <si>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</si>
  <si>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</si>
  <si>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</si>
  <si>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</si>
  <si>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</si>
  <si>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</si>
  <si>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</si>
  <si>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</si>
  <si>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</si>
  <si>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</si>
  <si>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</si>
  <si>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</si>
  <si>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</si>
  <si>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</si>
  <si>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</si>
  <si>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</si>
  <si>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</si>
  <si>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</si>
  <si>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</si>
  <si>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</si>
  <si>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</si>
  <si>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</si>
  <si>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</si>
  <si>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</si>
  <si>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</si>
  <si>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</si>
  <si>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</si>
  <si>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</si>
  <si>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</si>
  <si>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</si>
  <si>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</si>
  <si>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</si>
  <si>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</si>
  <si>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</si>
  <si>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</si>
  <si>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</si>
  <si>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</si>
  <si>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</si>
  <si>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</si>
  <si>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</si>
  <si>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</si>
  <si>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</si>
  <si>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</si>
  <si>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</si>
  <si>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</si>
  <si>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</si>
  <si>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</si>
  <si>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</si>
  <si>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</si>
  <si>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</si>
  <si>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</si>
  <si>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</si>
  <si>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</si>
  <si>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</si>
  <si>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</si>
  <si>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</si>
  <si>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</si>
  <si>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</si>
  <si>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</si>
  <si>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</si>
  <si>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</si>
  <si>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</si>
  <si>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</si>
  <si>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</si>
  <si>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</si>
  <si>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</si>
  <si>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</si>
  <si>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</si>
  <si>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</si>
  <si>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</si>
  <si>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</si>
  <si>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</si>
  <si>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</si>
  <si>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</si>
  <si>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</si>
  <si>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</si>
  <si>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</si>
  <si>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</si>
  <si>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</si>
  <si>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</si>
  <si>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</si>
  <si>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</si>
  <si>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</si>
  <si>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</si>
  <si>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</si>
  <si>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</si>
  <si>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</si>
  <si>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</si>
  <si>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</si>
  <si>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</si>
  <si>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</si>
  <si>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</si>
  <si>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</si>
  <si>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</si>
  <si>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</si>
  <si>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</si>
  <si>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</si>
  <si>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</si>
  <si>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</si>
  <si>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</si>
  <si>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</si>
  <si>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</si>
  <si>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</si>
  <si>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</si>
  <si>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</si>
  <si>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</si>
  <si>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</si>
  <si>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</si>
  <si>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</si>
  <si>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</si>
  <si>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</si>
  <si>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</si>
  <si>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</si>
  <si>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</si>
  <si>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</si>
  <si>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</si>
  <si>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</si>
  <si>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</si>
  <si>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</si>
  <si>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</si>
  <si>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</si>
  <si>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</si>
  <si>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</si>
  <si>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</si>
  <si>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</si>
  <si>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</si>
  <si>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</si>
  <si>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</si>
  <si>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</si>
  <si>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</si>
  <si>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</si>
  <si>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</si>
  <si>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</si>
  <si>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</si>
  <si>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</si>
  <si>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</si>
  <si>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</si>
  <si>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investauckland</t>
  </si>
  <si>
    <t>belleplanner</t>
  </si>
  <si>
    <t>aotea9</t>
  </si>
  <si>
    <t>off_valpo</t>
  </si>
  <si>
    <t>aarondavisnz</t>
  </si>
  <si>
    <t>harcourtsm</t>
  </si>
  <si>
    <t>creativeimagenz</t>
  </si>
  <si>
    <t>autactiveageing</t>
  </si>
  <si>
    <t>bridgetdicker</t>
  </si>
  <si>
    <t>autparamedicine</t>
  </si>
  <si>
    <t>jelpuyat1</t>
  </si>
  <si>
    <t>srgurr</t>
  </si>
  <si>
    <t>tamzinbrott</t>
  </si>
  <si>
    <t>goodhealthdesn</t>
  </si>
  <si>
    <t>autresearch</t>
  </si>
  <si>
    <t>otellenn</t>
  </si>
  <si>
    <t>annabellelui</t>
  </si>
  <si>
    <t>angusmcnaughton</t>
  </si>
  <si>
    <t>stinkink</t>
  </si>
  <si>
    <t>nicksautner</t>
  </si>
  <si>
    <t>aucklandnz</t>
  </si>
  <si>
    <t>aucklife</t>
  </si>
  <si>
    <t>mslapa</t>
  </si>
  <si>
    <t>ais_aucklandnz</t>
  </si>
  <si>
    <t>pwcheraldtalks</t>
  </si>
  <si>
    <t>auckland_nz</t>
  </si>
  <si>
    <t>Mentions</t>
  </si>
  <si>
    <t>Retweet</t>
  </si>
  <si>
    <t>This morning we’re at @pwcheraldtalks learning why workplace diversity is a key ingredient for businesses and leaders wanting a competitive edge #Diversity #FutureReadyAKL #AucklandNZ https://t.co/Xf14wo9SPw</t>
  </si>
  <si>
    <t>"We can't realise the full potential of diversity and inclusion until we have everyone in the room" - Diversity advocate and @pwcheraldtalks keynote speaker, Ziena Jalil #AucklandNZ #Diversity #FutureReadyAKL</t>
  </si>
  <si>
    <t>Check out my feature story on the @Auckland_NZ site: From la la land to the land of the long white cloud https://t.co/klLEB5Xo8h</t>
  </si>
  <si>
    <t>Tall ship 'Esmeralda' leaving Auckland today. Photo taken at Maungauika (North Head), Devonport, Auckland.
#tallship #Maungauika #NorthHead #Auckland #AucklandNZ #ourAKL #DevonportNZ #DevonportVillage https://t.co/ec8YrksDwp</t>
  </si>
  <si>
    <t>Another beautiful start of the day. #Rangitoto sunrise. Photos taken at Cheltenham beach and #Maungauika (North Head), #Devonport, Auckland. #ourAKL #AucklandNZ #VisitAuckland https://t.co/wJomSRIfBS</t>
  </si>
  <si>
    <t>Latest stats show a decrease in inspections and bidders but an increase in investment per bidder! _xD83D__xDE4B__xD83C__xDFFB_‍♀️ #harcourts #aarondavisauctioneer #auctionstats #auction #aarondavisnz #property #realestate #aucklandnz https://t.co/Vkhv4otVt1</t>
  </si>
  <si>
    <t>Textile Screen Printing &amp;amp; Custom T-Shirt Printing In Auckland for you at very affordable price!
#printing #printings #printingpress #printingservice #printingbag #printingshop  #tshirt #tshirts #tshirtprint #screenprinter #screenprints #screenprinted #auckland #aucklandnz https://t.co/skxHH5dem4</t>
  </si>
  <si>
    <t>Hear from Dr Lance O'Sullivan, a leading #medical #innovator aiming to increase access to quality #Healthcare using #emerging #digital #technologies. AUT #Public #Lecture, July 29, WG308 City Campus, 5-7pm. #AucklandNZ https://t.co/rpcDdB6rqe</t>
  </si>
  <si>
    <t>Am I? YES, I am! 
#dancer #dancersofinstagram #dance #dancerpose #nzdancingagent #dancingjel #newzealand #auckland #aucklander #aucklandnz_xD83C__xDDF3__xD83C__xDDFF_ #aucklandnz #clubber #clubbing #club #weekend #weekendvibes #weekendtime… https://t.co/CixZVWWyml</t>
  </si>
  <si>
    <t>Strange winter... usually its 3-4º C at night and 8-11º C in the morning at this time of the year _xD83D__xDE2E_ #AucklandNZ https://t.co/dvs8TJetbv</t>
  </si>
  <si>
    <t>Manukau heads from Ihumātao foreshore, Mangere (dec 2016)
#birdwatchers #ihumātao #tāmakimakaurau #kotuku #contrejour #landoccupation #aucklandnz https://t.co/JLHyK0R1g0</t>
  </si>
  <si>
    <t>Eden Park, New Zealand and Airbnb are giving sports fans the chance to call one of the world’s most famous playing fields ‘home’ as the stadium opens its doors to two state-of-the-art glamping domes. 
#cricket #rugby #aucklandnz #…https://t.co/VqlMl4mCDN https://t.co/p2rJNwFVdL</t>
  </si>
  <si>
    <t>"The scene at Eden Park, New Zealand was extraordinary. This was an historic game in many ways."
#aucklandnz #newzealand #rugby #history #tourism #edenparknz #nationalstadium #stadiums #communityengagement https://t.co/fZzXOZhJJb</t>
  </si>
  <si>
    <t>The big picture, only tiny: Exhibition opening at Objectspace https://t.co/XGOqOVwe2M</t>
  </si>
  <si>
    <t>ACT supports RMA reform https://t.co/2clUgRenf5</t>
  </si>
  <si>
    <t>Porter Novelli and Oxgen announce climate change collaboration https://t.co/q6DnyRAXhg</t>
  </si>
  <si>
    <t>Police to remain at Ihumatao overnight https://t.co/h5keNoMHfd</t>
  </si>
  <si>
    <t>Serious Crash on Southern Motorway near Highbrook https://t.co/57n6N2E8MN</t>
  </si>
  <si>
    <t>CTU Runanga calls on Fletchers to return 'sacred' Ihumatao https://t.co/1Dbz1xDJnE</t>
  </si>
  <si>
    <t>Police make several arrests after protest near Auckland Airport https://t.co/6Aa3hEjBPf</t>
  </si>
  <si>
    <t>Kiwi trio confirmed for second season at Tuatara https://t.co/c2zBmtJ9oY</t>
  </si>
  <si>
    <t>IHC pleased, anticipates 'more action' from Government https://t.co/5OEQNeIY4m</t>
  </si>
  <si>
    <t>Firearms incident in Otara https://t.co/s70JQr2JKO</t>
  </si>
  <si>
    <t>Verry Flash takes out Rotorua feature https://t.co/jbT5d20AyZ</t>
  </si>
  <si>
    <t>Three Lotto players share $1 million https://t.co/1lJDvBAZ2x</t>
  </si>
  <si>
    <t>Tall Ferns one win away from retaining William Jones Cup https://t.co/rDqae3hu8E</t>
  </si>
  <si>
    <t>Single vehicle crash in Pukekohe https://t.co/4TJ3vDQK5r</t>
  </si>
  <si>
    <t>Tall Ferns have to settle for silver at the William Jones Cup https://t.co/30RKaSgJEe</t>
  </si>
  <si>
    <t>Buy NZ Made strengthens online trademark https://t.co/yLiWLVsCH2</t>
  </si>
  <si>
    <t>Democracy is being undermined by inequality - Prof Robert Wade https://t.co/ghtp3dy4dt</t>
  </si>
  <si>
    <t>Claridge-Padfield 'strong local voices for a better Auckland' https://t.co/NUHcTPkR3Z</t>
  </si>
  <si>
    <t>Man charged in relation to Otara shooting https://t.co/24GIjkawHL</t>
  </si>
  <si>
    <t>LINZ launches cost recovery review https://t.co/drBfhVAUZO</t>
  </si>
  <si>
    <t>Moving Kiwis affect house prices more than immigration, says research https://t.co/cQHPiGuVM1</t>
  </si>
  <si>
    <t>Rugby, racing and volunteer: Police graduation tomorrow https://t.co/u8X3wtZsgc</t>
  </si>
  <si>
    <t>Applications open for new hotel scholarship https://t.co/QZQC8BXt3l</t>
  </si>
  <si>
    <t>Spotlight shines on international rugby league https://t.co/YmdqNjna4O</t>
  </si>
  <si>
    <t>New Zealand sees drop in multi-million-dollar property sales https://t.co/68xwfLMGmd</t>
  </si>
  <si>
    <t>It's the final countdown for 'For all our Futures' https://t.co/3tUZCrxrJk</t>
  </si>
  <si>
    <t>Massey open day season kicks off for Massey University https://t.co/BXMnfcxHCe</t>
  </si>
  <si>
    <t>Browns Island, a green gem in the Hauraki Gulf. Auckland harbour and the surrounding waters ands islands are wonderful. ·
#aucklife #auckland #aucklandlife #aucklandnz #ourakl #livinginauckland #lifeinauckland #newzealand #aucklandcentral #nz #akl #aucklandstreetphotography … https://t.co/jz7GWNEvip</t>
  </si>
  <si>
    <t>Foggy morning at Karaka Park, overlooking Green Bay. ·
#aucklife #auckland #aucklandlife #aucklandnz #ourakl #akl #nz #livinginauckland #lifeinauckland #newzealand #westauckland #waitakere #greenbay #karakapark #fog #aucklandfog #dingy #beach #waterfront #autumn https://t.co/GLeHH8jmXV</t>
  </si>
  <si>
    <t>A lovely Thursday morning at Queen Street. It was quite foggy in the suburbs but the air is clear in the CBD. I like giant fairy lights in the trees. ·
#aucklife #auckland #aucklandlife #lifeinauckland #livinginauckland #visitauckland #aucklandnz #ourakl #tourism_nz #aklcoun… https://t.co/bwwhXNooDV</t>
  </si>
  <si>
    <t>A lonely shell at Piha beach, one of the more than 80 magnificent beaches in Auckland city and region. Which one is your favourite?
·
#aucklife #auckland #aucklandlife #lifeinauckland #livinginauckland #visitauckland #aucklandnz #ourakl #tourism_nz #aklcouncil #akl #newzeala… https://t.co/CDrbzgBZ0G</t>
  </si>
  <si>
    <t>A fleet of sailing yachts under the harbour bridge during sunset. Auckland at its finest. ·
#aucklife #auckland #aucklandlife #aucklandnz #ourakl #livinginauckland #lifeinauckland #newzealand #aucklandcentral #nz #akl #aucklandstreetphotography #aucklandharbour #sailing #sai… https://t.co/a2kpUxIa50</t>
  </si>
  <si>
    <t>Harbour View Beach Reserve at Te Atatu Peninsula with Auckland City Skyline in the background ·
#aucklife #auckland #aucklandlife #aucklandnz #ourakl #livinginauckland #lifeinauckland #nz #newzealand #westauckland #lowtide #teatatu #teatatupeninsula #aucklandskyline https://t.co/N8YP2WpSGG</t>
  </si>
  <si>
    <t>From this angle the Princes Wharf looks like it’s made out of white concrete LEGO bricks. I don’t hate it :)
·
#aucklife #auckland #aucklandlife #lifeinauckland #livinginauckland #visitauckland #aucklandnz #ourakl #tourism_nz #aklcouncil #akl #newzealand #nz #aucklandnewzeal… https://t.co/jpcBuqUZhr</t>
  </si>
  <si>
    <t>Peeking through a wall along the waterfront in Devonport. ·
#aucklife #auckland #aucklandlife #lifeinauckland #livinginauckland #visitauckland #aucklandnz #ourakl #tourism_nz #aklcouncil #akl #sailboat p#newzealand #nz #aucklandnewzealand #northshore #aucklandnorthshore #dev… https://t.co/vCqLnJqxTc</t>
  </si>
  <si>
    <t>A lovely pastel sunset at the Viaduct Harbour.
·
#aucklife #auckland #aucklandlife #lifeinauckland #livinginauckland #visitauckland #aucklandnz #ourakl #tourism_nz #aklcouncil #akl #newzealand #nz #aucklandnewzealand #aucklandcity #aucklandstreets #aucklandstreetphotography … https://t.co/2xKMCHpSBd</t>
  </si>
  <si>
    <t>Waiting for the train at Britomart train station. I find the geometry in this frame very pleasing.
·
#aucklife #auckland #aucklandlife #lifeinauckland #livinginauckland #visitauckland #aucklandnz #ourakl #tourism_nz #aklcouncil #akl #newzealand #nz #aucklandnewzealand #auckl… https://t.co/bu7fZF8jHt</t>
  </si>
  <si>
    <t>3rd swim this week.
Great start to the day.
Winter salads.
#summerbodiesaremadeinwinter
#healthyeating #healthyliving
#metime
#aucklandfoodie #aucklandeats 
#aucklandnz #newzealand @ Glenfield Pool and Leisure Centre https://t.co/Xk7XoLh7be</t>
  </si>
  <si>
    <t>Our IT students had another real-world experience with the guest speaker from SecOps. IT security knowledge is a must and we know it. #studyAIS #studyIT
Find out more: https://t.co/63kX9iR06V https://t.co/Na1pwwi8Qk</t>
  </si>
  <si>
    <t>Do you know that AIS is offering free car park? In our two campuses in Mt. Albert you don’t need to worry about your car park because we are offering it for free to all our students. #studyAIS https://t.co/o1vcZnleCc https://t.co/S19Vstwh4C</t>
  </si>
  <si>
    <t>Did you know that your kids can go for free to SKYCITY this July? Find out more https://t.co/S7Om04rB1b 
#heartofaklcity #studyAIS</t>
  </si>
  <si>
    <t>Another day in the life of IT students at AIS!
The CEO and founder of Mindful, has kindly invited our PGDIT Data Mining students for a field visit. 
Mindful is one of New Zealand’s prominent Analytics companies. https://t.co/cqQmgs0cQo #studyAIS
Photos by Neda Hamid https://t.co/O0kX4vVaoh</t>
  </si>
  <si>
    <t>If you are looking for something to do in August _xD83C__xDFAD_ 
PAT - Proudly Asian Theatre will present from the 13th to 24th of August their performance PINAY - an explosive, moving and joyous romp shaking the foundations of Filipino and Kiwi culture
Find out more https://t.co/Z4dgAqoOFt https://t.co/l4MkTEhwna</t>
  </si>
  <si>
    <t>https://www.aucklandnz.com/study-work-and-live/work-and-live/blog/from-la-la-land-to-the-land-of-the-long-white-cloud#.XTeVWrrNfJY.twitter</t>
  </si>
  <si>
    <t>https://www.instagram.com/p/B0Z9tLSBWTm/?igshid=1oqepq3z4bggx</t>
  </si>
  <si>
    <t>https://www.linkedin.com/slink?code=gesQsMg https://www.linkedin.com/slink?code=gZrmvkh</t>
  </si>
  <si>
    <t>https://www.linkedin.com/slink?code=gvauqQV</t>
  </si>
  <si>
    <t>http://www.voxy.co.nz/entertainment/5/343757?utm_source=dlvr.it&amp;utm_medium=twitter</t>
  </si>
  <si>
    <t>http://www.voxy.co.nz/politics/5/343759?utm_source=dlvr.it&amp;utm_medium=twitter</t>
  </si>
  <si>
    <t>http://www.voxy.co.nz/national/5/343784?utm_source=dlvr.it&amp;utm_medium=twitter</t>
  </si>
  <si>
    <t>http://www.voxy.co.nz/national/5/343816?utm_source=dlvr.it&amp;utm_medium=twitter</t>
  </si>
  <si>
    <t>http://www.voxy.co.nz/national/5/343850?utm_source=dlvr.it&amp;utm_medium=twitter</t>
  </si>
  <si>
    <t>http://www.voxy.co.nz/politics/5/343882?utm_source=dlvr.it&amp;utm_medium=twitter</t>
  </si>
  <si>
    <t>http://www.voxy.co.nz/national/5/343911?utm_source=dlvr.it&amp;utm_medium=twitter</t>
  </si>
  <si>
    <t>http://www.voxy.co.nz/sport/5/343940?utm_source=dlvr.it&amp;utm_medium=twitter</t>
  </si>
  <si>
    <t>http://www.voxy.co.nz/politics/5/343964?utm_source=dlvr.it&amp;utm_medium=twitter</t>
  </si>
  <si>
    <t>http://www.voxy.co.nz/national/5/344005?utm_source=dlvr.it&amp;utm_medium=twitter</t>
  </si>
  <si>
    <t>http://www.voxy.co.nz/sport/5/344008?utm_source=dlvr.it&amp;utm_medium=twitter</t>
  </si>
  <si>
    <t>http://www.voxy.co.nz/national/5/344012?utm_source=dlvr.it&amp;utm_medium=twitter</t>
  </si>
  <si>
    <t>http://www.voxy.co.nz/sport/5/344014?utm_source=dlvr.it&amp;utm_medium=twitter</t>
  </si>
  <si>
    <t>http://www.voxy.co.nz/national/5/344028?utm_source=dlvr.it&amp;utm_medium=twitter</t>
  </si>
  <si>
    <t>http://www.voxy.co.nz/sport/5/344035?utm_source=dlvr.it&amp;utm_medium=twitter</t>
  </si>
  <si>
    <t>http://www.voxy.co.nz/business/5/344054?utm_source=dlvr.it&amp;utm_medium=twitter</t>
  </si>
  <si>
    <t>http://www.voxy.co.nz/politics/5/344086?utm_source=dlvr.it&amp;utm_medium=twitter</t>
  </si>
  <si>
    <t>http://www.voxy.co.nz/politics/5/344118?utm_source=dlvr.it&amp;utm_medium=twitter</t>
  </si>
  <si>
    <t>http://www.voxy.co.nz/national/5/344138?utm_source=dlvr.it&amp;utm_medium=twitter</t>
  </si>
  <si>
    <t>http://www.voxy.co.nz/national/5/344164?utm_source=dlvr.it&amp;utm_medium=twitter</t>
  </si>
  <si>
    <t>http://www.voxy.co.nz/national/5/344200?utm_source=dlvr.it&amp;utm_medium=twitter</t>
  </si>
  <si>
    <t>http://www.voxy.co.nz/national/5/344212?utm_source=dlvr.it&amp;utm_medium=twitter</t>
  </si>
  <si>
    <t>http://www.voxy.co.nz/national/5/344236?utm_source=dlvr.it&amp;utm_medium=twitter</t>
  </si>
  <si>
    <t>http://www.voxy.co.nz/sport/5/344283?utm_source=dlvr.it&amp;utm_medium=twitter</t>
  </si>
  <si>
    <t>http://www.voxy.co.nz/business/5/344300?utm_source=dlvr.it&amp;utm_medium=twitter</t>
  </si>
  <si>
    <t>http://www.voxy.co.nz/national/5/344371?utm_source=dlvr.it&amp;utm_medium=twitter</t>
  </si>
  <si>
    <t>http://www.voxy.co.nz/national/5/344416?utm_source=dlvr.it&amp;utm_medium=twitter</t>
  </si>
  <si>
    <t>https://www.instagram.com/p/B0ooQF3pkxi/?igshid=10axhguli4cf4</t>
  </si>
  <si>
    <t>https://www.ais.ac.nz/programmes/information-technology/?utm_campaign=PGDIT-July19&amp;utm_medium=Social+&amp;utm_source=SM&amp;utm_content&amp;utm_term</t>
  </si>
  <si>
    <t>https://www.ais.ac.nz/for-students/transport-and-maps/?utm_campaign=AIS+advangates+car+park+&amp;utm_medium=Social&amp;utm_source=sm+&amp;utm_content&amp;utm_term</t>
  </si>
  <si>
    <t>https://www.heartofthecity.co.nz/auckland-events/kids-go-free-skycity-july</t>
  </si>
  <si>
    <t>https://www.mindfull.nz</t>
  </si>
  <si>
    <t>https://basementtheatre.co.nz/whats-on/2019/8/13/pinay?fbclid=IwAR1F5gZOgFCSrByIBh6aCUe9nc9rBkDVzAO6aKIgDtrYJ9v8LMfQDZFc9K0</t>
  </si>
  <si>
    <t>aucklandnz.com</t>
  </si>
  <si>
    <t>instagram.com</t>
  </si>
  <si>
    <t>linkedin.com linkedin.com</t>
  </si>
  <si>
    <t>linkedin.com</t>
  </si>
  <si>
    <t>co.nz</t>
  </si>
  <si>
    <t>ac.nz</t>
  </si>
  <si>
    <t>mindfull.nz</t>
  </si>
  <si>
    <t>diversity futurereadyakl aucklandnz</t>
  </si>
  <si>
    <t>aucklandnz diversity futurereadyakl</t>
  </si>
  <si>
    <t>tallship maungauika northhead auckland aucklandnz ourakl devonportnz devonportvillage</t>
  </si>
  <si>
    <t>rangitoto maungauika devonport ourakl aucklandnz visitauckland</t>
  </si>
  <si>
    <t>tallship</t>
  </si>
  <si>
    <t>harcourts aarondavisauctioneer auctionstats auction aarondavisnz property realestate aucklandnz</t>
  </si>
  <si>
    <t>harcourts</t>
  </si>
  <si>
    <t>printing printings printingpress printingservice printingbag printingshop tshirt tshirts tshirtprint screenprinter screenprints screenprinted auckland aucklandnz</t>
  </si>
  <si>
    <t>medical innovator healthcare</t>
  </si>
  <si>
    <t>dancer dancersofinstagram dance dancerpose nzdancingagent dancingjel newzealand auckland aucklander aucklandnz aucklandnz clubber clubbing club weekend weekendvibes weekendtime</t>
  </si>
  <si>
    <t>medical innovator healthcare emerging digital technologies public lecture aucklandnz</t>
  </si>
  <si>
    <t>birdwatchers ihumātao tāmakimakaurau kotuku contrejour landoccupation aucklandnz</t>
  </si>
  <si>
    <t>birdwatchers ihumātao tāmakimakaurau kotuku contrejour</t>
  </si>
  <si>
    <t>cricket rugby aucklandnz</t>
  </si>
  <si>
    <t>aucklandnz newzealand rugby history tourism edenparknz nationalstadium stadiums communityengagement</t>
  </si>
  <si>
    <t>aucklife auckland aucklandlife aucklandnz ourakl livinginauckland lifeinauckland newzealand aucklandcentral nz akl aucklandstreetphotography</t>
  </si>
  <si>
    <t>aucklife auckland aucklandlife aucklandnz ourakl akl nz livinginauckland lifeinauckland newzealand westauckland waitakere greenbay karakapark fog aucklandfog dingy beach waterfront autumn</t>
  </si>
  <si>
    <t>aucklife auckland aucklandlife lifeinauckland livinginauckland visitauckland aucklandnz ourakl tourism_nz aklcoun</t>
  </si>
  <si>
    <t>aucklife auckland aucklandlife lifeinauckland livinginauckland visitauckland aucklandnz ourakl tourism_nz aklcouncil akl newzeala</t>
  </si>
  <si>
    <t>aucklife auckland aucklandlife aucklandnz ourakl livinginauckland lifeinauckland newzealand aucklandcentral nz akl aucklandstreetphotography aucklandharbour sailing sai</t>
  </si>
  <si>
    <t>aucklife auckland aucklandlife aucklandnz ourakl livinginauckland lifeinauckland nz newzealand westauckland lowtide teatatu teatatupeninsula aucklandskyline</t>
  </si>
  <si>
    <t>aucklife auckland aucklandlife lifeinauckland livinginauckland visitauckland aucklandnz ourakl tourism_nz aklcouncil akl newzealand nz aucklandnewzeal</t>
  </si>
  <si>
    <t>aucklife auckland aucklandlife lifeinauckland livinginauckland visitauckland aucklandnz ourakl tourism_nz aklcouncil akl sailboat nz aucklandnewzealand northshore aucklandnorthshore dev</t>
  </si>
  <si>
    <t>aucklife auckland aucklandlife lifeinauckland livinginauckland visitauckland aucklandnz ourakl tourism_nz aklcouncil akl newzealand nz aucklandnewzealand aucklandcity aucklandstreets aucklandstreetphotography</t>
  </si>
  <si>
    <t>aucklife auckland aucklandlife lifeinauckland livinginauckland visitauckland aucklandnz ourakl tourism_nz aklcouncil akl newzealand nz aucklandnewzealand auckl</t>
  </si>
  <si>
    <t>summerbodiesaremadeinwinter healthyeating healthyliving metime aucklandfoodie aucklandeats aucklandnz newzealand</t>
  </si>
  <si>
    <t>studyais studyit</t>
  </si>
  <si>
    <t>studyais</t>
  </si>
  <si>
    <t>heartofaklcity studyais</t>
  </si>
  <si>
    <t>https://pbs.twimg.com/media/EALzK-pVAAAQdKG.jpg</t>
  </si>
  <si>
    <t>https://pbs.twimg.com/media/EAJXcMYU0AA8569.jpg</t>
  </si>
  <si>
    <t>https://pbs.twimg.com/media/EAMdknwUYAYHo2P.jpg</t>
  </si>
  <si>
    <t>https://pbs.twimg.com/media/EAN9eaiXoAAkDkf.jpg</t>
  </si>
  <si>
    <t>https://pbs.twimg.com/media/EATNf2vU8AAygbT.jpg</t>
  </si>
  <si>
    <t>https://pbs.twimg.com/media/EANW1kIUcAEcMv-.jpg</t>
  </si>
  <si>
    <t>https://pbs.twimg.com/media/EArVa2nUIAEL5Uk.png</t>
  </si>
  <si>
    <t>https://pbs.twimg.com/media/EAwaUy9U8AA42M1.jpg</t>
  </si>
  <si>
    <t>https://pbs.twimg.com/media/EAL9Y2jWkAEGdCL.jpg</t>
  </si>
  <si>
    <t>https://pbs.twimg.com/media/EARKaxAWsAAHzgb.jpg</t>
  </si>
  <si>
    <t>https://pbs.twimg.com/media/EARajjSWwAA2Cwn.jpg</t>
  </si>
  <si>
    <t>https://pbs.twimg.com/media/EAWQk88UcAA_F1Y.jpg</t>
  </si>
  <si>
    <t>https://pbs.twimg.com/media/EAbBuLPWwAEPwlS.jpg</t>
  </si>
  <si>
    <t>https://pbs.twimg.com/media/EAlnGdZXoAAXsLs.jpg</t>
  </si>
  <si>
    <t>https://pbs.twimg.com/media/EAqxjYgVUAE8gN-.jpg</t>
  </si>
  <si>
    <t>https://pbs.twimg.com/media/EAv_lXSW4AAV-ZN.jpg</t>
  </si>
  <si>
    <t>https://pbs.twimg.com/media/EA1IHJZXkAEHgqa.jpg</t>
  </si>
  <si>
    <t>https://pbs.twimg.com/media/EA6RIaIX4A0UjaX.jpg</t>
  </si>
  <si>
    <t>https://pbs.twimg.com/media/EAL53fBXUAE5DQt.jpg</t>
  </si>
  <si>
    <t>https://pbs.twimg.com/media/EASQW_eXkA0_1Zo.jpg</t>
  </si>
  <si>
    <t>https://pbs.twimg.com/media/EAv6tPEW4AIdoRZ.jpg</t>
  </si>
  <si>
    <t>https://pbs.twimg.com/media/EA6eN43XYAIib0F.jpg</t>
  </si>
  <si>
    <t>http://pbs.twimg.com/profile_images/471817348131729408/Zx0cJgd3_normal.png</t>
  </si>
  <si>
    <t>http://pbs.twimg.com/profile_images/617912430711037952/2lsObdt1_normal.jpg</t>
  </si>
  <si>
    <t>http://pbs.twimg.com/profile_images/1745744811/Off_Valparaiso_normal.jpg</t>
  </si>
  <si>
    <t>http://pbs.twimg.com/profile_images/688814631754665984/B2C6bqDR_normal.png</t>
  </si>
  <si>
    <t>http://pbs.twimg.com/profile_images/1003867351379410944/aU5SNihC_normal.jpg</t>
  </si>
  <si>
    <t>http://pbs.twimg.com/profile_images/1109950092121825280/bFOLkQGy_normal.png</t>
  </si>
  <si>
    <t>http://pbs.twimg.com/profile_images/1098077647140139008/y3O1lVmP_normal.jpg</t>
  </si>
  <si>
    <t>http://pbs.twimg.com/profile_images/943610293602566144/cfiuRK6h_normal.jpg</t>
  </si>
  <si>
    <t>http://pbs.twimg.com/profile_images/1006976967667691520/PJD6Am85_normal.jpg</t>
  </si>
  <si>
    <t>http://pbs.twimg.com/profile_images/1061868836083785729/Z-5ueuJz_normal.jpg</t>
  </si>
  <si>
    <t>http://pbs.twimg.com/profile_images/1034953162069663744/XPN2SJM4_normal.jpg</t>
  </si>
  <si>
    <t>http://pbs.twimg.com/profile_images/643897511413813249/Lehf62nf_normal.jpg</t>
  </si>
  <si>
    <t>http://pbs.twimg.com/profile_images/1049877000398299137/OUVrSqhi_normal.jpg</t>
  </si>
  <si>
    <t>http://pbs.twimg.com/profile_images/916170428703322112/SaOSk9zj_normal.jpg</t>
  </si>
  <si>
    <t>http://pbs.twimg.com/profile_images/221978272/Voxy_normal.gif</t>
  </si>
  <si>
    <t>http://pbs.twimg.com/profile_images/766049630790483969/ShEsaPYF_normal.jpg</t>
  </si>
  <si>
    <t>http://pbs.twimg.com/profile_images/461670650784927744/hKqwVa21_normal.png</t>
  </si>
  <si>
    <t>19:40:54</t>
  </si>
  <si>
    <t>20:03:06</t>
  </si>
  <si>
    <t>23:18:16</t>
  </si>
  <si>
    <t>08:20:22</t>
  </si>
  <si>
    <t>22:46:02</t>
  </si>
  <si>
    <t>01:54:36</t>
  </si>
  <si>
    <t>05:45:01</t>
  </si>
  <si>
    <t>22:26:21</t>
  </si>
  <si>
    <t>06:13:10</t>
  </si>
  <si>
    <t>11:15:55</t>
  </si>
  <si>
    <t>19:57:41</t>
  </si>
  <si>
    <t>23:49:46</t>
  </si>
  <si>
    <t>03:49:00</t>
  </si>
  <si>
    <t>09:10:02</t>
  </si>
  <si>
    <t>09:10:59</t>
  </si>
  <si>
    <t>00:25:34</t>
  </si>
  <si>
    <t>03:18:00</t>
  </si>
  <si>
    <t>09:11:45</t>
  </si>
  <si>
    <t>22:38:38</t>
  </si>
  <si>
    <t>22:18:12</t>
  </si>
  <si>
    <t>22:29:39</t>
  </si>
  <si>
    <t>22:51:36</t>
  </si>
  <si>
    <t>01:59:32</t>
  </si>
  <si>
    <t>22:36:37</t>
  </si>
  <si>
    <t>01:41:06</t>
  </si>
  <si>
    <t>07:27:36</t>
  </si>
  <si>
    <t>22:39:37</t>
  </si>
  <si>
    <t>01:44:07</t>
  </si>
  <si>
    <t>07:30:37</t>
  </si>
  <si>
    <t>22:41:36</t>
  </si>
  <si>
    <t>01:47:36</t>
  </si>
  <si>
    <t>07:32:37</t>
  </si>
  <si>
    <t>01:44:06</t>
  </si>
  <si>
    <t>07:43:07</t>
  </si>
  <si>
    <t>10:44:37</t>
  </si>
  <si>
    <t>01:46:37</t>
  </si>
  <si>
    <t>10:45:07</t>
  </si>
  <si>
    <t>19:45:07</t>
  </si>
  <si>
    <t>01:49:07</t>
  </si>
  <si>
    <t>10:47:37</t>
  </si>
  <si>
    <t>19:48:07</t>
  </si>
  <si>
    <t>01:52:37</t>
  </si>
  <si>
    <t>10:50:37</t>
  </si>
  <si>
    <t>19:51:07</t>
  </si>
  <si>
    <t>01:58:37</t>
  </si>
  <si>
    <t>10:52:37</t>
  </si>
  <si>
    <t>19:54:36</t>
  </si>
  <si>
    <t>02:01:07</t>
  </si>
  <si>
    <t>10:54:38</t>
  </si>
  <si>
    <t>19:56:37</t>
  </si>
  <si>
    <t>20:25:23</t>
  </si>
  <si>
    <t>20:40:25</t>
  </si>
  <si>
    <t>21:50:55</t>
  </si>
  <si>
    <t>20:25:26</t>
  </si>
  <si>
    <t>18:38:37</t>
  </si>
  <si>
    <t>19:58:08</t>
  </si>
  <si>
    <t>20:01:54</t>
  </si>
  <si>
    <t>20:21:19</t>
  </si>
  <si>
    <t>20:16:40</t>
  </si>
  <si>
    <t>20:14:11</t>
  </si>
  <si>
    <t>20:30:12</t>
  </si>
  <si>
    <t>20:10:00</t>
  </si>
  <si>
    <t>01:46:00</t>
  </si>
  <si>
    <t>20:00:00</t>
  </si>
  <si>
    <t>20:00:01</t>
  </si>
  <si>
    <t>21:11:21</t>
  </si>
  <si>
    <t>https://twitter.com/investauckland/status/1153751861414916096</t>
  </si>
  <si>
    <t>https://twitter.com/investauckland/status/1153757450694098945</t>
  </si>
  <si>
    <t>https://twitter.com/belleplanner/status/1153806563435413509</t>
  </si>
  <si>
    <t>https://twitter.com/aotea9/status/1153580601896660992</t>
  </si>
  <si>
    <t>https://twitter.com/aotea9/status/1153798451659886592</t>
  </si>
  <si>
    <t>https://twitter.com/off_valpo/status/1153845907164663813</t>
  </si>
  <si>
    <t>https://twitter.com/aarondavisnz/status/1153903893757202433</t>
  </si>
  <si>
    <t>https://twitter.com/harcourtsm/status/1154155886492782592</t>
  </si>
  <si>
    <t>https://twitter.com/creativeimagenz/status/1154273364984205312</t>
  </si>
  <si>
    <t>https://twitter.com/autactiveageing/status/1154711943715815426</t>
  </si>
  <si>
    <t>https://twitter.com/bridgetdicker/status/1154843251146276864</t>
  </si>
  <si>
    <t>https://twitter.com/autparamedicine/status/1154901655214628864</t>
  </si>
  <si>
    <t>https://twitter.com/jelpuyat1/status/1154961861118500864</t>
  </si>
  <si>
    <t>https://twitter.com/srgurr/status/1155042651932020736</t>
  </si>
  <si>
    <t>https://twitter.com/tamzinbrott/status/1155042892966088704</t>
  </si>
  <si>
    <t>https://twitter.com/goodhealthdesn/status/1155273051497361408</t>
  </si>
  <si>
    <t>https://twitter.com/autresearch/status/1154591670819627008</t>
  </si>
  <si>
    <t>https://twitter.com/otellenn/status/1155405471278231554</t>
  </si>
  <si>
    <t>https://twitter.com/annabellelui/status/1155970918323109888</t>
  </si>
  <si>
    <t>https://twitter.com/angusmcnaughton/status/1156328165372882944</t>
  </si>
  <si>
    <t>https://twitter.com/stinkink/status/1156331045626585088</t>
  </si>
  <si>
    <t>https://twitter.com/nicksautner/status/1153799853337501699</t>
  </si>
  <si>
    <t>https://twitter.com/nicksautner/status/1156383866279432192</t>
  </si>
  <si>
    <t>https://twitter.com/aucklandnz/status/1153796084013006848</t>
  </si>
  <si>
    <t>https://twitter.com/aucklandnz/status/1153842509707005952</t>
  </si>
  <si>
    <t>https://twitter.com/aucklandnz/status/1153929711480819713</t>
  </si>
  <si>
    <t>https://twitter.com/aucklandnz/status/1154159224957460480</t>
  </si>
  <si>
    <t>https://twitter.com/aucklandnz/status/1154205655982456833</t>
  </si>
  <si>
    <t>https://twitter.com/aucklandnz/status/1154292855134810113</t>
  </si>
  <si>
    <t>https://twitter.com/aucklandnz/status/1154522114101141504</t>
  </si>
  <si>
    <t>https://twitter.com/aucklandnz/status/1154568921430683649</t>
  </si>
  <si>
    <t>https://twitter.com/aucklandnz/status/1154655747038273536</t>
  </si>
  <si>
    <t>https://twitter.com/aucklandnz/status/1154930429553627137</t>
  </si>
  <si>
    <t>https://twitter.com/aucklandnz/status/1155020776510087169</t>
  </si>
  <si>
    <t>https://twitter.com/aucklandnz/status/1155066453302730752</t>
  </si>
  <si>
    <t>https://twitter.com/aucklandnz/status/1155293448976474112</t>
  </si>
  <si>
    <t>https://twitter.com/aucklandnz/status/1155428966523478016</t>
  </si>
  <si>
    <t>https://twitter.com/aucklandnz/status/1155564863688589312</t>
  </si>
  <si>
    <t>https://twitter.com/aucklandnz/status/1155656467438903299</t>
  </si>
  <si>
    <t>https://twitter.com/aucklandnz/status/1155791986743373825</t>
  </si>
  <si>
    <t>https://twitter.com/aucklandnz/status/1155928007636209665</t>
  </si>
  <si>
    <t>https://twitter.com/aucklandnz/status/1156019735131086849</t>
  </si>
  <si>
    <t>https://twitter.com/aucklandnz/status/1156155127926968320</t>
  </si>
  <si>
    <t>https://twitter.com/aucklandnz/status/1156291148819775488</t>
  </si>
  <si>
    <t>https://twitter.com/aucklandnz/status/1156383632908410882</t>
  </si>
  <si>
    <t>https://twitter.com/aucklandnz/status/1156518019142569984</t>
  </si>
  <si>
    <t>https://twitter.com/aucklandnz/status/1156654415232634880</t>
  </si>
  <si>
    <t>https://twitter.com/aucklandnz/status/1156746652377423872</t>
  </si>
  <si>
    <t>https://twitter.com/aucklandnz/status/1156880913264828416</t>
  </si>
  <si>
    <t>https://twitter.com/aucklandnz/status/1157017309233307648</t>
  </si>
  <si>
    <t>https://twitter.com/aucklife/status/1153763058772324353</t>
  </si>
  <si>
    <t>https://twitter.com/aucklife/status/1154129229308727296</t>
  </si>
  <si>
    <t>https://twitter.com/aucklife/status/1154146972351287303</t>
  </si>
  <si>
    <t>https://twitter.com/aucklife/status/1154487845022654464</t>
  </si>
  <si>
    <t>https://twitter.com/aucklife/status/1154823354530111488</t>
  </si>
  <si>
    <t>https://twitter.com/aucklife/status/1155568141281452032</t>
  </si>
  <si>
    <t>https://twitter.com/aucklife/status/1155931476908634112</t>
  </si>
  <si>
    <t>https://twitter.com/aucklife/status/1156298747959230465</t>
  </si>
  <si>
    <t>https://twitter.com/aucklife/status/1156659968076124165</t>
  </si>
  <si>
    <t>https://twitter.com/aucklife/status/1157021728981299200</t>
  </si>
  <si>
    <t>https://twitter.com/mslapa/status/1157025761347407872</t>
  </si>
  <si>
    <t>https://twitter.com/ais_aucklandnz/status/1153759187803004928</t>
  </si>
  <si>
    <t>https://twitter.com/ais_aucklandnz/status/1154206130933063680</t>
  </si>
  <si>
    <t>https://twitter.com/ais_aucklandnz/status/1154481446301552640</t>
  </si>
  <si>
    <t>https://twitter.com/ais_aucklandnz/status/1156293390251769856</t>
  </si>
  <si>
    <t>https://twitter.com/ais_aucklandnz/status/1157036117625098241</t>
  </si>
  <si>
    <t>1153751861414916096</t>
  </si>
  <si>
    <t>1153757450694098945</t>
  </si>
  <si>
    <t>1153806563435413509</t>
  </si>
  <si>
    <t>1153580601896660992</t>
  </si>
  <si>
    <t>1153798451659886592</t>
  </si>
  <si>
    <t>1153845907164663813</t>
  </si>
  <si>
    <t>1153903893757202433</t>
  </si>
  <si>
    <t>1154155886492782592</t>
  </si>
  <si>
    <t>1154273364984205312</t>
  </si>
  <si>
    <t>1154711943715815426</t>
  </si>
  <si>
    <t>1154843251146276864</t>
  </si>
  <si>
    <t>1154901655214628864</t>
  </si>
  <si>
    <t>1154961861118500864</t>
  </si>
  <si>
    <t>1155042651932020736</t>
  </si>
  <si>
    <t>1155042892966088704</t>
  </si>
  <si>
    <t>1155273051497361408</t>
  </si>
  <si>
    <t>1154591670819627008</t>
  </si>
  <si>
    <t>1155405471278231554</t>
  </si>
  <si>
    <t>1155970918323109888</t>
  </si>
  <si>
    <t>1156328165372882944</t>
  </si>
  <si>
    <t>1156331045626585088</t>
  </si>
  <si>
    <t>1153799853337501699</t>
  </si>
  <si>
    <t>1156383866279432192</t>
  </si>
  <si>
    <t>1153796084013006848</t>
  </si>
  <si>
    <t>1153842509707005952</t>
  </si>
  <si>
    <t>1153929711480819713</t>
  </si>
  <si>
    <t>1154159224957460480</t>
  </si>
  <si>
    <t>1154205655982456833</t>
  </si>
  <si>
    <t>1154292855134810113</t>
  </si>
  <si>
    <t>1154522114101141504</t>
  </si>
  <si>
    <t>1154568921430683649</t>
  </si>
  <si>
    <t>1154655747038273536</t>
  </si>
  <si>
    <t>1154930429553627137</t>
  </si>
  <si>
    <t>1155020776510087169</t>
  </si>
  <si>
    <t>1155066453302730752</t>
  </si>
  <si>
    <t>1155293448976474112</t>
  </si>
  <si>
    <t>1155428966523478016</t>
  </si>
  <si>
    <t>1155564863688589312</t>
  </si>
  <si>
    <t>1155656467438903299</t>
  </si>
  <si>
    <t>1155791986743373825</t>
  </si>
  <si>
    <t>1155928007636209665</t>
  </si>
  <si>
    <t>1156019735131086849</t>
  </si>
  <si>
    <t>1156155127926968320</t>
  </si>
  <si>
    <t>1156291148819775488</t>
  </si>
  <si>
    <t>1156383632908410882</t>
  </si>
  <si>
    <t>1156518019142569984</t>
  </si>
  <si>
    <t>1156654415232634880</t>
  </si>
  <si>
    <t>1156746652377423872</t>
  </si>
  <si>
    <t>1156880913264828416</t>
  </si>
  <si>
    <t>1157017309233307648</t>
  </si>
  <si>
    <t>1153763058772324353</t>
  </si>
  <si>
    <t>1154129229308727296</t>
  </si>
  <si>
    <t>1154146972351287303</t>
  </si>
  <si>
    <t>1154487845022654464</t>
  </si>
  <si>
    <t>1154823354530111488</t>
  </si>
  <si>
    <t>1155568141281452032</t>
  </si>
  <si>
    <t>1155931476908634112</t>
  </si>
  <si>
    <t>1156298747959230465</t>
  </si>
  <si>
    <t>1156659968076124165</t>
  </si>
  <si>
    <t>1157021728981299200</t>
  </si>
  <si>
    <t>1157025761347407872</t>
  </si>
  <si>
    <t>1153759187803004928</t>
  </si>
  <si>
    <t>1154206130933063680</t>
  </si>
  <si>
    <t>1154481446301552640</t>
  </si>
  <si>
    <t>1156293390251769856</t>
  </si>
  <si>
    <t>1157036117625098241</t>
  </si>
  <si>
    <t/>
  </si>
  <si>
    <t>en</t>
  </si>
  <si>
    <t>lv</t>
  </si>
  <si>
    <t>es</t>
  </si>
  <si>
    <t>et</t>
  </si>
  <si>
    <t>Twitter for Android</t>
  </si>
  <si>
    <t>Twitter Web App</t>
  </si>
  <si>
    <t>Sprout Social</t>
  </si>
  <si>
    <t>Twitter for iPhone</t>
  </si>
  <si>
    <t>Instagram</t>
  </si>
  <si>
    <t>TweetDeck</t>
  </si>
  <si>
    <t>LinkedIn</t>
  </si>
  <si>
    <t>dlvr.it</t>
  </si>
  <si>
    <t>IFTTT</t>
  </si>
  <si>
    <t>eClincher</t>
  </si>
  <si>
    <t>174.161834,-37.292621 
175.550653,-37.292621 
175.550653,-35.898837 
174.161834,-35.898837</t>
  </si>
  <si>
    <t>New Zealand</t>
  </si>
  <si>
    <t>NZ</t>
  </si>
  <si>
    <t>Auckland, New Zealand</t>
  </si>
  <si>
    <t>0022e3c837579650</t>
  </si>
  <si>
    <t>Auckland</t>
  </si>
  <si>
    <t>city</t>
  </si>
  <si>
    <t>https://api.twitter.com/1.1/geo/id/0022e3c837579650.json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</si>
  <si>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</si>
  <si>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</si>
  <si>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</si>
  <si>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</si>
  <si>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</si>
  <si>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</si>
  <si>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</si>
  <si>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</si>
  <si>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</si>
  <si>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</si>
  <si>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</si>
  <si>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</si>
  <si>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</si>
  <si>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</si>
  <si>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</si>
  <si>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</si>
  <si>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</si>
  <si>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</si>
  <si>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</si>
  <si>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</si>
  <si>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</si>
  <si>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Invest Auckland</t>
  </si>
  <si>
    <t>PwC Herald Talks</t>
  </si>
  <si>
    <t>Tiffany Robinson</t>
  </si>
  <si>
    <t>AucklandNZ.com</t>
  </si>
  <si>
    <t>Goina Thedinga</t>
  </si>
  <si>
    <t>ex-Marino</t>
  </si>
  <si>
    <t>Aaron Davis</t>
  </si>
  <si>
    <t>HarcourtsMarlborough</t>
  </si>
  <si>
    <t>creative Image</t>
  </si>
  <si>
    <t>AUT Centre for Active Ageing</t>
  </si>
  <si>
    <t>AUT Research</t>
  </si>
  <si>
    <t>Prof Bridget Dicker</t>
  </si>
  <si>
    <t>AUT Paramedicine</t>
  </si>
  <si>
    <t>Jel Puyat</t>
  </si>
  <si>
    <t>Sally Britnell</t>
  </si>
  <si>
    <t>Tamzin Brott</t>
  </si>
  <si>
    <t>Good Health Design</t>
  </si>
  <si>
    <t>Dr. Ellen Nicholson</t>
  </si>
  <si>
    <t>✨Annabelle✨</t>
  </si>
  <si>
    <t>Angus McNaughton</t>
  </si>
  <si>
    <t>Stinky Jim</t>
  </si>
  <si>
    <t>Nick Sautner</t>
  </si>
  <si>
    <t>Auckland News</t>
  </si>
  <si>
    <t>Aucklife</t>
  </si>
  <si>
    <t>#mumlife</t>
  </si>
  <si>
    <t>AIS New Zealand</t>
  </si>
  <si>
    <t>The official account for all things business in Auckland, New Zealand, an Asia-Pacific economic hub and one of the world's most business-friendly markets.</t>
  </si>
  <si>
    <t>Idealist looking to change her part of the world one step at a time</t>
  </si>
  <si>
    <t>The official account for Auckland, New Zealand. Find news, events, things to do and information about one of the world’s most liveable cities.</t>
  </si>
  <si>
    <t>Living in Devonport, Auckland, NZ. Running https://t.co/RKYlLg0Fxa, an online business selling New Zealand made art and gifts since 1997.</t>
  </si>
  <si>
    <t>meteorólogo naval et pater familae, a veces ciclista y otras nada...</t>
  </si>
  <si>
    <t>The NZ Auctioneer Champ 2019! A man who lives and breathes auctioneering! Famous for stirring up apathy, his role starts when the bidders say no!</t>
  </si>
  <si>
    <t>We're Marlboroughs number one Real Estate agency specialising in Residential, Rural, Lifestyle property sales and rental management in Marlborough. #Harcourts</t>
  </si>
  <si>
    <t>Creative image screen printing provides screen printing services on t-shirts, sweaters, bags, aprons.We also personalised all these clothes with images &amp; text.</t>
  </si>
  <si>
    <t>Co-directors: @Stephen_Neville ; @vwstclair ; Social Media Manager: @JedMontayre</t>
  </si>
  <si>
    <t>The official Twitter for research and commercialisation activities at Auckland University of Technology #AUTResearch</t>
  </si>
  <si>
    <t>Paramedicine department of the Auckland University of Technology. Devoted to excellence in paramedic practice and prehospital research. #AUTpara #AUTuni</t>
  </si>
  <si>
    <t>Realtor | Dancer | Entertainer |  @jelpuyat1 on Facebook, Twitter and Instagram</t>
  </si>
  <si>
    <t>Nurse, Lecturer, St John Volunteer and PhD candidate.</t>
  </si>
  <si>
    <t>Executive Director Allied Health, Scientific and Technical Professions @WaitemataDHB. All views my own.</t>
  </si>
  <si>
    <t>Connecting design research with real world projects that make a difference in our communities.</t>
  </si>
  <si>
    <t>OT/critical action research/academic geek. Unfinished projects include 7 doctoral publications, two kids, and last night's dishes... (Views are my own).</t>
  </si>
  <si>
    <t>2D animator,artist and animal/bunny lover. Currently looking for work in 2d animation. :) https://t.co/RPZTORUxmI</t>
  </si>
  <si>
    <t>audio engineer, photographer etc.</t>
  </si>
  <si>
    <t>aka Jim Pinckney - broadcaster, producer, writer, malingerer ...errrr</t>
  </si>
  <si>
    <t>Experienced sports, stadia and entertainment executive, MBA graduate, former VFL player, promoter of Eden Park and New Zealand</t>
  </si>
  <si>
    <t>Auckland news from http://t.co/RwP66LqBza</t>
  </si>
  <si>
    <t>Everyday Life in Auckland
With daily photos and articles, we want to provide a platform to celebrate and inform you on all things Auckland.</t>
  </si>
  <si>
    <t>Good food, good wine, spending time with friends and family ♥ 7 year old daughter and 5yo son Love getting out and having fun ♥ a bit of a g33k at heart too!</t>
  </si>
  <si>
    <t>Auckland Institute of Studies offers quality education and strong support with a focus on helping the individual to achieve successful career outcomes.</t>
  </si>
  <si>
    <t>Devonport, Auckland (Aotearoa)</t>
  </si>
  <si>
    <t>en tierra, al Sur</t>
  </si>
  <si>
    <t>Marlborough</t>
  </si>
  <si>
    <t>Auckland Central, Auckland</t>
  </si>
  <si>
    <t>Hillcrest, Auckland</t>
  </si>
  <si>
    <t>Auckland University of Technology, New Zealand</t>
  </si>
  <si>
    <t>https://t.co/JaYxFMD3si</t>
  </si>
  <si>
    <t>https://t.co/T5nM0arGMI</t>
  </si>
  <si>
    <t>https://t.co/8aIp2fM5Yy</t>
  </si>
  <si>
    <t>http://t.co/qqUaLb7u2c</t>
  </si>
  <si>
    <t>http://t.co/hB9ARq0QZ1</t>
  </si>
  <si>
    <t>https://t.co/sqc9FJQZyF</t>
  </si>
  <si>
    <t>http://t.co/TQf3Djn4gg</t>
  </si>
  <si>
    <t>http://t.co/gn1rpe5m0d</t>
  </si>
  <si>
    <t>https://t.co/z59FopAa4d</t>
  </si>
  <si>
    <t>https://t.co/YCPo5XGl6a</t>
  </si>
  <si>
    <t>https://t.co/wrR7tb73PX</t>
  </si>
  <si>
    <t>https://t.co/b69Ka0LiyT</t>
  </si>
  <si>
    <t>https://t.co/H4IswT7h5Z</t>
  </si>
  <si>
    <t>https://t.co/PARKdBu5CG</t>
  </si>
  <si>
    <t>https://t.co/DYNnXpFtEn</t>
  </si>
  <si>
    <t>http://t.co/MNFaosSFRG</t>
  </si>
  <si>
    <t>https://t.co/jDkfRBZM3h</t>
  </si>
  <si>
    <t>https://t.co/x6Ag7kQZ80</t>
  </si>
  <si>
    <t>https://t.co/zpyn5gm2Lr</t>
  </si>
  <si>
    <t>https://t.co/iBXipSSsC7</t>
  </si>
  <si>
    <t>http://t.co/TmRGWYqQRo</t>
  </si>
  <si>
    <t>https://t.co/pBbDiUGwOQ</t>
  </si>
  <si>
    <t>http://t.co/JBD1pTnifW</t>
  </si>
  <si>
    <t>https://pbs.twimg.com/profile_banners/333138734/1401324963</t>
  </si>
  <si>
    <t>https://pbs.twimg.com/profile_banners/3266532074/1562554230</t>
  </si>
  <si>
    <t>https://pbs.twimg.com/profile_banners/85727724/1415860762</t>
  </si>
  <si>
    <t>https://pbs.twimg.com/profile_banners/20561798/1563508197</t>
  </si>
  <si>
    <t>https://pbs.twimg.com/profile_banners/25262595/1433812004</t>
  </si>
  <si>
    <t>https://pbs.twimg.com/profile_banners/459890008/1452307110</t>
  </si>
  <si>
    <t>https://pbs.twimg.com/profile_banners/42977277/1487710115</t>
  </si>
  <si>
    <t>https://pbs.twimg.com/profile_banners/559972783/1399430230</t>
  </si>
  <si>
    <t>https://pbs.twimg.com/profile_banners/844479210794160129/1490175136</t>
  </si>
  <si>
    <t>https://pbs.twimg.com/profile_banners/1003865807871344640/1528261390</t>
  </si>
  <si>
    <t>https://pbs.twimg.com/profile_banners/847195859850641409/1494479396</t>
  </si>
  <si>
    <t>https://pbs.twimg.com/profile_banners/50977516/1460136532</t>
  </si>
  <si>
    <t>https://pbs.twimg.com/profile_banners/762905010220838913/1538211469</t>
  </si>
  <si>
    <t>https://pbs.twimg.com/profile_banners/703074945580998656/1513809201</t>
  </si>
  <si>
    <t>https://pbs.twimg.com/profile_banners/22745672/1453001579</t>
  </si>
  <si>
    <t>https://pbs.twimg.com/profile_banners/978426350930247680/1525488374</t>
  </si>
  <si>
    <t>https://pbs.twimg.com/profile_banners/64076835/1529295603</t>
  </si>
  <si>
    <t>https://pbs.twimg.com/profile_banners/324087269/1529922043</t>
  </si>
  <si>
    <t>https://pbs.twimg.com/profile_banners/900658497309638656/1539146382</t>
  </si>
  <si>
    <t>https://pbs.twimg.com/profile_banners/2904262046/1461985229</t>
  </si>
  <si>
    <t>https://pbs.twimg.com/profile_banners/793513472470331392/1537307386</t>
  </si>
  <si>
    <t>https://pbs.twimg.com/profile_banners/23399084/1471476285</t>
  </si>
  <si>
    <t>https://pbs.twimg.com/profile_banners/216835627/1497918167</t>
  </si>
  <si>
    <t>http://abs.twimg.com/images/themes/theme4/bg.gif</t>
  </si>
  <si>
    <t>http://abs.twimg.com/images/themes/theme1/bg.png</t>
  </si>
  <si>
    <t>http://abs.twimg.com/images/themes/theme12/bg.gif</t>
  </si>
  <si>
    <t>http://abs.twimg.com/images/themes/theme15/bg.png</t>
  </si>
  <si>
    <t>http://abs.twimg.com/images/themes/theme7/bg.gif</t>
  </si>
  <si>
    <t>http://abs.twimg.com/images/themes/theme14/bg.gif</t>
  </si>
  <si>
    <t>http://abs.twimg.com/images/themes/theme10/bg.gif</t>
  </si>
  <si>
    <t>http://pbs.twimg.com/profile_images/1148062006349455360/jcv_vpWp_normal.png</t>
  </si>
  <si>
    <t>http://pbs.twimg.com/profile_images/378800000737562568/6bc72ae6a55570355d9b0070945c0b2a_normal.png</t>
  </si>
  <si>
    <t>http://pbs.twimg.com/profile_images/953452707540492288/W5J19ezj_normal.jpg</t>
  </si>
  <si>
    <t>http://pbs.twimg.com/profile_images/834142686223310848/iXjVOsXw_normal.jpg</t>
  </si>
  <si>
    <t>http://pbs.twimg.com/profile_images/844480489960488960/wFZqFgLj_normal.jpg</t>
  </si>
  <si>
    <t>http://pbs.twimg.com/profile_images/862528645859950592/rpee5yEu_normal.jpg</t>
  </si>
  <si>
    <t>http://pbs.twimg.com/profile_images/1008563737391874048/soJiN_q2_normal.jpg</t>
  </si>
  <si>
    <t>http://pbs.twimg.com/profile_images/1050983388805398528/FVEMiXsB_normal.jpg</t>
  </si>
  <si>
    <t>http://pbs.twimg.com/profile_images/1089795006926209026/GUcOfnT1_normal.jpg</t>
  </si>
  <si>
    <t>Open Twitter Page for This Person</t>
  </si>
  <si>
    <t>https://twitter.com/investauckland</t>
  </si>
  <si>
    <t>https://twitter.com/pwcheraldtalks</t>
  </si>
  <si>
    <t>https://twitter.com/belleplanner</t>
  </si>
  <si>
    <t>https://twitter.com/auckland_nz</t>
  </si>
  <si>
    <t>https://twitter.com/aotea9</t>
  </si>
  <si>
    <t>https://twitter.com/off_valpo</t>
  </si>
  <si>
    <t>https://twitter.com/aarondavisnz</t>
  </si>
  <si>
    <t>https://twitter.com/harcourtsm</t>
  </si>
  <si>
    <t>https://twitter.com/creativeimagenz</t>
  </si>
  <si>
    <t>https://twitter.com/autactiveageing</t>
  </si>
  <si>
    <t>https://twitter.com/autresearch</t>
  </si>
  <si>
    <t>https://twitter.com/bridgetdicker</t>
  </si>
  <si>
    <t>https://twitter.com/autparamedicine</t>
  </si>
  <si>
    <t>https://twitter.com/jelpuyat1</t>
  </si>
  <si>
    <t>https://twitter.com/srgurr</t>
  </si>
  <si>
    <t>https://twitter.com/tamzinbrott</t>
  </si>
  <si>
    <t>https://twitter.com/goodhealthdesn</t>
  </si>
  <si>
    <t>https://twitter.com/otellenn</t>
  </si>
  <si>
    <t>https://twitter.com/annabellelui</t>
  </si>
  <si>
    <t>https://twitter.com/angusmcnaughton</t>
  </si>
  <si>
    <t>https://twitter.com/stinkink</t>
  </si>
  <si>
    <t>https://twitter.com/nicksautner</t>
  </si>
  <si>
    <t>https://twitter.com/aucklandnz</t>
  </si>
  <si>
    <t>https://twitter.com/aucklife</t>
  </si>
  <si>
    <t>https://twitter.com/mslapa</t>
  </si>
  <si>
    <t>https://twitter.com/ais_aucklandnz</t>
  </si>
  <si>
    <t>investauckland
"We can't realise the full potential
of diversity and inclusion until
we have everyone in the room" -
Diversity advocate and @pwcheraldtalks
keynote speaker, Ziena Jalil #AucklandNZ
#Diversity #FutureReadyAKL</t>
  </si>
  <si>
    <t xml:space="preserve">pwcheraldtalks
</t>
  </si>
  <si>
    <t>belleplanner
Check out my feature story on the
@Auckland_NZ site: From la la land
to the land of the long white cloud
https://t.co/klLEB5Xo8h</t>
  </si>
  <si>
    <t xml:space="preserve">auckland_nz
</t>
  </si>
  <si>
    <t>aotea9
Another beautiful start of the
day. #Rangitoto sunrise. Photos
taken at Cheltenham beach and #Maungauika
(North Head), #Devonport, Auckland.
#ourAKL #AucklandNZ #VisitAuckland
https://t.co/wJomSRIfBS</t>
  </si>
  <si>
    <t>off_valpo
Tall ship 'Esmeralda' leaving Auckland
today. Photo taken at Maungauika
(North Head), Devonport, Auckland.
#tallship #Maungauika #NorthHead
#Auckland #AucklandNZ #ourAKL #DevonportNZ
#DevonportVillage https://t.co/ec8YrksDwp</t>
  </si>
  <si>
    <t>aarondavisnz
Latest stats show a decrease in
inspections and bidders but an
increase in investment per bidder!
_xD83D__xDE4B__xD83C__xDFFB_‍♀️ #harcourts #aarondavisauctioneer
#auctionstats #auction #aarondavisnz
#property #realestate #aucklandnz
https://t.co/Vkhv4otVt1</t>
  </si>
  <si>
    <t>harcourtsm
Latest stats show a decrease in
inspections and bidders but an
increase in investment per bidder!
_xD83D__xDE4B__xD83C__xDFFB_‍♀️ #harcourts #aarondavisauctioneer
#auctionstats #auction #aarondavisnz
#property #realestate #aucklandnz
https://t.co/Vkhv4otVt1</t>
  </si>
  <si>
    <t>creativeimagenz
Textile Screen Printing &amp;amp; Custom
T-Shirt Printing In Auckland for
you at very affordable price! #printing
#printings #printingpress #printingservice
#printingbag #printingshop #tshirt
#tshirts #tshirtprint #screenprinter
#screenprints #screenprinted #auckland
#aucklandnz https://t.co/skxHH5dem4</t>
  </si>
  <si>
    <t>autactiveageing
Hear from Dr Lance O'Sullivan,
a leading #medical #innovator aiming
to increase access to quality #Healthcare
using #emerging #digital #technologies.
AUT #Public #Lecture, July 29,
WG308 City Campus, 5-7pm. #AucklandNZ
https://t.co/rpcDdB6rqe</t>
  </si>
  <si>
    <t>autresearch
Hear from Dr Lance O'Sullivan,
a leading #medical #innovator aiming
to increase access to quality #Healthcare
using #emerging #digital #technologies.
AUT #Public #Lecture, July 29,
WG308 City Campus, 5-7pm. #AucklandNZ
https://t.co/rpcDdB6rqe</t>
  </si>
  <si>
    <t>bridgetdicker
Hear from Dr Lance O'Sullivan,
a leading #medical #innovator aiming
to increase access to quality #Healthcare
using #emerging #digital #technologies.
AUT #Public #Lecture, July 29,
WG308 City Campus, 5-7pm. #AucklandNZ
https://t.co/rpcDdB6rqe</t>
  </si>
  <si>
    <t>autparamedicine
Hear from Dr Lance O'Sullivan,
a leading #medical #innovator aiming
to increase access to quality #Healthcare
using #emerging #digital #technologies.
AUT #Public #Lecture, July 29,
WG308 City Campus, 5-7pm. #AucklandNZ
https://t.co/rpcDdB6rqe</t>
  </si>
  <si>
    <t>jelpuyat1
Am I? YES, I am! #dancer #dancersofinstagram
#dance #dancerpose #nzdancingagent
#dancingjel #newzealand #auckland
#aucklander #aucklandnz_xD83C__xDDF3__xD83C__xDDFF_ #aucklandnz
#clubber #clubbing #club #weekend
#weekendvibes #weekendtime… https://t.co/CixZVWWyml</t>
  </si>
  <si>
    <t>srgurr
Hear from Dr Lance O'Sullivan,
a leading #medical #innovator aiming
to increase access to quality #Healthcare
using #emerging #digital #technologies.
AUT #Public #Lecture, July 29,
WG308 City Campus, 5-7pm. #AucklandNZ
https://t.co/rpcDdB6rqe</t>
  </si>
  <si>
    <t>tamzinbrott
Hear from Dr Lance O'Sullivan,
a leading #medical #innovator aiming
to increase access to quality #Healthcare
using #emerging #digital #technologies.
AUT #Public #Lecture, July 29,
WG308 City Campus, 5-7pm. #AucklandNZ
https://t.co/rpcDdB6rqe</t>
  </si>
  <si>
    <t>goodhealthdesn
Hear from Dr Lance O'Sullivan,
a leading #medical #innovator aiming
to increase access to quality #Healthcare
using #emerging #digital #technologies.
AUT #Public #Lecture, July 29,
WG308 City Campus, 5-7pm. #AucklandNZ
https://t.co/rpcDdB6rqe</t>
  </si>
  <si>
    <t>otellenn
Hear from Dr Lance O'Sullivan,
a leading #medical #innovator aiming
to increase access to quality #Healthcare
using #emerging #digital #technologies.
AUT #Public #Lecture, July 29,
WG308 City Campus, 5-7pm. #AucklandNZ
https://t.co/rpcDdB6rqe</t>
  </si>
  <si>
    <t>annabellelui
Strange winter... usually its 3-4º
C at night and 8-11º C in the morning
at this time of the year _xD83D__xDE2E_ #AucklandNZ
https://t.co/dvs8TJetbv</t>
  </si>
  <si>
    <t>angusmcnaughton
Manukau heads from Ihumātao foreshore,
Mangere (dec 2016) #birdwatchers
#ihumātao #tāmakimakaurau #kotuku
#contrejour #landoccupation #aucklandnz
https://t.co/JLHyK0R1g0</t>
  </si>
  <si>
    <t>stinkink
Manukau heads from Ihumātao foreshore,
Mangere (dec 2016) #birdwatchers
#ihumātao #tāmakimakaurau #kotuku
#contrejour #landoccupation #aucklandnz
https://t.co/JLHyK0R1g0</t>
  </si>
  <si>
    <t>nicksautner
"The scene at Eden Park, New Zealand
was extraordinary. This was an
historic game in many ways." #aucklandnz
#newzealand #rugby #history #tourism
#edenparknz #nationalstadium #stadiums
#communityengagement https://t.co/fZzXOZhJJb</t>
  </si>
  <si>
    <t>aucklandnz
Massey open day season kicks off
for Massey University https://t.co/BXMnfcxHCe</t>
  </si>
  <si>
    <t>aucklife
Waiting for the train at Britomart
train station. I find the geometry
in this frame very pleasing. ·
#aucklife #auckland #aucklandlife
#lifeinauckland #livinginauckland
#visitauckland #aucklandnz #ourakl
#tourism_nz #aklcouncil #akl #newzealand
#nz #aucklandnewzealand #auckl…
https://t.co/bu7fZF8jHt</t>
  </si>
  <si>
    <t>mslapa
3rd swim this week. Great start
to the day. Winter salads. #summerbodiesaremadeinwinter
#healthyeating #healthyliving #metime
#aucklandfoodie #aucklandeats #aucklandnz
#newzealand @ Glenfield Pool and
Leisure Centre https://t.co/Xk7XoLh7be</t>
  </si>
  <si>
    <t>ais_aucklandnz
If you are looking for something
to do in August _xD83C__xDFAD_ PAT - Proudly
Asian Theatre will present from
the 13th to 24th of August their
performance PINAY - an explosive,
moving and joyous romp shaking
the foundations of Filipino and
Kiwi culture Find out more https://t.co/Z4dgAqoOFt
https://t.co/l4MkTEhwna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</si>
  <si>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</si>
  <si>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</si>
  <si>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</si>
  <si>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</si>
  <si>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</si>
  <si>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</si>
  <si>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</si>
  <si>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</si>
  <si>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</si>
  <si>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</si>
  <si>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</si>
  <si>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</si>
  <si>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</si>
  <si>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</si>
  <si>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</si>
  <si>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</si>
  <si>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</si>
  <si>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</si>
  <si>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</si>
  <si>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</si>
  <si>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</si>
  <si>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</si>
  <si>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</si>
  <si>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</si>
  <si>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</si>
  <si>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</si>
  <si>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</si>
  <si>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</si>
  <si>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</si>
  <si>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</si>
  <si>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</si>
  <si>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</si>
  <si>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</si>
  <si>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</si>
  <si>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</si>
  <si>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</si>
  <si>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</si>
  <si>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</si>
  <si>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</si>
  <si>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</si>
  <si>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</si>
  <si>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</si>
  <si>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</si>
  <si>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</si>
  <si>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</si>
  <si>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</si>
  <si>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</si>
  <si>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</si>
  <si>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</si>
  <si>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</si>
  <si>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</si>
  <si>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</si>
  <si>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</si>
  <si>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</si>
  <si>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</si>
  <si>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</si>
  <si>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</si>
  <si>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</si>
  <si>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</si>
  <si>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</si>
  <si>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</si>
  <si>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</si>
  <si>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https://www.linkedin.com/slink?code=gesQsMg</t>
  </si>
  <si>
    <t>https://www.linkedin.com/slink?code=gZrmvkh</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</si>
  <si>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</si>
  <si>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</si>
  <si>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</si>
  <si>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</si>
  <si>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</si>
  <si>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</si>
  <si>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</si>
  <si>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</si>
  <si>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</si>
  <si>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</si>
  <si>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</si>
  <si>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</si>
  <si>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https://www.instagram.com/p/B0Z9tLSBWTm/?igshid=1oqepq3z4bggx https://www.linkedin.com/slink?code=gvauqQV https://www.linkedin.com/slink?code=gesQsMg https://www.linkedin.com/slink?code=gZrmvkh http://www.voxy.co.nz/national/5/344416?utm_source=dlvr.it&amp;utm_medium=twitter http://www.voxy.co.nz/entertainment/5/343757?utm_source=dlvr.it&amp;utm_medium=twitter http://www.voxy.co.nz/politics/5/343759?utm_source=dlvr.it&amp;utm_medium=twitter http://www.voxy.co.nz/national/5/343784?utm_source=dlvr.it&amp;utm_medium=twitter http://www.voxy.co.nz/national/5/343816?utm_source=dlvr.it&amp;utm_medium=twitter http://www.voxy.co.nz/national/5/343850?utm_source=dlvr.it&amp;utm_medium=twitter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</si>
  <si>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</si>
  <si>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</si>
  <si>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</si>
  <si>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</si>
  <si>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</si>
  <si>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</si>
  <si>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</si>
  <si>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</si>
  <si>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</si>
  <si>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co.nz linkedin.com instagram.com ac.nz mindfull.nz</t>
  </si>
  <si>
    <t>Top Hashtags in Tweet in Entire Graph</t>
  </si>
  <si>
    <t>auckland</t>
  </si>
  <si>
    <t>ourakl</t>
  </si>
  <si>
    <t>newzealand</t>
  </si>
  <si>
    <t>aucklandlife</t>
  </si>
  <si>
    <t>lifeinauckland</t>
  </si>
  <si>
    <t>livinginauckland</t>
  </si>
  <si>
    <t>akl</t>
  </si>
  <si>
    <t>nz</t>
  </si>
  <si>
    <t>Top Hashtags in Tweet in G1</t>
  </si>
  <si>
    <t>medical</t>
  </si>
  <si>
    <t>innovator</t>
  </si>
  <si>
    <t>healthcare</t>
  </si>
  <si>
    <t>emerging</t>
  </si>
  <si>
    <t>digital</t>
  </si>
  <si>
    <t>technologies</t>
  </si>
  <si>
    <t>public</t>
  </si>
  <si>
    <t>lecture</t>
  </si>
  <si>
    <t>Top Hashtags in Tweet in G2</t>
  </si>
  <si>
    <t>Top Hashtags in Tweet in G3</t>
  </si>
  <si>
    <t>birdwatchers</t>
  </si>
  <si>
    <t>ihumātao</t>
  </si>
  <si>
    <t>tāmakimakaurau</t>
  </si>
  <si>
    <t>kotuku</t>
  </si>
  <si>
    <t>contrejour</t>
  </si>
  <si>
    <t>landoccupation</t>
  </si>
  <si>
    <t>Top Hashtags in Tweet in G4</t>
  </si>
  <si>
    <t>aarondavisauctioneer</t>
  </si>
  <si>
    <t>auctionstats</t>
  </si>
  <si>
    <t>auction</t>
  </si>
  <si>
    <t>property</t>
  </si>
  <si>
    <t>realestate</t>
  </si>
  <si>
    <t>Top Hashtags in Tweet in G5</t>
  </si>
  <si>
    <t>maungauika</t>
  </si>
  <si>
    <t>rangitoto</t>
  </si>
  <si>
    <t>devonport</t>
  </si>
  <si>
    <t>visitauckland</t>
  </si>
  <si>
    <t>northhead</t>
  </si>
  <si>
    <t>devonportnz</t>
  </si>
  <si>
    <t>Top Hashtags in Tweet in G6</t>
  </si>
  <si>
    <t>Top Hashtags in Tweet in G7</t>
  </si>
  <si>
    <t>diversity</t>
  </si>
  <si>
    <t>futurereadyakl</t>
  </si>
  <si>
    <t>Top Hashtags in Tweet</t>
  </si>
  <si>
    <t>aucklandnz auckland newzealand aucklife aucklandlife lifeinauckland livinginauckland ourakl akl nz</t>
  </si>
  <si>
    <t>tallship maungauika ourakl aucklandnz rangitoto devonport visitauckland northhead auckland devonportnz</t>
  </si>
  <si>
    <t>Top Words in Tweet in Entire Graph</t>
  </si>
  <si>
    <t>Words in Sentiment List#1: Positive</t>
  </si>
  <si>
    <t>Words in Sentiment List#2: Negative</t>
  </si>
  <si>
    <t>Words in Sentiment List#3: Angry/Violent</t>
  </si>
  <si>
    <t>Non-categorized Words</t>
  </si>
  <si>
    <t>Total Words</t>
  </si>
  <si>
    <t>#aucklandnz</t>
  </si>
  <si>
    <t>#auckland</t>
  </si>
  <si>
    <t>#ourakl</t>
  </si>
  <si>
    <t>#newzealand</t>
  </si>
  <si>
    <t>Top Words in Tweet in G1</t>
  </si>
  <si>
    <t>hear</t>
  </si>
  <si>
    <t>dr</t>
  </si>
  <si>
    <t>lance</t>
  </si>
  <si>
    <t>o'sullivan</t>
  </si>
  <si>
    <t>leading</t>
  </si>
  <si>
    <t>#medical</t>
  </si>
  <si>
    <t>#innovator</t>
  </si>
  <si>
    <t>aiming</t>
  </si>
  <si>
    <t>increase</t>
  </si>
  <si>
    <t>access</t>
  </si>
  <si>
    <t>Top Words in Tweet in G2</t>
  </si>
  <si>
    <t>#aucklife</t>
  </si>
  <si>
    <t>#aucklandlife</t>
  </si>
  <si>
    <t>#lifeinauckland</t>
  </si>
  <si>
    <t>#livinginauckland</t>
  </si>
  <si>
    <t>#akl</t>
  </si>
  <si>
    <t>#nz</t>
  </si>
  <si>
    <t>Top Words in Tweet in G3</t>
  </si>
  <si>
    <t>manukau</t>
  </si>
  <si>
    <t>heads</t>
  </si>
  <si>
    <t>foreshore</t>
  </si>
  <si>
    <t>mangere</t>
  </si>
  <si>
    <t>dec</t>
  </si>
  <si>
    <t>2016</t>
  </si>
  <si>
    <t>#birdwatchers</t>
  </si>
  <si>
    <t>#ihumātao</t>
  </si>
  <si>
    <t>#tāmakimakaurau</t>
  </si>
  <si>
    <t>Top Words in Tweet in G4</t>
  </si>
  <si>
    <t>latest</t>
  </si>
  <si>
    <t>stats</t>
  </si>
  <si>
    <t>show</t>
  </si>
  <si>
    <t>decrease</t>
  </si>
  <si>
    <t>inspections</t>
  </si>
  <si>
    <t>bidders</t>
  </si>
  <si>
    <t>investment</t>
  </si>
  <si>
    <t>per</t>
  </si>
  <si>
    <t>bidder</t>
  </si>
  <si>
    <t>Top Words in Tweet in G5</t>
  </si>
  <si>
    <t>taken</t>
  </si>
  <si>
    <t>north</t>
  </si>
  <si>
    <t>head</t>
  </si>
  <si>
    <t>#maungauika</t>
  </si>
  <si>
    <t>tall</t>
  </si>
  <si>
    <t>ship</t>
  </si>
  <si>
    <t>'esmeralda'</t>
  </si>
  <si>
    <t>Top Words in Tweet in G6</t>
  </si>
  <si>
    <t>land</t>
  </si>
  <si>
    <t>Top Words in Tweet in G7</t>
  </si>
  <si>
    <t>#diversity</t>
  </si>
  <si>
    <t>#futurereadyakl</t>
  </si>
  <si>
    <t>Top Words in Tweet</t>
  </si>
  <si>
    <t>hear dr lance o'sullivan leading #medical #innovator aiming increase access</t>
  </si>
  <si>
    <t>#aucklandnz #auckland #newzealand #aucklife #aucklandlife #lifeinauckland #livinginauckland #ourakl #akl #nz</t>
  </si>
  <si>
    <t>manukau heads ihumātao foreshore mangere dec 2016 #birdwatchers #ihumātao #tāmakimakaurau</t>
  </si>
  <si>
    <t>latest stats show decrease inspections bidders increase investment per bidder</t>
  </si>
  <si>
    <t>auckland taken north head #maungauika #aucklandnz #ourakl tall ship 'esmeralda'</t>
  </si>
  <si>
    <t>diversity pwcheraldtalks #aucklandnz #diversity #futurereadyakl</t>
  </si>
  <si>
    <t>Top Word Pairs in Tweet in Entire Graph</t>
  </si>
  <si>
    <t>#aucklandnz,#ourakl</t>
  </si>
  <si>
    <t>#aucklife,#auckland</t>
  </si>
  <si>
    <t>#auckland,#aucklandlife</t>
  </si>
  <si>
    <t>hear,dr</t>
  </si>
  <si>
    <t>dr,lance</t>
  </si>
  <si>
    <t>lance,o'sullivan</t>
  </si>
  <si>
    <t>o'sullivan,leading</t>
  </si>
  <si>
    <t>leading,#medical</t>
  </si>
  <si>
    <t>#medical,#innovator</t>
  </si>
  <si>
    <t>#innovator,aiming</t>
  </si>
  <si>
    <t>Top Word Pairs in Tweet in G1</t>
  </si>
  <si>
    <t>aiming,increase</t>
  </si>
  <si>
    <t>increase,access</t>
  </si>
  <si>
    <t>access,quality</t>
  </si>
  <si>
    <t>Top Word Pairs in Tweet in G2</t>
  </si>
  <si>
    <t>#aucklandlife,#lifeinauckland</t>
  </si>
  <si>
    <t>#lifeinauckland,#livinginauckland</t>
  </si>
  <si>
    <t>#livinginauckland,#visitauckland</t>
  </si>
  <si>
    <t>#visitauckland,#aucklandnz</t>
  </si>
  <si>
    <t>#ourakl,#tourism_nz</t>
  </si>
  <si>
    <t>#tourism_nz,#aklcouncil</t>
  </si>
  <si>
    <t>#aklcouncil,#akl</t>
  </si>
  <si>
    <t>Top Word Pairs in Tweet in G3</t>
  </si>
  <si>
    <t>manukau,heads</t>
  </si>
  <si>
    <t>heads,ihumātao</t>
  </si>
  <si>
    <t>ihumātao,foreshore</t>
  </si>
  <si>
    <t>foreshore,mangere</t>
  </si>
  <si>
    <t>mangere,dec</t>
  </si>
  <si>
    <t>dec,2016</t>
  </si>
  <si>
    <t>2016,#birdwatchers</t>
  </si>
  <si>
    <t>#birdwatchers,#ihumātao</t>
  </si>
  <si>
    <t>#ihumātao,#tāmakimakaurau</t>
  </si>
  <si>
    <t>#tāmakimakaurau,#kotuku</t>
  </si>
  <si>
    <t>Top Word Pairs in Tweet in G4</t>
  </si>
  <si>
    <t>latest,stats</t>
  </si>
  <si>
    <t>stats,show</t>
  </si>
  <si>
    <t>show,decrease</t>
  </si>
  <si>
    <t>decrease,inspections</t>
  </si>
  <si>
    <t>inspections,bidders</t>
  </si>
  <si>
    <t>bidders,increase</t>
  </si>
  <si>
    <t>increase,investment</t>
  </si>
  <si>
    <t>investment,per</t>
  </si>
  <si>
    <t>per,bidder</t>
  </si>
  <si>
    <t>bidder,#harcourts</t>
  </si>
  <si>
    <t>Top Word Pairs in Tweet in G5</t>
  </si>
  <si>
    <t>north,head</t>
  </si>
  <si>
    <t>tall,ship</t>
  </si>
  <si>
    <t>ship,'esmeralda'</t>
  </si>
  <si>
    <t>'esmeralda',leaving</t>
  </si>
  <si>
    <t>leaving,auckland</t>
  </si>
  <si>
    <t>auckland,today</t>
  </si>
  <si>
    <t>today,photo</t>
  </si>
  <si>
    <t>photo,taken</t>
  </si>
  <si>
    <t>taken,maungauika</t>
  </si>
  <si>
    <t>maungauika,north</t>
  </si>
  <si>
    <t>Top Word Pairs in Tweet in G6</t>
  </si>
  <si>
    <t>Top Word Pairs in Tweet in G7</t>
  </si>
  <si>
    <t>#diversity,#futurereadyakl</t>
  </si>
  <si>
    <t>Top Word Pairs in Tweet</t>
  </si>
  <si>
    <t>hear,dr  dr,lance  lance,o'sullivan  o'sullivan,leading  leading,#medical  #medical,#innovator  #innovator,aiming  aiming,increase  increase,access  access,quality</t>
  </si>
  <si>
    <t>#aucklife,#auckland  #auckland,#aucklandlife  #aucklandnz,#ourakl  #aucklandlife,#lifeinauckland  #lifeinauckland,#livinginauckland  #livinginauckland,#visitauckland  #visitauckland,#aucklandnz  #ourakl,#tourism_nz  #tourism_nz,#aklcouncil  #aklcouncil,#akl</t>
  </si>
  <si>
    <t>manukau,heads  heads,ihumātao  ihumātao,foreshore  foreshore,mangere  mangere,dec  dec,2016  2016,#birdwatchers  #birdwatchers,#ihumātao  #ihumātao,#tāmakimakaurau  #tāmakimakaurau,#kotuku</t>
  </si>
  <si>
    <t>latest,stats  stats,show  show,decrease  decrease,inspections  inspections,bidders  bidders,increase  increase,investment  investment,per  per,bidder  bidder,#harcourts</t>
  </si>
  <si>
    <t>north,head  tall,ship  ship,'esmeralda'  'esmeralda',leaving  leaving,auckland  auckland,today  today,photo  photo,taken  taken,maungauika  maungauika,north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</si>
  <si>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</si>
  <si>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</si>
  <si>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</si>
  <si>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</si>
  <si>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</si>
  <si>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</si>
  <si>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</si>
  <si>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</si>
  <si>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</si>
  <si>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</si>
  <si>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</si>
  <si>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</si>
  <si>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</si>
  <si>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</si>
  <si>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</si>
  <si>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</si>
  <si>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</si>
  <si>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</si>
  <si>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</si>
  <si>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</si>
  <si>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</si>
  <si>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</si>
  <si>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</si>
  <si>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</si>
  <si>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</si>
  <si>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</si>
  <si>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</si>
  <si>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otellenn tamzinbrott autparamedicine srgurr bridgetdicker autactiveageing goodhealthdesn autresearch</t>
  </si>
  <si>
    <t>aucklandnz annabellelui nicksautner mslapa jelpuyat1 ais_aucklandnz aucklife creativeimagenz</t>
  </si>
  <si>
    <t>stinkink angusmcnaughton</t>
  </si>
  <si>
    <t>aarondavisnz harcourtsm</t>
  </si>
  <si>
    <t>off_valpo aotea9</t>
  </si>
  <si>
    <t>auckland_nz belleplanner</t>
  </si>
  <si>
    <t>investauckland pwcheraldtalks</t>
  </si>
  <si>
    <t>Top URLs in Tweet by Count</t>
  </si>
  <si>
    <t>https://www.linkedin.com/slink?code=gvauqQV https://www.linkedin.com/slink?code=gesQsMg https://www.linkedin.com/slink?code=gZrmvkh</t>
  </si>
  <si>
    <t>http://www.voxy.co.nz/national/5/344416?utm_source=dlvr.it&amp;utm_medium=twitter http://www.voxy.co.nz/national/5/344371?utm_source=dlvr.it&amp;utm_medium=twitter http://www.voxy.co.nz/business/5/344300?utm_source=dlvr.it&amp;utm_medium=twitter http://www.voxy.co.nz/sport/5/344283?utm_source=dlvr.it&amp;utm_medium=twitter http://www.voxy.co.nz/national/5/344236?utm_source=dlvr.it&amp;utm_medium=twitter http://www.voxy.co.nz/national/5/344212?utm_source=dlvr.it&amp;utm_medium=twitter http://www.voxy.co.nz/national/5/344200?utm_source=dlvr.it&amp;utm_medium=twitter http://www.voxy.co.nz/national/5/344164?utm_source=dlvr.it&amp;utm_medium=twitter http://www.voxy.co.nz/national/5/344138?utm_source=dlvr.it&amp;utm_medium=twitter http://www.voxy.co.nz/politics/5/344118?utm_source=dlvr.it&amp;utm_medium=twitter</t>
  </si>
  <si>
    <t>https://basementtheatre.co.nz/whats-on/2019/8/13/pinay?fbclid=IwAR1F5gZOgFCSrByIBh6aCUe9nc9rBkDVzAO6aKIgDtrYJ9v8LMfQDZFc9K0 https://www.mindfull.nz https://www.heartofthecity.co.nz/auckland-events/kids-go-free-skycity-july https://www.ais.ac.nz/for-students/transport-and-maps/?utm_campaign=AIS+advangates+car+park+&amp;utm_medium=Social&amp;utm_source=sm+&amp;utm_content&amp;utm_term https://www.ais.ac.nz/programmes/information-technology/?utm_campaign=PGDIT-July19&amp;utm_medium=Social+&amp;utm_source=SM&amp;utm_content&amp;utm_term</t>
  </si>
  <si>
    <t>Top URLs in Tweet by Salience</t>
  </si>
  <si>
    <t>Top Domains in Tweet by Count</t>
  </si>
  <si>
    <t>co.nz ac.nz mindfull.nz</t>
  </si>
  <si>
    <t>Top Domains in Tweet by Salience</t>
  </si>
  <si>
    <t>Top Hashtags in Tweet by Count</t>
  </si>
  <si>
    <t>maungauika ourakl aucklandnz rangitoto devonport visitauckland tallship northhead auckland devonportnz</t>
  </si>
  <si>
    <t>printing printings printingpress printingservice printingbag printingshop tshirt tshirts tshirtprint screenprinter</t>
  </si>
  <si>
    <t>aucklandnz dancer dancersofinstagram dance dancerpose nzdancingagent dancingjel newzealand auckland aucklander</t>
  </si>
  <si>
    <t>aucklandnz rugby newzealand history tourism edenparknz nationalstadium stadiums communityengagement cricket</t>
  </si>
  <si>
    <t>aucklife auckland aucklandlife lifeinauckland livinginauckland aucklandnz ourakl akl nz newzealand</t>
  </si>
  <si>
    <t>studyais heartofaklcity studyit</t>
  </si>
  <si>
    <t>Top Hashtags in Tweet by Salience</t>
  </si>
  <si>
    <t>rangitoto devonport visitauckland tallship northhead auckland devonportnz devonportvillage maungauika ourakl</t>
  </si>
  <si>
    <t>newzealand history tourism edenparknz nationalstadium stadiums communityengagement cricket aucklandnz rugby</t>
  </si>
  <si>
    <t>aucklandnewzealand aucklandstreetphotography aklcouncil westauckland aucklandcentral visitauckland tourism_nz newzealand auckl aucklandcity</t>
  </si>
  <si>
    <t>heartofaklcity studyit studyais</t>
  </si>
  <si>
    <t>Top Words in Tweet by Count</t>
  </si>
  <si>
    <t>diversity pwcheraldtalks #aucklandnz #diversity #futurereadyakl realise full potential inclusion until</t>
  </si>
  <si>
    <t>la land check out feature story auckland_nz site long white</t>
  </si>
  <si>
    <t>auckland taken #maungauika north head #ourakl #aucklandnz another beautiful start</t>
  </si>
  <si>
    <t>auckland tall ship 'esmeralda' leaving today photo taken maungauika north</t>
  </si>
  <si>
    <t>printing textile screen custom t shirt auckland very affordable price</t>
  </si>
  <si>
    <t>#aucklandnz yes #dancer #dancersofinstagram #dance #dancerpose #nzdancingagent #dancingjel #newzealand #auckland</t>
  </si>
  <si>
    <t>c strange winter usually 3 4º night 8 11º morning</t>
  </si>
  <si>
    <t>eden park new zealand #aucklandnz #rugby scene extraordinary historic game</t>
  </si>
  <si>
    <t>police massey open season new million rugby otara tall ferns</t>
  </si>
  <si>
    <t>#aucklife #auckland #aucklandlife #lifeinauckland #livinginauckland #aucklandnz #ourakl #akl #nz #newzealand</t>
  </si>
  <si>
    <t>3rd swim week great start day winter salads #summerbodiesaremadeinwinter #healthyeating</t>
  </si>
  <si>
    <t>students #studyais find out more know free august another ais</t>
  </si>
  <si>
    <t>Top Words in Tweet by Salience</t>
  </si>
  <si>
    <t>realise full potential inclusion until everyone room advocate keynote speaker</t>
  </si>
  <si>
    <t>another beautiful start day #rangitoto sunrise photos cheltenham beach #devonport</t>
  </si>
  <si>
    <t>scene extraordinary historic game many ways #newzealand #history #tourism #edenparknz</t>
  </si>
  <si>
    <t>train one harbour auckland #aucklandnewzealand #aucklandstreetphotography #aklcouncil lovely sunset beach</t>
  </si>
  <si>
    <t>august mindful offering car park free students another ais looking</t>
  </si>
  <si>
    <t>Top Word Pairs in Tweet by Count</t>
  </si>
  <si>
    <t>#diversity,#futurereadyakl  realise,full  full,potential  potential,diversity  diversity,inclusion  inclusion,until  until,everyone  everyone,room  room,diversity  diversity,advocate</t>
  </si>
  <si>
    <t>check,out  out,feature  feature,story  story,auckland_nz  auckland_nz,site  site,la  la,la  la,land  land,land  land,long</t>
  </si>
  <si>
    <t>north,head  another,beautiful  beautiful,start  start,day  day,#rangitoto  #rangitoto,sunrise  sunrise,photos  photos,taken  taken,cheltenham  cheltenham,beach</t>
  </si>
  <si>
    <t>tall,ship  ship,'esmeralda'  'esmeralda',leaving  leaving,auckland  auckland,today  today,photo  photo,taken  taken,maungauika  maungauika,north  north,head</t>
  </si>
  <si>
    <t>textile,screen  screen,printing  printing,custom  custom,t  t,shirt  shirt,printing  printing,auckland  auckland,very  very,affordable  affordable,price</t>
  </si>
  <si>
    <t>yes,#dancer  #dancer,#dancersofinstagram  #dancersofinstagram,#dance  #dance,#dancerpose  #dancerpose,#nzdancingagent  #nzdancingagent,#dancingjel  #dancingjel,#newzealand  #newzealand,#auckland  #auckland,#aucklander  #aucklander,#aucklandnz</t>
  </si>
  <si>
    <t>strange,winter  winter,usually  usually,3  3,4º  4º,c  c,night  night,8  8,11º  11º,c  c,morning</t>
  </si>
  <si>
    <t>eden,park  park,new  new,zealand  scene,eden  zealand,extraordinary  extraordinary,historic  historic,game  game,many  many,ways  ways,#aucklandnz</t>
  </si>
  <si>
    <t>tall,ferns  william,jones  jones,cup  massey,open  open,day  day,season  season,kicks  kicks,massey  massey,university  final,countdown</t>
  </si>
  <si>
    <t>3rd,swim  swim,week  week,great  great,start  start,day  day,winter  winter,salads  salads,#summerbodiesaremadeinwinter  #summerbodiesaremadeinwinter,#healthyeating  #healthyeating,#healthyliving</t>
  </si>
  <si>
    <t>find,out  out,more  offering,free  car,park  looking,something  something,august  august,pat  pat,proudly  proudly,asian  asian,theatre</t>
  </si>
  <si>
    <t>Top Word Pairs in Tweet by Salience</t>
  </si>
  <si>
    <t>realise,full  full,potential  potential,diversity  diversity,inclusion  inclusion,until  until,everyone  everyone,room  room,diversity  diversity,advocate  advocate,pwcheraldtalks</t>
  </si>
  <si>
    <t>another,beautiful  beautiful,start  start,day  day,#rangitoto  #rangitoto,sunrise  sunrise,photos  photos,taken  taken,cheltenham  cheltenham,beach  beach,#maungauika</t>
  </si>
  <si>
    <t>scene,eden  zealand,extraordinary  extraordinary,historic  historic,game  game,many  many,ways  ways,#aucklandnz  #aucklandnz,#newzealand  #newzealand,#rugby  #rugby,#history</t>
  </si>
  <si>
    <t>#aucklandlife,#aucklandnz  #livinginauckland,#lifeinauckland  #akl,#newzealand  #newzealand,#nz  #nz,#aucklandnewzealand  #ourakl,#livinginauckland  #lifeinauckland,#newzealand  #tourism_nz,#aklcouncil  #aklcouncil,#akl  auckland,city</t>
  </si>
  <si>
    <t>offering,free  car,park  looking,something  something,august  august,pat  pat,proudly  proudly,asian  asian,theatre  theatre,present  present,13th</t>
  </si>
  <si>
    <t>Word</t>
  </si>
  <si>
    <t>july</t>
  </si>
  <si>
    <t>quality</t>
  </si>
  <si>
    <t>#healthcare</t>
  </si>
  <si>
    <t>using</t>
  </si>
  <si>
    <t>#emerging</t>
  </si>
  <si>
    <t>#digital</t>
  </si>
  <si>
    <t>#technologies</t>
  </si>
  <si>
    <t>aut</t>
  </si>
  <si>
    <t>#public</t>
  </si>
  <si>
    <t>#lecture</t>
  </si>
  <si>
    <t>29</t>
  </si>
  <si>
    <t>wg308</t>
  </si>
  <si>
    <t>campus</t>
  </si>
  <si>
    <t>5</t>
  </si>
  <si>
    <t>7pm</t>
  </si>
  <si>
    <t>#visitauckland</t>
  </si>
  <si>
    <t>out</t>
  </si>
  <si>
    <t>#tourism_nz</t>
  </si>
  <si>
    <t>more</t>
  </si>
  <si>
    <t>one</t>
  </si>
  <si>
    <t>new</t>
  </si>
  <si>
    <t>park</t>
  </si>
  <si>
    <t>#aklcouncil</t>
  </si>
  <si>
    <t>find</t>
  </si>
  <si>
    <t>day</t>
  </si>
  <si>
    <t>students</t>
  </si>
  <si>
    <t>zealand</t>
  </si>
  <si>
    <t>#studyais</t>
  </si>
  <si>
    <t>t</t>
  </si>
  <si>
    <t>harbour</t>
  </si>
  <si>
    <t>morning</t>
  </si>
  <si>
    <t>another</t>
  </si>
  <si>
    <t>s</t>
  </si>
  <si>
    <t>know</t>
  </si>
  <si>
    <t>free</t>
  </si>
  <si>
    <t>#aucklandnewzealand</t>
  </si>
  <si>
    <t>#aucklandstreetphotography</t>
  </si>
  <si>
    <t>beach</t>
  </si>
  <si>
    <t>police</t>
  </si>
  <si>
    <t>august</t>
  </si>
  <si>
    <t>moving</t>
  </si>
  <si>
    <t>kiwi</t>
  </si>
  <si>
    <t>ais</t>
  </si>
  <si>
    <t>mindful</t>
  </si>
  <si>
    <t>photos</t>
  </si>
  <si>
    <t>offering</t>
  </si>
  <si>
    <t>car</t>
  </si>
  <si>
    <t>two</t>
  </si>
  <si>
    <t>don</t>
  </si>
  <si>
    <t>world</t>
  </si>
  <si>
    <t>speaker</t>
  </si>
  <si>
    <t>start</t>
  </si>
  <si>
    <t>winter</t>
  </si>
  <si>
    <t>train</t>
  </si>
  <si>
    <t>very</t>
  </si>
  <si>
    <t>lovely</t>
  </si>
  <si>
    <t>sunset</t>
  </si>
  <si>
    <t>made</t>
  </si>
  <si>
    <t>white</t>
  </si>
  <si>
    <t>#westauckland</t>
  </si>
  <si>
    <t>#aucklandcentral</t>
  </si>
  <si>
    <t>foggy</t>
  </si>
  <si>
    <t>green</t>
  </si>
  <si>
    <t>massey</t>
  </si>
  <si>
    <t>open</t>
  </si>
  <si>
    <t>season</t>
  </si>
  <si>
    <t>million</t>
  </si>
  <si>
    <t>rugby</t>
  </si>
  <si>
    <t>otara</t>
  </si>
  <si>
    <t>ferns</t>
  </si>
  <si>
    <t>william</t>
  </si>
  <si>
    <t>jones</t>
  </si>
  <si>
    <t>cup</t>
  </si>
  <si>
    <t>crash</t>
  </si>
  <si>
    <t>feature</t>
  </si>
  <si>
    <t>near</t>
  </si>
  <si>
    <t>ihumatao</t>
  </si>
  <si>
    <t>eden</t>
  </si>
  <si>
    <t>#rugby</t>
  </si>
  <si>
    <t>#kotuku</t>
  </si>
  <si>
    <t>#contrejour</t>
  </si>
  <si>
    <t>#landoccupation</t>
  </si>
  <si>
    <t>c</t>
  </si>
  <si>
    <t>printing</t>
  </si>
  <si>
    <t>#harcourts</t>
  </si>
  <si>
    <t>#aarondavisauctioneer</t>
  </si>
  <si>
    <t>#auctionstats</t>
  </si>
  <si>
    <t>#auction</t>
  </si>
  <si>
    <t>#aarondavisnz</t>
  </si>
  <si>
    <t>#property</t>
  </si>
  <si>
    <t>#realestate</t>
  </si>
  <si>
    <t>leaving</t>
  </si>
  <si>
    <t>today</t>
  </si>
  <si>
    <t>photo</t>
  </si>
  <si>
    <t>#tallship</t>
  </si>
  <si>
    <t>#northhead</t>
  </si>
  <si>
    <t>#devonportnz</t>
  </si>
  <si>
    <t>#devonportvillage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</si>
  <si>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</si>
  <si>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</si>
  <si>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</si>
  <si>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</si>
  <si>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</si>
  <si>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</si>
  <si>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</si>
  <si>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</si>
  <si>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</si>
  <si>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</si>
  <si>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</si>
  <si>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</si>
  <si>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</si>
  <si>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</si>
  <si>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</si>
  <si>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</si>
  <si>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</si>
  <si>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</si>
  <si>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</si>
  <si>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</si>
  <si>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</si>
  <si>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</si>
  <si>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</si>
  <si>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</si>
  <si>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</si>
  <si>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</si>
  <si>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</si>
  <si>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</si>
  <si>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</si>
  <si>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</si>
  <si>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</si>
  <si>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</si>
  <si>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1.0.1.418</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</si>
  <si>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</si>
  <si>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</si>
  <si>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</si>
  <si>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</si>
  <si>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</si>
  <si>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</si>
  <si>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</si>
  <si>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</si>
  <si>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</si>
  <si>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</si>
  <si>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</si>
  <si>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</si>
  <si>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</si>
  <si>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7, 125, 0</t>
  </si>
  <si>
    <t>Green</t>
  </si>
  <si>
    <t>Red</t>
  </si>
  <si>
    <t>85, 85, 0</t>
  </si>
  <si>
    <t>39, 108, 0</t>
  </si>
  <si>
    <t>G1: hear dr lance o'sullivan leading #medical #innovator aiming increase access</t>
  </si>
  <si>
    <t>G2: #aucklandnz #auckland #newzealand #aucklife #aucklandlife #lifeinauckland #livinginauckland #ourakl #akl #nz</t>
  </si>
  <si>
    <t>G3: manukau heads ihumātao foreshore mangere dec 2016 #birdwatchers #ihumātao #tāmakimakaurau</t>
  </si>
  <si>
    <t>G4: latest stats show decrease inspections bidders increase investment per bidder</t>
  </si>
  <si>
    <t>G5: auckland taken north head #maungauika #aucklandnz #ourakl tall ship 'esmeralda'</t>
  </si>
  <si>
    <t>G6: land</t>
  </si>
  <si>
    <t>G7: diversity pwcheraldtalks #aucklandnz #diversity #futurereadyakl</t>
  </si>
  <si>
    <t>Autofill Workbook Results</t>
  </si>
  <si>
    <t>Edge Weight▓1▓27▓0▓True▓Green▓Red▓▓Edge Weight▓2▓10▓0▓3▓10▓False▓Edge Weight▓1▓27▓0▓32▓6▓False▓▓0▓0▓0▓True▓Black▓Black▓▓Followers▓12▓12367▓0▓162▓1000▓False▓Followers▓12▓81757▓0▓100▓70▓False▓▓0▓0▓0▓0▓0▓False▓▓0▓0▓0▓0▓0▓False</t>
  </si>
  <si>
    <t>Subgraph</t>
  </si>
  <si>
    <t>GraphSource░TwitterSearch▓GraphTerm░AucklandNZ▓ImportDescription░The graph represents a network of 26 Twitter users whose recent tweets contained "AucklandNZ", or who were replied to or mentioned in those tweets, taken from a data set limited to a maximum of 18,000 tweets.  The network was obtained from Twitter on Thursday, 01 August 2019 at 22:51 UTC.
The tweets in the network were tweeted over the 9-day, 1-hour, 30-minute period from Tuesday, 23 July 2019 at 19:40 UTC to Thursday, 01 August 2019 at 21:11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</si>
</sst>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276486"/>
        <c:axId val="61379511"/>
      </c:barChart>
      <c:catAx>
        <c:axId val="14276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79511"/>
        <c:crosses val="autoZero"/>
        <c:auto val="1"/>
        <c:lblOffset val="100"/>
        <c:noMultiLvlLbl val="0"/>
      </c:catAx>
      <c:valAx>
        <c:axId val="6137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544688"/>
        <c:axId val="5684465"/>
      </c:barChart>
      <c:catAx>
        <c:axId val="155446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4465"/>
        <c:crosses val="autoZero"/>
        <c:auto val="1"/>
        <c:lblOffset val="100"/>
        <c:noMultiLvlLbl val="0"/>
      </c:catAx>
      <c:valAx>
        <c:axId val="568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4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160186"/>
        <c:axId val="57788491"/>
      </c:barChart>
      <c:catAx>
        <c:axId val="511601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788491"/>
        <c:crosses val="autoZero"/>
        <c:auto val="1"/>
        <c:lblOffset val="100"/>
        <c:noMultiLvlLbl val="0"/>
      </c:catAx>
      <c:valAx>
        <c:axId val="5778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0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334372"/>
        <c:axId val="50356165"/>
      </c:barChart>
      <c:catAx>
        <c:axId val="50334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356165"/>
        <c:crosses val="autoZero"/>
        <c:auto val="1"/>
        <c:lblOffset val="100"/>
        <c:noMultiLvlLbl val="0"/>
      </c:catAx>
      <c:valAx>
        <c:axId val="503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4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552302"/>
        <c:axId val="52317535"/>
      </c:barChart>
      <c:catAx>
        <c:axId val="505523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317535"/>
        <c:crosses val="autoZero"/>
        <c:auto val="1"/>
        <c:lblOffset val="100"/>
        <c:noMultiLvlLbl val="0"/>
      </c:catAx>
      <c:valAx>
        <c:axId val="52317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95768"/>
        <c:axId val="9861913"/>
      </c:barChart>
      <c:catAx>
        <c:axId val="10957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61913"/>
        <c:crosses val="autoZero"/>
        <c:auto val="1"/>
        <c:lblOffset val="100"/>
        <c:noMultiLvlLbl val="0"/>
      </c:catAx>
      <c:valAx>
        <c:axId val="9861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648354"/>
        <c:axId val="60617459"/>
      </c:barChart>
      <c:catAx>
        <c:axId val="21648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17459"/>
        <c:crosses val="autoZero"/>
        <c:auto val="1"/>
        <c:lblOffset val="100"/>
        <c:noMultiLvlLbl val="0"/>
      </c:catAx>
      <c:valAx>
        <c:axId val="6061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4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686220"/>
        <c:axId val="11067117"/>
      </c:barChart>
      <c:catAx>
        <c:axId val="8686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67117"/>
        <c:crosses val="autoZero"/>
        <c:auto val="1"/>
        <c:lblOffset val="100"/>
        <c:noMultiLvlLbl val="0"/>
      </c:catAx>
      <c:valAx>
        <c:axId val="1106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6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495190"/>
        <c:axId val="24021255"/>
      </c:barChart>
      <c:catAx>
        <c:axId val="32495190"/>
        <c:scaling>
          <c:orientation val="minMax"/>
        </c:scaling>
        <c:axPos val="b"/>
        <c:delete val="1"/>
        <c:majorTickMark val="out"/>
        <c:minorTickMark val="none"/>
        <c:tickLblPos val="none"/>
        <c:crossAx val="24021255"/>
        <c:crosses val="autoZero"/>
        <c:auto val="1"/>
        <c:lblOffset val="100"/>
        <c:noMultiLvlLbl val="0"/>
      </c:catAx>
      <c:valAx>
        <c:axId val="24021255"/>
        <c:scaling>
          <c:orientation val="minMax"/>
        </c:scaling>
        <c:axPos val="l"/>
        <c:delete val="1"/>
        <c:majorTickMark val="out"/>
        <c:minorTickMark val="none"/>
        <c:tickLblPos val="none"/>
        <c:crossAx val="324951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nvestaucklan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wcheraldtalk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elleplann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uckland_n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otea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off_valp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arondavisn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harcourts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reativeimagen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utactiveagei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utresearc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bridgetdick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utparamedici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elpuyat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rgur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amzinbrot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goodhealthdes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otellen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nnabellelu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ngusmcnaught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tinkin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nicksautn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ucklandnz"/>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ucklif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slap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is_aucklandnz"/>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8" totalsRowShown="0" headerRowDxfId="385" dataDxfId="384">
  <autoFilter ref="A2:BN68"/>
  <tableColumns count="66">
    <tableColumn id="1" name="Vertex 1" dataDxfId="383"/>
    <tableColumn id="2" name="Vertex 2" dataDxfId="382"/>
    <tableColumn id="3" name="Color" dataDxfId="381"/>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9"/>
    <tableColumn id="7" name="ID" dataDxfId="373"/>
    <tableColumn id="9" name="Dynamic Filter" dataDxfId="372"/>
    <tableColumn id="8" name="Add Your Own Columns Here" dataDxfId="371"/>
    <tableColumn id="15" name="Relationship" dataDxfId="370"/>
    <tableColumn id="16" name="Relationship Date (UTC)" dataDxfId="369"/>
    <tableColumn id="17" name="Tweet" dataDxfId="368"/>
    <tableColumn id="18" name="URLs in Tweet" dataDxfId="367"/>
    <tableColumn id="19" name="Domains in Tweet" dataDxfId="366"/>
    <tableColumn id="20" name="Hashtags in Tweet" dataDxfId="365"/>
    <tableColumn id="21" name="Media in Tweet" dataDxfId="364"/>
    <tableColumn id="22" name="Tweet Image File" dataDxfId="363"/>
    <tableColumn id="23" name="Tweet Date (UTC)" dataDxfId="362"/>
    <tableColumn id="24" name="Date" dataDxfId="361"/>
    <tableColumn id="25" name="Time" dataDxfId="360"/>
    <tableColumn id="26" name="Twitter Page for Tweet" dataDxfId="359"/>
    <tableColumn id="27" name="Latitude" dataDxfId="358"/>
    <tableColumn id="28" name="Longitude" dataDxfId="357"/>
    <tableColumn id="29" name="Imported ID" dataDxfId="356"/>
    <tableColumn id="30" name="In-Reply-To Tweet ID" dataDxfId="355"/>
    <tableColumn id="31" name="Favorited" dataDxfId="354"/>
    <tableColumn id="32" name="Favorite Count" dataDxfId="353"/>
    <tableColumn id="33" name="In-Reply-To User ID" dataDxfId="352"/>
    <tableColumn id="34" name="Is Quote Status" dataDxfId="351"/>
    <tableColumn id="35" name="Language" dataDxfId="350"/>
    <tableColumn id="36" name="Possibly Sensitive" dataDxfId="349"/>
    <tableColumn id="37" name="Quoted Status ID" dataDxfId="348"/>
    <tableColumn id="38" name="Retweeted" dataDxfId="347"/>
    <tableColumn id="39" name="Retweet Count" dataDxfId="346"/>
    <tableColumn id="40" name="Retweet ID" dataDxfId="345"/>
    <tableColumn id="41" name="Source" dataDxfId="344"/>
    <tableColumn id="42" name="Truncated" dataDxfId="343"/>
    <tableColumn id="43" name="Unified Twitter ID" dataDxfId="342"/>
    <tableColumn id="44" name="Imported Tweet Type" dataDxfId="341"/>
    <tableColumn id="45" name="Added By Extended Analysis" dataDxfId="340"/>
    <tableColumn id="46" name="Corrected By Extended Analysis" dataDxfId="339"/>
    <tableColumn id="47" name="Place Bounding Box" dataDxfId="338"/>
    <tableColumn id="48" name="Place Country" dataDxfId="337"/>
    <tableColumn id="49" name="Place Country Code" dataDxfId="336"/>
    <tableColumn id="50" name="Place Full Name" dataDxfId="335"/>
    <tableColumn id="51" name="Place ID" dataDxfId="334"/>
    <tableColumn id="52" name="Place Name" dataDxfId="333"/>
    <tableColumn id="53" name="Place Type" dataDxfId="332"/>
    <tableColumn id="54" name="Place URL" dataDxfId="331"/>
    <tableColumn id="55" name="Edge Weight"/>
    <tableColumn id="56" name="Vertex 1 Group" dataDxfId="25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238" dataDxfId="237">
  <autoFilter ref="A1:P11"/>
  <tableColumns count="16">
    <tableColumn id="1" name="Top URLs in Tweet in Entire Graph" dataDxfId="236"/>
    <tableColumn id="2" name="Entire Graph Count" dataDxfId="235"/>
    <tableColumn id="3" name="Top URLs in Tweet in G1" dataDxfId="234"/>
    <tableColumn id="4" name="G1 Count" dataDxfId="233"/>
    <tableColumn id="5" name="Top URLs in Tweet in G2" dataDxfId="232"/>
    <tableColumn id="6" name="G2 Count" dataDxfId="231"/>
    <tableColumn id="7" name="Top URLs in Tweet in G3" dataDxfId="230"/>
    <tableColumn id="8" name="G3 Count" dataDxfId="229"/>
    <tableColumn id="9" name="Top URLs in Tweet in G4" dataDxfId="228"/>
    <tableColumn id="10" name="G4 Count" dataDxfId="227"/>
    <tableColumn id="11" name="Top URLs in Tweet in G5" dataDxfId="226"/>
    <tableColumn id="12" name="G5 Count" dataDxfId="225"/>
    <tableColumn id="13" name="Top URLs in Tweet in G6" dataDxfId="224"/>
    <tableColumn id="14" name="G6 Count" dataDxfId="223"/>
    <tableColumn id="15" name="Top URLs in Tweet in G7" dataDxfId="222"/>
    <tableColumn id="16" name="G7 Count" dataDxfId="22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0" totalsRowShown="0" headerRowDxfId="219" dataDxfId="218">
  <autoFilter ref="A14:P20"/>
  <tableColumns count="1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 id="7" name="Top Domains in Tweet in G3" dataDxfId="211"/>
    <tableColumn id="8" name="G3 Count" dataDxfId="210"/>
    <tableColumn id="9" name="Top Domains in Tweet in G4" dataDxfId="209"/>
    <tableColumn id="10" name="G4 Count" dataDxfId="208"/>
    <tableColumn id="11" name="Top Domains in Tweet in G5" dataDxfId="207"/>
    <tableColumn id="12" name="G5 Count" dataDxfId="206"/>
    <tableColumn id="13" name="Top Domains in Tweet in G6" dataDxfId="205"/>
    <tableColumn id="14" name="G6 Count" dataDxfId="204"/>
    <tableColumn id="15" name="Top Domains in Tweet in G7" dataDxfId="203"/>
    <tableColumn id="16" name="G7 Count" dataDxfId="20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P33" totalsRowShown="0" headerRowDxfId="200" dataDxfId="199">
  <autoFilter ref="A23:P33"/>
  <tableColumns count="16">
    <tableColumn id="1" name="Top Hashtags in Tweet in Entire Graph" dataDxfId="198"/>
    <tableColumn id="2" name="Entire Graph Count" dataDxfId="197"/>
    <tableColumn id="3" name="Top Hashtags in Tweet in G1" dataDxfId="196"/>
    <tableColumn id="4" name="G1 Count" dataDxfId="195"/>
    <tableColumn id="5" name="Top Hashtags in Tweet in G2" dataDxfId="194"/>
    <tableColumn id="6" name="G2 Count" dataDxfId="193"/>
    <tableColumn id="7" name="Top Hashtags in Tweet in G3" dataDxfId="192"/>
    <tableColumn id="8" name="G3 Count" dataDxfId="191"/>
    <tableColumn id="9" name="Top Hashtags in Tweet in G4" dataDxfId="190"/>
    <tableColumn id="10" name="G4 Count" dataDxfId="189"/>
    <tableColumn id="11" name="Top Hashtags in Tweet in G5" dataDxfId="188"/>
    <tableColumn id="12" name="G5 Count" dataDxfId="187"/>
    <tableColumn id="13" name="Top Hashtags in Tweet in G6" dataDxfId="186"/>
    <tableColumn id="14" name="G6 Count" dataDxfId="185"/>
    <tableColumn id="15" name="Top Hashtags in Tweet in G7" dataDxfId="184"/>
    <tableColumn id="16" name="G7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P46" totalsRowShown="0" headerRowDxfId="181" dataDxfId="180">
  <autoFilter ref="A36:P46"/>
  <tableColumns count="16">
    <tableColumn id="1" name="Top Words in Tweet in Entire Graph" dataDxfId="179"/>
    <tableColumn id="2" name="Entire Graph Count" dataDxfId="178"/>
    <tableColumn id="3" name="Top Words in Tweet in G1" dataDxfId="177"/>
    <tableColumn id="4" name="G1 Count" dataDxfId="176"/>
    <tableColumn id="5" name="Top Words in Tweet in G2" dataDxfId="175"/>
    <tableColumn id="6" name="G2 Count" dataDxfId="174"/>
    <tableColumn id="7" name="Top Words in Tweet in G3" dataDxfId="173"/>
    <tableColumn id="8" name="G3 Count" dataDxfId="172"/>
    <tableColumn id="9" name="Top Words in Tweet in G4" dataDxfId="171"/>
    <tableColumn id="10" name="G4 Count" dataDxfId="170"/>
    <tableColumn id="11" name="Top Words in Tweet in G5" dataDxfId="169"/>
    <tableColumn id="12" name="G5 Count" dataDxfId="168"/>
    <tableColumn id="13" name="Top Words in Tweet in G6" dataDxfId="167"/>
    <tableColumn id="14" name="G6 Count" dataDxfId="166"/>
    <tableColumn id="15" name="Top Words in Tweet in G7" dataDxfId="165"/>
    <tableColumn id="16" name="G7 Count" dataDxfId="1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P59" totalsRowShown="0" headerRowDxfId="162" dataDxfId="161">
  <autoFilter ref="A49:P59"/>
  <tableColumns count="16">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P63" totalsRowShown="0" headerRowDxfId="143" dataDxfId="142">
  <autoFilter ref="A62:P63"/>
  <tableColumns count="16">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3"/>
    <tableColumn id="15" name="Top Replied-To in G7" dataDxfId="112"/>
    <tableColumn id="16" name="G7 Count" dataDxfId="11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5:P67" totalsRowShown="0" headerRowDxfId="140" dataDxfId="139">
  <autoFilter ref="A65:P67"/>
  <tableColumns count="16">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5"/>
    <tableColumn id="13" name="Top Mentioned in G6" dataDxfId="114"/>
    <tableColumn id="14" name="G6 Count" dataDxfId="110"/>
    <tableColumn id="15" name="Top Mentioned in G7" dataDxfId="109"/>
    <tableColumn id="16" name="G7 Count" dataDxfId="10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0:P80" totalsRowShown="0" headerRowDxfId="105" dataDxfId="104">
  <autoFilter ref="A70:P80"/>
  <tableColumns count="16">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8" totalsRowShown="0" headerRowDxfId="76" dataDxfId="75">
  <autoFilter ref="A1:G31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30" dataDxfId="329">
  <autoFilter ref="A2:BT28"/>
  <tableColumns count="72">
    <tableColumn id="1" name="Vertex" dataDxfId="328"/>
    <tableColumn id="72" name="Subgraph"/>
    <tableColumn id="2" name="Color" dataDxfId="327"/>
    <tableColumn id="5" name="Shape" dataDxfId="326"/>
    <tableColumn id="6" name="Size" dataDxfId="325"/>
    <tableColumn id="4" name="Opacity" dataDxfId="324"/>
    <tableColumn id="7" name="Image File" dataDxfId="323"/>
    <tableColumn id="3" name="Visibility" dataDxfId="322"/>
    <tableColumn id="10" name="Label" dataDxfId="321"/>
    <tableColumn id="16" name="Label Fill Color" dataDxfId="320"/>
    <tableColumn id="9" name="Label Position" dataDxfId="319"/>
    <tableColumn id="8" name="Tooltip" dataDxfId="318"/>
    <tableColumn id="18" name="Layout Order" dataDxfId="317"/>
    <tableColumn id="13" name="X" dataDxfId="316"/>
    <tableColumn id="14" name="Y" dataDxfId="315"/>
    <tableColumn id="12" name="Locked?" dataDxfId="314"/>
    <tableColumn id="19" name="Polar R" dataDxfId="313"/>
    <tableColumn id="20" name="Polar Angle" dataDxfId="31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1"/>
    <tableColumn id="28" name="Dynamic Filter" dataDxfId="310"/>
    <tableColumn id="17" name="Add Your Own Columns Here" dataDxfId="309"/>
    <tableColumn id="30" name="Name" dataDxfId="308"/>
    <tableColumn id="31" name="Followed" dataDxfId="307"/>
    <tableColumn id="32" name="Followers" dataDxfId="306"/>
    <tableColumn id="33" name="Tweets" dataDxfId="305"/>
    <tableColumn id="34" name="Favorites" dataDxfId="304"/>
    <tableColumn id="35" name="Time Zone UTC Offset (Seconds)" dataDxfId="303"/>
    <tableColumn id="36" name="Description" dataDxfId="302"/>
    <tableColumn id="37" name="Location" dataDxfId="301"/>
    <tableColumn id="38" name="Web" dataDxfId="300"/>
    <tableColumn id="39" name="Time Zone" dataDxfId="299"/>
    <tableColumn id="40" name="Joined Twitter Date (UTC)" dataDxfId="298"/>
    <tableColumn id="41" name="Profile Banner Url" dataDxfId="297"/>
    <tableColumn id="42" name="Default Profile" dataDxfId="296"/>
    <tableColumn id="43" name="Default Profile Image" dataDxfId="295"/>
    <tableColumn id="44" name="Geo Enabled" dataDxfId="294"/>
    <tableColumn id="45" name="Language" dataDxfId="293"/>
    <tableColumn id="46" name="Listed Count" dataDxfId="292"/>
    <tableColumn id="47" name="Profile Background Image Url" dataDxfId="291"/>
    <tableColumn id="48" name="Verified" dataDxfId="290"/>
    <tableColumn id="49" name="Custom Menu Item Text" dataDxfId="289"/>
    <tableColumn id="50" name="Custom Menu Item Action" dataDxfId="288"/>
    <tableColumn id="51" name="Tweeted Search Term?" dataDxfId="25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25" totalsRowShown="0" headerRowDxfId="67" dataDxfId="66">
  <autoFilter ref="A1:L22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23" dataDxfId="22">
  <autoFilter ref="A2:C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7">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286"/>
    <tableColumn id="20" name="Collapsed X"/>
    <tableColumn id="21" name="Collapsed Y"/>
    <tableColumn id="6" name="ID" dataDxfId="285"/>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220"/>
    <tableColumn id="23" name="Top URLs in Tweet" dataDxfId="201"/>
    <tableColumn id="26" name="Top Domains in Tweet" dataDxfId="182"/>
    <tableColumn id="27" name="Top Hashtags in Tweet" dataDxfId="163"/>
    <tableColumn id="28" name="Top Words in Tweet" dataDxfId="144"/>
    <tableColumn id="29" name="Top Word Pairs in Tweet" dataDxfId="107"/>
    <tableColumn id="30" name="Top Replied-To in Tweet" dataDxfId="10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284" dataDxfId="283">
  <autoFilter ref="A1:C27"/>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2"/>
    <tableColumn id="2" name="Degree Frequency" dataDxfId="281">
      <calculatedColumnFormula>COUNTIF(Vertices[Degree], "&gt;= " &amp; D2) - COUNTIF(Vertices[Degree], "&gt;=" &amp; D3)</calculatedColumnFormula>
    </tableColumn>
    <tableColumn id="3" name="In-Degree Bin" dataDxfId="280"/>
    <tableColumn id="4" name="In-Degree Frequency" dataDxfId="279">
      <calculatedColumnFormula>COUNTIF(Vertices[In-Degree], "&gt;= " &amp; F2) - COUNTIF(Vertices[In-Degree], "&gt;=" &amp; F3)</calculatedColumnFormula>
    </tableColumn>
    <tableColumn id="5" name="Out-Degree Bin" dataDxfId="278"/>
    <tableColumn id="6" name="Out-Degree Frequency" dataDxfId="277">
      <calculatedColumnFormula>COUNTIF(Vertices[Out-Degree], "&gt;= " &amp; H2) - COUNTIF(Vertices[Out-Degree], "&gt;=" &amp; H3)</calculatedColumnFormula>
    </tableColumn>
    <tableColumn id="7" name="Betweenness Centrality Bin" dataDxfId="276"/>
    <tableColumn id="8" name="Betweenness Centrality Frequency" dataDxfId="275">
      <calculatedColumnFormula>COUNTIF(Vertices[Betweenness Centrality], "&gt;= " &amp; J2) - COUNTIF(Vertices[Betweenness Centrality], "&gt;=" &amp; J3)</calculatedColumnFormula>
    </tableColumn>
    <tableColumn id="9" name="Closeness Centrality Bin" dataDxfId="274"/>
    <tableColumn id="10" name="Closeness Centrality Frequency" dataDxfId="273">
      <calculatedColumnFormula>COUNTIF(Vertices[Closeness Centrality], "&gt;= " &amp; L2) - COUNTIF(Vertices[Closeness Centrality], "&gt;=" &amp; L3)</calculatedColumnFormula>
    </tableColumn>
    <tableColumn id="11" name="Eigenvector Centrality Bin" dataDxfId="272"/>
    <tableColumn id="12" name="Eigenvector Centrality Frequency" dataDxfId="271">
      <calculatedColumnFormula>COUNTIF(Vertices[Eigenvector Centrality], "&gt;= " &amp; N2) - COUNTIF(Vertices[Eigenvector Centrality], "&gt;=" &amp; N3)</calculatedColumnFormula>
    </tableColumn>
    <tableColumn id="18" name="PageRank Bin" dataDxfId="270"/>
    <tableColumn id="17" name="PageRank Frequency" dataDxfId="269">
      <calculatedColumnFormula>COUNTIF(Vertices[Eigenvector Centrality], "&gt;= " &amp; P2) - COUNTIF(Vertices[Eigenvector Centrality], "&gt;=" &amp; P3)</calculatedColumnFormula>
    </tableColumn>
    <tableColumn id="13" name="Clustering Coefficient Bin" dataDxfId="268"/>
    <tableColumn id="14" name="Clustering Coefficient Frequency" dataDxfId="267">
      <calculatedColumnFormula>COUNTIF(Vertices[Clustering Coefficient], "&gt;= " &amp; R2) - COUNTIF(Vertices[Clustering Coefficient], "&gt;=" &amp; R3)</calculatedColumnFormula>
    </tableColumn>
    <tableColumn id="15" name="Dynamic Filter Bin" dataDxfId="266"/>
    <tableColumn id="16" name="Dynamic Filter Frequency" dataDxfId="2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ucklandnz.com/study-work-and-live/work-and-live/blog/from-la-la-land-to-the-land-of-the-long-white-cloud#.XTeVWrrNfJY.twitter" TargetMode="External" /><Relationship Id="rId2" Type="http://schemas.openxmlformats.org/officeDocument/2006/relationships/hyperlink" Target="https://www.instagram.com/p/B0Z9tLSBWTm/?igshid=1oqepq3z4bggx" TargetMode="External" /><Relationship Id="rId3" Type="http://schemas.openxmlformats.org/officeDocument/2006/relationships/hyperlink" Target="https://www.linkedin.com/slink?code=gvauqQV" TargetMode="External" /><Relationship Id="rId4" Type="http://schemas.openxmlformats.org/officeDocument/2006/relationships/hyperlink" Target="http://www.voxy.co.nz/entertainment/5/343757?utm_source=dlvr.it&amp;utm_medium=twitter" TargetMode="External" /><Relationship Id="rId5" Type="http://schemas.openxmlformats.org/officeDocument/2006/relationships/hyperlink" Target="http://www.voxy.co.nz/politics/5/343759?utm_source=dlvr.it&amp;utm_medium=twitter" TargetMode="External" /><Relationship Id="rId6" Type="http://schemas.openxmlformats.org/officeDocument/2006/relationships/hyperlink" Target="http://www.voxy.co.nz/national/5/343784?utm_source=dlvr.it&amp;utm_medium=twitter" TargetMode="External" /><Relationship Id="rId7" Type="http://schemas.openxmlformats.org/officeDocument/2006/relationships/hyperlink" Target="http://www.voxy.co.nz/national/5/343816?utm_source=dlvr.it&amp;utm_medium=twitter" TargetMode="External" /><Relationship Id="rId8" Type="http://schemas.openxmlformats.org/officeDocument/2006/relationships/hyperlink" Target="http://www.voxy.co.nz/national/5/343850?utm_source=dlvr.it&amp;utm_medium=twitter" TargetMode="External" /><Relationship Id="rId9" Type="http://schemas.openxmlformats.org/officeDocument/2006/relationships/hyperlink" Target="http://www.voxy.co.nz/politics/5/343882?utm_source=dlvr.it&amp;utm_medium=twitter" TargetMode="External" /><Relationship Id="rId10" Type="http://schemas.openxmlformats.org/officeDocument/2006/relationships/hyperlink" Target="http://www.voxy.co.nz/national/5/343911?utm_source=dlvr.it&amp;utm_medium=twitter" TargetMode="External" /><Relationship Id="rId11" Type="http://schemas.openxmlformats.org/officeDocument/2006/relationships/hyperlink" Target="http://www.voxy.co.nz/sport/5/343940?utm_source=dlvr.it&amp;utm_medium=twitter" TargetMode="External" /><Relationship Id="rId12" Type="http://schemas.openxmlformats.org/officeDocument/2006/relationships/hyperlink" Target="http://www.voxy.co.nz/politics/5/343964?utm_source=dlvr.it&amp;utm_medium=twitter" TargetMode="External" /><Relationship Id="rId13" Type="http://schemas.openxmlformats.org/officeDocument/2006/relationships/hyperlink" Target="http://www.voxy.co.nz/national/5/344005?utm_source=dlvr.it&amp;utm_medium=twitter" TargetMode="External" /><Relationship Id="rId14" Type="http://schemas.openxmlformats.org/officeDocument/2006/relationships/hyperlink" Target="http://www.voxy.co.nz/sport/5/344008?utm_source=dlvr.it&amp;utm_medium=twitter" TargetMode="External" /><Relationship Id="rId15" Type="http://schemas.openxmlformats.org/officeDocument/2006/relationships/hyperlink" Target="http://www.voxy.co.nz/national/5/344012?utm_source=dlvr.it&amp;utm_medium=twitter" TargetMode="External" /><Relationship Id="rId16" Type="http://schemas.openxmlformats.org/officeDocument/2006/relationships/hyperlink" Target="http://www.voxy.co.nz/sport/5/344014?utm_source=dlvr.it&amp;utm_medium=twitter" TargetMode="External" /><Relationship Id="rId17" Type="http://schemas.openxmlformats.org/officeDocument/2006/relationships/hyperlink" Target="http://www.voxy.co.nz/national/5/344028?utm_source=dlvr.it&amp;utm_medium=twitter" TargetMode="External" /><Relationship Id="rId18" Type="http://schemas.openxmlformats.org/officeDocument/2006/relationships/hyperlink" Target="http://www.voxy.co.nz/sport/5/344035?utm_source=dlvr.it&amp;utm_medium=twitter" TargetMode="External" /><Relationship Id="rId19" Type="http://schemas.openxmlformats.org/officeDocument/2006/relationships/hyperlink" Target="http://www.voxy.co.nz/business/5/344054?utm_source=dlvr.it&amp;utm_medium=twitter" TargetMode="External" /><Relationship Id="rId20" Type="http://schemas.openxmlformats.org/officeDocument/2006/relationships/hyperlink" Target="http://www.voxy.co.nz/politics/5/344086?utm_source=dlvr.it&amp;utm_medium=twitter" TargetMode="External" /><Relationship Id="rId21" Type="http://schemas.openxmlformats.org/officeDocument/2006/relationships/hyperlink" Target="http://www.voxy.co.nz/politics/5/344118?utm_source=dlvr.it&amp;utm_medium=twitter" TargetMode="External" /><Relationship Id="rId22" Type="http://schemas.openxmlformats.org/officeDocument/2006/relationships/hyperlink" Target="http://www.voxy.co.nz/national/5/344138?utm_source=dlvr.it&amp;utm_medium=twitter" TargetMode="External" /><Relationship Id="rId23" Type="http://schemas.openxmlformats.org/officeDocument/2006/relationships/hyperlink" Target="http://www.voxy.co.nz/national/5/344164?utm_source=dlvr.it&amp;utm_medium=twitter" TargetMode="External" /><Relationship Id="rId24" Type="http://schemas.openxmlformats.org/officeDocument/2006/relationships/hyperlink" Target="http://www.voxy.co.nz/national/5/344200?utm_source=dlvr.it&amp;utm_medium=twitter" TargetMode="External" /><Relationship Id="rId25" Type="http://schemas.openxmlformats.org/officeDocument/2006/relationships/hyperlink" Target="http://www.voxy.co.nz/national/5/344212?utm_source=dlvr.it&amp;utm_medium=twitter" TargetMode="External" /><Relationship Id="rId26" Type="http://schemas.openxmlformats.org/officeDocument/2006/relationships/hyperlink" Target="http://www.voxy.co.nz/national/5/344236?utm_source=dlvr.it&amp;utm_medium=twitter" TargetMode="External" /><Relationship Id="rId27" Type="http://schemas.openxmlformats.org/officeDocument/2006/relationships/hyperlink" Target="http://www.voxy.co.nz/sport/5/344283?utm_source=dlvr.it&amp;utm_medium=twitter" TargetMode="External" /><Relationship Id="rId28" Type="http://schemas.openxmlformats.org/officeDocument/2006/relationships/hyperlink" Target="http://www.voxy.co.nz/business/5/344300?utm_source=dlvr.it&amp;utm_medium=twitter" TargetMode="External" /><Relationship Id="rId29" Type="http://schemas.openxmlformats.org/officeDocument/2006/relationships/hyperlink" Target="http://www.voxy.co.nz/national/5/344371?utm_source=dlvr.it&amp;utm_medium=twitter" TargetMode="External" /><Relationship Id="rId30" Type="http://schemas.openxmlformats.org/officeDocument/2006/relationships/hyperlink" Target="http://www.voxy.co.nz/national/5/344416?utm_source=dlvr.it&amp;utm_medium=twitter" TargetMode="External" /><Relationship Id="rId31" Type="http://schemas.openxmlformats.org/officeDocument/2006/relationships/hyperlink" Target="https://www.instagram.com/p/B0ooQF3pkxi/?igshid=10axhguli4cf4" TargetMode="External" /><Relationship Id="rId32" Type="http://schemas.openxmlformats.org/officeDocument/2006/relationships/hyperlink" Target="https://www.ais.ac.nz/programmes/information-technology/?utm_campaign=PGDIT-July19&amp;utm_medium=Social+&amp;utm_source=SM&amp;utm_content&amp;utm_term" TargetMode="External" /><Relationship Id="rId33" Type="http://schemas.openxmlformats.org/officeDocument/2006/relationships/hyperlink" Target="https://www.ais.ac.nz/for-students/transport-and-maps/?utm_campaign=AIS+advangates+car+park+&amp;utm_medium=Social&amp;utm_source=sm+&amp;utm_content&amp;utm_term" TargetMode="External" /><Relationship Id="rId34" Type="http://schemas.openxmlformats.org/officeDocument/2006/relationships/hyperlink" Target="https://www.heartofthecity.co.nz/auckland-events/kids-go-free-skycity-july" TargetMode="External" /><Relationship Id="rId35" Type="http://schemas.openxmlformats.org/officeDocument/2006/relationships/hyperlink" Target="https://www.mindfull.nz/" TargetMode="External" /><Relationship Id="rId36" Type="http://schemas.openxmlformats.org/officeDocument/2006/relationships/hyperlink" Target="https://basementtheatre.co.nz/whats-on/2019/8/13/pinay?fbclid=IwAR1F5gZOgFCSrByIBh6aCUe9nc9rBkDVzAO6aKIgDtrYJ9v8LMfQDZFc9K0" TargetMode="External" /><Relationship Id="rId37" Type="http://schemas.openxmlformats.org/officeDocument/2006/relationships/hyperlink" Target="https://pbs.twimg.com/media/EALzK-pVAAAQdKG.jpg" TargetMode="External" /><Relationship Id="rId38" Type="http://schemas.openxmlformats.org/officeDocument/2006/relationships/hyperlink" Target="https://pbs.twimg.com/media/EAJXcMYU0AA8569.jpg" TargetMode="External" /><Relationship Id="rId39" Type="http://schemas.openxmlformats.org/officeDocument/2006/relationships/hyperlink" Target="https://pbs.twimg.com/media/EAMdknwUYAYHo2P.jpg" TargetMode="External" /><Relationship Id="rId40" Type="http://schemas.openxmlformats.org/officeDocument/2006/relationships/hyperlink" Target="https://pbs.twimg.com/media/EAN9eaiXoAAkDkf.jpg" TargetMode="External" /><Relationship Id="rId41" Type="http://schemas.openxmlformats.org/officeDocument/2006/relationships/hyperlink" Target="https://pbs.twimg.com/media/EATNf2vU8AAygbT.jpg" TargetMode="External" /><Relationship Id="rId42" Type="http://schemas.openxmlformats.org/officeDocument/2006/relationships/hyperlink" Target="https://pbs.twimg.com/media/EANW1kIUcAEcMv-.jpg" TargetMode="External" /><Relationship Id="rId43" Type="http://schemas.openxmlformats.org/officeDocument/2006/relationships/hyperlink" Target="https://pbs.twimg.com/media/EArVa2nUIAEL5Uk.png" TargetMode="External" /><Relationship Id="rId44" Type="http://schemas.openxmlformats.org/officeDocument/2006/relationships/hyperlink" Target="https://pbs.twimg.com/media/EAwaUy9U8AA42M1.jpg" TargetMode="External" /><Relationship Id="rId45" Type="http://schemas.openxmlformats.org/officeDocument/2006/relationships/hyperlink" Target="https://pbs.twimg.com/media/EAL9Y2jWkAEGdCL.jpg" TargetMode="External" /><Relationship Id="rId46" Type="http://schemas.openxmlformats.org/officeDocument/2006/relationships/hyperlink" Target="https://pbs.twimg.com/media/EARKaxAWsAAHzgb.jpg" TargetMode="External" /><Relationship Id="rId47" Type="http://schemas.openxmlformats.org/officeDocument/2006/relationships/hyperlink" Target="https://pbs.twimg.com/media/EARajjSWwAA2Cwn.jpg" TargetMode="External" /><Relationship Id="rId48" Type="http://schemas.openxmlformats.org/officeDocument/2006/relationships/hyperlink" Target="https://pbs.twimg.com/media/EAWQk88UcAA_F1Y.jpg" TargetMode="External" /><Relationship Id="rId49" Type="http://schemas.openxmlformats.org/officeDocument/2006/relationships/hyperlink" Target="https://pbs.twimg.com/media/EAbBuLPWwAEPwlS.jpg" TargetMode="External" /><Relationship Id="rId50" Type="http://schemas.openxmlformats.org/officeDocument/2006/relationships/hyperlink" Target="https://pbs.twimg.com/media/EAlnGdZXoAAXsLs.jpg" TargetMode="External" /><Relationship Id="rId51" Type="http://schemas.openxmlformats.org/officeDocument/2006/relationships/hyperlink" Target="https://pbs.twimg.com/media/EAqxjYgVUAE8gN-.jpg" TargetMode="External" /><Relationship Id="rId52" Type="http://schemas.openxmlformats.org/officeDocument/2006/relationships/hyperlink" Target="https://pbs.twimg.com/media/EAv_lXSW4AAV-ZN.jpg" TargetMode="External" /><Relationship Id="rId53" Type="http://schemas.openxmlformats.org/officeDocument/2006/relationships/hyperlink" Target="https://pbs.twimg.com/media/EA1IHJZXkAEHgqa.jpg" TargetMode="External" /><Relationship Id="rId54" Type="http://schemas.openxmlformats.org/officeDocument/2006/relationships/hyperlink" Target="https://pbs.twimg.com/media/EA6RIaIX4A0UjaX.jpg" TargetMode="External" /><Relationship Id="rId55" Type="http://schemas.openxmlformats.org/officeDocument/2006/relationships/hyperlink" Target="https://pbs.twimg.com/media/EAL53fBXUAE5DQt.jpg" TargetMode="External" /><Relationship Id="rId56" Type="http://schemas.openxmlformats.org/officeDocument/2006/relationships/hyperlink" Target="https://pbs.twimg.com/media/EASQW_eXkA0_1Zo.jpg" TargetMode="External" /><Relationship Id="rId57" Type="http://schemas.openxmlformats.org/officeDocument/2006/relationships/hyperlink" Target="https://pbs.twimg.com/media/EAv6tPEW4AIdoRZ.jpg" TargetMode="External" /><Relationship Id="rId58" Type="http://schemas.openxmlformats.org/officeDocument/2006/relationships/hyperlink" Target="https://pbs.twimg.com/media/EA6eN43XYAIib0F.jpg" TargetMode="External" /><Relationship Id="rId59" Type="http://schemas.openxmlformats.org/officeDocument/2006/relationships/hyperlink" Target="https://pbs.twimg.com/media/EALzK-pVAAAQdKG.jpg" TargetMode="External" /><Relationship Id="rId60" Type="http://schemas.openxmlformats.org/officeDocument/2006/relationships/hyperlink" Target="http://pbs.twimg.com/profile_images/471817348131729408/Zx0cJgd3_normal.png" TargetMode="External" /><Relationship Id="rId61" Type="http://schemas.openxmlformats.org/officeDocument/2006/relationships/hyperlink" Target="http://pbs.twimg.com/profile_images/617912430711037952/2lsObdt1_normal.jpg" TargetMode="External" /><Relationship Id="rId62" Type="http://schemas.openxmlformats.org/officeDocument/2006/relationships/hyperlink" Target="https://pbs.twimg.com/media/EAJXcMYU0AA8569.jpg" TargetMode="External" /><Relationship Id="rId63" Type="http://schemas.openxmlformats.org/officeDocument/2006/relationships/hyperlink" Target="https://pbs.twimg.com/media/EAMdknwUYAYHo2P.jpg" TargetMode="External" /><Relationship Id="rId64" Type="http://schemas.openxmlformats.org/officeDocument/2006/relationships/hyperlink" Target="http://pbs.twimg.com/profile_images/1745744811/Off_Valparaiso_normal.jpg" TargetMode="External" /><Relationship Id="rId65" Type="http://schemas.openxmlformats.org/officeDocument/2006/relationships/hyperlink" Target="https://pbs.twimg.com/media/EAN9eaiXoAAkDkf.jpg" TargetMode="External" /><Relationship Id="rId66" Type="http://schemas.openxmlformats.org/officeDocument/2006/relationships/hyperlink" Target="http://pbs.twimg.com/profile_images/688814631754665984/B2C6bqDR_normal.png" TargetMode="External" /><Relationship Id="rId67" Type="http://schemas.openxmlformats.org/officeDocument/2006/relationships/hyperlink" Target="https://pbs.twimg.com/media/EATNf2vU8AAygbT.jpg" TargetMode="External" /><Relationship Id="rId68" Type="http://schemas.openxmlformats.org/officeDocument/2006/relationships/hyperlink" Target="http://pbs.twimg.com/profile_images/1003867351379410944/aU5SNihC_normal.jpg" TargetMode="External" /><Relationship Id="rId69" Type="http://schemas.openxmlformats.org/officeDocument/2006/relationships/hyperlink" Target="http://pbs.twimg.com/profile_images/1109950092121825280/bFOLkQGy_normal.png" TargetMode="External" /><Relationship Id="rId70" Type="http://schemas.openxmlformats.org/officeDocument/2006/relationships/hyperlink" Target="http://pbs.twimg.com/profile_images/1098077647140139008/y3O1lVmP_normal.jpg" TargetMode="External" /><Relationship Id="rId71" Type="http://schemas.openxmlformats.org/officeDocument/2006/relationships/hyperlink" Target="http://pbs.twimg.com/profile_images/943610293602566144/cfiuRK6h_normal.jpg" TargetMode="External" /><Relationship Id="rId72" Type="http://schemas.openxmlformats.org/officeDocument/2006/relationships/hyperlink" Target="http://pbs.twimg.com/profile_images/1006976967667691520/PJD6Am85_normal.jpg" TargetMode="External" /><Relationship Id="rId73" Type="http://schemas.openxmlformats.org/officeDocument/2006/relationships/hyperlink" Target="http://pbs.twimg.com/profile_images/1061868836083785729/Z-5ueuJz_normal.jpg" TargetMode="External" /><Relationship Id="rId74" Type="http://schemas.openxmlformats.org/officeDocument/2006/relationships/hyperlink" Target="http://pbs.twimg.com/profile_images/1034953162069663744/XPN2SJM4_normal.jpg" TargetMode="External" /><Relationship Id="rId75" Type="http://schemas.openxmlformats.org/officeDocument/2006/relationships/hyperlink" Target="https://pbs.twimg.com/media/EANW1kIUcAEcMv-.jpg" TargetMode="External" /><Relationship Id="rId76" Type="http://schemas.openxmlformats.org/officeDocument/2006/relationships/hyperlink" Target="http://pbs.twimg.com/profile_images/643897511413813249/Lehf62nf_normal.jpg" TargetMode="External" /><Relationship Id="rId77" Type="http://schemas.openxmlformats.org/officeDocument/2006/relationships/hyperlink" Target="https://pbs.twimg.com/media/EArVa2nUIAEL5Uk.png" TargetMode="External" /><Relationship Id="rId78" Type="http://schemas.openxmlformats.org/officeDocument/2006/relationships/hyperlink" Target="https://pbs.twimg.com/media/EAwaUy9U8AA42M1.jpg" TargetMode="External" /><Relationship Id="rId79" Type="http://schemas.openxmlformats.org/officeDocument/2006/relationships/hyperlink" Target="http://pbs.twimg.com/profile_images/1049877000398299137/OUVrSqhi_normal.jpg" TargetMode="External" /><Relationship Id="rId80" Type="http://schemas.openxmlformats.org/officeDocument/2006/relationships/hyperlink" Target="http://pbs.twimg.com/profile_images/916170428703322112/SaOSk9zj_normal.jpg" TargetMode="External" /><Relationship Id="rId81" Type="http://schemas.openxmlformats.org/officeDocument/2006/relationships/hyperlink" Target="http://pbs.twimg.com/profile_images/916170428703322112/SaOSk9zj_normal.jpg" TargetMode="External" /><Relationship Id="rId82" Type="http://schemas.openxmlformats.org/officeDocument/2006/relationships/hyperlink" Target="http://pbs.twimg.com/profile_images/221978272/Voxy_normal.gif" TargetMode="External" /><Relationship Id="rId83" Type="http://schemas.openxmlformats.org/officeDocument/2006/relationships/hyperlink" Target="http://pbs.twimg.com/profile_images/221978272/Voxy_normal.gif" TargetMode="External" /><Relationship Id="rId84" Type="http://schemas.openxmlformats.org/officeDocument/2006/relationships/hyperlink" Target="http://pbs.twimg.com/profile_images/221978272/Voxy_normal.gif" TargetMode="External" /><Relationship Id="rId85" Type="http://schemas.openxmlformats.org/officeDocument/2006/relationships/hyperlink" Target="http://pbs.twimg.com/profile_images/221978272/Voxy_normal.gif" TargetMode="External" /><Relationship Id="rId86" Type="http://schemas.openxmlformats.org/officeDocument/2006/relationships/hyperlink" Target="http://pbs.twimg.com/profile_images/221978272/Voxy_normal.gif" TargetMode="External" /><Relationship Id="rId87" Type="http://schemas.openxmlformats.org/officeDocument/2006/relationships/hyperlink" Target="http://pbs.twimg.com/profile_images/221978272/Voxy_normal.gif" TargetMode="External" /><Relationship Id="rId88" Type="http://schemas.openxmlformats.org/officeDocument/2006/relationships/hyperlink" Target="http://pbs.twimg.com/profile_images/221978272/Voxy_normal.gif" TargetMode="External" /><Relationship Id="rId89" Type="http://schemas.openxmlformats.org/officeDocument/2006/relationships/hyperlink" Target="http://pbs.twimg.com/profile_images/221978272/Voxy_normal.gif" TargetMode="External" /><Relationship Id="rId90" Type="http://schemas.openxmlformats.org/officeDocument/2006/relationships/hyperlink" Target="http://pbs.twimg.com/profile_images/221978272/Voxy_normal.gif" TargetMode="External" /><Relationship Id="rId91" Type="http://schemas.openxmlformats.org/officeDocument/2006/relationships/hyperlink" Target="http://pbs.twimg.com/profile_images/221978272/Voxy_normal.gif" TargetMode="External" /><Relationship Id="rId92" Type="http://schemas.openxmlformats.org/officeDocument/2006/relationships/hyperlink" Target="http://pbs.twimg.com/profile_images/221978272/Voxy_normal.gif" TargetMode="External" /><Relationship Id="rId93" Type="http://schemas.openxmlformats.org/officeDocument/2006/relationships/hyperlink" Target="http://pbs.twimg.com/profile_images/221978272/Voxy_normal.gif" TargetMode="External" /><Relationship Id="rId94" Type="http://schemas.openxmlformats.org/officeDocument/2006/relationships/hyperlink" Target="http://pbs.twimg.com/profile_images/221978272/Voxy_normal.gif" TargetMode="External" /><Relationship Id="rId95" Type="http://schemas.openxmlformats.org/officeDocument/2006/relationships/hyperlink" Target="http://pbs.twimg.com/profile_images/221978272/Voxy_normal.gif" TargetMode="External" /><Relationship Id="rId96" Type="http://schemas.openxmlformats.org/officeDocument/2006/relationships/hyperlink" Target="http://pbs.twimg.com/profile_images/221978272/Voxy_normal.gif" TargetMode="External" /><Relationship Id="rId97" Type="http://schemas.openxmlformats.org/officeDocument/2006/relationships/hyperlink" Target="http://pbs.twimg.com/profile_images/221978272/Voxy_normal.gif" TargetMode="External" /><Relationship Id="rId98" Type="http://schemas.openxmlformats.org/officeDocument/2006/relationships/hyperlink" Target="http://pbs.twimg.com/profile_images/221978272/Voxy_normal.gif" TargetMode="External" /><Relationship Id="rId99" Type="http://schemas.openxmlformats.org/officeDocument/2006/relationships/hyperlink" Target="http://pbs.twimg.com/profile_images/221978272/Voxy_normal.gif" TargetMode="External" /><Relationship Id="rId100" Type="http://schemas.openxmlformats.org/officeDocument/2006/relationships/hyperlink" Target="http://pbs.twimg.com/profile_images/221978272/Voxy_normal.gif" TargetMode="External" /><Relationship Id="rId101" Type="http://schemas.openxmlformats.org/officeDocument/2006/relationships/hyperlink" Target="http://pbs.twimg.com/profile_images/221978272/Voxy_normal.gif" TargetMode="External" /><Relationship Id="rId102" Type="http://schemas.openxmlformats.org/officeDocument/2006/relationships/hyperlink" Target="http://pbs.twimg.com/profile_images/221978272/Voxy_normal.gif" TargetMode="External" /><Relationship Id="rId103" Type="http://schemas.openxmlformats.org/officeDocument/2006/relationships/hyperlink" Target="http://pbs.twimg.com/profile_images/221978272/Voxy_normal.gif" TargetMode="External" /><Relationship Id="rId104" Type="http://schemas.openxmlformats.org/officeDocument/2006/relationships/hyperlink" Target="http://pbs.twimg.com/profile_images/221978272/Voxy_normal.gif" TargetMode="External" /><Relationship Id="rId105" Type="http://schemas.openxmlformats.org/officeDocument/2006/relationships/hyperlink" Target="http://pbs.twimg.com/profile_images/221978272/Voxy_normal.gif" TargetMode="External" /><Relationship Id="rId106" Type="http://schemas.openxmlformats.org/officeDocument/2006/relationships/hyperlink" Target="http://pbs.twimg.com/profile_images/221978272/Voxy_normal.gif" TargetMode="External" /><Relationship Id="rId107" Type="http://schemas.openxmlformats.org/officeDocument/2006/relationships/hyperlink" Target="http://pbs.twimg.com/profile_images/221978272/Voxy_normal.gif" TargetMode="External" /><Relationship Id="rId108" Type="http://schemas.openxmlformats.org/officeDocument/2006/relationships/hyperlink" Target="http://pbs.twimg.com/profile_images/221978272/Voxy_normal.gif" TargetMode="External" /><Relationship Id="rId109" Type="http://schemas.openxmlformats.org/officeDocument/2006/relationships/hyperlink" Target="https://pbs.twimg.com/media/EAL9Y2jWkAEGdCL.jpg" TargetMode="External" /><Relationship Id="rId110" Type="http://schemas.openxmlformats.org/officeDocument/2006/relationships/hyperlink" Target="https://pbs.twimg.com/media/EARKaxAWsAAHzgb.jpg" TargetMode="External" /><Relationship Id="rId111" Type="http://schemas.openxmlformats.org/officeDocument/2006/relationships/hyperlink" Target="https://pbs.twimg.com/media/EARajjSWwAA2Cwn.jpg" TargetMode="External" /><Relationship Id="rId112" Type="http://schemas.openxmlformats.org/officeDocument/2006/relationships/hyperlink" Target="https://pbs.twimg.com/media/EAWQk88UcAA_F1Y.jpg" TargetMode="External" /><Relationship Id="rId113" Type="http://schemas.openxmlformats.org/officeDocument/2006/relationships/hyperlink" Target="https://pbs.twimg.com/media/EAbBuLPWwAEPwlS.jpg" TargetMode="External" /><Relationship Id="rId114" Type="http://schemas.openxmlformats.org/officeDocument/2006/relationships/hyperlink" Target="https://pbs.twimg.com/media/EAlnGdZXoAAXsLs.jpg" TargetMode="External" /><Relationship Id="rId115" Type="http://schemas.openxmlformats.org/officeDocument/2006/relationships/hyperlink" Target="https://pbs.twimg.com/media/EAqxjYgVUAE8gN-.jpg" TargetMode="External" /><Relationship Id="rId116" Type="http://schemas.openxmlformats.org/officeDocument/2006/relationships/hyperlink" Target="https://pbs.twimg.com/media/EAv_lXSW4AAV-ZN.jpg" TargetMode="External" /><Relationship Id="rId117" Type="http://schemas.openxmlformats.org/officeDocument/2006/relationships/hyperlink" Target="https://pbs.twimg.com/media/EA1IHJZXkAEHgqa.jpg" TargetMode="External" /><Relationship Id="rId118" Type="http://schemas.openxmlformats.org/officeDocument/2006/relationships/hyperlink" Target="https://pbs.twimg.com/media/EA6RIaIX4A0UjaX.jpg" TargetMode="External" /><Relationship Id="rId119" Type="http://schemas.openxmlformats.org/officeDocument/2006/relationships/hyperlink" Target="http://pbs.twimg.com/profile_images/766049630790483969/ShEsaPYF_normal.jpg" TargetMode="External" /><Relationship Id="rId120" Type="http://schemas.openxmlformats.org/officeDocument/2006/relationships/hyperlink" Target="https://pbs.twimg.com/media/EAL53fBXUAE5DQt.jpg" TargetMode="External" /><Relationship Id="rId121" Type="http://schemas.openxmlformats.org/officeDocument/2006/relationships/hyperlink" Target="https://pbs.twimg.com/media/EASQW_eXkA0_1Zo.jpg" TargetMode="External" /><Relationship Id="rId122" Type="http://schemas.openxmlformats.org/officeDocument/2006/relationships/hyperlink" Target="http://pbs.twimg.com/profile_images/461670650784927744/hKqwVa21_normal.png" TargetMode="External" /><Relationship Id="rId123" Type="http://schemas.openxmlformats.org/officeDocument/2006/relationships/hyperlink" Target="https://pbs.twimg.com/media/EAv6tPEW4AIdoRZ.jpg" TargetMode="External" /><Relationship Id="rId124" Type="http://schemas.openxmlformats.org/officeDocument/2006/relationships/hyperlink" Target="https://pbs.twimg.com/media/EA6eN43XYAIib0F.jpg" TargetMode="External" /><Relationship Id="rId125" Type="http://schemas.openxmlformats.org/officeDocument/2006/relationships/hyperlink" Target="https://twitter.com/investauckland/status/1153751861414916096" TargetMode="External" /><Relationship Id="rId126" Type="http://schemas.openxmlformats.org/officeDocument/2006/relationships/hyperlink" Target="https://twitter.com/investauckland/status/1153757450694098945" TargetMode="External" /><Relationship Id="rId127" Type="http://schemas.openxmlformats.org/officeDocument/2006/relationships/hyperlink" Target="https://twitter.com/belleplanner/status/1153806563435413509" TargetMode="External" /><Relationship Id="rId128" Type="http://schemas.openxmlformats.org/officeDocument/2006/relationships/hyperlink" Target="https://twitter.com/aotea9/status/1153580601896660992" TargetMode="External" /><Relationship Id="rId129" Type="http://schemas.openxmlformats.org/officeDocument/2006/relationships/hyperlink" Target="https://twitter.com/aotea9/status/1153798451659886592" TargetMode="External" /><Relationship Id="rId130" Type="http://schemas.openxmlformats.org/officeDocument/2006/relationships/hyperlink" Target="https://twitter.com/off_valpo/status/1153845907164663813" TargetMode="External" /><Relationship Id="rId131" Type="http://schemas.openxmlformats.org/officeDocument/2006/relationships/hyperlink" Target="https://twitter.com/aarondavisnz/status/1153903893757202433" TargetMode="External" /><Relationship Id="rId132" Type="http://schemas.openxmlformats.org/officeDocument/2006/relationships/hyperlink" Target="https://twitter.com/harcourtsm/status/1154155886492782592" TargetMode="External" /><Relationship Id="rId133" Type="http://schemas.openxmlformats.org/officeDocument/2006/relationships/hyperlink" Target="https://twitter.com/creativeimagenz/status/1154273364984205312" TargetMode="External" /><Relationship Id="rId134" Type="http://schemas.openxmlformats.org/officeDocument/2006/relationships/hyperlink" Target="https://twitter.com/autactiveageing/status/1154711943715815426" TargetMode="External" /><Relationship Id="rId135" Type="http://schemas.openxmlformats.org/officeDocument/2006/relationships/hyperlink" Target="https://twitter.com/bridgetdicker/status/1154843251146276864" TargetMode="External" /><Relationship Id="rId136" Type="http://schemas.openxmlformats.org/officeDocument/2006/relationships/hyperlink" Target="https://twitter.com/autparamedicine/status/1154901655214628864" TargetMode="External" /><Relationship Id="rId137" Type="http://schemas.openxmlformats.org/officeDocument/2006/relationships/hyperlink" Target="https://twitter.com/jelpuyat1/status/1154961861118500864" TargetMode="External" /><Relationship Id="rId138" Type="http://schemas.openxmlformats.org/officeDocument/2006/relationships/hyperlink" Target="https://twitter.com/srgurr/status/1155042651932020736" TargetMode="External" /><Relationship Id="rId139" Type="http://schemas.openxmlformats.org/officeDocument/2006/relationships/hyperlink" Target="https://twitter.com/tamzinbrott/status/1155042892966088704" TargetMode="External" /><Relationship Id="rId140" Type="http://schemas.openxmlformats.org/officeDocument/2006/relationships/hyperlink" Target="https://twitter.com/goodhealthdesn/status/1155273051497361408" TargetMode="External" /><Relationship Id="rId141" Type="http://schemas.openxmlformats.org/officeDocument/2006/relationships/hyperlink" Target="https://twitter.com/autresearch/status/1154591670819627008" TargetMode="External" /><Relationship Id="rId142" Type="http://schemas.openxmlformats.org/officeDocument/2006/relationships/hyperlink" Target="https://twitter.com/otellenn/status/1155405471278231554" TargetMode="External" /><Relationship Id="rId143" Type="http://schemas.openxmlformats.org/officeDocument/2006/relationships/hyperlink" Target="https://twitter.com/annabellelui/status/1155970918323109888" TargetMode="External" /><Relationship Id="rId144" Type="http://schemas.openxmlformats.org/officeDocument/2006/relationships/hyperlink" Target="https://twitter.com/angusmcnaughton/status/1156328165372882944" TargetMode="External" /><Relationship Id="rId145" Type="http://schemas.openxmlformats.org/officeDocument/2006/relationships/hyperlink" Target="https://twitter.com/stinkink/status/1156331045626585088" TargetMode="External" /><Relationship Id="rId146" Type="http://schemas.openxmlformats.org/officeDocument/2006/relationships/hyperlink" Target="https://twitter.com/nicksautner/status/1153799853337501699" TargetMode="External" /><Relationship Id="rId147" Type="http://schemas.openxmlformats.org/officeDocument/2006/relationships/hyperlink" Target="https://twitter.com/nicksautner/status/1156383866279432192" TargetMode="External" /><Relationship Id="rId148" Type="http://schemas.openxmlformats.org/officeDocument/2006/relationships/hyperlink" Target="https://twitter.com/aucklandnz/status/1153796084013006848" TargetMode="External" /><Relationship Id="rId149" Type="http://schemas.openxmlformats.org/officeDocument/2006/relationships/hyperlink" Target="https://twitter.com/aucklandnz/status/1153842509707005952" TargetMode="External" /><Relationship Id="rId150" Type="http://schemas.openxmlformats.org/officeDocument/2006/relationships/hyperlink" Target="https://twitter.com/aucklandnz/status/1153929711480819713" TargetMode="External" /><Relationship Id="rId151" Type="http://schemas.openxmlformats.org/officeDocument/2006/relationships/hyperlink" Target="https://twitter.com/aucklandnz/status/1154159224957460480" TargetMode="External" /><Relationship Id="rId152" Type="http://schemas.openxmlformats.org/officeDocument/2006/relationships/hyperlink" Target="https://twitter.com/aucklandnz/status/1154205655982456833" TargetMode="External" /><Relationship Id="rId153" Type="http://schemas.openxmlformats.org/officeDocument/2006/relationships/hyperlink" Target="https://twitter.com/aucklandnz/status/1154292855134810113" TargetMode="External" /><Relationship Id="rId154" Type="http://schemas.openxmlformats.org/officeDocument/2006/relationships/hyperlink" Target="https://twitter.com/aucklandnz/status/1154522114101141504" TargetMode="External" /><Relationship Id="rId155" Type="http://schemas.openxmlformats.org/officeDocument/2006/relationships/hyperlink" Target="https://twitter.com/aucklandnz/status/1154568921430683649" TargetMode="External" /><Relationship Id="rId156" Type="http://schemas.openxmlformats.org/officeDocument/2006/relationships/hyperlink" Target="https://twitter.com/aucklandnz/status/1154655747038273536" TargetMode="External" /><Relationship Id="rId157" Type="http://schemas.openxmlformats.org/officeDocument/2006/relationships/hyperlink" Target="https://twitter.com/aucklandnz/status/1154930429553627137" TargetMode="External" /><Relationship Id="rId158" Type="http://schemas.openxmlformats.org/officeDocument/2006/relationships/hyperlink" Target="https://twitter.com/aucklandnz/status/1155020776510087169" TargetMode="External" /><Relationship Id="rId159" Type="http://schemas.openxmlformats.org/officeDocument/2006/relationships/hyperlink" Target="https://twitter.com/aucklandnz/status/1155066453302730752" TargetMode="External" /><Relationship Id="rId160" Type="http://schemas.openxmlformats.org/officeDocument/2006/relationships/hyperlink" Target="https://twitter.com/aucklandnz/status/1155293448976474112" TargetMode="External" /><Relationship Id="rId161" Type="http://schemas.openxmlformats.org/officeDocument/2006/relationships/hyperlink" Target="https://twitter.com/aucklandnz/status/1155428966523478016" TargetMode="External" /><Relationship Id="rId162" Type="http://schemas.openxmlformats.org/officeDocument/2006/relationships/hyperlink" Target="https://twitter.com/aucklandnz/status/1155564863688589312" TargetMode="External" /><Relationship Id="rId163" Type="http://schemas.openxmlformats.org/officeDocument/2006/relationships/hyperlink" Target="https://twitter.com/aucklandnz/status/1155656467438903299" TargetMode="External" /><Relationship Id="rId164" Type="http://schemas.openxmlformats.org/officeDocument/2006/relationships/hyperlink" Target="https://twitter.com/aucklandnz/status/1155791986743373825" TargetMode="External" /><Relationship Id="rId165" Type="http://schemas.openxmlformats.org/officeDocument/2006/relationships/hyperlink" Target="https://twitter.com/aucklandnz/status/1155928007636209665" TargetMode="External" /><Relationship Id="rId166" Type="http://schemas.openxmlformats.org/officeDocument/2006/relationships/hyperlink" Target="https://twitter.com/aucklandnz/status/1156019735131086849" TargetMode="External" /><Relationship Id="rId167" Type="http://schemas.openxmlformats.org/officeDocument/2006/relationships/hyperlink" Target="https://twitter.com/aucklandnz/status/1156155127926968320" TargetMode="External" /><Relationship Id="rId168" Type="http://schemas.openxmlformats.org/officeDocument/2006/relationships/hyperlink" Target="https://twitter.com/aucklandnz/status/1156291148819775488" TargetMode="External" /><Relationship Id="rId169" Type="http://schemas.openxmlformats.org/officeDocument/2006/relationships/hyperlink" Target="https://twitter.com/aucklandnz/status/1156383632908410882" TargetMode="External" /><Relationship Id="rId170" Type="http://schemas.openxmlformats.org/officeDocument/2006/relationships/hyperlink" Target="https://twitter.com/aucklandnz/status/1156518019142569984" TargetMode="External" /><Relationship Id="rId171" Type="http://schemas.openxmlformats.org/officeDocument/2006/relationships/hyperlink" Target="https://twitter.com/aucklandnz/status/1156654415232634880" TargetMode="External" /><Relationship Id="rId172" Type="http://schemas.openxmlformats.org/officeDocument/2006/relationships/hyperlink" Target="https://twitter.com/aucklandnz/status/1156746652377423872" TargetMode="External" /><Relationship Id="rId173" Type="http://schemas.openxmlformats.org/officeDocument/2006/relationships/hyperlink" Target="https://twitter.com/aucklandnz/status/1156880913264828416" TargetMode="External" /><Relationship Id="rId174" Type="http://schemas.openxmlformats.org/officeDocument/2006/relationships/hyperlink" Target="https://twitter.com/aucklandnz/status/1157017309233307648" TargetMode="External" /><Relationship Id="rId175" Type="http://schemas.openxmlformats.org/officeDocument/2006/relationships/hyperlink" Target="https://twitter.com/aucklife/status/1153763058772324353" TargetMode="External" /><Relationship Id="rId176" Type="http://schemas.openxmlformats.org/officeDocument/2006/relationships/hyperlink" Target="https://twitter.com/aucklife/status/1154129229308727296" TargetMode="External" /><Relationship Id="rId177" Type="http://schemas.openxmlformats.org/officeDocument/2006/relationships/hyperlink" Target="https://twitter.com/aucklife/status/1154146972351287303" TargetMode="External" /><Relationship Id="rId178" Type="http://schemas.openxmlformats.org/officeDocument/2006/relationships/hyperlink" Target="https://twitter.com/aucklife/status/1154487845022654464" TargetMode="External" /><Relationship Id="rId179" Type="http://schemas.openxmlformats.org/officeDocument/2006/relationships/hyperlink" Target="https://twitter.com/aucklife/status/1154823354530111488" TargetMode="External" /><Relationship Id="rId180" Type="http://schemas.openxmlformats.org/officeDocument/2006/relationships/hyperlink" Target="https://twitter.com/aucklife/status/1155568141281452032" TargetMode="External" /><Relationship Id="rId181" Type="http://schemas.openxmlformats.org/officeDocument/2006/relationships/hyperlink" Target="https://twitter.com/aucklife/status/1155931476908634112" TargetMode="External" /><Relationship Id="rId182" Type="http://schemas.openxmlformats.org/officeDocument/2006/relationships/hyperlink" Target="https://twitter.com/aucklife/status/1156298747959230465" TargetMode="External" /><Relationship Id="rId183" Type="http://schemas.openxmlformats.org/officeDocument/2006/relationships/hyperlink" Target="https://twitter.com/aucklife/status/1156659968076124165" TargetMode="External" /><Relationship Id="rId184" Type="http://schemas.openxmlformats.org/officeDocument/2006/relationships/hyperlink" Target="https://twitter.com/aucklife/status/1157021728981299200" TargetMode="External" /><Relationship Id="rId185" Type="http://schemas.openxmlformats.org/officeDocument/2006/relationships/hyperlink" Target="https://twitter.com/mslapa/status/1157025761347407872" TargetMode="External" /><Relationship Id="rId186" Type="http://schemas.openxmlformats.org/officeDocument/2006/relationships/hyperlink" Target="https://twitter.com/ais_aucklandnz/status/1153759187803004928" TargetMode="External" /><Relationship Id="rId187" Type="http://schemas.openxmlformats.org/officeDocument/2006/relationships/hyperlink" Target="https://twitter.com/ais_aucklandnz/status/1154206130933063680" TargetMode="External" /><Relationship Id="rId188" Type="http://schemas.openxmlformats.org/officeDocument/2006/relationships/hyperlink" Target="https://twitter.com/ais_aucklandnz/status/1154481446301552640" TargetMode="External" /><Relationship Id="rId189" Type="http://schemas.openxmlformats.org/officeDocument/2006/relationships/hyperlink" Target="https://twitter.com/ais_aucklandnz/status/1156293390251769856" TargetMode="External" /><Relationship Id="rId190" Type="http://schemas.openxmlformats.org/officeDocument/2006/relationships/hyperlink" Target="https://twitter.com/ais_aucklandnz/status/1157036117625098241" TargetMode="External" /><Relationship Id="rId191" Type="http://schemas.openxmlformats.org/officeDocument/2006/relationships/hyperlink" Target="https://api.twitter.com/1.1/geo/id/0022e3c837579650.json" TargetMode="External" /><Relationship Id="rId192" Type="http://schemas.openxmlformats.org/officeDocument/2006/relationships/hyperlink" Target="https://api.twitter.com/1.1/geo/id/0022e3c837579650.json" TargetMode="External" /><Relationship Id="rId193" Type="http://schemas.openxmlformats.org/officeDocument/2006/relationships/hyperlink" Target="https://api.twitter.com/1.1/geo/id/0022e3c837579650.json" TargetMode="External" /><Relationship Id="rId194" Type="http://schemas.openxmlformats.org/officeDocument/2006/relationships/comments" Target="../comments1.xml" /><Relationship Id="rId195" Type="http://schemas.openxmlformats.org/officeDocument/2006/relationships/vmlDrawing" Target="../drawings/vmlDrawing1.vml" /><Relationship Id="rId196" Type="http://schemas.openxmlformats.org/officeDocument/2006/relationships/table" Target="../tables/table1.xml" /><Relationship Id="rId1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aYxFMD3si" TargetMode="External" /><Relationship Id="rId2" Type="http://schemas.openxmlformats.org/officeDocument/2006/relationships/hyperlink" Target="https://t.co/T5nM0arGMI" TargetMode="External" /><Relationship Id="rId3" Type="http://schemas.openxmlformats.org/officeDocument/2006/relationships/hyperlink" Target="https://t.co/8aIp2fM5Yy" TargetMode="External" /><Relationship Id="rId4" Type="http://schemas.openxmlformats.org/officeDocument/2006/relationships/hyperlink" Target="http://t.co/qqUaLb7u2c" TargetMode="External" /><Relationship Id="rId5" Type="http://schemas.openxmlformats.org/officeDocument/2006/relationships/hyperlink" Target="http://t.co/hB9ARq0QZ1" TargetMode="External" /><Relationship Id="rId6" Type="http://schemas.openxmlformats.org/officeDocument/2006/relationships/hyperlink" Target="https://t.co/sqc9FJQZyF" TargetMode="External" /><Relationship Id="rId7" Type="http://schemas.openxmlformats.org/officeDocument/2006/relationships/hyperlink" Target="http://t.co/TQf3Djn4gg" TargetMode="External" /><Relationship Id="rId8" Type="http://schemas.openxmlformats.org/officeDocument/2006/relationships/hyperlink" Target="http://t.co/gn1rpe5m0d" TargetMode="External" /><Relationship Id="rId9" Type="http://schemas.openxmlformats.org/officeDocument/2006/relationships/hyperlink" Target="https://t.co/z59FopAa4d" TargetMode="External" /><Relationship Id="rId10" Type="http://schemas.openxmlformats.org/officeDocument/2006/relationships/hyperlink" Target="https://t.co/YCPo5XGl6a" TargetMode="External" /><Relationship Id="rId11" Type="http://schemas.openxmlformats.org/officeDocument/2006/relationships/hyperlink" Target="https://t.co/wrR7tb73PX" TargetMode="External" /><Relationship Id="rId12" Type="http://schemas.openxmlformats.org/officeDocument/2006/relationships/hyperlink" Target="https://t.co/b69Ka0LiyT" TargetMode="External" /><Relationship Id="rId13" Type="http://schemas.openxmlformats.org/officeDocument/2006/relationships/hyperlink" Target="https://t.co/H4IswT7h5Z" TargetMode="External" /><Relationship Id="rId14" Type="http://schemas.openxmlformats.org/officeDocument/2006/relationships/hyperlink" Target="https://t.co/PARKdBu5CG" TargetMode="External" /><Relationship Id="rId15" Type="http://schemas.openxmlformats.org/officeDocument/2006/relationships/hyperlink" Target="https://t.co/DYNnXpFtEn" TargetMode="External" /><Relationship Id="rId16" Type="http://schemas.openxmlformats.org/officeDocument/2006/relationships/hyperlink" Target="http://t.co/MNFaosSFRG" TargetMode="External" /><Relationship Id="rId17" Type="http://schemas.openxmlformats.org/officeDocument/2006/relationships/hyperlink" Target="https://t.co/jDkfRBZM3h" TargetMode="External" /><Relationship Id="rId18" Type="http://schemas.openxmlformats.org/officeDocument/2006/relationships/hyperlink" Target="https://t.co/x6Ag7kQZ80" TargetMode="External" /><Relationship Id="rId19" Type="http://schemas.openxmlformats.org/officeDocument/2006/relationships/hyperlink" Target="https://t.co/zpyn5gm2Lr" TargetMode="External" /><Relationship Id="rId20" Type="http://schemas.openxmlformats.org/officeDocument/2006/relationships/hyperlink" Target="https://t.co/iBXipSSsC7" TargetMode="External" /><Relationship Id="rId21" Type="http://schemas.openxmlformats.org/officeDocument/2006/relationships/hyperlink" Target="http://t.co/TmRGWYqQRo" TargetMode="External" /><Relationship Id="rId22" Type="http://schemas.openxmlformats.org/officeDocument/2006/relationships/hyperlink" Target="https://t.co/pBbDiUGwOQ" TargetMode="External" /><Relationship Id="rId23" Type="http://schemas.openxmlformats.org/officeDocument/2006/relationships/hyperlink" Target="http://t.co/JBD1pTnifW" TargetMode="External" /><Relationship Id="rId24" Type="http://schemas.openxmlformats.org/officeDocument/2006/relationships/hyperlink" Target="https://pbs.twimg.com/profile_banners/333138734/1401324963" TargetMode="External" /><Relationship Id="rId25" Type="http://schemas.openxmlformats.org/officeDocument/2006/relationships/hyperlink" Target="https://pbs.twimg.com/profile_banners/3266532074/1562554230" TargetMode="External" /><Relationship Id="rId26" Type="http://schemas.openxmlformats.org/officeDocument/2006/relationships/hyperlink" Target="https://pbs.twimg.com/profile_banners/85727724/1415860762" TargetMode="External" /><Relationship Id="rId27" Type="http://schemas.openxmlformats.org/officeDocument/2006/relationships/hyperlink" Target="https://pbs.twimg.com/profile_banners/20561798/1563508197" TargetMode="External" /><Relationship Id="rId28" Type="http://schemas.openxmlformats.org/officeDocument/2006/relationships/hyperlink" Target="https://pbs.twimg.com/profile_banners/25262595/1433812004" TargetMode="External" /><Relationship Id="rId29" Type="http://schemas.openxmlformats.org/officeDocument/2006/relationships/hyperlink" Target="https://pbs.twimg.com/profile_banners/459890008/1452307110" TargetMode="External" /><Relationship Id="rId30" Type="http://schemas.openxmlformats.org/officeDocument/2006/relationships/hyperlink" Target="https://pbs.twimg.com/profile_banners/42977277/1487710115" TargetMode="External" /><Relationship Id="rId31" Type="http://schemas.openxmlformats.org/officeDocument/2006/relationships/hyperlink" Target="https://pbs.twimg.com/profile_banners/559972783/1399430230" TargetMode="External" /><Relationship Id="rId32" Type="http://schemas.openxmlformats.org/officeDocument/2006/relationships/hyperlink" Target="https://pbs.twimg.com/profile_banners/844479210794160129/1490175136" TargetMode="External" /><Relationship Id="rId33" Type="http://schemas.openxmlformats.org/officeDocument/2006/relationships/hyperlink" Target="https://pbs.twimg.com/profile_banners/1003865807871344640/1528261390" TargetMode="External" /><Relationship Id="rId34" Type="http://schemas.openxmlformats.org/officeDocument/2006/relationships/hyperlink" Target="https://pbs.twimg.com/profile_banners/847195859850641409/1494479396" TargetMode="External" /><Relationship Id="rId35" Type="http://schemas.openxmlformats.org/officeDocument/2006/relationships/hyperlink" Target="https://pbs.twimg.com/profile_banners/50977516/1460136532" TargetMode="External" /><Relationship Id="rId36" Type="http://schemas.openxmlformats.org/officeDocument/2006/relationships/hyperlink" Target="https://pbs.twimg.com/profile_banners/762905010220838913/1538211469" TargetMode="External" /><Relationship Id="rId37" Type="http://schemas.openxmlformats.org/officeDocument/2006/relationships/hyperlink" Target="https://pbs.twimg.com/profile_banners/703074945580998656/1513809201" TargetMode="External" /><Relationship Id="rId38" Type="http://schemas.openxmlformats.org/officeDocument/2006/relationships/hyperlink" Target="https://pbs.twimg.com/profile_banners/22745672/1453001579" TargetMode="External" /><Relationship Id="rId39" Type="http://schemas.openxmlformats.org/officeDocument/2006/relationships/hyperlink" Target="https://pbs.twimg.com/profile_banners/978426350930247680/1525488374" TargetMode="External" /><Relationship Id="rId40" Type="http://schemas.openxmlformats.org/officeDocument/2006/relationships/hyperlink" Target="https://pbs.twimg.com/profile_banners/64076835/1529295603" TargetMode="External" /><Relationship Id="rId41" Type="http://schemas.openxmlformats.org/officeDocument/2006/relationships/hyperlink" Target="https://pbs.twimg.com/profile_banners/324087269/1529922043" TargetMode="External" /><Relationship Id="rId42" Type="http://schemas.openxmlformats.org/officeDocument/2006/relationships/hyperlink" Target="https://pbs.twimg.com/profile_banners/900658497309638656/1539146382" TargetMode="External" /><Relationship Id="rId43" Type="http://schemas.openxmlformats.org/officeDocument/2006/relationships/hyperlink" Target="https://pbs.twimg.com/profile_banners/2904262046/1461985229" TargetMode="External" /><Relationship Id="rId44" Type="http://schemas.openxmlformats.org/officeDocument/2006/relationships/hyperlink" Target="https://pbs.twimg.com/profile_banners/793513472470331392/1537307386" TargetMode="External" /><Relationship Id="rId45" Type="http://schemas.openxmlformats.org/officeDocument/2006/relationships/hyperlink" Target="https://pbs.twimg.com/profile_banners/23399084/1471476285" TargetMode="External" /><Relationship Id="rId46" Type="http://schemas.openxmlformats.org/officeDocument/2006/relationships/hyperlink" Target="https://pbs.twimg.com/profile_banners/216835627/1497918167" TargetMode="External" /><Relationship Id="rId47" Type="http://schemas.openxmlformats.org/officeDocument/2006/relationships/hyperlink" Target="http://abs.twimg.com/images/themes/theme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2/bg.gif" TargetMode="External" /><Relationship Id="rId50" Type="http://schemas.openxmlformats.org/officeDocument/2006/relationships/hyperlink" Target="http://abs.twimg.com/images/themes/theme15/bg.png" TargetMode="External" /><Relationship Id="rId51" Type="http://schemas.openxmlformats.org/officeDocument/2006/relationships/hyperlink" Target="http://abs.twimg.com/images/themes/theme7/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4/bg.gif" TargetMode="External" /><Relationship Id="rId61" Type="http://schemas.openxmlformats.org/officeDocument/2006/relationships/hyperlink" Target="http://abs.twimg.com/images/themes/theme10/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pbs.twimg.com/profile_images/471817348131729408/Zx0cJgd3_normal.png" TargetMode="External" /><Relationship Id="rId70" Type="http://schemas.openxmlformats.org/officeDocument/2006/relationships/hyperlink" Target="http://pbs.twimg.com/profile_images/1148062006349455360/jcv_vpWp_normal.png" TargetMode="External" /><Relationship Id="rId71" Type="http://schemas.openxmlformats.org/officeDocument/2006/relationships/hyperlink" Target="http://pbs.twimg.com/profile_images/617912430711037952/2lsObdt1_normal.jpg" TargetMode="External" /><Relationship Id="rId72" Type="http://schemas.openxmlformats.org/officeDocument/2006/relationships/hyperlink" Target="http://pbs.twimg.com/profile_images/378800000737562568/6bc72ae6a55570355d9b0070945c0b2a_normal.png" TargetMode="External" /><Relationship Id="rId73" Type="http://schemas.openxmlformats.org/officeDocument/2006/relationships/hyperlink" Target="http://pbs.twimg.com/profile_images/953452707540492288/W5J19ezj_normal.jpg" TargetMode="External" /><Relationship Id="rId74" Type="http://schemas.openxmlformats.org/officeDocument/2006/relationships/hyperlink" Target="http://pbs.twimg.com/profile_images/1745744811/Off_Valparaiso_normal.jpg" TargetMode="External" /><Relationship Id="rId75" Type="http://schemas.openxmlformats.org/officeDocument/2006/relationships/hyperlink" Target="http://pbs.twimg.com/profile_images/834142686223310848/iXjVOsXw_normal.jpg" TargetMode="External" /><Relationship Id="rId76" Type="http://schemas.openxmlformats.org/officeDocument/2006/relationships/hyperlink" Target="http://pbs.twimg.com/profile_images/688814631754665984/B2C6bqDR_normal.png" TargetMode="External" /><Relationship Id="rId77" Type="http://schemas.openxmlformats.org/officeDocument/2006/relationships/hyperlink" Target="http://pbs.twimg.com/profile_images/844480489960488960/wFZqFgLj_normal.jpg" TargetMode="External" /><Relationship Id="rId78" Type="http://schemas.openxmlformats.org/officeDocument/2006/relationships/hyperlink" Target="http://pbs.twimg.com/profile_images/1003867351379410944/aU5SNihC_normal.jpg" TargetMode="External" /><Relationship Id="rId79" Type="http://schemas.openxmlformats.org/officeDocument/2006/relationships/hyperlink" Target="http://pbs.twimg.com/profile_images/862528645859950592/rpee5yEu_normal.jpg" TargetMode="External" /><Relationship Id="rId80" Type="http://schemas.openxmlformats.org/officeDocument/2006/relationships/hyperlink" Target="http://pbs.twimg.com/profile_images/1109950092121825280/bFOLkQGy_normal.png" TargetMode="External" /><Relationship Id="rId81" Type="http://schemas.openxmlformats.org/officeDocument/2006/relationships/hyperlink" Target="http://pbs.twimg.com/profile_images/1098077647140139008/y3O1lVmP_normal.jpg" TargetMode="External" /><Relationship Id="rId82" Type="http://schemas.openxmlformats.org/officeDocument/2006/relationships/hyperlink" Target="http://pbs.twimg.com/profile_images/943610293602566144/cfiuRK6h_normal.jpg" TargetMode="External" /><Relationship Id="rId83" Type="http://schemas.openxmlformats.org/officeDocument/2006/relationships/hyperlink" Target="http://pbs.twimg.com/profile_images/1006976967667691520/PJD6Am85_normal.jpg" TargetMode="External" /><Relationship Id="rId84" Type="http://schemas.openxmlformats.org/officeDocument/2006/relationships/hyperlink" Target="http://pbs.twimg.com/profile_images/1061868836083785729/Z-5ueuJz_normal.jpg" TargetMode="External" /><Relationship Id="rId85" Type="http://schemas.openxmlformats.org/officeDocument/2006/relationships/hyperlink" Target="http://pbs.twimg.com/profile_images/1034953162069663744/XPN2SJM4_normal.jpg" TargetMode="External" /><Relationship Id="rId86" Type="http://schemas.openxmlformats.org/officeDocument/2006/relationships/hyperlink" Target="http://pbs.twimg.com/profile_images/643897511413813249/Lehf62nf_normal.jpg" TargetMode="External" /><Relationship Id="rId87" Type="http://schemas.openxmlformats.org/officeDocument/2006/relationships/hyperlink" Target="http://pbs.twimg.com/profile_images/1008563737391874048/soJiN_q2_normal.jpg" TargetMode="External" /><Relationship Id="rId88" Type="http://schemas.openxmlformats.org/officeDocument/2006/relationships/hyperlink" Target="http://pbs.twimg.com/profile_images/1050983388805398528/FVEMiXsB_normal.jpg" TargetMode="External" /><Relationship Id="rId89" Type="http://schemas.openxmlformats.org/officeDocument/2006/relationships/hyperlink" Target="http://pbs.twimg.com/profile_images/1049877000398299137/OUVrSqhi_normal.jpg" TargetMode="External" /><Relationship Id="rId90" Type="http://schemas.openxmlformats.org/officeDocument/2006/relationships/hyperlink" Target="http://pbs.twimg.com/profile_images/916170428703322112/SaOSk9zj_normal.jpg" TargetMode="External" /><Relationship Id="rId91" Type="http://schemas.openxmlformats.org/officeDocument/2006/relationships/hyperlink" Target="http://pbs.twimg.com/profile_images/221978272/Voxy_normal.gif" TargetMode="External" /><Relationship Id="rId92" Type="http://schemas.openxmlformats.org/officeDocument/2006/relationships/hyperlink" Target="http://pbs.twimg.com/profile_images/1089795006926209026/GUcOfnT1_normal.jpg" TargetMode="External" /><Relationship Id="rId93" Type="http://schemas.openxmlformats.org/officeDocument/2006/relationships/hyperlink" Target="http://pbs.twimg.com/profile_images/766049630790483969/ShEsaPYF_normal.jpg" TargetMode="External" /><Relationship Id="rId94" Type="http://schemas.openxmlformats.org/officeDocument/2006/relationships/hyperlink" Target="http://pbs.twimg.com/profile_images/461670650784927744/hKqwVa21_normal.png" TargetMode="External" /><Relationship Id="rId95" Type="http://schemas.openxmlformats.org/officeDocument/2006/relationships/hyperlink" Target="https://twitter.com/investauckland" TargetMode="External" /><Relationship Id="rId96" Type="http://schemas.openxmlformats.org/officeDocument/2006/relationships/hyperlink" Target="https://twitter.com/pwcheraldtalks" TargetMode="External" /><Relationship Id="rId97" Type="http://schemas.openxmlformats.org/officeDocument/2006/relationships/hyperlink" Target="https://twitter.com/belleplanner" TargetMode="External" /><Relationship Id="rId98" Type="http://schemas.openxmlformats.org/officeDocument/2006/relationships/hyperlink" Target="https://twitter.com/auckland_nz" TargetMode="External" /><Relationship Id="rId99" Type="http://schemas.openxmlformats.org/officeDocument/2006/relationships/hyperlink" Target="https://twitter.com/aotea9" TargetMode="External" /><Relationship Id="rId100" Type="http://schemas.openxmlformats.org/officeDocument/2006/relationships/hyperlink" Target="https://twitter.com/off_valpo" TargetMode="External" /><Relationship Id="rId101" Type="http://schemas.openxmlformats.org/officeDocument/2006/relationships/hyperlink" Target="https://twitter.com/aarondavisnz" TargetMode="External" /><Relationship Id="rId102" Type="http://schemas.openxmlformats.org/officeDocument/2006/relationships/hyperlink" Target="https://twitter.com/harcourtsm" TargetMode="External" /><Relationship Id="rId103" Type="http://schemas.openxmlformats.org/officeDocument/2006/relationships/hyperlink" Target="https://twitter.com/creativeimagenz" TargetMode="External" /><Relationship Id="rId104" Type="http://schemas.openxmlformats.org/officeDocument/2006/relationships/hyperlink" Target="https://twitter.com/autactiveageing" TargetMode="External" /><Relationship Id="rId105" Type="http://schemas.openxmlformats.org/officeDocument/2006/relationships/hyperlink" Target="https://twitter.com/autresearch" TargetMode="External" /><Relationship Id="rId106" Type="http://schemas.openxmlformats.org/officeDocument/2006/relationships/hyperlink" Target="https://twitter.com/bridgetdicker" TargetMode="External" /><Relationship Id="rId107" Type="http://schemas.openxmlformats.org/officeDocument/2006/relationships/hyperlink" Target="https://twitter.com/autparamedicine" TargetMode="External" /><Relationship Id="rId108" Type="http://schemas.openxmlformats.org/officeDocument/2006/relationships/hyperlink" Target="https://twitter.com/jelpuyat1" TargetMode="External" /><Relationship Id="rId109" Type="http://schemas.openxmlformats.org/officeDocument/2006/relationships/hyperlink" Target="https://twitter.com/srgurr" TargetMode="External" /><Relationship Id="rId110" Type="http://schemas.openxmlformats.org/officeDocument/2006/relationships/hyperlink" Target="https://twitter.com/tamzinbrott" TargetMode="External" /><Relationship Id="rId111" Type="http://schemas.openxmlformats.org/officeDocument/2006/relationships/hyperlink" Target="https://twitter.com/goodhealthdesn" TargetMode="External" /><Relationship Id="rId112" Type="http://schemas.openxmlformats.org/officeDocument/2006/relationships/hyperlink" Target="https://twitter.com/otellenn" TargetMode="External" /><Relationship Id="rId113" Type="http://schemas.openxmlformats.org/officeDocument/2006/relationships/hyperlink" Target="https://twitter.com/annabellelui" TargetMode="External" /><Relationship Id="rId114" Type="http://schemas.openxmlformats.org/officeDocument/2006/relationships/hyperlink" Target="https://twitter.com/angusmcnaughton" TargetMode="External" /><Relationship Id="rId115" Type="http://schemas.openxmlformats.org/officeDocument/2006/relationships/hyperlink" Target="https://twitter.com/stinkink" TargetMode="External" /><Relationship Id="rId116" Type="http://schemas.openxmlformats.org/officeDocument/2006/relationships/hyperlink" Target="https://twitter.com/nicksautner" TargetMode="External" /><Relationship Id="rId117" Type="http://schemas.openxmlformats.org/officeDocument/2006/relationships/hyperlink" Target="https://twitter.com/aucklandnz" TargetMode="External" /><Relationship Id="rId118" Type="http://schemas.openxmlformats.org/officeDocument/2006/relationships/hyperlink" Target="https://twitter.com/aucklife" TargetMode="External" /><Relationship Id="rId119" Type="http://schemas.openxmlformats.org/officeDocument/2006/relationships/hyperlink" Target="https://twitter.com/mslapa" TargetMode="External" /><Relationship Id="rId120" Type="http://schemas.openxmlformats.org/officeDocument/2006/relationships/hyperlink" Target="https://twitter.com/ais_aucklandnz" TargetMode="External" /><Relationship Id="rId121" Type="http://schemas.openxmlformats.org/officeDocument/2006/relationships/comments" Target="../comments2.xml" /><Relationship Id="rId122" Type="http://schemas.openxmlformats.org/officeDocument/2006/relationships/vmlDrawing" Target="../drawings/vmlDrawing2.vml" /><Relationship Id="rId123" Type="http://schemas.openxmlformats.org/officeDocument/2006/relationships/table" Target="../tables/table2.xml" /><Relationship Id="rId124" Type="http://schemas.openxmlformats.org/officeDocument/2006/relationships/drawing" Target="../drawings/drawing1.xml" /><Relationship Id="rId1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basementtheatre.co.nz/whats-on/2019/8/13/pinay?fbclid=IwAR1F5gZOgFCSrByIBh6aCUe9nc9rBkDVzAO6aKIgDtrYJ9v8LMfQDZFc9K0" TargetMode="External" /><Relationship Id="rId2" Type="http://schemas.openxmlformats.org/officeDocument/2006/relationships/hyperlink" Target="https://www.mindfull.nz/" TargetMode="External" /><Relationship Id="rId3" Type="http://schemas.openxmlformats.org/officeDocument/2006/relationships/hyperlink" Target="https://www.heartofthecity.co.nz/auckland-events/kids-go-free-skycity-july" TargetMode="External" /><Relationship Id="rId4" Type="http://schemas.openxmlformats.org/officeDocument/2006/relationships/hyperlink" Target="https://www.ais.ac.nz/for-students/transport-and-maps/?utm_campaign=AIS+advangates+car+park+&amp;utm_medium=Social&amp;utm_source=sm+&amp;utm_content&amp;utm_term" TargetMode="External" /><Relationship Id="rId5" Type="http://schemas.openxmlformats.org/officeDocument/2006/relationships/hyperlink" Target="https://www.ais.ac.nz/programmes/information-technology/?utm_campaign=PGDIT-July19&amp;utm_medium=Social+&amp;utm_source=SM&amp;utm_content&amp;utm_term" TargetMode="External" /><Relationship Id="rId6" Type="http://schemas.openxmlformats.org/officeDocument/2006/relationships/hyperlink" Target="https://www.instagram.com/p/B0ooQF3pkxi/?igshid=10axhguli4cf4" TargetMode="External" /><Relationship Id="rId7" Type="http://schemas.openxmlformats.org/officeDocument/2006/relationships/hyperlink" Target="http://www.voxy.co.nz/national/5/344416?utm_source=dlvr.it&amp;utm_medium=twitter" TargetMode="External" /><Relationship Id="rId8" Type="http://schemas.openxmlformats.org/officeDocument/2006/relationships/hyperlink" Target="http://www.voxy.co.nz/national/5/344371?utm_source=dlvr.it&amp;utm_medium=twitter" TargetMode="External" /><Relationship Id="rId9" Type="http://schemas.openxmlformats.org/officeDocument/2006/relationships/hyperlink" Target="http://www.voxy.co.nz/business/5/344300?utm_source=dlvr.it&amp;utm_medium=twitter" TargetMode="External" /><Relationship Id="rId10" Type="http://schemas.openxmlformats.org/officeDocument/2006/relationships/hyperlink" Target="http://www.voxy.co.nz/sport/5/344283?utm_source=dlvr.it&amp;utm_medium=twitter" TargetMode="External" /><Relationship Id="rId11" Type="http://schemas.openxmlformats.org/officeDocument/2006/relationships/hyperlink" Target="https://www.instagram.com/p/B0Z9tLSBWTm/?igshid=1oqepq3z4bggx" TargetMode="External" /><Relationship Id="rId12" Type="http://schemas.openxmlformats.org/officeDocument/2006/relationships/hyperlink" Target="https://www.linkedin.com/slink?code=gvauqQV" TargetMode="External" /><Relationship Id="rId13" Type="http://schemas.openxmlformats.org/officeDocument/2006/relationships/hyperlink" Target="https://www.linkedin.com/slink?code=gesQsMg" TargetMode="External" /><Relationship Id="rId14" Type="http://schemas.openxmlformats.org/officeDocument/2006/relationships/hyperlink" Target="https://www.linkedin.com/slink?code=gZrmvkh" TargetMode="External" /><Relationship Id="rId15" Type="http://schemas.openxmlformats.org/officeDocument/2006/relationships/hyperlink" Target="http://www.voxy.co.nz/national/5/344416?utm_source=dlvr.it&amp;utm_medium=twitter" TargetMode="External" /><Relationship Id="rId16" Type="http://schemas.openxmlformats.org/officeDocument/2006/relationships/hyperlink" Target="http://www.voxy.co.nz/entertainment/5/343757?utm_source=dlvr.it&amp;utm_medium=twitter" TargetMode="External" /><Relationship Id="rId17" Type="http://schemas.openxmlformats.org/officeDocument/2006/relationships/hyperlink" Target="http://www.voxy.co.nz/politics/5/343759?utm_source=dlvr.it&amp;utm_medium=twitter" TargetMode="External" /><Relationship Id="rId18" Type="http://schemas.openxmlformats.org/officeDocument/2006/relationships/hyperlink" Target="http://www.voxy.co.nz/national/5/343784?utm_source=dlvr.it&amp;utm_medium=twitter" TargetMode="External" /><Relationship Id="rId19" Type="http://schemas.openxmlformats.org/officeDocument/2006/relationships/hyperlink" Target="http://www.voxy.co.nz/national/5/343816?utm_source=dlvr.it&amp;utm_medium=twitter" TargetMode="External" /><Relationship Id="rId20" Type="http://schemas.openxmlformats.org/officeDocument/2006/relationships/hyperlink" Target="http://www.voxy.co.nz/national/5/343850?utm_source=dlvr.it&amp;utm_medium=twitter" TargetMode="External" /><Relationship Id="rId21" Type="http://schemas.openxmlformats.org/officeDocument/2006/relationships/hyperlink" Target="https://www.aucklandnz.com/study-work-and-live/work-and-live/blog/from-la-la-land-to-the-land-of-the-long-white-cloud#.XTeVWrrNfJY.twitter"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861</v>
      </c>
      <c r="BD2" s="13" t="s">
        <v>877</v>
      </c>
      <c r="BE2" s="13" t="s">
        <v>878</v>
      </c>
      <c r="BF2" s="67" t="s">
        <v>1294</v>
      </c>
      <c r="BG2" s="67" t="s">
        <v>1295</v>
      </c>
      <c r="BH2" s="67" t="s">
        <v>1296</v>
      </c>
      <c r="BI2" s="67" t="s">
        <v>1297</v>
      </c>
      <c r="BJ2" s="67" t="s">
        <v>1298</v>
      </c>
      <c r="BK2" s="67" t="s">
        <v>1299</v>
      </c>
      <c r="BL2" s="67" t="s">
        <v>1300</v>
      </c>
      <c r="BM2" s="67" t="s">
        <v>1301</v>
      </c>
      <c r="BN2" s="67" t="s">
        <v>1302</v>
      </c>
    </row>
    <row r="3" spans="1:66" ht="15" customHeight="1">
      <c r="A3" s="84" t="s">
        <v>214</v>
      </c>
      <c r="B3" s="84" t="s">
        <v>238</v>
      </c>
      <c r="C3" s="53" t="s">
        <v>1325</v>
      </c>
      <c r="D3" s="54">
        <v>3</v>
      </c>
      <c r="E3" s="65" t="s">
        <v>136</v>
      </c>
      <c r="F3" s="55">
        <v>31</v>
      </c>
      <c r="G3" s="53"/>
      <c r="H3" s="57"/>
      <c r="I3" s="56"/>
      <c r="J3" s="56"/>
      <c r="K3" s="36" t="s">
        <v>65</v>
      </c>
      <c r="L3" s="62">
        <v>3</v>
      </c>
      <c r="M3" s="62"/>
      <c r="N3" s="63"/>
      <c r="O3" s="85" t="s">
        <v>240</v>
      </c>
      <c r="P3" s="87">
        <v>43669.820069444446</v>
      </c>
      <c r="Q3" s="85" t="s">
        <v>242</v>
      </c>
      <c r="R3" s="85"/>
      <c r="S3" s="85"/>
      <c r="T3" s="85" t="s">
        <v>342</v>
      </c>
      <c r="U3" s="90" t="s">
        <v>371</v>
      </c>
      <c r="V3" s="90" t="s">
        <v>371</v>
      </c>
      <c r="W3" s="87">
        <v>43669.820069444446</v>
      </c>
      <c r="X3" s="91">
        <v>43669</v>
      </c>
      <c r="Y3" s="93" t="s">
        <v>410</v>
      </c>
      <c r="Z3" s="90" t="s">
        <v>476</v>
      </c>
      <c r="AA3" s="85"/>
      <c r="AB3" s="85"/>
      <c r="AC3" s="93" t="s">
        <v>542</v>
      </c>
      <c r="AD3" s="85"/>
      <c r="AE3" s="85" t="b">
        <v>0</v>
      </c>
      <c r="AF3" s="85">
        <v>0</v>
      </c>
      <c r="AG3" s="93" t="s">
        <v>608</v>
      </c>
      <c r="AH3" s="85" t="b">
        <v>0</v>
      </c>
      <c r="AI3" s="85" t="s">
        <v>609</v>
      </c>
      <c r="AJ3" s="85"/>
      <c r="AK3" s="93" t="s">
        <v>608</v>
      </c>
      <c r="AL3" s="85" t="b">
        <v>0</v>
      </c>
      <c r="AM3" s="85">
        <v>0</v>
      </c>
      <c r="AN3" s="93" t="s">
        <v>608</v>
      </c>
      <c r="AO3" s="85" t="s">
        <v>613</v>
      </c>
      <c r="AP3" s="85" t="b">
        <v>0</v>
      </c>
      <c r="AQ3" s="93" t="s">
        <v>542</v>
      </c>
      <c r="AR3" s="85" t="s">
        <v>176</v>
      </c>
      <c r="AS3" s="85">
        <v>0</v>
      </c>
      <c r="AT3" s="85">
        <v>0</v>
      </c>
      <c r="AU3" s="85"/>
      <c r="AV3" s="85"/>
      <c r="AW3" s="85"/>
      <c r="AX3" s="85"/>
      <c r="AY3" s="85"/>
      <c r="AZ3" s="85"/>
      <c r="BA3" s="85"/>
      <c r="BB3" s="85"/>
      <c r="BC3">
        <v>2</v>
      </c>
      <c r="BD3" s="85" t="str">
        <f>REPLACE(INDEX(GroupVertices[Group],MATCH(Edges[[#This Row],[Vertex 1]],GroupVertices[Vertex],0)),1,1,"")</f>
        <v>7</v>
      </c>
      <c r="BE3" s="85" t="str">
        <f>REPLACE(INDEX(GroupVertices[Group],MATCH(Edges[[#This Row],[Vertex 2]],GroupVertices[Vertex],0)),1,1,"")</f>
        <v>7</v>
      </c>
      <c r="BF3" s="51">
        <v>1</v>
      </c>
      <c r="BG3" s="52">
        <v>4</v>
      </c>
      <c r="BH3" s="51">
        <v>0</v>
      </c>
      <c r="BI3" s="52">
        <v>0</v>
      </c>
      <c r="BJ3" s="51">
        <v>0</v>
      </c>
      <c r="BK3" s="52">
        <v>0</v>
      </c>
      <c r="BL3" s="51">
        <v>24</v>
      </c>
      <c r="BM3" s="52">
        <v>96</v>
      </c>
      <c r="BN3" s="51">
        <v>25</v>
      </c>
    </row>
    <row r="4" spans="1:66" ht="15" customHeight="1">
      <c r="A4" s="84" t="s">
        <v>214</v>
      </c>
      <c r="B4" s="84" t="s">
        <v>238</v>
      </c>
      <c r="C4" s="53" t="s">
        <v>1325</v>
      </c>
      <c r="D4" s="54">
        <v>3</v>
      </c>
      <c r="E4" s="65" t="s">
        <v>136</v>
      </c>
      <c r="F4" s="55">
        <v>31</v>
      </c>
      <c r="G4" s="53"/>
      <c r="H4" s="57"/>
      <c r="I4" s="56"/>
      <c r="J4" s="56"/>
      <c r="K4" s="36" t="s">
        <v>65</v>
      </c>
      <c r="L4" s="83">
        <v>4</v>
      </c>
      <c r="M4" s="83"/>
      <c r="N4" s="63"/>
      <c r="O4" s="86" t="s">
        <v>240</v>
      </c>
      <c r="P4" s="88">
        <v>43669.835486111115</v>
      </c>
      <c r="Q4" s="86" t="s">
        <v>243</v>
      </c>
      <c r="R4" s="86"/>
      <c r="S4" s="86"/>
      <c r="T4" s="86" t="s">
        <v>343</v>
      </c>
      <c r="U4" s="86"/>
      <c r="V4" s="89" t="s">
        <v>393</v>
      </c>
      <c r="W4" s="88">
        <v>43669.835486111115</v>
      </c>
      <c r="X4" s="92">
        <v>43669</v>
      </c>
      <c r="Y4" s="94" t="s">
        <v>411</v>
      </c>
      <c r="Z4" s="89" t="s">
        <v>477</v>
      </c>
      <c r="AA4" s="86"/>
      <c r="AB4" s="86"/>
      <c r="AC4" s="94" t="s">
        <v>543</v>
      </c>
      <c r="AD4" s="86"/>
      <c r="AE4" s="86" t="b">
        <v>0</v>
      </c>
      <c r="AF4" s="86">
        <v>1</v>
      </c>
      <c r="AG4" s="94" t="s">
        <v>608</v>
      </c>
      <c r="AH4" s="86" t="b">
        <v>0</v>
      </c>
      <c r="AI4" s="86" t="s">
        <v>609</v>
      </c>
      <c r="AJ4" s="86"/>
      <c r="AK4" s="94" t="s">
        <v>608</v>
      </c>
      <c r="AL4" s="86" t="b">
        <v>0</v>
      </c>
      <c r="AM4" s="86">
        <v>0</v>
      </c>
      <c r="AN4" s="94" t="s">
        <v>608</v>
      </c>
      <c r="AO4" s="86" t="s">
        <v>613</v>
      </c>
      <c r="AP4" s="86" t="b">
        <v>0</v>
      </c>
      <c r="AQ4" s="94" t="s">
        <v>543</v>
      </c>
      <c r="AR4" s="86" t="s">
        <v>176</v>
      </c>
      <c r="AS4" s="86">
        <v>0</v>
      </c>
      <c r="AT4" s="86">
        <v>0</v>
      </c>
      <c r="AU4" s="86"/>
      <c r="AV4" s="86"/>
      <c r="AW4" s="86"/>
      <c r="AX4" s="86"/>
      <c r="AY4" s="86"/>
      <c r="AZ4" s="86"/>
      <c r="BA4" s="86"/>
      <c r="BB4" s="86"/>
      <c r="BC4">
        <v>2</v>
      </c>
      <c r="BD4" s="85" t="str">
        <f>REPLACE(INDEX(GroupVertices[Group],MATCH(Edges[[#This Row],[Vertex 1]],GroupVertices[Vertex],0)),1,1,"")</f>
        <v>7</v>
      </c>
      <c r="BE4" s="85" t="str">
        <f>REPLACE(INDEX(GroupVertices[Group],MATCH(Edges[[#This Row],[Vertex 2]],GroupVertices[Vertex],0)),1,1,"")</f>
        <v>7</v>
      </c>
      <c r="BF4" s="51">
        <v>1</v>
      </c>
      <c r="BG4" s="52">
        <v>3.5714285714285716</v>
      </c>
      <c r="BH4" s="51">
        <v>0</v>
      </c>
      <c r="BI4" s="52">
        <v>0</v>
      </c>
      <c r="BJ4" s="51">
        <v>0</v>
      </c>
      <c r="BK4" s="52">
        <v>0</v>
      </c>
      <c r="BL4" s="51">
        <v>27</v>
      </c>
      <c r="BM4" s="52">
        <v>96.42857142857143</v>
      </c>
      <c r="BN4" s="51">
        <v>28</v>
      </c>
    </row>
    <row r="5" spans="1:66" ht="15">
      <c r="A5" s="84" t="s">
        <v>215</v>
      </c>
      <c r="B5" s="84" t="s">
        <v>239</v>
      </c>
      <c r="C5" s="53" t="s">
        <v>1326</v>
      </c>
      <c r="D5" s="54">
        <v>3</v>
      </c>
      <c r="E5" s="65" t="s">
        <v>132</v>
      </c>
      <c r="F5" s="55">
        <v>32</v>
      </c>
      <c r="G5" s="53"/>
      <c r="H5" s="57"/>
      <c r="I5" s="56"/>
      <c r="J5" s="56"/>
      <c r="K5" s="36" t="s">
        <v>65</v>
      </c>
      <c r="L5" s="83">
        <v>5</v>
      </c>
      <c r="M5" s="83"/>
      <c r="N5" s="63"/>
      <c r="O5" s="86" t="s">
        <v>240</v>
      </c>
      <c r="P5" s="88">
        <v>43669.97101851852</v>
      </c>
      <c r="Q5" s="86" t="s">
        <v>244</v>
      </c>
      <c r="R5" s="89" t="s">
        <v>298</v>
      </c>
      <c r="S5" s="86" t="s">
        <v>335</v>
      </c>
      <c r="T5" s="86"/>
      <c r="U5" s="86"/>
      <c r="V5" s="89" t="s">
        <v>394</v>
      </c>
      <c r="W5" s="88">
        <v>43669.97101851852</v>
      </c>
      <c r="X5" s="92">
        <v>43669</v>
      </c>
      <c r="Y5" s="94" t="s">
        <v>412</v>
      </c>
      <c r="Z5" s="89" t="s">
        <v>478</v>
      </c>
      <c r="AA5" s="86"/>
      <c r="AB5" s="86"/>
      <c r="AC5" s="94" t="s">
        <v>544</v>
      </c>
      <c r="AD5" s="86"/>
      <c r="AE5" s="86" t="b">
        <v>0</v>
      </c>
      <c r="AF5" s="86">
        <v>0</v>
      </c>
      <c r="AG5" s="94" t="s">
        <v>608</v>
      </c>
      <c r="AH5" s="86" t="b">
        <v>0</v>
      </c>
      <c r="AI5" s="86" t="s">
        <v>609</v>
      </c>
      <c r="AJ5" s="86"/>
      <c r="AK5" s="94" t="s">
        <v>608</v>
      </c>
      <c r="AL5" s="86" t="b">
        <v>0</v>
      </c>
      <c r="AM5" s="86">
        <v>0</v>
      </c>
      <c r="AN5" s="94" t="s">
        <v>608</v>
      </c>
      <c r="AO5" s="86" t="s">
        <v>613</v>
      </c>
      <c r="AP5" s="86" t="b">
        <v>0</v>
      </c>
      <c r="AQ5" s="94" t="s">
        <v>544</v>
      </c>
      <c r="AR5" s="86" t="s">
        <v>176</v>
      </c>
      <c r="AS5" s="86">
        <v>0</v>
      </c>
      <c r="AT5" s="86">
        <v>0</v>
      </c>
      <c r="AU5" s="86" t="s">
        <v>623</v>
      </c>
      <c r="AV5" s="86" t="s">
        <v>624</v>
      </c>
      <c r="AW5" s="86" t="s">
        <v>625</v>
      </c>
      <c r="AX5" s="86" t="s">
        <v>626</v>
      </c>
      <c r="AY5" s="86" t="s">
        <v>627</v>
      </c>
      <c r="AZ5" s="86" t="s">
        <v>628</v>
      </c>
      <c r="BA5" s="86" t="s">
        <v>629</v>
      </c>
      <c r="BB5" s="89" t="s">
        <v>630</v>
      </c>
      <c r="BC5">
        <v>1</v>
      </c>
      <c r="BD5" s="85" t="str">
        <f>REPLACE(INDEX(GroupVertices[Group],MATCH(Edges[[#This Row],[Vertex 1]],GroupVertices[Vertex],0)),1,1,"")</f>
        <v>6</v>
      </c>
      <c r="BE5" s="85" t="str">
        <f>REPLACE(INDEX(GroupVertices[Group],MATCH(Edges[[#This Row],[Vertex 2]],GroupVertices[Vertex],0)),1,1,"")</f>
        <v>6</v>
      </c>
      <c r="BF5" s="51">
        <v>0</v>
      </c>
      <c r="BG5" s="52">
        <v>0</v>
      </c>
      <c r="BH5" s="51">
        <v>1</v>
      </c>
      <c r="BI5" s="52">
        <v>4.761904761904762</v>
      </c>
      <c r="BJ5" s="51">
        <v>0</v>
      </c>
      <c r="BK5" s="52">
        <v>0</v>
      </c>
      <c r="BL5" s="51">
        <v>20</v>
      </c>
      <c r="BM5" s="52">
        <v>95.23809523809524</v>
      </c>
      <c r="BN5" s="51">
        <v>21</v>
      </c>
    </row>
    <row r="6" spans="1:66" ht="30">
      <c r="A6" s="84" t="s">
        <v>216</v>
      </c>
      <c r="B6" s="84" t="s">
        <v>216</v>
      </c>
      <c r="C6" s="53" t="s">
        <v>1325</v>
      </c>
      <c r="D6" s="54">
        <v>3</v>
      </c>
      <c r="E6" s="65" t="s">
        <v>136</v>
      </c>
      <c r="F6" s="55">
        <v>31</v>
      </c>
      <c r="G6" s="53"/>
      <c r="H6" s="57"/>
      <c r="I6" s="56"/>
      <c r="J6" s="56"/>
      <c r="K6" s="36" t="s">
        <v>65</v>
      </c>
      <c r="L6" s="83">
        <v>6</v>
      </c>
      <c r="M6" s="83"/>
      <c r="N6" s="63"/>
      <c r="O6" s="86" t="s">
        <v>176</v>
      </c>
      <c r="P6" s="88">
        <v>43669.34747685185</v>
      </c>
      <c r="Q6" s="86" t="s">
        <v>245</v>
      </c>
      <c r="R6" s="86"/>
      <c r="S6" s="86"/>
      <c r="T6" s="86" t="s">
        <v>344</v>
      </c>
      <c r="U6" s="89" t="s">
        <v>372</v>
      </c>
      <c r="V6" s="89" t="s">
        <v>372</v>
      </c>
      <c r="W6" s="88">
        <v>43669.34747685185</v>
      </c>
      <c r="X6" s="92">
        <v>43669</v>
      </c>
      <c r="Y6" s="94" t="s">
        <v>413</v>
      </c>
      <c r="Z6" s="89" t="s">
        <v>479</v>
      </c>
      <c r="AA6" s="86"/>
      <c r="AB6" s="86"/>
      <c r="AC6" s="94" t="s">
        <v>545</v>
      </c>
      <c r="AD6" s="86"/>
      <c r="AE6" s="86" t="b">
        <v>0</v>
      </c>
      <c r="AF6" s="86">
        <v>16</v>
      </c>
      <c r="AG6" s="94" t="s">
        <v>608</v>
      </c>
      <c r="AH6" s="86" t="b">
        <v>0</v>
      </c>
      <c r="AI6" s="86" t="s">
        <v>609</v>
      </c>
      <c r="AJ6" s="86"/>
      <c r="AK6" s="94" t="s">
        <v>608</v>
      </c>
      <c r="AL6" s="86" t="b">
        <v>0</v>
      </c>
      <c r="AM6" s="86">
        <v>3</v>
      </c>
      <c r="AN6" s="94" t="s">
        <v>608</v>
      </c>
      <c r="AO6" s="86" t="s">
        <v>614</v>
      </c>
      <c r="AP6" s="86" t="b">
        <v>0</v>
      </c>
      <c r="AQ6" s="94" t="s">
        <v>545</v>
      </c>
      <c r="AR6" s="86" t="s">
        <v>241</v>
      </c>
      <c r="AS6" s="86">
        <v>0</v>
      </c>
      <c r="AT6" s="86">
        <v>0</v>
      </c>
      <c r="AU6" s="86"/>
      <c r="AV6" s="86"/>
      <c r="AW6" s="86"/>
      <c r="AX6" s="86"/>
      <c r="AY6" s="86"/>
      <c r="AZ6" s="86"/>
      <c r="BA6" s="86"/>
      <c r="BB6" s="86"/>
      <c r="BC6">
        <v>2</v>
      </c>
      <c r="BD6" s="85" t="str">
        <f>REPLACE(INDEX(GroupVertices[Group],MATCH(Edges[[#This Row],[Vertex 1]],GroupVertices[Vertex],0)),1,1,"")</f>
        <v>5</v>
      </c>
      <c r="BE6" s="85" t="str">
        <f>REPLACE(INDEX(GroupVertices[Group],MATCH(Edges[[#This Row],[Vertex 2]],GroupVertices[Vertex],0)),1,1,"")</f>
        <v>5</v>
      </c>
      <c r="BF6" s="51">
        <v>0</v>
      </c>
      <c r="BG6" s="52">
        <v>0</v>
      </c>
      <c r="BH6" s="51">
        <v>0</v>
      </c>
      <c r="BI6" s="52">
        <v>0</v>
      </c>
      <c r="BJ6" s="51">
        <v>0</v>
      </c>
      <c r="BK6" s="52">
        <v>0</v>
      </c>
      <c r="BL6" s="51">
        <v>22</v>
      </c>
      <c r="BM6" s="52">
        <v>100</v>
      </c>
      <c r="BN6" s="51">
        <v>22</v>
      </c>
    </row>
    <row r="7" spans="1:66" ht="30">
      <c r="A7" s="84" t="s">
        <v>216</v>
      </c>
      <c r="B7" s="84" t="s">
        <v>216</v>
      </c>
      <c r="C7" s="53" t="s">
        <v>1325</v>
      </c>
      <c r="D7" s="54">
        <v>3</v>
      </c>
      <c r="E7" s="65" t="s">
        <v>136</v>
      </c>
      <c r="F7" s="55">
        <v>31</v>
      </c>
      <c r="G7" s="53"/>
      <c r="H7" s="57"/>
      <c r="I7" s="56"/>
      <c r="J7" s="56"/>
      <c r="K7" s="36" t="s">
        <v>65</v>
      </c>
      <c r="L7" s="83">
        <v>7</v>
      </c>
      <c r="M7" s="83"/>
      <c r="N7" s="63"/>
      <c r="O7" s="86" t="s">
        <v>176</v>
      </c>
      <c r="P7" s="88">
        <v>43669.94863425926</v>
      </c>
      <c r="Q7" s="86" t="s">
        <v>246</v>
      </c>
      <c r="R7" s="86"/>
      <c r="S7" s="86"/>
      <c r="T7" s="86" t="s">
        <v>345</v>
      </c>
      <c r="U7" s="89" t="s">
        <v>373</v>
      </c>
      <c r="V7" s="89" t="s">
        <v>373</v>
      </c>
      <c r="W7" s="88">
        <v>43669.94863425926</v>
      </c>
      <c r="X7" s="92">
        <v>43669</v>
      </c>
      <c r="Y7" s="94" t="s">
        <v>414</v>
      </c>
      <c r="Z7" s="89" t="s">
        <v>480</v>
      </c>
      <c r="AA7" s="86"/>
      <c r="AB7" s="86"/>
      <c r="AC7" s="94" t="s">
        <v>546</v>
      </c>
      <c r="AD7" s="86"/>
      <c r="AE7" s="86" t="b">
        <v>0</v>
      </c>
      <c r="AF7" s="86">
        <v>2</v>
      </c>
      <c r="AG7" s="94" t="s">
        <v>608</v>
      </c>
      <c r="AH7" s="86" t="b">
        <v>0</v>
      </c>
      <c r="AI7" s="86" t="s">
        <v>609</v>
      </c>
      <c r="AJ7" s="86"/>
      <c r="AK7" s="94" t="s">
        <v>608</v>
      </c>
      <c r="AL7" s="86" t="b">
        <v>0</v>
      </c>
      <c r="AM7" s="86">
        <v>0</v>
      </c>
      <c r="AN7" s="94" t="s">
        <v>608</v>
      </c>
      <c r="AO7" s="86" t="s">
        <v>614</v>
      </c>
      <c r="AP7" s="86" t="b">
        <v>0</v>
      </c>
      <c r="AQ7" s="94" t="s">
        <v>546</v>
      </c>
      <c r="AR7" s="86" t="s">
        <v>176</v>
      </c>
      <c r="AS7" s="86">
        <v>0</v>
      </c>
      <c r="AT7" s="86">
        <v>0</v>
      </c>
      <c r="AU7" s="86"/>
      <c r="AV7" s="86"/>
      <c r="AW7" s="86"/>
      <c r="AX7" s="86"/>
      <c r="AY7" s="86"/>
      <c r="AZ7" s="86"/>
      <c r="BA7" s="86"/>
      <c r="BB7" s="86"/>
      <c r="BC7">
        <v>2</v>
      </c>
      <c r="BD7" s="85" t="str">
        <f>REPLACE(INDEX(GroupVertices[Group],MATCH(Edges[[#This Row],[Vertex 1]],GroupVertices[Vertex],0)),1,1,"")</f>
        <v>5</v>
      </c>
      <c r="BE7" s="85" t="str">
        <f>REPLACE(INDEX(GroupVertices[Group],MATCH(Edges[[#This Row],[Vertex 2]],GroupVertices[Vertex],0)),1,1,"")</f>
        <v>5</v>
      </c>
      <c r="BF7" s="51">
        <v>1</v>
      </c>
      <c r="BG7" s="52">
        <v>4.545454545454546</v>
      </c>
      <c r="BH7" s="51">
        <v>0</v>
      </c>
      <c r="BI7" s="52">
        <v>0</v>
      </c>
      <c r="BJ7" s="51">
        <v>0</v>
      </c>
      <c r="BK7" s="52">
        <v>0</v>
      </c>
      <c r="BL7" s="51">
        <v>21</v>
      </c>
      <c r="BM7" s="52">
        <v>95.45454545454545</v>
      </c>
      <c r="BN7" s="51">
        <v>22</v>
      </c>
    </row>
    <row r="8" spans="1:66" ht="15">
      <c r="A8" s="84" t="s">
        <v>217</v>
      </c>
      <c r="B8" s="84" t="s">
        <v>216</v>
      </c>
      <c r="C8" s="53" t="s">
        <v>1326</v>
      </c>
      <c r="D8" s="54">
        <v>3</v>
      </c>
      <c r="E8" s="65" t="s">
        <v>132</v>
      </c>
      <c r="F8" s="55">
        <v>32</v>
      </c>
      <c r="G8" s="53"/>
      <c r="H8" s="57"/>
      <c r="I8" s="56"/>
      <c r="J8" s="56"/>
      <c r="K8" s="36" t="s">
        <v>65</v>
      </c>
      <c r="L8" s="83">
        <v>8</v>
      </c>
      <c r="M8" s="83"/>
      <c r="N8" s="63"/>
      <c r="O8" s="86" t="s">
        <v>241</v>
      </c>
      <c r="P8" s="88">
        <v>43670.07958333333</v>
      </c>
      <c r="Q8" s="86" t="s">
        <v>245</v>
      </c>
      <c r="R8" s="86"/>
      <c r="S8" s="86"/>
      <c r="T8" s="86" t="s">
        <v>346</v>
      </c>
      <c r="U8" s="86"/>
      <c r="V8" s="89" t="s">
        <v>395</v>
      </c>
      <c r="W8" s="88">
        <v>43670.07958333333</v>
      </c>
      <c r="X8" s="92">
        <v>43670</v>
      </c>
      <c r="Y8" s="94" t="s">
        <v>415</v>
      </c>
      <c r="Z8" s="89" t="s">
        <v>481</v>
      </c>
      <c r="AA8" s="86"/>
      <c r="AB8" s="86"/>
      <c r="AC8" s="94" t="s">
        <v>547</v>
      </c>
      <c r="AD8" s="86"/>
      <c r="AE8" s="86" t="b">
        <v>0</v>
      </c>
      <c r="AF8" s="86">
        <v>0</v>
      </c>
      <c r="AG8" s="94" t="s">
        <v>608</v>
      </c>
      <c r="AH8" s="86" t="b">
        <v>0</v>
      </c>
      <c r="AI8" s="86" t="s">
        <v>609</v>
      </c>
      <c r="AJ8" s="86"/>
      <c r="AK8" s="94" t="s">
        <v>608</v>
      </c>
      <c r="AL8" s="86" t="b">
        <v>0</v>
      </c>
      <c r="AM8" s="86">
        <v>3</v>
      </c>
      <c r="AN8" s="94" t="s">
        <v>545</v>
      </c>
      <c r="AO8" s="86" t="s">
        <v>613</v>
      </c>
      <c r="AP8" s="86" t="b">
        <v>0</v>
      </c>
      <c r="AQ8" s="94" t="s">
        <v>545</v>
      </c>
      <c r="AR8" s="86" t="s">
        <v>176</v>
      </c>
      <c r="AS8" s="86">
        <v>0</v>
      </c>
      <c r="AT8" s="86">
        <v>0</v>
      </c>
      <c r="AU8" s="86"/>
      <c r="AV8" s="86"/>
      <c r="AW8" s="86"/>
      <c r="AX8" s="86"/>
      <c r="AY8" s="86"/>
      <c r="AZ8" s="86"/>
      <c r="BA8" s="86"/>
      <c r="BB8" s="86"/>
      <c r="BC8">
        <v>1</v>
      </c>
      <c r="BD8" s="85" t="str">
        <f>REPLACE(INDEX(GroupVertices[Group],MATCH(Edges[[#This Row],[Vertex 1]],GroupVertices[Vertex],0)),1,1,"")</f>
        <v>5</v>
      </c>
      <c r="BE8" s="85" t="str">
        <f>REPLACE(INDEX(GroupVertices[Group],MATCH(Edges[[#This Row],[Vertex 2]],GroupVertices[Vertex],0)),1,1,"")</f>
        <v>5</v>
      </c>
      <c r="BF8" s="51">
        <v>0</v>
      </c>
      <c r="BG8" s="52">
        <v>0</v>
      </c>
      <c r="BH8" s="51">
        <v>0</v>
      </c>
      <c r="BI8" s="52">
        <v>0</v>
      </c>
      <c r="BJ8" s="51">
        <v>0</v>
      </c>
      <c r="BK8" s="52">
        <v>0</v>
      </c>
      <c r="BL8" s="51">
        <v>22</v>
      </c>
      <c r="BM8" s="52">
        <v>100</v>
      </c>
      <c r="BN8" s="51">
        <v>22</v>
      </c>
    </row>
    <row r="9" spans="1:66" ht="15">
      <c r="A9" s="84" t="s">
        <v>218</v>
      </c>
      <c r="B9" s="84" t="s">
        <v>218</v>
      </c>
      <c r="C9" s="53" t="s">
        <v>1326</v>
      </c>
      <c r="D9" s="54">
        <v>3</v>
      </c>
      <c r="E9" s="65" t="s">
        <v>132</v>
      </c>
      <c r="F9" s="55">
        <v>32</v>
      </c>
      <c r="G9" s="53"/>
      <c r="H9" s="57"/>
      <c r="I9" s="56"/>
      <c r="J9" s="56"/>
      <c r="K9" s="36" t="s">
        <v>65</v>
      </c>
      <c r="L9" s="83">
        <v>9</v>
      </c>
      <c r="M9" s="83"/>
      <c r="N9" s="63"/>
      <c r="O9" s="86" t="s">
        <v>176</v>
      </c>
      <c r="P9" s="88">
        <v>43670.239594907405</v>
      </c>
      <c r="Q9" s="86" t="s">
        <v>247</v>
      </c>
      <c r="R9" s="86"/>
      <c r="S9" s="86"/>
      <c r="T9" s="86" t="s">
        <v>347</v>
      </c>
      <c r="U9" s="89" t="s">
        <v>374</v>
      </c>
      <c r="V9" s="89" t="s">
        <v>374</v>
      </c>
      <c r="W9" s="88">
        <v>43670.239594907405</v>
      </c>
      <c r="X9" s="92">
        <v>43670</v>
      </c>
      <c r="Y9" s="94" t="s">
        <v>416</v>
      </c>
      <c r="Z9" s="89" t="s">
        <v>482</v>
      </c>
      <c r="AA9" s="86"/>
      <c r="AB9" s="86"/>
      <c r="AC9" s="94" t="s">
        <v>548</v>
      </c>
      <c r="AD9" s="86"/>
      <c r="AE9" s="86" t="b">
        <v>0</v>
      </c>
      <c r="AF9" s="86">
        <v>3</v>
      </c>
      <c r="AG9" s="94" t="s">
        <v>608</v>
      </c>
      <c r="AH9" s="86" t="b">
        <v>0</v>
      </c>
      <c r="AI9" s="86" t="s">
        <v>609</v>
      </c>
      <c r="AJ9" s="86"/>
      <c r="AK9" s="94" t="s">
        <v>608</v>
      </c>
      <c r="AL9" s="86" t="b">
        <v>0</v>
      </c>
      <c r="AM9" s="86">
        <v>1</v>
      </c>
      <c r="AN9" s="94" t="s">
        <v>608</v>
      </c>
      <c r="AO9" s="86" t="s">
        <v>615</v>
      </c>
      <c r="AP9" s="86" t="b">
        <v>0</v>
      </c>
      <c r="AQ9" s="94" t="s">
        <v>548</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0</v>
      </c>
      <c r="BG9" s="52">
        <v>0</v>
      </c>
      <c r="BH9" s="51">
        <v>0</v>
      </c>
      <c r="BI9" s="52">
        <v>0</v>
      </c>
      <c r="BJ9" s="51">
        <v>0</v>
      </c>
      <c r="BK9" s="52">
        <v>0</v>
      </c>
      <c r="BL9" s="51">
        <v>24</v>
      </c>
      <c r="BM9" s="52">
        <v>100</v>
      </c>
      <c r="BN9" s="51">
        <v>24</v>
      </c>
    </row>
    <row r="10" spans="1:66" ht="15">
      <c r="A10" s="84" t="s">
        <v>219</v>
      </c>
      <c r="B10" s="84" t="s">
        <v>218</v>
      </c>
      <c r="C10" s="53" t="s">
        <v>1326</v>
      </c>
      <c r="D10" s="54">
        <v>3</v>
      </c>
      <c r="E10" s="65" t="s">
        <v>132</v>
      </c>
      <c r="F10" s="55">
        <v>32</v>
      </c>
      <c r="G10" s="53"/>
      <c r="H10" s="57"/>
      <c r="I10" s="56"/>
      <c r="J10" s="56"/>
      <c r="K10" s="36" t="s">
        <v>65</v>
      </c>
      <c r="L10" s="83">
        <v>10</v>
      </c>
      <c r="M10" s="83"/>
      <c r="N10" s="63"/>
      <c r="O10" s="86" t="s">
        <v>241</v>
      </c>
      <c r="P10" s="88">
        <v>43670.934965277775</v>
      </c>
      <c r="Q10" s="86" t="s">
        <v>247</v>
      </c>
      <c r="R10" s="86"/>
      <c r="S10" s="86"/>
      <c r="T10" s="86" t="s">
        <v>348</v>
      </c>
      <c r="U10" s="86"/>
      <c r="V10" s="89" t="s">
        <v>396</v>
      </c>
      <c r="W10" s="88">
        <v>43670.934965277775</v>
      </c>
      <c r="X10" s="92">
        <v>43670</v>
      </c>
      <c r="Y10" s="94" t="s">
        <v>417</v>
      </c>
      <c r="Z10" s="89" t="s">
        <v>483</v>
      </c>
      <c r="AA10" s="86"/>
      <c r="AB10" s="86"/>
      <c r="AC10" s="94" t="s">
        <v>549</v>
      </c>
      <c r="AD10" s="86"/>
      <c r="AE10" s="86" t="b">
        <v>0</v>
      </c>
      <c r="AF10" s="86">
        <v>0</v>
      </c>
      <c r="AG10" s="94" t="s">
        <v>608</v>
      </c>
      <c r="AH10" s="86" t="b">
        <v>0</v>
      </c>
      <c r="AI10" s="86" t="s">
        <v>609</v>
      </c>
      <c r="AJ10" s="86"/>
      <c r="AK10" s="94" t="s">
        <v>608</v>
      </c>
      <c r="AL10" s="86" t="b">
        <v>0</v>
      </c>
      <c r="AM10" s="86">
        <v>1</v>
      </c>
      <c r="AN10" s="94" t="s">
        <v>548</v>
      </c>
      <c r="AO10" s="86" t="s">
        <v>616</v>
      </c>
      <c r="AP10" s="86" t="b">
        <v>0</v>
      </c>
      <c r="AQ10" s="94" t="s">
        <v>548</v>
      </c>
      <c r="AR10" s="86" t="s">
        <v>176</v>
      </c>
      <c r="AS10" s="86">
        <v>0</v>
      </c>
      <c r="AT10" s="86">
        <v>0</v>
      </c>
      <c r="AU10" s="86"/>
      <c r="AV10" s="86"/>
      <c r="AW10" s="86"/>
      <c r="AX10" s="86"/>
      <c r="AY10" s="86"/>
      <c r="AZ10" s="86"/>
      <c r="BA10" s="86"/>
      <c r="BB10" s="86"/>
      <c r="BC10">
        <v>1</v>
      </c>
      <c r="BD10" s="85" t="str">
        <f>REPLACE(INDEX(GroupVertices[Group],MATCH(Edges[[#This Row],[Vertex 1]],GroupVertices[Vertex],0)),1,1,"")</f>
        <v>4</v>
      </c>
      <c r="BE10" s="85" t="str">
        <f>REPLACE(INDEX(GroupVertices[Group],MATCH(Edges[[#This Row],[Vertex 2]],GroupVertices[Vertex],0)),1,1,"")</f>
        <v>4</v>
      </c>
      <c r="BF10" s="51">
        <v>0</v>
      </c>
      <c r="BG10" s="52">
        <v>0</v>
      </c>
      <c r="BH10" s="51">
        <v>0</v>
      </c>
      <c r="BI10" s="52">
        <v>0</v>
      </c>
      <c r="BJ10" s="51">
        <v>0</v>
      </c>
      <c r="BK10" s="52">
        <v>0</v>
      </c>
      <c r="BL10" s="51">
        <v>24</v>
      </c>
      <c r="BM10" s="52">
        <v>100</v>
      </c>
      <c r="BN10" s="51">
        <v>24</v>
      </c>
    </row>
    <row r="11" spans="1:66" ht="15">
      <c r="A11" s="84" t="s">
        <v>220</v>
      </c>
      <c r="B11" s="84" t="s">
        <v>220</v>
      </c>
      <c r="C11" s="53" t="s">
        <v>1326</v>
      </c>
      <c r="D11" s="54">
        <v>3</v>
      </c>
      <c r="E11" s="65" t="s">
        <v>132</v>
      </c>
      <c r="F11" s="55">
        <v>32</v>
      </c>
      <c r="G11" s="53"/>
      <c r="H11" s="57"/>
      <c r="I11" s="56"/>
      <c r="J11" s="56"/>
      <c r="K11" s="36" t="s">
        <v>65</v>
      </c>
      <c r="L11" s="83">
        <v>11</v>
      </c>
      <c r="M11" s="83"/>
      <c r="N11" s="63"/>
      <c r="O11" s="86" t="s">
        <v>176</v>
      </c>
      <c r="P11" s="88">
        <v>43671.25914351852</v>
      </c>
      <c r="Q11" s="86" t="s">
        <v>248</v>
      </c>
      <c r="R11" s="86"/>
      <c r="S11" s="86"/>
      <c r="T11" s="86" t="s">
        <v>349</v>
      </c>
      <c r="U11" s="89" t="s">
        <v>375</v>
      </c>
      <c r="V11" s="89" t="s">
        <v>375</v>
      </c>
      <c r="W11" s="88">
        <v>43671.25914351852</v>
      </c>
      <c r="X11" s="92">
        <v>43671</v>
      </c>
      <c r="Y11" s="94" t="s">
        <v>418</v>
      </c>
      <c r="Z11" s="89" t="s">
        <v>484</v>
      </c>
      <c r="AA11" s="86"/>
      <c r="AB11" s="86"/>
      <c r="AC11" s="94" t="s">
        <v>550</v>
      </c>
      <c r="AD11" s="86"/>
      <c r="AE11" s="86" t="b">
        <v>0</v>
      </c>
      <c r="AF11" s="86">
        <v>0</v>
      </c>
      <c r="AG11" s="94" t="s">
        <v>608</v>
      </c>
      <c r="AH11" s="86" t="b">
        <v>0</v>
      </c>
      <c r="AI11" s="86" t="s">
        <v>609</v>
      </c>
      <c r="AJ11" s="86"/>
      <c r="AK11" s="94" t="s">
        <v>608</v>
      </c>
      <c r="AL11" s="86" t="b">
        <v>0</v>
      </c>
      <c r="AM11" s="86">
        <v>0</v>
      </c>
      <c r="AN11" s="94" t="s">
        <v>608</v>
      </c>
      <c r="AO11" s="86" t="s">
        <v>614</v>
      </c>
      <c r="AP11" s="86" t="b">
        <v>0</v>
      </c>
      <c r="AQ11" s="94" t="s">
        <v>550</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1</v>
      </c>
      <c r="BG11" s="52">
        <v>3.3333333333333335</v>
      </c>
      <c r="BH11" s="51">
        <v>0</v>
      </c>
      <c r="BI11" s="52">
        <v>0</v>
      </c>
      <c r="BJ11" s="51">
        <v>0</v>
      </c>
      <c r="BK11" s="52">
        <v>0</v>
      </c>
      <c r="BL11" s="51">
        <v>29</v>
      </c>
      <c r="BM11" s="52">
        <v>96.66666666666667</v>
      </c>
      <c r="BN11" s="51">
        <v>30</v>
      </c>
    </row>
    <row r="12" spans="1:66" ht="15">
      <c r="A12" s="84" t="s">
        <v>221</v>
      </c>
      <c r="B12" s="84" t="s">
        <v>228</v>
      </c>
      <c r="C12" s="53" t="s">
        <v>1326</v>
      </c>
      <c r="D12" s="54">
        <v>3</v>
      </c>
      <c r="E12" s="65" t="s">
        <v>132</v>
      </c>
      <c r="F12" s="55">
        <v>32</v>
      </c>
      <c r="G12" s="53"/>
      <c r="H12" s="57"/>
      <c r="I12" s="56"/>
      <c r="J12" s="56"/>
      <c r="K12" s="36" t="s">
        <v>65</v>
      </c>
      <c r="L12" s="83">
        <v>12</v>
      </c>
      <c r="M12" s="83"/>
      <c r="N12" s="63"/>
      <c r="O12" s="86" t="s">
        <v>241</v>
      </c>
      <c r="P12" s="88">
        <v>43672.46938657408</v>
      </c>
      <c r="Q12" s="86" t="s">
        <v>249</v>
      </c>
      <c r="R12" s="86"/>
      <c r="S12" s="86"/>
      <c r="T12" s="86" t="s">
        <v>350</v>
      </c>
      <c r="U12" s="86"/>
      <c r="V12" s="89" t="s">
        <v>397</v>
      </c>
      <c r="W12" s="88">
        <v>43672.46938657408</v>
      </c>
      <c r="X12" s="92">
        <v>43672</v>
      </c>
      <c r="Y12" s="94" t="s">
        <v>419</v>
      </c>
      <c r="Z12" s="89" t="s">
        <v>485</v>
      </c>
      <c r="AA12" s="86"/>
      <c r="AB12" s="86"/>
      <c r="AC12" s="94" t="s">
        <v>551</v>
      </c>
      <c r="AD12" s="86"/>
      <c r="AE12" s="86" t="b">
        <v>0</v>
      </c>
      <c r="AF12" s="86">
        <v>0</v>
      </c>
      <c r="AG12" s="94" t="s">
        <v>608</v>
      </c>
      <c r="AH12" s="86" t="b">
        <v>0</v>
      </c>
      <c r="AI12" s="86" t="s">
        <v>609</v>
      </c>
      <c r="AJ12" s="86"/>
      <c r="AK12" s="94" t="s">
        <v>608</v>
      </c>
      <c r="AL12" s="86" t="b">
        <v>0</v>
      </c>
      <c r="AM12" s="86">
        <v>7</v>
      </c>
      <c r="AN12" s="94" t="s">
        <v>558</v>
      </c>
      <c r="AO12" s="86" t="s">
        <v>616</v>
      </c>
      <c r="AP12" s="86" t="b">
        <v>0</v>
      </c>
      <c r="AQ12" s="94" t="s">
        <v>558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1</v>
      </c>
      <c r="BG12" s="52">
        <v>3.225806451612903</v>
      </c>
      <c r="BH12" s="51">
        <v>0</v>
      </c>
      <c r="BI12" s="52">
        <v>0</v>
      </c>
      <c r="BJ12" s="51">
        <v>0</v>
      </c>
      <c r="BK12" s="52">
        <v>0</v>
      </c>
      <c r="BL12" s="51">
        <v>30</v>
      </c>
      <c r="BM12" s="52">
        <v>96.7741935483871</v>
      </c>
      <c r="BN12" s="51">
        <v>31</v>
      </c>
    </row>
    <row r="13" spans="1:66" ht="15">
      <c r="A13" s="84" t="s">
        <v>222</v>
      </c>
      <c r="B13" s="84" t="s">
        <v>228</v>
      </c>
      <c r="C13" s="53" t="s">
        <v>1326</v>
      </c>
      <c r="D13" s="54">
        <v>3</v>
      </c>
      <c r="E13" s="65" t="s">
        <v>132</v>
      </c>
      <c r="F13" s="55">
        <v>32</v>
      </c>
      <c r="G13" s="53"/>
      <c r="H13" s="57"/>
      <c r="I13" s="56"/>
      <c r="J13" s="56"/>
      <c r="K13" s="36" t="s">
        <v>65</v>
      </c>
      <c r="L13" s="83">
        <v>13</v>
      </c>
      <c r="M13" s="83"/>
      <c r="N13" s="63"/>
      <c r="O13" s="86" t="s">
        <v>241</v>
      </c>
      <c r="P13" s="88">
        <v>43672.831724537034</v>
      </c>
      <c r="Q13" s="86" t="s">
        <v>249</v>
      </c>
      <c r="R13" s="86"/>
      <c r="S13" s="86"/>
      <c r="T13" s="86" t="s">
        <v>350</v>
      </c>
      <c r="U13" s="86"/>
      <c r="V13" s="89" t="s">
        <v>398</v>
      </c>
      <c r="W13" s="88">
        <v>43672.831724537034</v>
      </c>
      <c r="X13" s="92">
        <v>43672</v>
      </c>
      <c r="Y13" s="94" t="s">
        <v>420</v>
      </c>
      <c r="Z13" s="89" t="s">
        <v>486</v>
      </c>
      <c r="AA13" s="86"/>
      <c r="AB13" s="86"/>
      <c r="AC13" s="94" t="s">
        <v>552</v>
      </c>
      <c r="AD13" s="86"/>
      <c r="AE13" s="86" t="b">
        <v>0</v>
      </c>
      <c r="AF13" s="86">
        <v>0</v>
      </c>
      <c r="AG13" s="94" t="s">
        <v>608</v>
      </c>
      <c r="AH13" s="86" t="b">
        <v>0</v>
      </c>
      <c r="AI13" s="86" t="s">
        <v>609</v>
      </c>
      <c r="AJ13" s="86"/>
      <c r="AK13" s="94" t="s">
        <v>608</v>
      </c>
      <c r="AL13" s="86" t="b">
        <v>0</v>
      </c>
      <c r="AM13" s="86">
        <v>7</v>
      </c>
      <c r="AN13" s="94" t="s">
        <v>558</v>
      </c>
      <c r="AO13" s="86" t="s">
        <v>613</v>
      </c>
      <c r="AP13" s="86" t="b">
        <v>0</v>
      </c>
      <c r="AQ13" s="94" t="s">
        <v>558</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1</v>
      </c>
      <c r="BG13" s="52">
        <v>3.225806451612903</v>
      </c>
      <c r="BH13" s="51">
        <v>0</v>
      </c>
      <c r="BI13" s="52">
        <v>0</v>
      </c>
      <c r="BJ13" s="51">
        <v>0</v>
      </c>
      <c r="BK13" s="52">
        <v>0</v>
      </c>
      <c r="BL13" s="51">
        <v>30</v>
      </c>
      <c r="BM13" s="52">
        <v>96.7741935483871</v>
      </c>
      <c r="BN13" s="51">
        <v>31</v>
      </c>
    </row>
    <row r="14" spans="1:66" ht="15">
      <c r="A14" s="84" t="s">
        <v>223</v>
      </c>
      <c r="B14" s="84" t="s">
        <v>228</v>
      </c>
      <c r="C14" s="53" t="s">
        <v>1326</v>
      </c>
      <c r="D14" s="54">
        <v>3</v>
      </c>
      <c r="E14" s="65" t="s">
        <v>132</v>
      </c>
      <c r="F14" s="55">
        <v>32</v>
      </c>
      <c r="G14" s="53"/>
      <c r="H14" s="57"/>
      <c r="I14" s="56"/>
      <c r="J14" s="56"/>
      <c r="K14" s="36" t="s">
        <v>65</v>
      </c>
      <c r="L14" s="83">
        <v>14</v>
      </c>
      <c r="M14" s="83"/>
      <c r="N14" s="63"/>
      <c r="O14" s="86" t="s">
        <v>241</v>
      </c>
      <c r="P14" s="88">
        <v>43672.992893518516</v>
      </c>
      <c r="Q14" s="86" t="s">
        <v>249</v>
      </c>
      <c r="R14" s="86"/>
      <c r="S14" s="86"/>
      <c r="T14" s="86" t="s">
        <v>350</v>
      </c>
      <c r="U14" s="86"/>
      <c r="V14" s="89" t="s">
        <v>399</v>
      </c>
      <c r="W14" s="88">
        <v>43672.992893518516</v>
      </c>
      <c r="X14" s="92">
        <v>43672</v>
      </c>
      <c r="Y14" s="94" t="s">
        <v>421</v>
      </c>
      <c r="Z14" s="89" t="s">
        <v>487</v>
      </c>
      <c r="AA14" s="86"/>
      <c r="AB14" s="86"/>
      <c r="AC14" s="94" t="s">
        <v>553</v>
      </c>
      <c r="AD14" s="86"/>
      <c r="AE14" s="86" t="b">
        <v>0</v>
      </c>
      <c r="AF14" s="86">
        <v>0</v>
      </c>
      <c r="AG14" s="94" t="s">
        <v>608</v>
      </c>
      <c r="AH14" s="86" t="b">
        <v>0</v>
      </c>
      <c r="AI14" s="86" t="s">
        <v>609</v>
      </c>
      <c r="AJ14" s="86"/>
      <c r="AK14" s="94" t="s">
        <v>608</v>
      </c>
      <c r="AL14" s="86" t="b">
        <v>0</v>
      </c>
      <c r="AM14" s="86">
        <v>7</v>
      </c>
      <c r="AN14" s="94" t="s">
        <v>558</v>
      </c>
      <c r="AO14" s="86" t="s">
        <v>613</v>
      </c>
      <c r="AP14" s="86" t="b">
        <v>0</v>
      </c>
      <c r="AQ14" s="94" t="s">
        <v>558</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1</v>
      </c>
      <c r="BG14" s="52">
        <v>3.225806451612903</v>
      </c>
      <c r="BH14" s="51">
        <v>0</v>
      </c>
      <c r="BI14" s="52">
        <v>0</v>
      </c>
      <c r="BJ14" s="51">
        <v>0</v>
      </c>
      <c r="BK14" s="52">
        <v>0</v>
      </c>
      <c r="BL14" s="51">
        <v>30</v>
      </c>
      <c r="BM14" s="52">
        <v>96.7741935483871</v>
      </c>
      <c r="BN14" s="51">
        <v>31</v>
      </c>
    </row>
    <row r="15" spans="1:66" ht="15">
      <c r="A15" s="84" t="s">
        <v>224</v>
      </c>
      <c r="B15" s="84" t="s">
        <v>224</v>
      </c>
      <c r="C15" s="53" t="s">
        <v>1326</v>
      </c>
      <c r="D15" s="54">
        <v>3</v>
      </c>
      <c r="E15" s="65" t="s">
        <v>132</v>
      </c>
      <c r="F15" s="55">
        <v>32</v>
      </c>
      <c r="G15" s="53"/>
      <c r="H15" s="57"/>
      <c r="I15" s="56"/>
      <c r="J15" s="56"/>
      <c r="K15" s="36" t="s">
        <v>65</v>
      </c>
      <c r="L15" s="83">
        <v>15</v>
      </c>
      <c r="M15" s="83"/>
      <c r="N15" s="63"/>
      <c r="O15" s="86" t="s">
        <v>176</v>
      </c>
      <c r="P15" s="88">
        <v>43673.15902777778</v>
      </c>
      <c r="Q15" s="86" t="s">
        <v>250</v>
      </c>
      <c r="R15" s="89" t="s">
        <v>299</v>
      </c>
      <c r="S15" s="86" t="s">
        <v>336</v>
      </c>
      <c r="T15" s="86" t="s">
        <v>351</v>
      </c>
      <c r="U15" s="86"/>
      <c r="V15" s="89" t="s">
        <v>400</v>
      </c>
      <c r="W15" s="88">
        <v>43673.15902777778</v>
      </c>
      <c r="X15" s="92">
        <v>43673</v>
      </c>
      <c r="Y15" s="94" t="s">
        <v>422</v>
      </c>
      <c r="Z15" s="89" t="s">
        <v>488</v>
      </c>
      <c r="AA15" s="86">
        <v>-36.8473</v>
      </c>
      <c r="AB15" s="86">
        <v>174.7657</v>
      </c>
      <c r="AC15" s="94" t="s">
        <v>554</v>
      </c>
      <c r="AD15" s="86"/>
      <c r="AE15" s="86" t="b">
        <v>0</v>
      </c>
      <c r="AF15" s="86">
        <v>0</v>
      </c>
      <c r="AG15" s="94" t="s">
        <v>608</v>
      </c>
      <c r="AH15" s="86" t="b">
        <v>0</v>
      </c>
      <c r="AI15" s="86" t="s">
        <v>609</v>
      </c>
      <c r="AJ15" s="86"/>
      <c r="AK15" s="94" t="s">
        <v>608</v>
      </c>
      <c r="AL15" s="86" t="b">
        <v>0</v>
      </c>
      <c r="AM15" s="86">
        <v>0</v>
      </c>
      <c r="AN15" s="94" t="s">
        <v>608</v>
      </c>
      <c r="AO15" s="86" t="s">
        <v>617</v>
      </c>
      <c r="AP15" s="86" t="b">
        <v>0</v>
      </c>
      <c r="AQ15" s="94" t="s">
        <v>554</v>
      </c>
      <c r="AR15" s="86" t="s">
        <v>176</v>
      </c>
      <c r="AS15" s="86">
        <v>0</v>
      </c>
      <c r="AT15" s="86">
        <v>0</v>
      </c>
      <c r="AU15" s="86" t="s">
        <v>623</v>
      </c>
      <c r="AV15" s="86" t="s">
        <v>624</v>
      </c>
      <c r="AW15" s="86" t="s">
        <v>625</v>
      </c>
      <c r="AX15" s="86" t="s">
        <v>626</v>
      </c>
      <c r="AY15" s="86" t="s">
        <v>627</v>
      </c>
      <c r="AZ15" s="86" t="s">
        <v>628</v>
      </c>
      <c r="BA15" s="86" t="s">
        <v>629</v>
      </c>
      <c r="BB15" s="89" t="s">
        <v>630</v>
      </c>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22</v>
      </c>
      <c r="BM15" s="52">
        <v>100</v>
      </c>
      <c r="BN15" s="51">
        <v>22</v>
      </c>
    </row>
    <row r="16" spans="1:66" ht="15">
      <c r="A16" s="84" t="s">
        <v>225</v>
      </c>
      <c r="B16" s="84" t="s">
        <v>228</v>
      </c>
      <c r="C16" s="53" t="s">
        <v>1326</v>
      </c>
      <c r="D16" s="54">
        <v>3</v>
      </c>
      <c r="E16" s="65" t="s">
        <v>132</v>
      </c>
      <c r="F16" s="55">
        <v>32</v>
      </c>
      <c r="G16" s="53"/>
      <c r="H16" s="57"/>
      <c r="I16" s="56"/>
      <c r="J16" s="56"/>
      <c r="K16" s="36" t="s">
        <v>65</v>
      </c>
      <c r="L16" s="83">
        <v>16</v>
      </c>
      <c r="M16" s="83"/>
      <c r="N16" s="63"/>
      <c r="O16" s="86" t="s">
        <v>241</v>
      </c>
      <c r="P16" s="88">
        <v>43673.38196759259</v>
      </c>
      <c r="Q16" s="86" t="s">
        <v>249</v>
      </c>
      <c r="R16" s="86"/>
      <c r="S16" s="86"/>
      <c r="T16" s="86" t="s">
        <v>350</v>
      </c>
      <c r="U16" s="86"/>
      <c r="V16" s="89" t="s">
        <v>401</v>
      </c>
      <c r="W16" s="88">
        <v>43673.38196759259</v>
      </c>
      <c r="X16" s="92">
        <v>43673</v>
      </c>
      <c r="Y16" s="94" t="s">
        <v>423</v>
      </c>
      <c r="Z16" s="89" t="s">
        <v>489</v>
      </c>
      <c r="AA16" s="86"/>
      <c r="AB16" s="86"/>
      <c r="AC16" s="94" t="s">
        <v>555</v>
      </c>
      <c r="AD16" s="86"/>
      <c r="AE16" s="86" t="b">
        <v>0</v>
      </c>
      <c r="AF16" s="86">
        <v>0</v>
      </c>
      <c r="AG16" s="94" t="s">
        <v>608</v>
      </c>
      <c r="AH16" s="86" t="b">
        <v>0</v>
      </c>
      <c r="AI16" s="86" t="s">
        <v>609</v>
      </c>
      <c r="AJ16" s="86"/>
      <c r="AK16" s="94" t="s">
        <v>608</v>
      </c>
      <c r="AL16" s="86" t="b">
        <v>0</v>
      </c>
      <c r="AM16" s="86">
        <v>7</v>
      </c>
      <c r="AN16" s="94" t="s">
        <v>558</v>
      </c>
      <c r="AO16" s="86" t="s">
        <v>616</v>
      </c>
      <c r="AP16" s="86" t="b">
        <v>0</v>
      </c>
      <c r="AQ16" s="94" t="s">
        <v>558</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1</v>
      </c>
      <c r="BG16" s="52">
        <v>3.225806451612903</v>
      </c>
      <c r="BH16" s="51">
        <v>0</v>
      </c>
      <c r="BI16" s="52">
        <v>0</v>
      </c>
      <c r="BJ16" s="51">
        <v>0</v>
      </c>
      <c r="BK16" s="52">
        <v>0</v>
      </c>
      <c r="BL16" s="51">
        <v>30</v>
      </c>
      <c r="BM16" s="52">
        <v>96.7741935483871</v>
      </c>
      <c r="BN16" s="51">
        <v>31</v>
      </c>
    </row>
    <row r="17" spans="1:66" ht="15">
      <c r="A17" s="84" t="s">
        <v>226</v>
      </c>
      <c r="B17" s="84" t="s">
        <v>228</v>
      </c>
      <c r="C17" s="53" t="s">
        <v>1326</v>
      </c>
      <c r="D17" s="54">
        <v>3</v>
      </c>
      <c r="E17" s="65" t="s">
        <v>132</v>
      </c>
      <c r="F17" s="55">
        <v>32</v>
      </c>
      <c r="G17" s="53"/>
      <c r="H17" s="57"/>
      <c r="I17" s="56"/>
      <c r="J17" s="56"/>
      <c r="K17" s="36" t="s">
        <v>65</v>
      </c>
      <c r="L17" s="83">
        <v>17</v>
      </c>
      <c r="M17" s="83"/>
      <c r="N17" s="63"/>
      <c r="O17" s="86" t="s">
        <v>241</v>
      </c>
      <c r="P17" s="88">
        <v>43673.382627314815</v>
      </c>
      <c r="Q17" s="86" t="s">
        <v>249</v>
      </c>
      <c r="R17" s="86"/>
      <c r="S17" s="86"/>
      <c r="T17" s="86" t="s">
        <v>350</v>
      </c>
      <c r="U17" s="86"/>
      <c r="V17" s="89" t="s">
        <v>402</v>
      </c>
      <c r="W17" s="88">
        <v>43673.382627314815</v>
      </c>
      <c r="X17" s="92">
        <v>43673</v>
      </c>
      <c r="Y17" s="94" t="s">
        <v>424</v>
      </c>
      <c r="Z17" s="89" t="s">
        <v>490</v>
      </c>
      <c r="AA17" s="86"/>
      <c r="AB17" s="86"/>
      <c r="AC17" s="94" t="s">
        <v>556</v>
      </c>
      <c r="AD17" s="86"/>
      <c r="AE17" s="86" t="b">
        <v>0</v>
      </c>
      <c r="AF17" s="86">
        <v>0</v>
      </c>
      <c r="AG17" s="94" t="s">
        <v>608</v>
      </c>
      <c r="AH17" s="86" t="b">
        <v>0</v>
      </c>
      <c r="AI17" s="86" t="s">
        <v>609</v>
      </c>
      <c r="AJ17" s="86"/>
      <c r="AK17" s="94" t="s">
        <v>608</v>
      </c>
      <c r="AL17" s="86" t="b">
        <v>0</v>
      </c>
      <c r="AM17" s="86">
        <v>7</v>
      </c>
      <c r="AN17" s="94" t="s">
        <v>558</v>
      </c>
      <c r="AO17" s="86" t="s">
        <v>616</v>
      </c>
      <c r="AP17" s="86" t="b">
        <v>0</v>
      </c>
      <c r="AQ17" s="94" t="s">
        <v>558</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1</v>
      </c>
      <c r="BG17" s="52">
        <v>3.225806451612903</v>
      </c>
      <c r="BH17" s="51">
        <v>0</v>
      </c>
      <c r="BI17" s="52">
        <v>0</v>
      </c>
      <c r="BJ17" s="51">
        <v>0</v>
      </c>
      <c r="BK17" s="52">
        <v>0</v>
      </c>
      <c r="BL17" s="51">
        <v>30</v>
      </c>
      <c r="BM17" s="52">
        <v>96.7741935483871</v>
      </c>
      <c r="BN17" s="51">
        <v>31</v>
      </c>
    </row>
    <row r="18" spans="1:66" ht="15">
      <c r="A18" s="84" t="s">
        <v>227</v>
      </c>
      <c r="B18" s="84" t="s">
        <v>228</v>
      </c>
      <c r="C18" s="53" t="s">
        <v>1326</v>
      </c>
      <c r="D18" s="54">
        <v>3</v>
      </c>
      <c r="E18" s="65" t="s">
        <v>132</v>
      </c>
      <c r="F18" s="55">
        <v>32</v>
      </c>
      <c r="G18" s="53"/>
      <c r="H18" s="57"/>
      <c r="I18" s="56"/>
      <c r="J18" s="56"/>
      <c r="K18" s="36" t="s">
        <v>65</v>
      </c>
      <c r="L18" s="83">
        <v>18</v>
      </c>
      <c r="M18" s="83"/>
      <c r="N18" s="63"/>
      <c r="O18" s="86" t="s">
        <v>241</v>
      </c>
      <c r="P18" s="88">
        <v>43674.01775462963</v>
      </c>
      <c r="Q18" s="86" t="s">
        <v>249</v>
      </c>
      <c r="R18" s="86"/>
      <c r="S18" s="86"/>
      <c r="T18" s="86" t="s">
        <v>350</v>
      </c>
      <c r="U18" s="86"/>
      <c r="V18" s="89" t="s">
        <v>403</v>
      </c>
      <c r="W18" s="88">
        <v>43674.01775462963</v>
      </c>
      <c r="X18" s="92">
        <v>43674</v>
      </c>
      <c r="Y18" s="94" t="s">
        <v>425</v>
      </c>
      <c r="Z18" s="89" t="s">
        <v>491</v>
      </c>
      <c r="AA18" s="86"/>
      <c r="AB18" s="86"/>
      <c r="AC18" s="94" t="s">
        <v>557</v>
      </c>
      <c r="AD18" s="86"/>
      <c r="AE18" s="86" t="b">
        <v>0</v>
      </c>
      <c r="AF18" s="86">
        <v>0</v>
      </c>
      <c r="AG18" s="94" t="s">
        <v>608</v>
      </c>
      <c r="AH18" s="86" t="b">
        <v>0</v>
      </c>
      <c r="AI18" s="86" t="s">
        <v>609</v>
      </c>
      <c r="AJ18" s="86"/>
      <c r="AK18" s="94" t="s">
        <v>608</v>
      </c>
      <c r="AL18" s="86" t="b">
        <v>0</v>
      </c>
      <c r="AM18" s="86">
        <v>7</v>
      </c>
      <c r="AN18" s="94" t="s">
        <v>558</v>
      </c>
      <c r="AO18" s="86" t="s">
        <v>616</v>
      </c>
      <c r="AP18" s="86" t="b">
        <v>0</v>
      </c>
      <c r="AQ18" s="94" t="s">
        <v>558</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1</v>
      </c>
      <c r="BG18" s="52">
        <v>3.225806451612903</v>
      </c>
      <c r="BH18" s="51">
        <v>0</v>
      </c>
      <c r="BI18" s="52">
        <v>0</v>
      </c>
      <c r="BJ18" s="51">
        <v>0</v>
      </c>
      <c r="BK18" s="52">
        <v>0</v>
      </c>
      <c r="BL18" s="51">
        <v>30</v>
      </c>
      <c r="BM18" s="52">
        <v>96.7741935483871</v>
      </c>
      <c r="BN18" s="51">
        <v>31</v>
      </c>
    </row>
    <row r="19" spans="1:66" ht="15">
      <c r="A19" s="84" t="s">
        <v>228</v>
      </c>
      <c r="B19" s="84" t="s">
        <v>228</v>
      </c>
      <c r="C19" s="53" t="s">
        <v>1326</v>
      </c>
      <c r="D19" s="54">
        <v>3</v>
      </c>
      <c r="E19" s="65" t="s">
        <v>132</v>
      </c>
      <c r="F19" s="55">
        <v>32</v>
      </c>
      <c r="G19" s="53"/>
      <c r="H19" s="57"/>
      <c r="I19" s="56"/>
      <c r="J19" s="56"/>
      <c r="K19" s="36" t="s">
        <v>65</v>
      </c>
      <c r="L19" s="83">
        <v>19</v>
      </c>
      <c r="M19" s="83"/>
      <c r="N19" s="63"/>
      <c r="O19" s="86" t="s">
        <v>176</v>
      </c>
      <c r="P19" s="88">
        <v>43672.1375</v>
      </c>
      <c r="Q19" s="86" t="s">
        <v>249</v>
      </c>
      <c r="R19" s="86"/>
      <c r="S19" s="86"/>
      <c r="T19" s="86" t="s">
        <v>352</v>
      </c>
      <c r="U19" s="89" t="s">
        <v>376</v>
      </c>
      <c r="V19" s="89" t="s">
        <v>376</v>
      </c>
      <c r="W19" s="88">
        <v>43672.1375</v>
      </c>
      <c r="X19" s="92">
        <v>43672</v>
      </c>
      <c r="Y19" s="94" t="s">
        <v>426</v>
      </c>
      <c r="Z19" s="89" t="s">
        <v>492</v>
      </c>
      <c r="AA19" s="86"/>
      <c r="AB19" s="86"/>
      <c r="AC19" s="94" t="s">
        <v>558</v>
      </c>
      <c r="AD19" s="86"/>
      <c r="AE19" s="86" t="b">
        <v>0</v>
      </c>
      <c r="AF19" s="86">
        <v>8</v>
      </c>
      <c r="AG19" s="94" t="s">
        <v>608</v>
      </c>
      <c r="AH19" s="86" t="b">
        <v>0</v>
      </c>
      <c r="AI19" s="86" t="s">
        <v>609</v>
      </c>
      <c r="AJ19" s="86"/>
      <c r="AK19" s="94" t="s">
        <v>608</v>
      </c>
      <c r="AL19" s="86" t="b">
        <v>0</v>
      </c>
      <c r="AM19" s="86">
        <v>7</v>
      </c>
      <c r="AN19" s="94" t="s">
        <v>608</v>
      </c>
      <c r="AO19" s="86" t="s">
        <v>618</v>
      </c>
      <c r="AP19" s="86" t="b">
        <v>0</v>
      </c>
      <c r="AQ19" s="94" t="s">
        <v>558</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1</v>
      </c>
      <c r="BG19" s="52">
        <v>3.225806451612903</v>
      </c>
      <c r="BH19" s="51">
        <v>0</v>
      </c>
      <c r="BI19" s="52">
        <v>0</v>
      </c>
      <c r="BJ19" s="51">
        <v>0</v>
      </c>
      <c r="BK19" s="52">
        <v>0</v>
      </c>
      <c r="BL19" s="51">
        <v>30</v>
      </c>
      <c r="BM19" s="52">
        <v>96.7741935483871</v>
      </c>
      <c r="BN19" s="51">
        <v>31</v>
      </c>
    </row>
    <row r="20" spans="1:66" ht="15">
      <c r="A20" s="84" t="s">
        <v>229</v>
      </c>
      <c r="B20" s="84" t="s">
        <v>228</v>
      </c>
      <c r="C20" s="53" t="s">
        <v>1326</v>
      </c>
      <c r="D20" s="54">
        <v>3</v>
      </c>
      <c r="E20" s="65" t="s">
        <v>132</v>
      </c>
      <c r="F20" s="55">
        <v>32</v>
      </c>
      <c r="G20" s="53"/>
      <c r="H20" s="57"/>
      <c r="I20" s="56"/>
      <c r="J20" s="56"/>
      <c r="K20" s="36" t="s">
        <v>65</v>
      </c>
      <c r="L20" s="83">
        <v>20</v>
      </c>
      <c r="M20" s="83"/>
      <c r="N20" s="63"/>
      <c r="O20" s="86" t="s">
        <v>241</v>
      </c>
      <c r="P20" s="88">
        <v>43674.38315972222</v>
      </c>
      <c r="Q20" s="86" t="s">
        <v>249</v>
      </c>
      <c r="R20" s="86"/>
      <c r="S20" s="86"/>
      <c r="T20" s="86" t="s">
        <v>350</v>
      </c>
      <c r="U20" s="86"/>
      <c r="V20" s="89" t="s">
        <v>404</v>
      </c>
      <c r="W20" s="88">
        <v>43674.38315972222</v>
      </c>
      <c r="X20" s="92">
        <v>43674</v>
      </c>
      <c r="Y20" s="94" t="s">
        <v>427</v>
      </c>
      <c r="Z20" s="89" t="s">
        <v>493</v>
      </c>
      <c r="AA20" s="86"/>
      <c r="AB20" s="86"/>
      <c r="AC20" s="94" t="s">
        <v>559</v>
      </c>
      <c r="AD20" s="86"/>
      <c r="AE20" s="86" t="b">
        <v>0</v>
      </c>
      <c r="AF20" s="86">
        <v>0</v>
      </c>
      <c r="AG20" s="94" t="s">
        <v>608</v>
      </c>
      <c r="AH20" s="86" t="b">
        <v>0</v>
      </c>
      <c r="AI20" s="86" t="s">
        <v>609</v>
      </c>
      <c r="AJ20" s="86"/>
      <c r="AK20" s="94" t="s">
        <v>608</v>
      </c>
      <c r="AL20" s="86" t="b">
        <v>0</v>
      </c>
      <c r="AM20" s="86">
        <v>7</v>
      </c>
      <c r="AN20" s="94" t="s">
        <v>558</v>
      </c>
      <c r="AO20" s="86" t="s">
        <v>613</v>
      </c>
      <c r="AP20" s="86" t="b">
        <v>0</v>
      </c>
      <c r="AQ20" s="94" t="s">
        <v>558</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3.225806451612903</v>
      </c>
      <c r="BH20" s="51">
        <v>0</v>
      </c>
      <c r="BI20" s="52">
        <v>0</v>
      </c>
      <c r="BJ20" s="51">
        <v>0</v>
      </c>
      <c r="BK20" s="52">
        <v>0</v>
      </c>
      <c r="BL20" s="51">
        <v>30</v>
      </c>
      <c r="BM20" s="52">
        <v>96.7741935483871</v>
      </c>
      <c r="BN20" s="51">
        <v>31</v>
      </c>
    </row>
    <row r="21" spans="1:66" ht="15">
      <c r="A21" s="84" t="s">
        <v>230</v>
      </c>
      <c r="B21" s="84" t="s">
        <v>230</v>
      </c>
      <c r="C21" s="53" t="s">
        <v>1326</v>
      </c>
      <c r="D21" s="54">
        <v>3</v>
      </c>
      <c r="E21" s="65" t="s">
        <v>132</v>
      </c>
      <c r="F21" s="55">
        <v>32</v>
      </c>
      <c r="G21" s="53"/>
      <c r="H21" s="57"/>
      <c r="I21" s="56"/>
      <c r="J21" s="56"/>
      <c r="K21" s="36" t="s">
        <v>65</v>
      </c>
      <c r="L21" s="83">
        <v>21</v>
      </c>
      <c r="M21" s="83"/>
      <c r="N21" s="63"/>
      <c r="O21" s="86" t="s">
        <v>176</v>
      </c>
      <c r="P21" s="88">
        <v>43675.94349537037</v>
      </c>
      <c r="Q21" s="86" t="s">
        <v>251</v>
      </c>
      <c r="R21" s="86"/>
      <c r="S21" s="86"/>
      <c r="T21" s="86" t="s">
        <v>234</v>
      </c>
      <c r="U21" s="89" t="s">
        <v>377</v>
      </c>
      <c r="V21" s="89" t="s">
        <v>377</v>
      </c>
      <c r="W21" s="88">
        <v>43675.94349537037</v>
      </c>
      <c r="X21" s="92">
        <v>43675</v>
      </c>
      <c r="Y21" s="94" t="s">
        <v>428</v>
      </c>
      <c r="Z21" s="89" t="s">
        <v>494</v>
      </c>
      <c r="AA21" s="86"/>
      <c r="AB21" s="86"/>
      <c r="AC21" s="94" t="s">
        <v>560</v>
      </c>
      <c r="AD21" s="86"/>
      <c r="AE21" s="86" t="b">
        <v>0</v>
      </c>
      <c r="AF21" s="86">
        <v>0</v>
      </c>
      <c r="AG21" s="94" t="s">
        <v>608</v>
      </c>
      <c r="AH21" s="86" t="b">
        <v>0</v>
      </c>
      <c r="AI21" s="86" t="s">
        <v>609</v>
      </c>
      <c r="AJ21" s="86"/>
      <c r="AK21" s="94" t="s">
        <v>608</v>
      </c>
      <c r="AL21" s="86" t="b">
        <v>0</v>
      </c>
      <c r="AM21" s="86">
        <v>0</v>
      </c>
      <c r="AN21" s="94" t="s">
        <v>608</v>
      </c>
      <c r="AO21" s="86" t="s">
        <v>614</v>
      </c>
      <c r="AP21" s="86" t="b">
        <v>0</v>
      </c>
      <c r="AQ21" s="94" t="s">
        <v>560</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1</v>
      </c>
      <c r="BI21" s="52">
        <v>4.3478260869565215</v>
      </c>
      <c r="BJ21" s="51">
        <v>0</v>
      </c>
      <c r="BK21" s="52">
        <v>0</v>
      </c>
      <c r="BL21" s="51">
        <v>22</v>
      </c>
      <c r="BM21" s="52">
        <v>95.65217391304348</v>
      </c>
      <c r="BN21" s="51">
        <v>23</v>
      </c>
    </row>
    <row r="22" spans="1:66" ht="15">
      <c r="A22" s="84" t="s">
        <v>231</v>
      </c>
      <c r="B22" s="84" t="s">
        <v>231</v>
      </c>
      <c r="C22" s="53" t="s">
        <v>1326</v>
      </c>
      <c r="D22" s="54">
        <v>3</v>
      </c>
      <c r="E22" s="65" t="s">
        <v>132</v>
      </c>
      <c r="F22" s="55">
        <v>32</v>
      </c>
      <c r="G22" s="53"/>
      <c r="H22" s="57"/>
      <c r="I22" s="56"/>
      <c r="J22" s="56"/>
      <c r="K22" s="36" t="s">
        <v>65</v>
      </c>
      <c r="L22" s="83">
        <v>22</v>
      </c>
      <c r="M22" s="83"/>
      <c r="N22" s="63"/>
      <c r="O22" s="86" t="s">
        <v>176</v>
      </c>
      <c r="P22" s="88">
        <v>43676.92930555555</v>
      </c>
      <c r="Q22" s="86" t="s">
        <v>252</v>
      </c>
      <c r="R22" s="86"/>
      <c r="S22" s="86"/>
      <c r="T22" s="86" t="s">
        <v>353</v>
      </c>
      <c r="U22" s="89" t="s">
        <v>378</v>
      </c>
      <c r="V22" s="89" t="s">
        <v>378</v>
      </c>
      <c r="W22" s="88">
        <v>43676.92930555555</v>
      </c>
      <c r="X22" s="92">
        <v>43676</v>
      </c>
      <c r="Y22" s="94" t="s">
        <v>429</v>
      </c>
      <c r="Z22" s="89" t="s">
        <v>495</v>
      </c>
      <c r="AA22" s="86"/>
      <c r="AB22" s="86"/>
      <c r="AC22" s="94" t="s">
        <v>561</v>
      </c>
      <c r="AD22" s="86"/>
      <c r="AE22" s="86" t="b">
        <v>0</v>
      </c>
      <c r="AF22" s="86">
        <v>6</v>
      </c>
      <c r="AG22" s="94" t="s">
        <v>608</v>
      </c>
      <c r="AH22" s="86" t="b">
        <v>0</v>
      </c>
      <c r="AI22" s="86" t="s">
        <v>610</v>
      </c>
      <c r="AJ22" s="86"/>
      <c r="AK22" s="94" t="s">
        <v>608</v>
      </c>
      <c r="AL22" s="86" t="b">
        <v>0</v>
      </c>
      <c r="AM22" s="86">
        <v>1</v>
      </c>
      <c r="AN22" s="94" t="s">
        <v>608</v>
      </c>
      <c r="AO22" s="86" t="s">
        <v>614</v>
      </c>
      <c r="AP22" s="86" t="b">
        <v>0</v>
      </c>
      <c r="AQ22" s="94" t="s">
        <v>561</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0</v>
      </c>
      <c r="BG22" s="52">
        <v>0</v>
      </c>
      <c r="BH22" s="51">
        <v>0</v>
      </c>
      <c r="BI22" s="52">
        <v>0</v>
      </c>
      <c r="BJ22" s="51">
        <v>0</v>
      </c>
      <c r="BK22" s="52">
        <v>0</v>
      </c>
      <c r="BL22" s="51">
        <v>15</v>
      </c>
      <c r="BM22" s="52">
        <v>100</v>
      </c>
      <c r="BN22" s="51">
        <v>15</v>
      </c>
    </row>
    <row r="23" spans="1:66" ht="15">
      <c r="A23" s="84" t="s">
        <v>232</v>
      </c>
      <c r="B23" s="84" t="s">
        <v>231</v>
      </c>
      <c r="C23" s="53" t="s">
        <v>1326</v>
      </c>
      <c r="D23" s="54">
        <v>3</v>
      </c>
      <c r="E23" s="65" t="s">
        <v>132</v>
      </c>
      <c r="F23" s="55">
        <v>32</v>
      </c>
      <c r="G23" s="53"/>
      <c r="H23" s="57"/>
      <c r="I23" s="56"/>
      <c r="J23" s="56"/>
      <c r="K23" s="36" t="s">
        <v>65</v>
      </c>
      <c r="L23" s="83">
        <v>23</v>
      </c>
      <c r="M23" s="83"/>
      <c r="N23" s="63"/>
      <c r="O23" s="86" t="s">
        <v>241</v>
      </c>
      <c r="P23" s="88">
        <v>43676.937256944446</v>
      </c>
      <c r="Q23" s="86" t="s">
        <v>252</v>
      </c>
      <c r="R23" s="86"/>
      <c r="S23" s="86"/>
      <c r="T23" s="86" t="s">
        <v>354</v>
      </c>
      <c r="U23" s="86"/>
      <c r="V23" s="89" t="s">
        <v>405</v>
      </c>
      <c r="W23" s="88">
        <v>43676.937256944446</v>
      </c>
      <c r="X23" s="92">
        <v>43676</v>
      </c>
      <c r="Y23" s="94" t="s">
        <v>430</v>
      </c>
      <c r="Z23" s="89" t="s">
        <v>496</v>
      </c>
      <c r="AA23" s="86"/>
      <c r="AB23" s="86"/>
      <c r="AC23" s="94" t="s">
        <v>562</v>
      </c>
      <c r="AD23" s="86"/>
      <c r="AE23" s="86" t="b">
        <v>0</v>
      </c>
      <c r="AF23" s="86">
        <v>0</v>
      </c>
      <c r="AG23" s="94" t="s">
        <v>608</v>
      </c>
      <c r="AH23" s="86" t="b">
        <v>0</v>
      </c>
      <c r="AI23" s="86" t="s">
        <v>610</v>
      </c>
      <c r="AJ23" s="86"/>
      <c r="AK23" s="94" t="s">
        <v>608</v>
      </c>
      <c r="AL23" s="86" t="b">
        <v>0</v>
      </c>
      <c r="AM23" s="86">
        <v>1</v>
      </c>
      <c r="AN23" s="94" t="s">
        <v>561</v>
      </c>
      <c r="AO23" s="86" t="s">
        <v>616</v>
      </c>
      <c r="AP23" s="86" t="b">
        <v>0</v>
      </c>
      <c r="AQ23" s="94" t="s">
        <v>561</v>
      </c>
      <c r="AR23" s="86" t="s">
        <v>176</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51">
        <v>0</v>
      </c>
      <c r="BG23" s="52">
        <v>0</v>
      </c>
      <c r="BH23" s="51">
        <v>0</v>
      </c>
      <c r="BI23" s="52">
        <v>0</v>
      </c>
      <c r="BJ23" s="51">
        <v>0</v>
      </c>
      <c r="BK23" s="52">
        <v>0</v>
      </c>
      <c r="BL23" s="51">
        <v>15</v>
      </c>
      <c r="BM23" s="52">
        <v>100</v>
      </c>
      <c r="BN23" s="51">
        <v>15</v>
      </c>
    </row>
    <row r="24" spans="1:66" ht="30">
      <c r="A24" s="84" t="s">
        <v>233</v>
      </c>
      <c r="B24" s="84" t="s">
        <v>233</v>
      </c>
      <c r="C24" s="53" t="s">
        <v>1325</v>
      </c>
      <c r="D24" s="54">
        <v>3</v>
      </c>
      <c r="E24" s="65" t="s">
        <v>136</v>
      </c>
      <c r="F24" s="55">
        <v>31</v>
      </c>
      <c r="G24" s="53"/>
      <c r="H24" s="57"/>
      <c r="I24" s="56"/>
      <c r="J24" s="56"/>
      <c r="K24" s="36" t="s">
        <v>65</v>
      </c>
      <c r="L24" s="83">
        <v>24</v>
      </c>
      <c r="M24" s="83"/>
      <c r="N24" s="63"/>
      <c r="O24" s="86" t="s">
        <v>176</v>
      </c>
      <c r="P24" s="88">
        <v>43669.9525</v>
      </c>
      <c r="Q24" s="86" t="s">
        <v>253</v>
      </c>
      <c r="R24" s="86" t="s">
        <v>300</v>
      </c>
      <c r="S24" s="86" t="s">
        <v>337</v>
      </c>
      <c r="T24" s="86" t="s">
        <v>355</v>
      </c>
      <c r="U24" s="86"/>
      <c r="V24" s="89" t="s">
        <v>406</v>
      </c>
      <c r="W24" s="88">
        <v>43669.9525</v>
      </c>
      <c r="X24" s="92">
        <v>43669</v>
      </c>
      <c r="Y24" s="94" t="s">
        <v>431</v>
      </c>
      <c r="Z24" s="89" t="s">
        <v>497</v>
      </c>
      <c r="AA24" s="86"/>
      <c r="AB24" s="86"/>
      <c r="AC24" s="94" t="s">
        <v>563</v>
      </c>
      <c r="AD24" s="86"/>
      <c r="AE24" s="86" t="b">
        <v>0</v>
      </c>
      <c r="AF24" s="86">
        <v>0</v>
      </c>
      <c r="AG24" s="94" t="s">
        <v>608</v>
      </c>
      <c r="AH24" s="86" t="b">
        <v>0</v>
      </c>
      <c r="AI24" s="86" t="s">
        <v>609</v>
      </c>
      <c r="AJ24" s="86"/>
      <c r="AK24" s="94" t="s">
        <v>608</v>
      </c>
      <c r="AL24" s="86" t="b">
        <v>0</v>
      </c>
      <c r="AM24" s="86">
        <v>0</v>
      </c>
      <c r="AN24" s="94" t="s">
        <v>608</v>
      </c>
      <c r="AO24" s="86" t="s">
        <v>619</v>
      </c>
      <c r="AP24" s="86" t="b">
        <v>0</v>
      </c>
      <c r="AQ24" s="94" t="s">
        <v>563</v>
      </c>
      <c r="AR24" s="86" t="s">
        <v>176</v>
      </c>
      <c r="AS24" s="86">
        <v>0</v>
      </c>
      <c r="AT24" s="86">
        <v>0</v>
      </c>
      <c r="AU24" s="86"/>
      <c r="AV24" s="86"/>
      <c r="AW24" s="86"/>
      <c r="AX24" s="86"/>
      <c r="AY24" s="86"/>
      <c r="AZ24" s="86"/>
      <c r="BA24" s="86"/>
      <c r="BB24" s="86"/>
      <c r="BC24">
        <v>2</v>
      </c>
      <c r="BD24" s="85" t="str">
        <f>REPLACE(INDEX(GroupVertices[Group],MATCH(Edges[[#This Row],[Vertex 1]],GroupVertices[Vertex],0)),1,1,"")</f>
        <v>2</v>
      </c>
      <c r="BE24" s="85" t="str">
        <f>REPLACE(INDEX(GroupVertices[Group],MATCH(Edges[[#This Row],[Vertex 2]],GroupVertices[Vertex],0)),1,1,"")</f>
        <v>2</v>
      </c>
      <c r="BF24" s="51">
        <v>2</v>
      </c>
      <c r="BG24" s="52">
        <v>4.444444444444445</v>
      </c>
      <c r="BH24" s="51">
        <v>0</v>
      </c>
      <c r="BI24" s="52">
        <v>0</v>
      </c>
      <c r="BJ24" s="51">
        <v>0</v>
      </c>
      <c r="BK24" s="52">
        <v>0</v>
      </c>
      <c r="BL24" s="51">
        <v>43</v>
      </c>
      <c r="BM24" s="52">
        <v>95.55555555555556</v>
      </c>
      <c r="BN24" s="51">
        <v>45</v>
      </c>
    </row>
    <row r="25" spans="1:66" ht="30">
      <c r="A25" s="84" t="s">
        <v>233</v>
      </c>
      <c r="B25" s="84" t="s">
        <v>233</v>
      </c>
      <c r="C25" s="53" t="s">
        <v>1325</v>
      </c>
      <c r="D25" s="54">
        <v>3</v>
      </c>
      <c r="E25" s="65" t="s">
        <v>136</v>
      </c>
      <c r="F25" s="55">
        <v>31</v>
      </c>
      <c r="G25" s="53"/>
      <c r="H25" s="57"/>
      <c r="I25" s="56"/>
      <c r="J25" s="56"/>
      <c r="K25" s="36" t="s">
        <v>65</v>
      </c>
      <c r="L25" s="83">
        <v>25</v>
      </c>
      <c r="M25" s="83"/>
      <c r="N25" s="63"/>
      <c r="O25" s="86" t="s">
        <v>176</v>
      </c>
      <c r="P25" s="88">
        <v>43677.08300925926</v>
      </c>
      <c r="Q25" s="86" t="s">
        <v>254</v>
      </c>
      <c r="R25" s="89" t="s">
        <v>301</v>
      </c>
      <c r="S25" s="86" t="s">
        <v>338</v>
      </c>
      <c r="T25" s="86" t="s">
        <v>356</v>
      </c>
      <c r="U25" s="86"/>
      <c r="V25" s="89" t="s">
        <v>406</v>
      </c>
      <c r="W25" s="88">
        <v>43677.08300925926</v>
      </c>
      <c r="X25" s="92">
        <v>43677</v>
      </c>
      <c r="Y25" s="94" t="s">
        <v>432</v>
      </c>
      <c r="Z25" s="89" t="s">
        <v>498</v>
      </c>
      <c r="AA25" s="86"/>
      <c r="AB25" s="86"/>
      <c r="AC25" s="94" t="s">
        <v>564</v>
      </c>
      <c r="AD25" s="86"/>
      <c r="AE25" s="86" t="b">
        <v>0</v>
      </c>
      <c r="AF25" s="86">
        <v>0</v>
      </c>
      <c r="AG25" s="94" t="s">
        <v>608</v>
      </c>
      <c r="AH25" s="86" t="b">
        <v>0</v>
      </c>
      <c r="AI25" s="86" t="s">
        <v>609</v>
      </c>
      <c r="AJ25" s="86"/>
      <c r="AK25" s="94" t="s">
        <v>608</v>
      </c>
      <c r="AL25" s="86" t="b">
        <v>0</v>
      </c>
      <c r="AM25" s="86">
        <v>0</v>
      </c>
      <c r="AN25" s="94" t="s">
        <v>608</v>
      </c>
      <c r="AO25" s="86" t="s">
        <v>619</v>
      </c>
      <c r="AP25" s="86" t="b">
        <v>0</v>
      </c>
      <c r="AQ25" s="94" t="s">
        <v>564</v>
      </c>
      <c r="AR25" s="86" t="s">
        <v>176</v>
      </c>
      <c r="AS25" s="86">
        <v>0</v>
      </c>
      <c r="AT25" s="86">
        <v>0</v>
      </c>
      <c r="AU25" s="86"/>
      <c r="AV25" s="86"/>
      <c r="AW25" s="86"/>
      <c r="AX25" s="86"/>
      <c r="AY25" s="86"/>
      <c r="AZ25" s="86"/>
      <c r="BA25" s="86"/>
      <c r="BB25" s="86"/>
      <c r="BC25">
        <v>2</v>
      </c>
      <c r="BD25" s="85" t="str">
        <f>REPLACE(INDEX(GroupVertices[Group],MATCH(Edges[[#This Row],[Vertex 1]],GroupVertices[Vertex],0)),1,1,"")</f>
        <v>2</v>
      </c>
      <c r="BE25" s="85" t="str">
        <f>REPLACE(INDEX(GroupVertices[Group],MATCH(Edges[[#This Row],[Vertex 2]],GroupVertices[Vertex],0)),1,1,"")</f>
        <v>2</v>
      </c>
      <c r="BF25" s="51">
        <v>1</v>
      </c>
      <c r="BG25" s="52">
        <v>3.8461538461538463</v>
      </c>
      <c r="BH25" s="51">
        <v>0</v>
      </c>
      <c r="BI25" s="52">
        <v>0</v>
      </c>
      <c r="BJ25" s="51">
        <v>0</v>
      </c>
      <c r="BK25" s="52">
        <v>0</v>
      </c>
      <c r="BL25" s="51">
        <v>25</v>
      </c>
      <c r="BM25" s="52">
        <v>96.15384615384616</v>
      </c>
      <c r="BN25" s="51">
        <v>26</v>
      </c>
    </row>
    <row r="26" spans="1:66" ht="30">
      <c r="A26" s="84" t="s">
        <v>234</v>
      </c>
      <c r="B26" s="84" t="s">
        <v>234</v>
      </c>
      <c r="C26" s="53" t="s">
        <v>1327</v>
      </c>
      <c r="D26" s="54">
        <v>10</v>
      </c>
      <c r="E26" s="65" t="s">
        <v>136</v>
      </c>
      <c r="F26" s="55">
        <v>6</v>
      </c>
      <c r="G26" s="53"/>
      <c r="H26" s="57"/>
      <c r="I26" s="56"/>
      <c r="J26" s="56"/>
      <c r="K26" s="36" t="s">
        <v>65</v>
      </c>
      <c r="L26" s="83">
        <v>26</v>
      </c>
      <c r="M26" s="83"/>
      <c r="N26" s="63"/>
      <c r="O26" s="86" t="s">
        <v>176</v>
      </c>
      <c r="P26" s="88">
        <v>43669.942094907405</v>
      </c>
      <c r="Q26" s="86" t="s">
        <v>255</v>
      </c>
      <c r="R26" s="89" t="s">
        <v>302</v>
      </c>
      <c r="S26" s="86" t="s">
        <v>339</v>
      </c>
      <c r="T26" s="86"/>
      <c r="U26" s="86"/>
      <c r="V26" s="89" t="s">
        <v>407</v>
      </c>
      <c r="W26" s="88">
        <v>43669.942094907405</v>
      </c>
      <c r="X26" s="92">
        <v>43669</v>
      </c>
      <c r="Y26" s="94" t="s">
        <v>433</v>
      </c>
      <c r="Z26" s="89" t="s">
        <v>499</v>
      </c>
      <c r="AA26" s="86"/>
      <c r="AB26" s="86"/>
      <c r="AC26" s="94" t="s">
        <v>565</v>
      </c>
      <c r="AD26" s="86"/>
      <c r="AE26" s="86" t="b">
        <v>0</v>
      </c>
      <c r="AF26" s="86">
        <v>0</v>
      </c>
      <c r="AG26" s="94" t="s">
        <v>608</v>
      </c>
      <c r="AH26" s="86" t="b">
        <v>0</v>
      </c>
      <c r="AI26" s="86" t="s">
        <v>609</v>
      </c>
      <c r="AJ26" s="86"/>
      <c r="AK26" s="94" t="s">
        <v>608</v>
      </c>
      <c r="AL26" s="86" t="b">
        <v>0</v>
      </c>
      <c r="AM26" s="86">
        <v>0</v>
      </c>
      <c r="AN26" s="94" t="s">
        <v>608</v>
      </c>
      <c r="AO26" s="86" t="s">
        <v>620</v>
      </c>
      <c r="AP26" s="86" t="b">
        <v>0</v>
      </c>
      <c r="AQ26" s="94" t="s">
        <v>565</v>
      </c>
      <c r="AR26" s="86" t="s">
        <v>176</v>
      </c>
      <c r="AS26" s="86">
        <v>0</v>
      </c>
      <c r="AT26" s="86">
        <v>0</v>
      </c>
      <c r="AU26" s="86"/>
      <c r="AV26" s="86"/>
      <c r="AW26" s="86"/>
      <c r="AX26" s="86"/>
      <c r="AY26" s="86"/>
      <c r="AZ26" s="86"/>
      <c r="BA26" s="86"/>
      <c r="BB26" s="86"/>
      <c r="BC26">
        <v>27</v>
      </c>
      <c r="BD26" s="85" t="str">
        <f>REPLACE(INDEX(GroupVertices[Group],MATCH(Edges[[#This Row],[Vertex 1]],GroupVertices[Vertex],0)),1,1,"")</f>
        <v>2</v>
      </c>
      <c r="BE26" s="85" t="str">
        <f>REPLACE(INDEX(GroupVertices[Group],MATCH(Edges[[#This Row],[Vertex 2]],GroupVertices[Vertex],0)),1,1,"")</f>
        <v>2</v>
      </c>
      <c r="BF26" s="51">
        <v>0</v>
      </c>
      <c r="BG26" s="52">
        <v>0</v>
      </c>
      <c r="BH26" s="51">
        <v>0</v>
      </c>
      <c r="BI26" s="52">
        <v>0</v>
      </c>
      <c r="BJ26" s="51">
        <v>0</v>
      </c>
      <c r="BK26" s="52">
        <v>0</v>
      </c>
      <c r="BL26" s="51">
        <v>9</v>
      </c>
      <c r="BM26" s="52">
        <v>100</v>
      </c>
      <c r="BN26" s="51">
        <v>9</v>
      </c>
    </row>
    <row r="27" spans="1:66" ht="30">
      <c r="A27" s="84" t="s">
        <v>234</v>
      </c>
      <c r="B27" s="84" t="s">
        <v>234</v>
      </c>
      <c r="C27" s="53" t="s">
        <v>1327</v>
      </c>
      <c r="D27" s="54">
        <v>10</v>
      </c>
      <c r="E27" s="65" t="s">
        <v>136</v>
      </c>
      <c r="F27" s="55">
        <v>6</v>
      </c>
      <c r="G27" s="53"/>
      <c r="H27" s="57"/>
      <c r="I27" s="56"/>
      <c r="J27" s="56"/>
      <c r="K27" s="36" t="s">
        <v>65</v>
      </c>
      <c r="L27" s="83">
        <v>27</v>
      </c>
      <c r="M27" s="83"/>
      <c r="N27" s="63"/>
      <c r="O27" s="86" t="s">
        <v>176</v>
      </c>
      <c r="P27" s="88">
        <v>43670.07020833333</v>
      </c>
      <c r="Q27" s="86" t="s">
        <v>256</v>
      </c>
      <c r="R27" s="89" t="s">
        <v>303</v>
      </c>
      <c r="S27" s="86" t="s">
        <v>339</v>
      </c>
      <c r="T27" s="86"/>
      <c r="U27" s="86"/>
      <c r="V27" s="89" t="s">
        <v>407</v>
      </c>
      <c r="W27" s="88">
        <v>43670.07020833333</v>
      </c>
      <c r="X27" s="92">
        <v>43670</v>
      </c>
      <c r="Y27" s="94" t="s">
        <v>434</v>
      </c>
      <c r="Z27" s="89" t="s">
        <v>500</v>
      </c>
      <c r="AA27" s="86"/>
      <c r="AB27" s="86"/>
      <c r="AC27" s="94" t="s">
        <v>566</v>
      </c>
      <c r="AD27" s="86"/>
      <c r="AE27" s="86" t="b">
        <v>0</v>
      </c>
      <c r="AF27" s="86">
        <v>0</v>
      </c>
      <c r="AG27" s="94" t="s">
        <v>608</v>
      </c>
      <c r="AH27" s="86" t="b">
        <v>0</v>
      </c>
      <c r="AI27" s="86" t="s">
        <v>609</v>
      </c>
      <c r="AJ27" s="86"/>
      <c r="AK27" s="94" t="s">
        <v>608</v>
      </c>
      <c r="AL27" s="86" t="b">
        <v>0</v>
      </c>
      <c r="AM27" s="86">
        <v>0</v>
      </c>
      <c r="AN27" s="94" t="s">
        <v>608</v>
      </c>
      <c r="AO27" s="86" t="s">
        <v>620</v>
      </c>
      <c r="AP27" s="86" t="b">
        <v>0</v>
      </c>
      <c r="AQ27" s="94" t="s">
        <v>566</v>
      </c>
      <c r="AR27" s="86" t="s">
        <v>176</v>
      </c>
      <c r="AS27" s="86">
        <v>0</v>
      </c>
      <c r="AT27" s="86">
        <v>0</v>
      </c>
      <c r="AU27" s="86"/>
      <c r="AV27" s="86"/>
      <c r="AW27" s="86"/>
      <c r="AX27" s="86"/>
      <c r="AY27" s="86"/>
      <c r="AZ27" s="86"/>
      <c r="BA27" s="86"/>
      <c r="BB27" s="86"/>
      <c r="BC27">
        <v>27</v>
      </c>
      <c r="BD27" s="85" t="str">
        <f>REPLACE(INDEX(GroupVertices[Group],MATCH(Edges[[#This Row],[Vertex 1]],GroupVertices[Vertex],0)),1,1,"")</f>
        <v>2</v>
      </c>
      <c r="BE27" s="85" t="str">
        <f>REPLACE(INDEX(GroupVertices[Group],MATCH(Edges[[#This Row],[Vertex 2]],GroupVertices[Vertex],0)),1,1,"")</f>
        <v>2</v>
      </c>
      <c r="BF27" s="51">
        <v>2</v>
      </c>
      <c r="BG27" s="52">
        <v>50</v>
      </c>
      <c r="BH27" s="51">
        <v>0</v>
      </c>
      <c r="BI27" s="52">
        <v>0</v>
      </c>
      <c r="BJ27" s="51">
        <v>0</v>
      </c>
      <c r="BK27" s="52">
        <v>0</v>
      </c>
      <c r="BL27" s="51">
        <v>2</v>
      </c>
      <c r="BM27" s="52">
        <v>50</v>
      </c>
      <c r="BN27" s="51">
        <v>4</v>
      </c>
    </row>
    <row r="28" spans="1:66" ht="30">
      <c r="A28" s="84" t="s">
        <v>234</v>
      </c>
      <c r="B28" s="84" t="s">
        <v>234</v>
      </c>
      <c r="C28" s="53" t="s">
        <v>1327</v>
      </c>
      <c r="D28" s="54">
        <v>10</v>
      </c>
      <c r="E28" s="65" t="s">
        <v>136</v>
      </c>
      <c r="F28" s="55">
        <v>6</v>
      </c>
      <c r="G28" s="53"/>
      <c r="H28" s="57"/>
      <c r="I28" s="56"/>
      <c r="J28" s="56"/>
      <c r="K28" s="36" t="s">
        <v>65</v>
      </c>
      <c r="L28" s="83">
        <v>28</v>
      </c>
      <c r="M28" s="83"/>
      <c r="N28" s="63"/>
      <c r="O28" s="86" t="s">
        <v>176</v>
      </c>
      <c r="P28" s="88">
        <v>43670.31083333334</v>
      </c>
      <c r="Q28" s="86" t="s">
        <v>257</v>
      </c>
      <c r="R28" s="89" t="s">
        <v>304</v>
      </c>
      <c r="S28" s="86" t="s">
        <v>339</v>
      </c>
      <c r="T28" s="86"/>
      <c r="U28" s="86"/>
      <c r="V28" s="89" t="s">
        <v>407</v>
      </c>
      <c r="W28" s="88">
        <v>43670.31083333334</v>
      </c>
      <c r="X28" s="92">
        <v>43670</v>
      </c>
      <c r="Y28" s="94" t="s">
        <v>435</v>
      </c>
      <c r="Z28" s="89" t="s">
        <v>501</v>
      </c>
      <c r="AA28" s="86"/>
      <c r="AB28" s="86"/>
      <c r="AC28" s="94" t="s">
        <v>567</v>
      </c>
      <c r="AD28" s="86"/>
      <c r="AE28" s="86" t="b">
        <v>0</v>
      </c>
      <c r="AF28" s="86">
        <v>0</v>
      </c>
      <c r="AG28" s="94" t="s">
        <v>608</v>
      </c>
      <c r="AH28" s="86" t="b">
        <v>0</v>
      </c>
      <c r="AI28" s="86" t="s">
        <v>609</v>
      </c>
      <c r="AJ28" s="86"/>
      <c r="AK28" s="94" t="s">
        <v>608</v>
      </c>
      <c r="AL28" s="86" t="b">
        <v>0</v>
      </c>
      <c r="AM28" s="86">
        <v>0</v>
      </c>
      <c r="AN28" s="94" t="s">
        <v>608</v>
      </c>
      <c r="AO28" s="86" t="s">
        <v>620</v>
      </c>
      <c r="AP28" s="86" t="b">
        <v>0</v>
      </c>
      <c r="AQ28" s="94" t="s">
        <v>567</v>
      </c>
      <c r="AR28" s="86" t="s">
        <v>176</v>
      </c>
      <c r="AS28" s="86">
        <v>0</v>
      </c>
      <c r="AT28" s="86">
        <v>0</v>
      </c>
      <c r="AU28" s="86"/>
      <c r="AV28" s="86"/>
      <c r="AW28" s="86"/>
      <c r="AX28" s="86"/>
      <c r="AY28" s="86"/>
      <c r="AZ28" s="86"/>
      <c r="BA28" s="86"/>
      <c r="BB28" s="86"/>
      <c r="BC28">
        <v>27</v>
      </c>
      <c r="BD28" s="85" t="str">
        <f>REPLACE(INDEX(GroupVertices[Group],MATCH(Edges[[#This Row],[Vertex 1]],GroupVertices[Vertex],0)),1,1,"")</f>
        <v>2</v>
      </c>
      <c r="BE28" s="85" t="str">
        <f>REPLACE(INDEX(GroupVertices[Group],MATCH(Edges[[#This Row],[Vertex 2]],GroupVertices[Vertex],0)),1,1,"")</f>
        <v>2</v>
      </c>
      <c r="BF28" s="51">
        <v>0</v>
      </c>
      <c r="BG28" s="52">
        <v>0</v>
      </c>
      <c r="BH28" s="51">
        <v>0</v>
      </c>
      <c r="BI28" s="52">
        <v>0</v>
      </c>
      <c r="BJ28" s="51">
        <v>0</v>
      </c>
      <c r="BK28" s="52">
        <v>0</v>
      </c>
      <c r="BL28" s="51">
        <v>8</v>
      </c>
      <c r="BM28" s="52">
        <v>100</v>
      </c>
      <c r="BN28" s="51">
        <v>8</v>
      </c>
    </row>
    <row r="29" spans="1:66" ht="30">
      <c r="A29" s="84" t="s">
        <v>234</v>
      </c>
      <c r="B29" s="84" t="s">
        <v>234</v>
      </c>
      <c r="C29" s="53" t="s">
        <v>1327</v>
      </c>
      <c r="D29" s="54">
        <v>10</v>
      </c>
      <c r="E29" s="65" t="s">
        <v>136</v>
      </c>
      <c r="F29" s="55">
        <v>6</v>
      </c>
      <c r="G29" s="53"/>
      <c r="H29" s="57"/>
      <c r="I29" s="56"/>
      <c r="J29" s="56"/>
      <c r="K29" s="36" t="s">
        <v>65</v>
      </c>
      <c r="L29" s="83">
        <v>29</v>
      </c>
      <c r="M29" s="83"/>
      <c r="N29" s="63"/>
      <c r="O29" s="86" t="s">
        <v>176</v>
      </c>
      <c r="P29" s="88">
        <v>43670.94417824074</v>
      </c>
      <c r="Q29" s="86" t="s">
        <v>258</v>
      </c>
      <c r="R29" s="89" t="s">
        <v>305</v>
      </c>
      <c r="S29" s="86" t="s">
        <v>339</v>
      </c>
      <c r="T29" s="86"/>
      <c r="U29" s="86"/>
      <c r="V29" s="89" t="s">
        <v>407</v>
      </c>
      <c r="W29" s="88">
        <v>43670.94417824074</v>
      </c>
      <c r="X29" s="92">
        <v>43670</v>
      </c>
      <c r="Y29" s="94" t="s">
        <v>436</v>
      </c>
      <c r="Z29" s="89" t="s">
        <v>502</v>
      </c>
      <c r="AA29" s="86"/>
      <c r="AB29" s="86"/>
      <c r="AC29" s="94" t="s">
        <v>568</v>
      </c>
      <c r="AD29" s="86"/>
      <c r="AE29" s="86" t="b">
        <v>0</v>
      </c>
      <c r="AF29" s="86">
        <v>0</v>
      </c>
      <c r="AG29" s="94" t="s">
        <v>608</v>
      </c>
      <c r="AH29" s="86" t="b">
        <v>0</v>
      </c>
      <c r="AI29" s="86" t="s">
        <v>609</v>
      </c>
      <c r="AJ29" s="86"/>
      <c r="AK29" s="94" t="s">
        <v>608</v>
      </c>
      <c r="AL29" s="86" t="b">
        <v>0</v>
      </c>
      <c r="AM29" s="86">
        <v>0</v>
      </c>
      <c r="AN29" s="94" t="s">
        <v>608</v>
      </c>
      <c r="AO29" s="86" t="s">
        <v>620</v>
      </c>
      <c r="AP29" s="86" t="b">
        <v>0</v>
      </c>
      <c r="AQ29" s="94" t="s">
        <v>568</v>
      </c>
      <c r="AR29" s="86" t="s">
        <v>176</v>
      </c>
      <c r="AS29" s="86">
        <v>0</v>
      </c>
      <c r="AT29" s="86">
        <v>0</v>
      </c>
      <c r="AU29" s="86"/>
      <c r="AV29" s="86"/>
      <c r="AW29" s="86"/>
      <c r="AX29" s="86"/>
      <c r="AY29" s="86"/>
      <c r="AZ29" s="86"/>
      <c r="BA29" s="86"/>
      <c r="BB29" s="86"/>
      <c r="BC29">
        <v>27</v>
      </c>
      <c r="BD29" s="85" t="str">
        <f>REPLACE(INDEX(GroupVertices[Group],MATCH(Edges[[#This Row],[Vertex 1]],GroupVertices[Vertex],0)),1,1,"")</f>
        <v>2</v>
      </c>
      <c r="BE29" s="85" t="str">
        <f>REPLACE(INDEX(GroupVertices[Group],MATCH(Edges[[#This Row],[Vertex 2]],GroupVertices[Vertex],0)),1,1,"")</f>
        <v>2</v>
      </c>
      <c r="BF29" s="51">
        <v>0</v>
      </c>
      <c r="BG29" s="52">
        <v>0</v>
      </c>
      <c r="BH29" s="51">
        <v>0</v>
      </c>
      <c r="BI29" s="52">
        <v>0</v>
      </c>
      <c r="BJ29" s="51">
        <v>0</v>
      </c>
      <c r="BK29" s="52">
        <v>0</v>
      </c>
      <c r="BL29" s="51">
        <v>6</v>
      </c>
      <c r="BM29" s="52">
        <v>100</v>
      </c>
      <c r="BN29" s="51">
        <v>6</v>
      </c>
    </row>
    <row r="30" spans="1:66" ht="30">
      <c r="A30" s="84" t="s">
        <v>234</v>
      </c>
      <c r="B30" s="84" t="s">
        <v>234</v>
      </c>
      <c r="C30" s="53" t="s">
        <v>1327</v>
      </c>
      <c r="D30" s="54">
        <v>10</v>
      </c>
      <c r="E30" s="65" t="s">
        <v>136</v>
      </c>
      <c r="F30" s="55">
        <v>6</v>
      </c>
      <c r="G30" s="53"/>
      <c r="H30" s="57"/>
      <c r="I30" s="56"/>
      <c r="J30" s="56"/>
      <c r="K30" s="36" t="s">
        <v>65</v>
      </c>
      <c r="L30" s="83">
        <v>30</v>
      </c>
      <c r="M30" s="83"/>
      <c r="N30" s="63"/>
      <c r="O30" s="86" t="s">
        <v>176</v>
      </c>
      <c r="P30" s="88">
        <v>43671.07230324074</v>
      </c>
      <c r="Q30" s="86" t="s">
        <v>259</v>
      </c>
      <c r="R30" s="89" t="s">
        <v>306</v>
      </c>
      <c r="S30" s="86" t="s">
        <v>339</v>
      </c>
      <c r="T30" s="86"/>
      <c r="U30" s="86"/>
      <c r="V30" s="89" t="s">
        <v>407</v>
      </c>
      <c r="W30" s="88">
        <v>43671.07230324074</v>
      </c>
      <c r="X30" s="92">
        <v>43671</v>
      </c>
      <c r="Y30" s="94" t="s">
        <v>437</v>
      </c>
      <c r="Z30" s="89" t="s">
        <v>503</v>
      </c>
      <c r="AA30" s="86"/>
      <c r="AB30" s="86"/>
      <c r="AC30" s="94" t="s">
        <v>569</v>
      </c>
      <c r="AD30" s="86"/>
      <c r="AE30" s="86" t="b">
        <v>0</v>
      </c>
      <c r="AF30" s="86">
        <v>0</v>
      </c>
      <c r="AG30" s="94" t="s">
        <v>608</v>
      </c>
      <c r="AH30" s="86" t="b">
        <v>0</v>
      </c>
      <c r="AI30" s="86" t="s">
        <v>609</v>
      </c>
      <c r="AJ30" s="86"/>
      <c r="AK30" s="94" t="s">
        <v>608</v>
      </c>
      <c r="AL30" s="86" t="b">
        <v>0</v>
      </c>
      <c r="AM30" s="86">
        <v>0</v>
      </c>
      <c r="AN30" s="94" t="s">
        <v>608</v>
      </c>
      <c r="AO30" s="86" t="s">
        <v>620</v>
      </c>
      <c r="AP30" s="86" t="b">
        <v>0</v>
      </c>
      <c r="AQ30" s="94" t="s">
        <v>569</v>
      </c>
      <c r="AR30" s="86" t="s">
        <v>176</v>
      </c>
      <c r="AS30" s="86">
        <v>0</v>
      </c>
      <c r="AT30" s="86">
        <v>0</v>
      </c>
      <c r="AU30" s="86"/>
      <c r="AV30" s="86"/>
      <c r="AW30" s="86"/>
      <c r="AX30" s="86"/>
      <c r="AY30" s="86"/>
      <c r="AZ30" s="86"/>
      <c r="BA30" s="86"/>
      <c r="BB30" s="86"/>
      <c r="BC30">
        <v>27</v>
      </c>
      <c r="BD30" s="85" t="str">
        <f>REPLACE(INDEX(GroupVertices[Group],MATCH(Edges[[#This Row],[Vertex 1]],GroupVertices[Vertex],0)),1,1,"")</f>
        <v>2</v>
      </c>
      <c r="BE30" s="85" t="str">
        <f>REPLACE(INDEX(GroupVertices[Group],MATCH(Edges[[#This Row],[Vertex 2]],GroupVertices[Vertex],0)),1,1,"")</f>
        <v>2</v>
      </c>
      <c r="BF30" s="51">
        <v>0</v>
      </c>
      <c r="BG30" s="52">
        <v>0</v>
      </c>
      <c r="BH30" s="51">
        <v>1</v>
      </c>
      <c r="BI30" s="52">
        <v>14.285714285714286</v>
      </c>
      <c r="BJ30" s="51">
        <v>0</v>
      </c>
      <c r="BK30" s="52">
        <v>0</v>
      </c>
      <c r="BL30" s="51">
        <v>6</v>
      </c>
      <c r="BM30" s="52">
        <v>85.71428571428571</v>
      </c>
      <c r="BN30" s="51">
        <v>7</v>
      </c>
    </row>
    <row r="31" spans="1:66" ht="30">
      <c r="A31" s="84" t="s">
        <v>234</v>
      </c>
      <c r="B31" s="84" t="s">
        <v>234</v>
      </c>
      <c r="C31" s="53" t="s">
        <v>1327</v>
      </c>
      <c r="D31" s="54">
        <v>10</v>
      </c>
      <c r="E31" s="65" t="s">
        <v>136</v>
      </c>
      <c r="F31" s="55">
        <v>6</v>
      </c>
      <c r="G31" s="53"/>
      <c r="H31" s="57"/>
      <c r="I31" s="56"/>
      <c r="J31" s="56"/>
      <c r="K31" s="36" t="s">
        <v>65</v>
      </c>
      <c r="L31" s="83">
        <v>31</v>
      </c>
      <c r="M31" s="83"/>
      <c r="N31" s="63"/>
      <c r="O31" s="86" t="s">
        <v>176</v>
      </c>
      <c r="P31" s="88">
        <v>43671.31292824074</v>
      </c>
      <c r="Q31" s="86" t="s">
        <v>260</v>
      </c>
      <c r="R31" s="89" t="s">
        <v>307</v>
      </c>
      <c r="S31" s="86" t="s">
        <v>339</v>
      </c>
      <c r="T31" s="86"/>
      <c r="U31" s="86"/>
      <c r="V31" s="89" t="s">
        <v>407</v>
      </c>
      <c r="W31" s="88">
        <v>43671.31292824074</v>
      </c>
      <c r="X31" s="92">
        <v>43671</v>
      </c>
      <c r="Y31" s="94" t="s">
        <v>438</v>
      </c>
      <c r="Z31" s="89" t="s">
        <v>504</v>
      </c>
      <c r="AA31" s="86"/>
      <c r="AB31" s="86"/>
      <c r="AC31" s="94" t="s">
        <v>570</v>
      </c>
      <c r="AD31" s="86"/>
      <c r="AE31" s="86" t="b">
        <v>0</v>
      </c>
      <c r="AF31" s="86">
        <v>0</v>
      </c>
      <c r="AG31" s="94" t="s">
        <v>608</v>
      </c>
      <c r="AH31" s="86" t="b">
        <v>0</v>
      </c>
      <c r="AI31" s="86" t="s">
        <v>609</v>
      </c>
      <c r="AJ31" s="86"/>
      <c r="AK31" s="94" t="s">
        <v>608</v>
      </c>
      <c r="AL31" s="86" t="b">
        <v>0</v>
      </c>
      <c r="AM31" s="86">
        <v>0</v>
      </c>
      <c r="AN31" s="94" t="s">
        <v>608</v>
      </c>
      <c r="AO31" s="86" t="s">
        <v>620</v>
      </c>
      <c r="AP31" s="86" t="b">
        <v>0</v>
      </c>
      <c r="AQ31" s="94" t="s">
        <v>570</v>
      </c>
      <c r="AR31" s="86" t="s">
        <v>176</v>
      </c>
      <c r="AS31" s="86">
        <v>0</v>
      </c>
      <c r="AT31" s="86">
        <v>0</v>
      </c>
      <c r="AU31" s="86"/>
      <c r="AV31" s="86"/>
      <c r="AW31" s="86"/>
      <c r="AX31" s="86"/>
      <c r="AY31" s="86"/>
      <c r="AZ31" s="86"/>
      <c r="BA31" s="86"/>
      <c r="BB31" s="86"/>
      <c r="BC31">
        <v>27</v>
      </c>
      <c r="BD31" s="85" t="str">
        <f>REPLACE(INDEX(GroupVertices[Group],MATCH(Edges[[#This Row],[Vertex 1]],GroupVertices[Vertex],0)),1,1,"")</f>
        <v>2</v>
      </c>
      <c r="BE31" s="85" t="str">
        <f>REPLACE(INDEX(GroupVertices[Group],MATCH(Edges[[#This Row],[Vertex 2]],GroupVertices[Vertex],0)),1,1,"")</f>
        <v>2</v>
      </c>
      <c r="BF31" s="51">
        <v>0</v>
      </c>
      <c r="BG31" s="52">
        <v>0</v>
      </c>
      <c r="BH31" s="51">
        <v>0</v>
      </c>
      <c r="BI31" s="52">
        <v>0</v>
      </c>
      <c r="BJ31" s="51">
        <v>0</v>
      </c>
      <c r="BK31" s="52">
        <v>0</v>
      </c>
      <c r="BL31" s="51">
        <v>9</v>
      </c>
      <c r="BM31" s="52">
        <v>100</v>
      </c>
      <c r="BN31" s="51">
        <v>9</v>
      </c>
    </row>
    <row r="32" spans="1:66" ht="30">
      <c r="A32" s="84" t="s">
        <v>234</v>
      </c>
      <c r="B32" s="84" t="s">
        <v>234</v>
      </c>
      <c r="C32" s="53" t="s">
        <v>1327</v>
      </c>
      <c r="D32" s="54">
        <v>10</v>
      </c>
      <c r="E32" s="65" t="s">
        <v>136</v>
      </c>
      <c r="F32" s="55">
        <v>6</v>
      </c>
      <c r="G32" s="53"/>
      <c r="H32" s="57"/>
      <c r="I32" s="56"/>
      <c r="J32" s="56"/>
      <c r="K32" s="36" t="s">
        <v>65</v>
      </c>
      <c r="L32" s="83">
        <v>32</v>
      </c>
      <c r="M32" s="83"/>
      <c r="N32" s="63"/>
      <c r="O32" s="86" t="s">
        <v>176</v>
      </c>
      <c r="P32" s="88">
        <v>43671.945555555554</v>
      </c>
      <c r="Q32" s="86" t="s">
        <v>261</v>
      </c>
      <c r="R32" s="89" t="s">
        <v>308</v>
      </c>
      <c r="S32" s="86" t="s">
        <v>339</v>
      </c>
      <c r="T32" s="86"/>
      <c r="U32" s="86"/>
      <c r="V32" s="89" t="s">
        <v>407</v>
      </c>
      <c r="W32" s="88">
        <v>43671.945555555554</v>
      </c>
      <c r="X32" s="92">
        <v>43671</v>
      </c>
      <c r="Y32" s="94" t="s">
        <v>439</v>
      </c>
      <c r="Z32" s="89" t="s">
        <v>505</v>
      </c>
      <c r="AA32" s="86"/>
      <c r="AB32" s="86"/>
      <c r="AC32" s="94" t="s">
        <v>571</v>
      </c>
      <c r="AD32" s="86"/>
      <c r="AE32" s="86" t="b">
        <v>0</v>
      </c>
      <c r="AF32" s="86">
        <v>0</v>
      </c>
      <c r="AG32" s="94" t="s">
        <v>608</v>
      </c>
      <c r="AH32" s="86" t="b">
        <v>0</v>
      </c>
      <c r="AI32" s="86" t="s">
        <v>609</v>
      </c>
      <c r="AJ32" s="86"/>
      <c r="AK32" s="94" t="s">
        <v>608</v>
      </c>
      <c r="AL32" s="86" t="b">
        <v>0</v>
      </c>
      <c r="AM32" s="86">
        <v>0</v>
      </c>
      <c r="AN32" s="94" t="s">
        <v>608</v>
      </c>
      <c r="AO32" s="86" t="s">
        <v>620</v>
      </c>
      <c r="AP32" s="86" t="b">
        <v>0</v>
      </c>
      <c r="AQ32" s="94" t="s">
        <v>571</v>
      </c>
      <c r="AR32" s="86" t="s">
        <v>176</v>
      </c>
      <c r="AS32" s="86">
        <v>0</v>
      </c>
      <c r="AT32" s="86">
        <v>0</v>
      </c>
      <c r="AU32" s="86"/>
      <c r="AV32" s="86"/>
      <c r="AW32" s="86"/>
      <c r="AX32" s="86"/>
      <c r="AY32" s="86"/>
      <c r="AZ32" s="86"/>
      <c r="BA32" s="86"/>
      <c r="BB32" s="86"/>
      <c r="BC32">
        <v>27</v>
      </c>
      <c r="BD32" s="85" t="str">
        <f>REPLACE(INDEX(GroupVertices[Group],MATCH(Edges[[#This Row],[Vertex 1]],GroupVertices[Vertex],0)),1,1,"")</f>
        <v>2</v>
      </c>
      <c r="BE32" s="85" t="str">
        <f>REPLACE(INDEX(GroupVertices[Group],MATCH(Edges[[#This Row],[Vertex 2]],GroupVertices[Vertex],0)),1,1,"")</f>
        <v>2</v>
      </c>
      <c r="BF32" s="51">
        <v>0</v>
      </c>
      <c r="BG32" s="52">
        <v>0</v>
      </c>
      <c r="BH32" s="51">
        <v>1</v>
      </c>
      <c r="BI32" s="52">
        <v>11.11111111111111</v>
      </c>
      <c r="BJ32" s="51">
        <v>0</v>
      </c>
      <c r="BK32" s="52">
        <v>0</v>
      </c>
      <c r="BL32" s="51">
        <v>8</v>
      </c>
      <c r="BM32" s="52">
        <v>88.88888888888889</v>
      </c>
      <c r="BN32" s="51">
        <v>9</v>
      </c>
    </row>
    <row r="33" spans="1:66" ht="30">
      <c r="A33" s="84" t="s">
        <v>234</v>
      </c>
      <c r="B33" s="84" t="s">
        <v>234</v>
      </c>
      <c r="C33" s="53" t="s">
        <v>1327</v>
      </c>
      <c r="D33" s="54">
        <v>10</v>
      </c>
      <c r="E33" s="65" t="s">
        <v>136</v>
      </c>
      <c r="F33" s="55">
        <v>6</v>
      </c>
      <c r="G33" s="53"/>
      <c r="H33" s="57"/>
      <c r="I33" s="56"/>
      <c r="J33" s="56"/>
      <c r="K33" s="36" t="s">
        <v>65</v>
      </c>
      <c r="L33" s="83">
        <v>33</v>
      </c>
      <c r="M33" s="83"/>
      <c r="N33" s="63"/>
      <c r="O33" s="86" t="s">
        <v>176</v>
      </c>
      <c r="P33" s="88">
        <v>43672.07472222222</v>
      </c>
      <c r="Q33" s="86" t="s">
        <v>262</v>
      </c>
      <c r="R33" s="89" t="s">
        <v>309</v>
      </c>
      <c r="S33" s="86" t="s">
        <v>339</v>
      </c>
      <c r="T33" s="86"/>
      <c r="U33" s="86"/>
      <c r="V33" s="89" t="s">
        <v>407</v>
      </c>
      <c r="W33" s="88">
        <v>43672.07472222222</v>
      </c>
      <c r="X33" s="92">
        <v>43672</v>
      </c>
      <c r="Y33" s="94" t="s">
        <v>440</v>
      </c>
      <c r="Z33" s="89" t="s">
        <v>506</v>
      </c>
      <c r="AA33" s="86"/>
      <c r="AB33" s="86"/>
      <c r="AC33" s="94" t="s">
        <v>572</v>
      </c>
      <c r="AD33" s="86"/>
      <c r="AE33" s="86" t="b">
        <v>0</v>
      </c>
      <c r="AF33" s="86">
        <v>0</v>
      </c>
      <c r="AG33" s="94" t="s">
        <v>608</v>
      </c>
      <c r="AH33" s="86" t="b">
        <v>0</v>
      </c>
      <c r="AI33" s="86" t="s">
        <v>611</v>
      </c>
      <c r="AJ33" s="86"/>
      <c r="AK33" s="94" t="s">
        <v>608</v>
      </c>
      <c r="AL33" s="86" t="b">
        <v>0</v>
      </c>
      <c r="AM33" s="86">
        <v>0</v>
      </c>
      <c r="AN33" s="94" t="s">
        <v>608</v>
      </c>
      <c r="AO33" s="86" t="s">
        <v>620</v>
      </c>
      <c r="AP33" s="86" t="b">
        <v>0</v>
      </c>
      <c r="AQ33" s="94" t="s">
        <v>572</v>
      </c>
      <c r="AR33" s="86" t="s">
        <v>176</v>
      </c>
      <c r="AS33" s="86">
        <v>0</v>
      </c>
      <c r="AT33" s="86">
        <v>0</v>
      </c>
      <c r="AU33" s="86"/>
      <c r="AV33" s="86"/>
      <c r="AW33" s="86"/>
      <c r="AX33" s="86"/>
      <c r="AY33" s="86"/>
      <c r="AZ33" s="86"/>
      <c r="BA33" s="86"/>
      <c r="BB33" s="86"/>
      <c r="BC33">
        <v>27</v>
      </c>
      <c r="BD33" s="85" t="str">
        <f>REPLACE(INDEX(GroupVertices[Group],MATCH(Edges[[#This Row],[Vertex 1]],GroupVertices[Vertex],0)),1,1,"")</f>
        <v>2</v>
      </c>
      <c r="BE33" s="85" t="str">
        <f>REPLACE(INDEX(GroupVertices[Group],MATCH(Edges[[#This Row],[Vertex 2]],GroupVertices[Vertex],0)),1,1,"")</f>
        <v>2</v>
      </c>
      <c r="BF33" s="51">
        <v>0</v>
      </c>
      <c r="BG33" s="52">
        <v>0</v>
      </c>
      <c r="BH33" s="51">
        <v>0</v>
      </c>
      <c r="BI33" s="52">
        <v>0</v>
      </c>
      <c r="BJ33" s="51">
        <v>0</v>
      </c>
      <c r="BK33" s="52">
        <v>0</v>
      </c>
      <c r="BL33" s="51">
        <v>8</v>
      </c>
      <c r="BM33" s="52">
        <v>100</v>
      </c>
      <c r="BN33" s="51">
        <v>8</v>
      </c>
    </row>
    <row r="34" spans="1:66" ht="30">
      <c r="A34" s="84" t="s">
        <v>234</v>
      </c>
      <c r="B34" s="84" t="s">
        <v>234</v>
      </c>
      <c r="C34" s="53" t="s">
        <v>1327</v>
      </c>
      <c r="D34" s="54">
        <v>10</v>
      </c>
      <c r="E34" s="65" t="s">
        <v>136</v>
      </c>
      <c r="F34" s="55">
        <v>6</v>
      </c>
      <c r="G34" s="53"/>
      <c r="H34" s="57"/>
      <c r="I34" s="56"/>
      <c r="J34" s="56"/>
      <c r="K34" s="36" t="s">
        <v>65</v>
      </c>
      <c r="L34" s="83">
        <v>34</v>
      </c>
      <c r="M34" s="83"/>
      <c r="N34" s="63"/>
      <c r="O34" s="86" t="s">
        <v>176</v>
      </c>
      <c r="P34" s="88">
        <v>43672.31431712963</v>
      </c>
      <c r="Q34" s="86" t="s">
        <v>263</v>
      </c>
      <c r="R34" s="89" t="s">
        <v>310</v>
      </c>
      <c r="S34" s="86" t="s">
        <v>339</v>
      </c>
      <c r="T34" s="86"/>
      <c r="U34" s="86"/>
      <c r="V34" s="89" t="s">
        <v>407</v>
      </c>
      <c r="W34" s="88">
        <v>43672.31431712963</v>
      </c>
      <c r="X34" s="92">
        <v>43672</v>
      </c>
      <c r="Y34" s="94" t="s">
        <v>441</v>
      </c>
      <c r="Z34" s="89" t="s">
        <v>507</v>
      </c>
      <c r="AA34" s="86"/>
      <c r="AB34" s="86"/>
      <c r="AC34" s="94" t="s">
        <v>573</v>
      </c>
      <c r="AD34" s="86"/>
      <c r="AE34" s="86" t="b">
        <v>0</v>
      </c>
      <c r="AF34" s="86">
        <v>0</v>
      </c>
      <c r="AG34" s="94" t="s">
        <v>608</v>
      </c>
      <c r="AH34" s="86" t="b">
        <v>0</v>
      </c>
      <c r="AI34" s="86" t="s">
        <v>609</v>
      </c>
      <c r="AJ34" s="86"/>
      <c r="AK34" s="94" t="s">
        <v>608</v>
      </c>
      <c r="AL34" s="86" t="b">
        <v>0</v>
      </c>
      <c r="AM34" s="86">
        <v>0</v>
      </c>
      <c r="AN34" s="94" t="s">
        <v>608</v>
      </c>
      <c r="AO34" s="86" t="s">
        <v>620</v>
      </c>
      <c r="AP34" s="86" t="b">
        <v>0</v>
      </c>
      <c r="AQ34" s="94" t="s">
        <v>573</v>
      </c>
      <c r="AR34" s="86" t="s">
        <v>176</v>
      </c>
      <c r="AS34" s="86">
        <v>0</v>
      </c>
      <c r="AT34" s="86">
        <v>0</v>
      </c>
      <c r="AU34" s="86"/>
      <c r="AV34" s="86"/>
      <c r="AW34" s="86"/>
      <c r="AX34" s="86"/>
      <c r="AY34" s="86"/>
      <c r="AZ34" s="86"/>
      <c r="BA34" s="86"/>
      <c r="BB34" s="86"/>
      <c r="BC34">
        <v>27</v>
      </c>
      <c r="BD34" s="85" t="str">
        <f>REPLACE(INDEX(GroupVertices[Group],MATCH(Edges[[#This Row],[Vertex 1]],GroupVertices[Vertex],0)),1,1,"")</f>
        <v>2</v>
      </c>
      <c r="BE34" s="85" t="str">
        <f>REPLACE(INDEX(GroupVertices[Group],MATCH(Edges[[#This Row],[Vertex 2]],GroupVertices[Vertex],0)),1,1,"")</f>
        <v>2</v>
      </c>
      <c r="BF34" s="51">
        <v>1</v>
      </c>
      <c r="BG34" s="52">
        <v>14.285714285714286</v>
      </c>
      <c r="BH34" s="51">
        <v>0</v>
      </c>
      <c r="BI34" s="52">
        <v>0</v>
      </c>
      <c r="BJ34" s="51">
        <v>0</v>
      </c>
      <c r="BK34" s="52">
        <v>0</v>
      </c>
      <c r="BL34" s="51">
        <v>6</v>
      </c>
      <c r="BM34" s="52">
        <v>85.71428571428571</v>
      </c>
      <c r="BN34" s="51">
        <v>7</v>
      </c>
    </row>
    <row r="35" spans="1:66" ht="30">
      <c r="A35" s="84" t="s">
        <v>234</v>
      </c>
      <c r="B35" s="84" t="s">
        <v>234</v>
      </c>
      <c r="C35" s="53" t="s">
        <v>1327</v>
      </c>
      <c r="D35" s="54">
        <v>10</v>
      </c>
      <c r="E35" s="65" t="s">
        <v>136</v>
      </c>
      <c r="F35" s="55">
        <v>6</v>
      </c>
      <c r="G35" s="53"/>
      <c r="H35" s="57"/>
      <c r="I35" s="56"/>
      <c r="J35" s="56"/>
      <c r="K35" s="36" t="s">
        <v>65</v>
      </c>
      <c r="L35" s="83">
        <v>35</v>
      </c>
      <c r="M35" s="83"/>
      <c r="N35" s="63"/>
      <c r="O35" s="86" t="s">
        <v>176</v>
      </c>
      <c r="P35" s="88">
        <v>43673.072291666664</v>
      </c>
      <c r="Q35" s="86" t="s">
        <v>264</v>
      </c>
      <c r="R35" s="89" t="s">
        <v>311</v>
      </c>
      <c r="S35" s="86" t="s">
        <v>339</v>
      </c>
      <c r="T35" s="86"/>
      <c r="U35" s="86"/>
      <c r="V35" s="89" t="s">
        <v>407</v>
      </c>
      <c r="W35" s="88">
        <v>43673.072291666664</v>
      </c>
      <c r="X35" s="92">
        <v>43673</v>
      </c>
      <c r="Y35" s="94" t="s">
        <v>442</v>
      </c>
      <c r="Z35" s="89" t="s">
        <v>508</v>
      </c>
      <c r="AA35" s="86"/>
      <c r="AB35" s="86"/>
      <c r="AC35" s="94" t="s">
        <v>574</v>
      </c>
      <c r="AD35" s="86"/>
      <c r="AE35" s="86" t="b">
        <v>0</v>
      </c>
      <c r="AF35" s="86">
        <v>0</v>
      </c>
      <c r="AG35" s="94" t="s">
        <v>608</v>
      </c>
      <c r="AH35" s="86" t="b">
        <v>0</v>
      </c>
      <c r="AI35" s="86" t="s">
        <v>609</v>
      </c>
      <c r="AJ35" s="86"/>
      <c r="AK35" s="94" t="s">
        <v>608</v>
      </c>
      <c r="AL35" s="86" t="b">
        <v>0</v>
      </c>
      <c r="AM35" s="86">
        <v>0</v>
      </c>
      <c r="AN35" s="94" t="s">
        <v>608</v>
      </c>
      <c r="AO35" s="86" t="s">
        <v>620</v>
      </c>
      <c r="AP35" s="86" t="b">
        <v>0</v>
      </c>
      <c r="AQ35" s="94" t="s">
        <v>574</v>
      </c>
      <c r="AR35" s="86" t="s">
        <v>176</v>
      </c>
      <c r="AS35" s="86">
        <v>0</v>
      </c>
      <c r="AT35" s="86">
        <v>0</v>
      </c>
      <c r="AU35" s="86"/>
      <c r="AV35" s="86"/>
      <c r="AW35" s="86"/>
      <c r="AX35" s="86"/>
      <c r="AY35" s="86"/>
      <c r="AZ35" s="86"/>
      <c r="BA35" s="86"/>
      <c r="BB35" s="86"/>
      <c r="BC35">
        <v>27</v>
      </c>
      <c r="BD35" s="85" t="str">
        <f>REPLACE(INDEX(GroupVertices[Group],MATCH(Edges[[#This Row],[Vertex 1]],GroupVertices[Vertex],0)),1,1,"")</f>
        <v>2</v>
      </c>
      <c r="BE35" s="85" t="str">
        <f>REPLACE(INDEX(GroupVertices[Group],MATCH(Edges[[#This Row],[Vertex 2]],GroupVertices[Vertex],0)),1,1,"")</f>
        <v>2</v>
      </c>
      <c r="BF35" s="51">
        <v>0</v>
      </c>
      <c r="BG35" s="52">
        <v>0</v>
      </c>
      <c r="BH35" s="51">
        <v>0</v>
      </c>
      <c r="BI35" s="52">
        <v>0</v>
      </c>
      <c r="BJ35" s="51">
        <v>0</v>
      </c>
      <c r="BK35" s="52">
        <v>0</v>
      </c>
      <c r="BL35" s="51">
        <v>4</v>
      </c>
      <c r="BM35" s="52">
        <v>100</v>
      </c>
      <c r="BN35" s="51">
        <v>4</v>
      </c>
    </row>
    <row r="36" spans="1:66" ht="30">
      <c r="A36" s="84" t="s">
        <v>234</v>
      </c>
      <c r="B36" s="84" t="s">
        <v>234</v>
      </c>
      <c r="C36" s="53" t="s">
        <v>1327</v>
      </c>
      <c r="D36" s="54">
        <v>10</v>
      </c>
      <c r="E36" s="65" t="s">
        <v>136</v>
      </c>
      <c r="F36" s="55">
        <v>6</v>
      </c>
      <c r="G36" s="53"/>
      <c r="H36" s="57"/>
      <c r="I36" s="56"/>
      <c r="J36" s="56"/>
      <c r="K36" s="36" t="s">
        <v>65</v>
      </c>
      <c r="L36" s="83">
        <v>36</v>
      </c>
      <c r="M36" s="83"/>
      <c r="N36" s="63"/>
      <c r="O36" s="86" t="s">
        <v>176</v>
      </c>
      <c r="P36" s="88">
        <v>43673.321608796294</v>
      </c>
      <c r="Q36" s="86" t="s">
        <v>265</v>
      </c>
      <c r="R36" s="89" t="s">
        <v>312</v>
      </c>
      <c r="S36" s="86" t="s">
        <v>339</v>
      </c>
      <c r="T36" s="86"/>
      <c r="U36" s="86"/>
      <c r="V36" s="89" t="s">
        <v>407</v>
      </c>
      <c r="W36" s="88">
        <v>43673.321608796294</v>
      </c>
      <c r="X36" s="92">
        <v>43673</v>
      </c>
      <c r="Y36" s="94" t="s">
        <v>443</v>
      </c>
      <c r="Z36" s="89" t="s">
        <v>509</v>
      </c>
      <c r="AA36" s="86"/>
      <c r="AB36" s="86"/>
      <c r="AC36" s="94" t="s">
        <v>575</v>
      </c>
      <c r="AD36" s="86"/>
      <c r="AE36" s="86" t="b">
        <v>0</v>
      </c>
      <c r="AF36" s="86">
        <v>0</v>
      </c>
      <c r="AG36" s="94" t="s">
        <v>608</v>
      </c>
      <c r="AH36" s="86" t="b">
        <v>0</v>
      </c>
      <c r="AI36" s="86" t="s">
        <v>609</v>
      </c>
      <c r="AJ36" s="86"/>
      <c r="AK36" s="94" t="s">
        <v>608</v>
      </c>
      <c r="AL36" s="86" t="b">
        <v>0</v>
      </c>
      <c r="AM36" s="86">
        <v>0</v>
      </c>
      <c r="AN36" s="94" t="s">
        <v>608</v>
      </c>
      <c r="AO36" s="86" t="s">
        <v>620</v>
      </c>
      <c r="AP36" s="86" t="b">
        <v>0</v>
      </c>
      <c r="AQ36" s="94" t="s">
        <v>575</v>
      </c>
      <c r="AR36" s="86" t="s">
        <v>176</v>
      </c>
      <c r="AS36" s="86">
        <v>0</v>
      </c>
      <c r="AT36" s="86">
        <v>0</v>
      </c>
      <c r="AU36" s="86"/>
      <c r="AV36" s="86"/>
      <c r="AW36" s="86"/>
      <c r="AX36" s="86"/>
      <c r="AY36" s="86"/>
      <c r="AZ36" s="86"/>
      <c r="BA36" s="86"/>
      <c r="BB36" s="86"/>
      <c r="BC36">
        <v>27</v>
      </c>
      <c r="BD36" s="85" t="str">
        <f>REPLACE(INDEX(GroupVertices[Group],MATCH(Edges[[#This Row],[Vertex 1]],GroupVertices[Vertex],0)),1,1,"")</f>
        <v>2</v>
      </c>
      <c r="BE36" s="85" t="str">
        <f>REPLACE(INDEX(GroupVertices[Group],MATCH(Edges[[#This Row],[Vertex 2]],GroupVertices[Vertex],0)),1,1,"")</f>
        <v>2</v>
      </c>
      <c r="BF36" s="51">
        <v>0</v>
      </c>
      <c r="BG36" s="52">
        <v>0</v>
      </c>
      <c r="BH36" s="51">
        <v>0</v>
      </c>
      <c r="BI36" s="52">
        <v>0</v>
      </c>
      <c r="BJ36" s="51">
        <v>0</v>
      </c>
      <c r="BK36" s="52">
        <v>0</v>
      </c>
      <c r="BL36" s="51">
        <v>6</v>
      </c>
      <c r="BM36" s="52">
        <v>100</v>
      </c>
      <c r="BN36" s="51">
        <v>6</v>
      </c>
    </row>
    <row r="37" spans="1:66" ht="30">
      <c r="A37" s="84" t="s">
        <v>234</v>
      </c>
      <c r="B37" s="84" t="s">
        <v>234</v>
      </c>
      <c r="C37" s="53" t="s">
        <v>1327</v>
      </c>
      <c r="D37" s="54">
        <v>10</v>
      </c>
      <c r="E37" s="65" t="s">
        <v>136</v>
      </c>
      <c r="F37" s="55">
        <v>6</v>
      </c>
      <c r="G37" s="53"/>
      <c r="H37" s="57"/>
      <c r="I37" s="56"/>
      <c r="J37" s="56"/>
      <c r="K37" s="36" t="s">
        <v>65</v>
      </c>
      <c r="L37" s="83">
        <v>37</v>
      </c>
      <c r="M37" s="83"/>
      <c r="N37" s="63"/>
      <c r="O37" s="86" t="s">
        <v>176</v>
      </c>
      <c r="P37" s="88">
        <v>43673.447650462964</v>
      </c>
      <c r="Q37" s="86" t="s">
        <v>266</v>
      </c>
      <c r="R37" s="89" t="s">
        <v>313</v>
      </c>
      <c r="S37" s="86" t="s">
        <v>339</v>
      </c>
      <c r="T37" s="86"/>
      <c r="U37" s="86"/>
      <c r="V37" s="89" t="s">
        <v>407</v>
      </c>
      <c r="W37" s="88">
        <v>43673.447650462964</v>
      </c>
      <c r="X37" s="92">
        <v>43673</v>
      </c>
      <c r="Y37" s="94" t="s">
        <v>444</v>
      </c>
      <c r="Z37" s="89" t="s">
        <v>510</v>
      </c>
      <c r="AA37" s="86"/>
      <c r="AB37" s="86"/>
      <c r="AC37" s="94" t="s">
        <v>576</v>
      </c>
      <c r="AD37" s="86"/>
      <c r="AE37" s="86" t="b">
        <v>0</v>
      </c>
      <c r="AF37" s="86">
        <v>0</v>
      </c>
      <c r="AG37" s="94" t="s">
        <v>608</v>
      </c>
      <c r="AH37" s="86" t="b">
        <v>0</v>
      </c>
      <c r="AI37" s="86" t="s">
        <v>609</v>
      </c>
      <c r="AJ37" s="86"/>
      <c r="AK37" s="94" t="s">
        <v>608</v>
      </c>
      <c r="AL37" s="86" t="b">
        <v>0</v>
      </c>
      <c r="AM37" s="86">
        <v>0</v>
      </c>
      <c r="AN37" s="94" t="s">
        <v>608</v>
      </c>
      <c r="AO37" s="86" t="s">
        <v>620</v>
      </c>
      <c r="AP37" s="86" t="b">
        <v>0</v>
      </c>
      <c r="AQ37" s="94" t="s">
        <v>576</v>
      </c>
      <c r="AR37" s="86" t="s">
        <v>176</v>
      </c>
      <c r="AS37" s="86">
        <v>0</v>
      </c>
      <c r="AT37" s="86">
        <v>0</v>
      </c>
      <c r="AU37" s="86"/>
      <c r="AV37" s="86"/>
      <c r="AW37" s="86"/>
      <c r="AX37" s="86"/>
      <c r="AY37" s="86"/>
      <c r="AZ37" s="86"/>
      <c r="BA37" s="86"/>
      <c r="BB37" s="86"/>
      <c r="BC37">
        <v>27</v>
      </c>
      <c r="BD37" s="85" t="str">
        <f>REPLACE(INDEX(GroupVertices[Group],MATCH(Edges[[#This Row],[Vertex 1]],GroupVertices[Vertex],0)),1,1,"")</f>
        <v>2</v>
      </c>
      <c r="BE37" s="85" t="str">
        <f>REPLACE(INDEX(GroupVertices[Group],MATCH(Edges[[#This Row],[Vertex 2]],GroupVertices[Vertex],0)),1,1,"")</f>
        <v>2</v>
      </c>
      <c r="BF37" s="51">
        <v>0</v>
      </c>
      <c r="BG37" s="52">
        <v>0</v>
      </c>
      <c r="BH37" s="51">
        <v>0</v>
      </c>
      <c r="BI37" s="52">
        <v>0</v>
      </c>
      <c r="BJ37" s="51">
        <v>0</v>
      </c>
      <c r="BK37" s="52">
        <v>0</v>
      </c>
      <c r="BL37" s="51">
        <v>6</v>
      </c>
      <c r="BM37" s="52">
        <v>100</v>
      </c>
      <c r="BN37" s="51">
        <v>6</v>
      </c>
    </row>
    <row r="38" spans="1:66" ht="30">
      <c r="A38" s="84" t="s">
        <v>234</v>
      </c>
      <c r="B38" s="84" t="s">
        <v>234</v>
      </c>
      <c r="C38" s="53" t="s">
        <v>1327</v>
      </c>
      <c r="D38" s="54">
        <v>10</v>
      </c>
      <c r="E38" s="65" t="s">
        <v>136</v>
      </c>
      <c r="F38" s="55">
        <v>6</v>
      </c>
      <c r="G38" s="53"/>
      <c r="H38" s="57"/>
      <c r="I38" s="56"/>
      <c r="J38" s="56"/>
      <c r="K38" s="36" t="s">
        <v>65</v>
      </c>
      <c r="L38" s="83">
        <v>38</v>
      </c>
      <c r="M38" s="83"/>
      <c r="N38" s="63"/>
      <c r="O38" s="86" t="s">
        <v>176</v>
      </c>
      <c r="P38" s="88">
        <v>43674.07403935185</v>
      </c>
      <c r="Q38" s="86" t="s">
        <v>267</v>
      </c>
      <c r="R38" s="89" t="s">
        <v>314</v>
      </c>
      <c r="S38" s="86" t="s">
        <v>339</v>
      </c>
      <c r="T38" s="86"/>
      <c r="U38" s="86"/>
      <c r="V38" s="89" t="s">
        <v>407</v>
      </c>
      <c r="W38" s="88">
        <v>43674.07403935185</v>
      </c>
      <c r="X38" s="92">
        <v>43674</v>
      </c>
      <c r="Y38" s="94" t="s">
        <v>445</v>
      </c>
      <c r="Z38" s="89" t="s">
        <v>511</v>
      </c>
      <c r="AA38" s="86"/>
      <c r="AB38" s="86"/>
      <c r="AC38" s="94" t="s">
        <v>577</v>
      </c>
      <c r="AD38" s="86"/>
      <c r="AE38" s="86" t="b">
        <v>0</v>
      </c>
      <c r="AF38" s="86">
        <v>0</v>
      </c>
      <c r="AG38" s="94" t="s">
        <v>608</v>
      </c>
      <c r="AH38" s="86" t="b">
        <v>0</v>
      </c>
      <c r="AI38" s="86" t="s">
        <v>609</v>
      </c>
      <c r="AJ38" s="86"/>
      <c r="AK38" s="94" t="s">
        <v>608</v>
      </c>
      <c r="AL38" s="86" t="b">
        <v>0</v>
      </c>
      <c r="AM38" s="86">
        <v>0</v>
      </c>
      <c r="AN38" s="94" t="s">
        <v>608</v>
      </c>
      <c r="AO38" s="86" t="s">
        <v>620</v>
      </c>
      <c r="AP38" s="86" t="b">
        <v>0</v>
      </c>
      <c r="AQ38" s="94" t="s">
        <v>577</v>
      </c>
      <c r="AR38" s="86" t="s">
        <v>176</v>
      </c>
      <c r="AS38" s="86">
        <v>0</v>
      </c>
      <c r="AT38" s="86">
        <v>0</v>
      </c>
      <c r="AU38" s="86"/>
      <c r="AV38" s="86"/>
      <c r="AW38" s="86"/>
      <c r="AX38" s="86"/>
      <c r="AY38" s="86"/>
      <c r="AZ38" s="86"/>
      <c r="BA38" s="86"/>
      <c r="BB38" s="86"/>
      <c r="BC38">
        <v>27</v>
      </c>
      <c r="BD38" s="85" t="str">
        <f>REPLACE(INDEX(GroupVertices[Group],MATCH(Edges[[#This Row],[Vertex 1]],GroupVertices[Vertex],0)),1,1,"")</f>
        <v>2</v>
      </c>
      <c r="BE38" s="85" t="str">
        <f>REPLACE(INDEX(GroupVertices[Group],MATCH(Edges[[#This Row],[Vertex 2]],GroupVertices[Vertex],0)),1,1,"")</f>
        <v>2</v>
      </c>
      <c r="BF38" s="51">
        <v>1</v>
      </c>
      <c r="BG38" s="52">
        <v>10</v>
      </c>
      <c r="BH38" s="51">
        <v>0</v>
      </c>
      <c r="BI38" s="52">
        <v>0</v>
      </c>
      <c r="BJ38" s="51">
        <v>0</v>
      </c>
      <c r="BK38" s="52">
        <v>0</v>
      </c>
      <c r="BL38" s="51">
        <v>9</v>
      </c>
      <c r="BM38" s="52">
        <v>90</v>
      </c>
      <c r="BN38" s="51">
        <v>10</v>
      </c>
    </row>
    <row r="39" spans="1:66" ht="30">
      <c r="A39" s="84" t="s">
        <v>234</v>
      </c>
      <c r="B39" s="84" t="s">
        <v>234</v>
      </c>
      <c r="C39" s="53" t="s">
        <v>1327</v>
      </c>
      <c r="D39" s="54">
        <v>10</v>
      </c>
      <c r="E39" s="65" t="s">
        <v>136</v>
      </c>
      <c r="F39" s="55">
        <v>6</v>
      </c>
      <c r="G39" s="53"/>
      <c r="H39" s="57"/>
      <c r="I39" s="56"/>
      <c r="J39" s="56"/>
      <c r="K39" s="36" t="s">
        <v>65</v>
      </c>
      <c r="L39" s="83">
        <v>39</v>
      </c>
      <c r="M39" s="83"/>
      <c r="N39" s="63"/>
      <c r="O39" s="86" t="s">
        <v>176</v>
      </c>
      <c r="P39" s="88">
        <v>43674.44799768519</v>
      </c>
      <c r="Q39" s="86" t="s">
        <v>268</v>
      </c>
      <c r="R39" s="89" t="s">
        <v>315</v>
      </c>
      <c r="S39" s="86" t="s">
        <v>339</v>
      </c>
      <c r="T39" s="86"/>
      <c r="U39" s="86"/>
      <c r="V39" s="89" t="s">
        <v>407</v>
      </c>
      <c r="W39" s="88">
        <v>43674.44799768519</v>
      </c>
      <c r="X39" s="92">
        <v>43674</v>
      </c>
      <c r="Y39" s="94" t="s">
        <v>446</v>
      </c>
      <c r="Z39" s="89" t="s">
        <v>512</v>
      </c>
      <c r="AA39" s="86"/>
      <c r="AB39" s="86"/>
      <c r="AC39" s="94" t="s">
        <v>578</v>
      </c>
      <c r="AD39" s="86"/>
      <c r="AE39" s="86" t="b">
        <v>0</v>
      </c>
      <c r="AF39" s="86">
        <v>0</v>
      </c>
      <c r="AG39" s="94" t="s">
        <v>608</v>
      </c>
      <c r="AH39" s="86" t="b">
        <v>0</v>
      </c>
      <c r="AI39" s="86" t="s">
        <v>612</v>
      </c>
      <c r="AJ39" s="86"/>
      <c r="AK39" s="94" t="s">
        <v>608</v>
      </c>
      <c r="AL39" s="86" t="b">
        <v>0</v>
      </c>
      <c r="AM39" s="86">
        <v>0</v>
      </c>
      <c r="AN39" s="94" t="s">
        <v>608</v>
      </c>
      <c r="AO39" s="86" t="s">
        <v>620</v>
      </c>
      <c r="AP39" s="86" t="b">
        <v>0</v>
      </c>
      <c r="AQ39" s="94" t="s">
        <v>578</v>
      </c>
      <c r="AR39" s="86" t="s">
        <v>176</v>
      </c>
      <c r="AS39" s="86">
        <v>0</v>
      </c>
      <c r="AT39" s="86">
        <v>0</v>
      </c>
      <c r="AU39" s="86"/>
      <c r="AV39" s="86"/>
      <c r="AW39" s="86"/>
      <c r="AX39" s="86"/>
      <c r="AY39" s="86"/>
      <c r="AZ39" s="86"/>
      <c r="BA39" s="86"/>
      <c r="BB39" s="86"/>
      <c r="BC39">
        <v>27</v>
      </c>
      <c r="BD39" s="85" t="str">
        <f>REPLACE(INDEX(GroupVertices[Group],MATCH(Edges[[#This Row],[Vertex 1]],GroupVertices[Vertex],0)),1,1,"")</f>
        <v>2</v>
      </c>
      <c r="BE39" s="85" t="str">
        <f>REPLACE(INDEX(GroupVertices[Group],MATCH(Edges[[#This Row],[Vertex 2]],GroupVertices[Vertex],0)),1,1,"")</f>
        <v>2</v>
      </c>
      <c r="BF39" s="51">
        <v>0</v>
      </c>
      <c r="BG39" s="52">
        <v>0</v>
      </c>
      <c r="BH39" s="51">
        <v>1</v>
      </c>
      <c r="BI39" s="52">
        <v>20</v>
      </c>
      <c r="BJ39" s="51">
        <v>0</v>
      </c>
      <c r="BK39" s="52">
        <v>0</v>
      </c>
      <c r="BL39" s="51">
        <v>4</v>
      </c>
      <c r="BM39" s="52">
        <v>80</v>
      </c>
      <c r="BN39" s="51">
        <v>5</v>
      </c>
    </row>
    <row r="40" spans="1:66" ht="30">
      <c r="A40" s="84" t="s">
        <v>234</v>
      </c>
      <c r="B40" s="84" t="s">
        <v>234</v>
      </c>
      <c r="C40" s="53" t="s">
        <v>1327</v>
      </c>
      <c r="D40" s="54">
        <v>10</v>
      </c>
      <c r="E40" s="65" t="s">
        <v>136</v>
      </c>
      <c r="F40" s="55">
        <v>6</v>
      </c>
      <c r="G40" s="53"/>
      <c r="H40" s="57"/>
      <c r="I40" s="56"/>
      <c r="J40" s="56"/>
      <c r="K40" s="36" t="s">
        <v>65</v>
      </c>
      <c r="L40" s="83">
        <v>40</v>
      </c>
      <c r="M40" s="83"/>
      <c r="N40" s="63"/>
      <c r="O40" s="86" t="s">
        <v>176</v>
      </c>
      <c r="P40" s="88">
        <v>43674.82299768519</v>
      </c>
      <c r="Q40" s="86" t="s">
        <v>269</v>
      </c>
      <c r="R40" s="89" t="s">
        <v>316</v>
      </c>
      <c r="S40" s="86" t="s">
        <v>339</v>
      </c>
      <c r="T40" s="86"/>
      <c r="U40" s="86"/>
      <c r="V40" s="89" t="s">
        <v>407</v>
      </c>
      <c r="W40" s="88">
        <v>43674.82299768519</v>
      </c>
      <c r="X40" s="92">
        <v>43674</v>
      </c>
      <c r="Y40" s="94" t="s">
        <v>447</v>
      </c>
      <c r="Z40" s="89" t="s">
        <v>513</v>
      </c>
      <c r="AA40" s="86"/>
      <c r="AB40" s="86"/>
      <c r="AC40" s="94" t="s">
        <v>579</v>
      </c>
      <c r="AD40" s="86"/>
      <c r="AE40" s="86" t="b">
        <v>0</v>
      </c>
      <c r="AF40" s="86">
        <v>0</v>
      </c>
      <c r="AG40" s="94" t="s">
        <v>608</v>
      </c>
      <c r="AH40" s="86" t="b">
        <v>0</v>
      </c>
      <c r="AI40" s="86" t="s">
        <v>609</v>
      </c>
      <c r="AJ40" s="86"/>
      <c r="AK40" s="94" t="s">
        <v>608</v>
      </c>
      <c r="AL40" s="86" t="b">
        <v>0</v>
      </c>
      <c r="AM40" s="86">
        <v>0</v>
      </c>
      <c r="AN40" s="94" t="s">
        <v>608</v>
      </c>
      <c r="AO40" s="86" t="s">
        <v>620</v>
      </c>
      <c r="AP40" s="86" t="b">
        <v>0</v>
      </c>
      <c r="AQ40" s="94" t="s">
        <v>579</v>
      </c>
      <c r="AR40" s="86" t="s">
        <v>176</v>
      </c>
      <c r="AS40" s="86">
        <v>0</v>
      </c>
      <c r="AT40" s="86">
        <v>0</v>
      </c>
      <c r="AU40" s="86"/>
      <c r="AV40" s="86"/>
      <c r="AW40" s="86"/>
      <c r="AX40" s="86"/>
      <c r="AY40" s="86"/>
      <c r="AZ40" s="86"/>
      <c r="BA40" s="86"/>
      <c r="BB40" s="86"/>
      <c r="BC40">
        <v>27</v>
      </c>
      <c r="BD40" s="85" t="str">
        <f>REPLACE(INDEX(GroupVertices[Group],MATCH(Edges[[#This Row],[Vertex 1]],GroupVertices[Vertex],0)),1,1,"")</f>
        <v>2</v>
      </c>
      <c r="BE40" s="85" t="str">
        <f>REPLACE(INDEX(GroupVertices[Group],MATCH(Edges[[#This Row],[Vertex 2]],GroupVertices[Vertex],0)),1,1,"")</f>
        <v>2</v>
      </c>
      <c r="BF40" s="51">
        <v>0</v>
      </c>
      <c r="BG40" s="52">
        <v>0</v>
      </c>
      <c r="BH40" s="51">
        <v>0</v>
      </c>
      <c r="BI40" s="52">
        <v>0</v>
      </c>
      <c r="BJ40" s="51">
        <v>0</v>
      </c>
      <c r="BK40" s="52">
        <v>0</v>
      </c>
      <c r="BL40" s="51">
        <v>12</v>
      </c>
      <c r="BM40" s="52">
        <v>100</v>
      </c>
      <c r="BN40" s="51">
        <v>12</v>
      </c>
    </row>
    <row r="41" spans="1:66" ht="30">
      <c r="A41" s="84" t="s">
        <v>234</v>
      </c>
      <c r="B41" s="84" t="s">
        <v>234</v>
      </c>
      <c r="C41" s="53" t="s">
        <v>1327</v>
      </c>
      <c r="D41" s="54">
        <v>10</v>
      </c>
      <c r="E41" s="65" t="s">
        <v>136</v>
      </c>
      <c r="F41" s="55">
        <v>6</v>
      </c>
      <c r="G41" s="53"/>
      <c r="H41" s="57"/>
      <c r="I41" s="56"/>
      <c r="J41" s="56"/>
      <c r="K41" s="36" t="s">
        <v>65</v>
      </c>
      <c r="L41" s="83">
        <v>41</v>
      </c>
      <c r="M41" s="83"/>
      <c r="N41" s="63"/>
      <c r="O41" s="86" t="s">
        <v>176</v>
      </c>
      <c r="P41" s="88">
        <v>43675.07577546296</v>
      </c>
      <c r="Q41" s="86" t="s">
        <v>270</v>
      </c>
      <c r="R41" s="89" t="s">
        <v>317</v>
      </c>
      <c r="S41" s="86" t="s">
        <v>339</v>
      </c>
      <c r="T41" s="86"/>
      <c r="U41" s="86"/>
      <c r="V41" s="89" t="s">
        <v>407</v>
      </c>
      <c r="W41" s="88">
        <v>43675.07577546296</v>
      </c>
      <c r="X41" s="92">
        <v>43675</v>
      </c>
      <c r="Y41" s="94" t="s">
        <v>448</v>
      </c>
      <c r="Z41" s="89" t="s">
        <v>514</v>
      </c>
      <c r="AA41" s="86"/>
      <c r="AB41" s="86"/>
      <c r="AC41" s="94" t="s">
        <v>580</v>
      </c>
      <c r="AD41" s="86"/>
      <c r="AE41" s="86" t="b">
        <v>0</v>
      </c>
      <c r="AF41" s="86">
        <v>0</v>
      </c>
      <c r="AG41" s="94" t="s">
        <v>608</v>
      </c>
      <c r="AH41" s="86" t="b">
        <v>0</v>
      </c>
      <c r="AI41" s="86" t="s">
        <v>609</v>
      </c>
      <c r="AJ41" s="86"/>
      <c r="AK41" s="94" t="s">
        <v>608</v>
      </c>
      <c r="AL41" s="86" t="b">
        <v>0</v>
      </c>
      <c r="AM41" s="86">
        <v>0</v>
      </c>
      <c r="AN41" s="94" t="s">
        <v>608</v>
      </c>
      <c r="AO41" s="86" t="s">
        <v>620</v>
      </c>
      <c r="AP41" s="86" t="b">
        <v>0</v>
      </c>
      <c r="AQ41" s="94" t="s">
        <v>580</v>
      </c>
      <c r="AR41" s="86" t="s">
        <v>176</v>
      </c>
      <c r="AS41" s="86">
        <v>0</v>
      </c>
      <c r="AT41" s="86">
        <v>0</v>
      </c>
      <c r="AU41" s="86"/>
      <c r="AV41" s="86"/>
      <c r="AW41" s="86"/>
      <c r="AX41" s="86"/>
      <c r="AY41" s="86"/>
      <c r="AZ41" s="86"/>
      <c r="BA41" s="86"/>
      <c r="BB41" s="86"/>
      <c r="BC41">
        <v>27</v>
      </c>
      <c r="BD41" s="85" t="str">
        <f>REPLACE(INDEX(GroupVertices[Group],MATCH(Edges[[#This Row],[Vertex 1]],GroupVertices[Vertex],0)),1,1,"")</f>
        <v>2</v>
      </c>
      <c r="BE41" s="85" t="str">
        <f>REPLACE(INDEX(GroupVertices[Group],MATCH(Edges[[#This Row],[Vertex 2]],GroupVertices[Vertex],0)),1,1,"")</f>
        <v>2</v>
      </c>
      <c r="BF41" s="51">
        <v>0</v>
      </c>
      <c r="BG41" s="52">
        <v>0</v>
      </c>
      <c r="BH41" s="51">
        <v>0</v>
      </c>
      <c r="BI41" s="52">
        <v>0</v>
      </c>
      <c r="BJ41" s="51">
        <v>0</v>
      </c>
      <c r="BK41" s="52">
        <v>0</v>
      </c>
      <c r="BL41" s="51">
        <v>6</v>
      </c>
      <c r="BM41" s="52">
        <v>100</v>
      </c>
      <c r="BN41" s="51">
        <v>6</v>
      </c>
    </row>
    <row r="42" spans="1:66" ht="30">
      <c r="A42" s="84" t="s">
        <v>234</v>
      </c>
      <c r="B42" s="84" t="s">
        <v>234</v>
      </c>
      <c r="C42" s="53" t="s">
        <v>1327</v>
      </c>
      <c r="D42" s="54">
        <v>10</v>
      </c>
      <c r="E42" s="65" t="s">
        <v>136</v>
      </c>
      <c r="F42" s="55">
        <v>6</v>
      </c>
      <c r="G42" s="53"/>
      <c r="H42" s="57"/>
      <c r="I42" s="56"/>
      <c r="J42" s="56"/>
      <c r="K42" s="36" t="s">
        <v>65</v>
      </c>
      <c r="L42" s="83">
        <v>42</v>
      </c>
      <c r="M42" s="83"/>
      <c r="N42" s="63"/>
      <c r="O42" s="86" t="s">
        <v>176</v>
      </c>
      <c r="P42" s="88">
        <v>43675.4497337963</v>
      </c>
      <c r="Q42" s="86" t="s">
        <v>271</v>
      </c>
      <c r="R42" s="89" t="s">
        <v>318</v>
      </c>
      <c r="S42" s="86" t="s">
        <v>339</v>
      </c>
      <c r="T42" s="86"/>
      <c r="U42" s="86"/>
      <c r="V42" s="89" t="s">
        <v>407</v>
      </c>
      <c r="W42" s="88">
        <v>43675.4497337963</v>
      </c>
      <c r="X42" s="92">
        <v>43675</v>
      </c>
      <c r="Y42" s="94" t="s">
        <v>449</v>
      </c>
      <c r="Z42" s="89" t="s">
        <v>515</v>
      </c>
      <c r="AA42" s="86"/>
      <c r="AB42" s="86"/>
      <c r="AC42" s="94" t="s">
        <v>581</v>
      </c>
      <c r="AD42" s="86"/>
      <c r="AE42" s="86" t="b">
        <v>0</v>
      </c>
      <c r="AF42" s="86">
        <v>0</v>
      </c>
      <c r="AG42" s="94" t="s">
        <v>608</v>
      </c>
      <c r="AH42" s="86" t="b">
        <v>0</v>
      </c>
      <c r="AI42" s="86" t="s">
        <v>609</v>
      </c>
      <c r="AJ42" s="86"/>
      <c r="AK42" s="94" t="s">
        <v>608</v>
      </c>
      <c r="AL42" s="86" t="b">
        <v>0</v>
      </c>
      <c r="AM42" s="86">
        <v>0</v>
      </c>
      <c r="AN42" s="94" t="s">
        <v>608</v>
      </c>
      <c r="AO42" s="86" t="s">
        <v>620</v>
      </c>
      <c r="AP42" s="86" t="b">
        <v>0</v>
      </c>
      <c r="AQ42" s="94" t="s">
        <v>581</v>
      </c>
      <c r="AR42" s="86" t="s">
        <v>176</v>
      </c>
      <c r="AS42" s="86">
        <v>0</v>
      </c>
      <c r="AT42" s="86">
        <v>0</v>
      </c>
      <c r="AU42" s="86"/>
      <c r="AV42" s="86"/>
      <c r="AW42" s="86"/>
      <c r="AX42" s="86"/>
      <c r="AY42" s="86"/>
      <c r="AZ42" s="86"/>
      <c r="BA42" s="86"/>
      <c r="BB42" s="86"/>
      <c r="BC42">
        <v>27</v>
      </c>
      <c r="BD42" s="85" t="str">
        <f>REPLACE(INDEX(GroupVertices[Group],MATCH(Edges[[#This Row],[Vertex 1]],GroupVertices[Vertex],0)),1,1,"")</f>
        <v>2</v>
      </c>
      <c r="BE42" s="85" t="str">
        <f>REPLACE(INDEX(GroupVertices[Group],MATCH(Edges[[#This Row],[Vertex 2]],GroupVertices[Vertex],0)),1,1,"")</f>
        <v>2</v>
      </c>
      <c r="BF42" s="51">
        <v>0</v>
      </c>
      <c r="BG42" s="52">
        <v>0</v>
      </c>
      <c r="BH42" s="51">
        <v>2</v>
      </c>
      <c r="BI42" s="52">
        <v>22.22222222222222</v>
      </c>
      <c r="BJ42" s="51">
        <v>0</v>
      </c>
      <c r="BK42" s="52">
        <v>0</v>
      </c>
      <c r="BL42" s="51">
        <v>7</v>
      </c>
      <c r="BM42" s="52">
        <v>77.77777777777777</v>
      </c>
      <c r="BN42" s="51">
        <v>9</v>
      </c>
    </row>
    <row r="43" spans="1:66" ht="30">
      <c r="A43" s="84" t="s">
        <v>234</v>
      </c>
      <c r="B43" s="84" t="s">
        <v>234</v>
      </c>
      <c r="C43" s="53" t="s">
        <v>1327</v>
      </c>
      <c r="D43" s="54">
        <v>10</v>
      </c>
      <c r="E43" s="65" t="s">
        <v>136</v>
      </c>
      <c r="F43" s="55">
        <v>6</v>
      </c>
      <c r="G43" s="53"/>
      <c r="H43" s="57"/>
      <c r="I43" s="56"/>
      <c r="J43" s="56"/>
      <c r="K43" s="36" t="s">
        <v>65</v>
      </c>
      <c r="L43" s="83">
        <v>43</v>
      </c>
      <c r="M43" s="83"/>
      <c r="N43" s="63"/>
      <c r="O43" s="86" t="s">
        <v>176</v>
      </c>
      <c r="P43" s="88">
        <v>43675.82508101852</v>
      </c>
      <c r="Q43" s="86" t="s">
        <v>272</v>
      </c>
      <c r="R43" s="89" t="s">
        <v>319</v>
      </c>
      <c r="S43" s="86" t="s">
        <v>339</v>
      </c>
      <c r="T43" s="86"/>
      <c r="U43" s="86"/>
      <c r="V43" s="89" t="s">
        <v>407</v>
      </c>
      <c r="W43" s="88">
        <v>43675.82508101852</v>
      </c>
      <c r="X43" s="92">
        <v>43675</v>
      </c>
      <c r="Y43" s="94" t="s">
        <v>450</v>
      </c>
      <c r="Z43" s="89" t="s">
        <v>516</v>
      </c>
      <c r="AA43" s="86"/>
      <c r="AB43" s="86"/>
      <c r="AC43" s="94" t="s">
        <v>582</v>
      </c>
      <c r="AD43" s="86"/>
      <c r="AE43" s="86" t="b">
        <v>0</v>
      </c>
      <c r="AF43" s="86">
        <v>0</v>
      </c>
      <c r="AG43" s="94" t="s">
        <v>608</v>
      </c>
      <c r="AH43" s="86" t="b">
        <v>0</v>
      </c>
      <c r="AI43" s="86" t="s">
        <v>609</v>
      </c>
      <c r="AJ43" s="86"/>
      <c r="AK43" s="94" t="s">
        <v>608</v>
      </c>
      <c r="AL43" s="86" t="b">
        <v>0</v>
      </c>
      <c r="AM43" s="86">
        <v>0</v>
      </c>
      <c r="AN43" s="94" t="s">
        <v>608</v>
      </c>
      <c r="AO43" s="86" t="s">
        <v>620</v>
      </c>
      <c r="AP43" s="86" t="b">
        <v>0</v>
      </c>
      <c r="AQ43" s="94" t="s">
        <v>582</v>
      </c>
      <c r="AR43" s="86" t="s">
        <v>176</v>
      </c>
      <c r="AS43" s="86">
        <v>0</v>
      </c>
      <c r="AT43" s="86">
        <v>0</v>
      </c>
      <c r="AU43" s="86"/>
      <c r="AV43" s="86"/>
      <c r="AW43" s="86"/>
      <c r="AX43" s="86"/>
      <c r="AY43" s="86"/>
      <c r="AZ43" s="86"/>
      <c r="BA43" s="86"/>
      <c r="BB43" s="86"/>
      <c r="BC43">
        <v>27</v>
      </c>
      <c r="BD43" s="85" t="str">
        <f>REPLACE(INDEX(GroupVertices[Group],MATCH(Edges[[#This Row],[Vertex 1]],GroupVertices[Vertex],0)),1,1,"")</f>
        <v>2</v>
      </c>
      <c r="BE43" s="85" t="str">
        <f>REPLACE(INDEX(GroupVertices[Group],MATCH(Edges[[#This Row],[Vertex 2]],GroupVertices[Vertex],0)),1,1,"")</f>
        <v>2</v>
      </c>
      <c r="BF43" s="51">
        <v>1</v>
      </c>
      <c r="BG43" s="52">
        <v>11.11111111111111</v>
      </c>
      <c r="BH43" s="51">
        <v>0</v>
      </c>
      <c r="BI43" s="52">
        <v>0</v>
      </c>
      <c r="BJ43" s="51">
        <v>0</v>
      </c>
      <c r="BK43" s="52">
        <v>0</v>
      </c>
      <c r="BL43" s="51">
        <v>8</v>
      </c>
      <c r="BM43" s="52">
        <v>88.88888888888889</v>
      </c>
      <c r="BN43" s="51">
        <v>9</v>
      </c>
    </row>
    <row r="44" spans="1:66" ht="30">
      <c r="A44" s="84" t="s">
        <v>234</v>
      </c>
      <c r="B44" s="84" t="s">
        <v>234</v>
      </c>
      <c r="C44" s="53" t="s">
        <v>1327</v>
      </c>
      <c r="D44" s="54">
        <v>10</v>
      </c>
      <c r="E44" s="65" t="s">
        <v>136</v>
      </c>
      <c r="F44" s="55">
        <v>6</v>
      </c>
      <c r="G44" s="53"/>
      <c r="H44" s="57"/>
      <c r="I44" s="56"/>
      <c r="J44" s="56"/>
      <c r="K44" s="36" t="s">
        <v>65</v>
      </c>
      <c r="L44" s="83">
        <v>44</v>
      </c>
      <c r="M44" s="83"/>
      <c r="N44" s="63"/>
      <c r="O44" s="86" t="s">
        <v>176</v>
      </c>
      <c r="P44" s="88">
        <v>43676.078206018516</v>
      </c>
      <c r="Q44" s="86" t="s">
        <v>273</v>
      </c>
      <c r="R44" s="89" t="s">
        <v>320</v>
      </c>
      <c r="S44" s="86" t="s">
        <v>339</v>
      </c>
      <c r="T44" s="86"/>
      <c r="U44" s="86"/>
      <c r="V44" s="89" t="s">
        <v>407</v>
      </c>
      <c r="W44" s="88">
        <v>43676.078206018516</v>
      </c>
      <c r="X44" s="92">
        <v>43676</v>
      </c>
      <c r="Y44" s="94" t="s">
        <v>451</v>
      </c>
      <c r="Z44" s="89" t="s">
        <v>517</v>
      </c>
      <c r="AA44" s="86"/>
      <c r="AB44" s="86"/>
      <c r="AC44" s="94" t="s">
        <v>583</v>
      </c>
      <c r="AD44" s="86"/>
      <c r="AE44" s="86" t="b">
        <v>0</v>
      </c>
      <c r="AF44" s="86">
        <v>0</v>
      </c>
      <c r="AG44" s="94" t="s">
        <v>608</v>
      </c>
      <c r="AH44" s="86" t="b">
        <v>0</v>
      </c>
      <c r="AI44" s="86" t="s">
        <v>609</v>
      </c>
      <c r="AJ44" s="86"/>
      <c r="AK44" s="94" t="s">
        <v>608</v>
      </c>
      <c r="AL44" s="86" t="b">
        <v>0</v>
      </c>
      <c r="AM44" s="86">
        <v>0</v>
      </c>
      <c r="AN44" s="94" t="s">
        <v>608</v>
      </c>
      <c r="AO44" s="86" t="s">
        <v>620</v>
      </c>
      <c r="AP44" s="86" t="b">
        <v>0</v>
      </c>
      <c r="AQ44" s="94" t="s">
        <v>583</v>
      </c>
      <c r="AR44" s="86" t="s">
        <v>176</v>
      </c>
      <c r="AS44" s="86">
        <v>0</v>
      </c>
      <c r="AT44" s="86">
        <v>0</v>
      </c>
      <c r="AU44" s="86"/>
      <c r="AV44" s="86"/>
      <c r="AW44" s="86"/>
      <c r="AX44" s="86"/>
      <c r="AY44" s="86"/>
      <c r="AZ44" s="86"/>
      <c r="BA44" s="86"/>
      <c r="BB44" s="86"/>
      <c r="BC44">
        <v>27</v>
      </c>
      <c r="BD44" s="85" t="str">
        <f>REPLACE(INDEX(GroupVertices[Group],MATCH(Edges[[#This Row],[Vertex 1]],GroupVertices[Vertex],0)),1,1,"")</f>
        <v>2</v>
      </c>
      <c r="BE44" s="85" t="str">
        <f>REPLACE(INDEX(GroupVertices[Group],MATCH(Edges[[#This Row],[Vertex 2]],GroupVertices[Vertex],0)),1,1,"")</f>
        <v>2</v>
      </c>
      <c r="BF44" s="51">
        <v>0</v>
      </c>
      <c r="BG44" s="52">
        <v>0</v>
      </c>
      <c r="BH44" s="51">
        <v>0</v>
      </c>
      <c r="BI44" s="52">
        <v>0</v>
      </c>
      <c r="BJ44" s="51">
        <v>0</v>
      </c>
      <c r="BK44" s="52">
        <v>0</v>
      </c>
      <c r="BL44" s="51">
        <v>7</v>
      </c>
      <c r="BM44" s="52">
        <v>100</v>
      </c>
      <c r="BN44" s="51">
        <v>7</v>
      </c>
    </row>
    <row r="45" spans="1:66" ht="30">
      <c r="A45" s="84" t="s">
        <v>234</v>
      </c>
      <c r="B45" s="84" t="s">
        <v>234</v>
      </c>
      <c r="C45" s="53" t="s">
        <v>1327</v>
      </c>
      <c r="D45" s="54">
        <v>10</v>
      </c>
      <c r="E45" s="65" t="s">
        <v>136</v>
      </c>
      <c r="F45" s="55">
        <v>6</v>
      </c>
      <c r="G45" s="53"/>
      <c r="H45" s="57"/>
      <c r="I45" s="56"/>
      <c r="J45" s="56"/>
      <c r="K45" s="36" t="s">
        <v>65</v>
      </c>
      <c r="L45" s="83">
        <v>45</v>
      </c>
      <c r="M45" s="83"/>
      <c r="N45" s="63"/>
      <c r="O45" s="86" t="s">
        <v>176</v>
      </c>
      <c r="P45" s="88">
        <v>43676.45181712963</v>
      </c>
      <c r="Q45" s="86" t="s">
        <v>274</v>
      </c>
      <c r="R45" s="89" t="s">
        <v>321</v>
      </c>
      <c r="S45" s="86" t="s">
        <v>339</v>
      </c>
      <c r="T45" s="86"/>
      <c r="U45" s="86"/>
      <c r="V45" s="89" t="s">
        <v>407</v>
      </c>
      <c r="W45" s="88">
        <v>43676.45181712963</v>
      </c>
      <c r="X45" s="92">
        <v>43676</v>
      </c>
      <c r="Y45" s="94" t="s">
        <v>452</v>
      </c>
      <c r="Z45" s="89" t="s">
        <v>518</v>
      </c>
      <c r="AA45" s="86"/>
      <c r="AB45" s="86"/>
      <c r="AC45" s="94" t="s">
        <v>584</v>
      </c>
      <c r="AD45" s="86"/>
      <c r="AE45" s="86" t="b">
        <v>0</v>
      </c>
      <c r="AF45" s="86">
        <v>0</v>
      </c>
      <c r="AG45" s="94" t="s">
        <v>608</v>
      </c>
      <c r="AH45" s="86" t="b">
        <v>0</v>
      </c>
      <c r="AI45" s="86" t="s">
        <v>609</v>
      </c>
      <c r="AJ45" s="86"/>
      <c r="AK45" s="94" t="s">
        <v>608</v>
      </c>
      <c r="AL45" s="86" t="b">
        <v>0</v>
      </c>
      <c r="AM45" s="86">
        <v>0</v>
      </c>
      <c r="AN45" s="94" t="s">
        <v>608</v>
      </c>
      <c r="AO45" s="86" t="s">
        <v>620</v>
      </c>
      <c r="AP45" s="86" t="b">
        <v>0</v>
      </c>
      <c r="AQ45" s="94" t="s">
        <v>584</v>
      </c>
      <c r="AR45" s="86" t="s">
        <v>176</v>
      </c>
      <c r="AS45" s="86">
        <v>0</v>
      </c>
      <c r="AT45" s="86">
        <v>0</v>
      </c>
      <c r="AU45" s="86"/>
      <c r="AV45" s="86"/>
      <c r="AW45" s="86"/>
      <c r="AX45" s="86"/>
      <c r="AY45" s="86"/>
      <c r="AZ45" s="86"/>
      <c r="BA45" s="86"/>
      <c r="BB45" s="86"/>
      <c r="BC45">
        <v>27</v>
      </c>
      <c r="BD45" s="85" t="str">
        <f>REPLACE(INDEX(GroupVertices[Group],MATCH(Edges[[#This Row],[Vertex 1]],GroupVertices[Vertex],0)),1,1,"")</f>
        <v>2</v>
      </c>
      <c r="BE45" s="85" t="str">
        <f>REPLACE(INDEX(GroupVertices[Group],MATCH(Edges[[#This Row],[Vertex 2]],GroupVertices[Vertex],0)),1,1,"")</f>
        <v>2</v>
      </c>
      <c r="BF45" s="51">
        <v>1</v>
      </c>
      <c r="BG45" s="52">
        <v>20</v>
      </c>
      <c r="BH45" s="51">
        <v>0</v>
      </c>
      <c r="BI45" s="52">
        <v>0</v>
      </c>
      <c r="BJ45" s="51">
        <v>0</v>
      </c>
      <c r="BK45" s="52">
        <v>0</v>
      </c>
      <c r="BL45" s="51">
        <v>4</v>
      </c>
      <c r="BM45" s="52">
        <v>80</v>
      </c>
      <c r="BN45" s="51">
        <v>5</v>
      </c>
    </row>
    <row r="46" spans="1:66" ht="30">
      <c r="A46" s="84" t="s">
        <v>234</v>
      </c>
      <c r="B46" s="84" t="s">
        <v>234</v>
      </c>
      <c r="C46" s="53" t="s">
        <v>1327</v>
      </c>
      <c r="D46" s="54">
        <v>10</v>
      </c>
      <c r="E46" s="65" t="s">
        <v>136</v>
      </c>
      <c r="F46" s="55">
        <v>6</v>
      </c>
      <c r="G46" s="53"/>
      <c r="H46" s="57"/>
      <c r="I46" s="56"/>
      <c r="J46" s="56"/>
      <c r="K46" s="36" t="s">
        <v>65</v>
      </c>
      <c r="L46" s="83">
        <v>46</v>
      </c>
      <c r="M46" s="83"/>
      <c r="N46" s="63"/>
      <c r="O46" s="86" t="s">
        <v>176</v>
      </c>
      <c r="P46" s="88">
        <v>43676.82716435185</v>
      </c>
      <c r="Q46" s="86" t="s">
        <v>275</v>
      </c>
      <c r="R46" s="89" t="s">
        <v>322</v>
      </c>
      <c r="S46" s="86" t="s">
        <v>339</v>
      </c>
      <c r="T46" s="86"/>
      <c r="U46" s="86"/>
      <c r="V46" s="89" t="s">
        <v>407</v>
      </c>
      <c r="W46" s="88">
        <v>43676.82716435185</v>
      </c>
      <c r="X46" s="92">
        <v>43676</v>
      </c>
      <c r="Y46" s="94" t="s">
        <v>453</v>
      </c>
      <c r="Z46" s="89" t="s">
        <v>519</v>
      </c>
      <c r="AA46" s="86"/>
      <c r="AB46" s="86"/>
      <c r="AC46" s="94" t="s">
        <v>585</v>
      </c>
      <c r="AD46" s="86"/>
      <c r="AE46" s="86" t="b">
        <v>0</v>
      </c>
      <c r="AF46" s="86">
        <v>0</v>
      </c>
      <c r="AG46" s="94" t="s">
        <v>608</v>
      </c>
      <c r="AH46" s="86" t="b">
        <v>0</v>
      </c>
      <c r="AI46" s="86" t="s">
        <v>609</v>
      </c>
      <c r="AJ46" s="86"/>
      <c r="AK46" s="94" t="s">
        <v>608</v>
      </c>
      <c r="AL46" s="86" t="b">
        <v>0</v>
      </c>
      <c r="AM46" s="86">
        <v>0</v>
      </c>
      <c r="AN46" s="94" t="s">
        <v>608</v>
      </c>
      <c r="AO46" s="86" t="s">
        <v>620</v>
      </c>
      <c r="AP46" s="86" t="b">
        <v>0</v>
      </c>
      <c r="AQ46" s="94" t="s">
        <v>585</v>
      </c>
      <c r="AR46" s="86" t="s">
        <v>176</v>
      </c>
      <c r="AS46" s="86">
        <v>0</v>
      </c>
      <c r="AT46" s="86">
        <v>0</v>
      </c>
      <c r="AU46" s="86"/>
      <c r="AV46" s="86"/>
      <c r="AW46" s="86"/>
      <c r="AX46" s="86"/>
      <c r="AY46" s="86"/>
      <c r="AZ46" s="86"/>
      <c r="BA46" s="86"/>
      <c r="BB46" s="86"/>
      <c r="BC46">
        <v>27</v>
      </c>
      <c r="BD46" s="85" t="str">
        <f>REPLACE(INDEX(GroupVertices[Group],MATCH(Edges[[#This Row],[Vertex 1]],GroupVertices[Vertex],0)),1,1,"")</f>
        <v>2</v>
      </c>
      <c r="BE46" s="85" t="str">
        <f>REPLACE(INDEX(GroupVertices[Group],MATCH(Edges[[#This Row],[Vertex 2]],GroupVertices[Vertex],0)),1,1,"")</f>
        <v>2</v>
      </c>
      <c r="BF46" s="51">
        <v>0</v>
      </c>
      <c r="BG46" s="52">
        <v>0</v>
      </c>
      <c r="BH46" s="51">
        <v>0</v>
      </c>
      <c r="BI46" s="52">
        <v>0</v>
      </c>
      <c r="BJ46" s="51">
        <v>0</v>
      </c>
      <c r="BK46" s="52">
        <v>0</v>
      </c>
      <c r="BL46" s="51">
        <v>10</v>
      </c>
      <c r="BM46" s="52">
        <v>100</v>
      </c>
      <c r="BN46" s="51">
        <v>10</v>
      </c>
    </row>
    <row r="47" spans="1:66" ht="30">
      <c r="A47" s="84" t="s">
        <v>234</v>
      </c>
      <c r="B47" s="84" t="s">
        <v>234</v>
      </c>
      <c r="C47" s="53" t="s">
        <v>1327</v>
      </c>
      <c r="D47" s="54">
        <v>10</v>
      </c>
      <c r="E47" s="65" t="s">
        <v>136</v>
      </c>
      <c r="F47" s="55">
        <v>6</v>
      </c>
      <c r="G47" s="53"/>
      <c r="H47" s="57"/>
      <c r="I47" s="56"/>
      <c r="J47" s="56"/>
      <c r="K47" s="36" t="s">
        <v>65</v>
      </c>
      <c r="L47" s="83">
        <v>47</v>
      </c>
      <c r="M47" s="83"/>
      <c r="N47" s="63"/>
      <c r="O47" s="86" t="s">
        <v>176</v>
      </c>
      <c r="P47" s="88">
        <v>43677.08237268519</v>
      </c>
      <c r="Q47" s="86" t="s">
        <v>276</v>
      </c>
      <c r="R47" s="89" t="s">
        <v>323</v>
      </c>
      <c r="S47" s="86" t="s">
        <v>339</v>
      </c>
      <c r="T47" s="86"/>
      <c r="U47" s="86"/>
      <c r="V47" s="89" t="s">
        <v>407</v>
      </c>
      <c r="W47" s="88">
        <v>43677.08237268519</v>
      </c>
      <c r="X47" s="92">
        <v>43677</v>
      </c>
      <c r="Y47" s="94" t="s">
        <v>454</v>
      </c>
      <c r="Z47" s="89" t="s">
        <v>520</v>
      </c>
      <c r="AA47" s="86"/>
      <c r="AB47" s="86"/>
      <c r="AC47" s="94" t="s">
        <v>586</v>
      </c>
      <c r="AD47" s="86"/>
      <c r="AE47" s="86" t="b">
        <v>0</v>
      </c>
      <c r="AF47" s="86">
        <v>0</v>
      </c>
      <c r="AG47" s="94" t="s">
        <v>608</v>
      </c>
      <c r="AH47" s="86" t="b">
        <v>0</v>
      </c>
      <c r="AI47" s="86" t="s">
        <v>609</v>
      </c>
      <c r="AJ47" s="86"/>
      <c r="AK47" s="94" t="s">
        <v>608</v>
      </c>
      <c r="AL47" s="86" t="b">
        <v>0</v>
      </c>
      <c r="AM47" s="86">
        <v>0</v>
      </c>
      <c r="AN47" s="94" t="s">
        <v>608</v>
      </c>
      <c r="AO47" s="86" t="s">
        <v>620</v>
      </c>
      <c r="AP47" s="86" t="b">
        <v>0</v>
      </c>
      <c r="AQ47" s="94" t="s">
        <v>586</v>
      </c>
      <c r="AR47" s="86" t="s">
        <v>176</v>
      </c>
      <c r="AS47" s="86">
        <v>0</v>
      </c>
      <c r="AT47" s="86">
        <v>0</v>
      </c>
      <c r="AU47" s="86"/>
      <c r="AV47" s="86"/>
      <c r="AW47" s="86"/>
      <c r="AX47" s="86"/>
      <c r="AY47" s="86"/>
      <c r="AZ47" s="86"/>
      <c r="BA47" s="86"/>
      <c r="BB47" s="86"/>
      <c r="BC47">
        <v>27</v>
      </c>
      <c r="BD47" s="85" t="str">
        <f>REPLACE(INDEX(GroupVertices[Group],MATCH(Edges[[#This Row],[Vertex 1]],GroupVertices[Vertex],0)),1,1,"")</f>
        <v>2</v>
      </c>
      <c r="BE47" s="85" t="str">
        <f>REPLACE(INDEX(GroupVertices[Group],MATCH(Edges[[#This Row],[Vertex 2]],GroupVertices[Vertex],0)),1,1,"")</f>
        <v>2</v>
      </c>
      <c r="BF47" s="51">
        <v>0</v>
      </c>
      <c r="BG47" s="52">
        <v>0</v>
      </c>
      <c r="BH47" s="51">
        <v>0</v>
      </c>
      <c r="BI47" s="52">
        <v>0</v>
      </c>
      <c r="BJ47" s="51">
        <v>0</v>
      </c>
      <c r="BK47" s="52">
        <v>0</v>
      </c>
      <c r="BL47" s="51">
        <v>7</v>
      </c>
      <c r="BM47" s="52">
        <v>100</v>
      </c>
      <c r="BN47" s="51">
        <v>7</v>
      </c>
    </row>
    <row r="48" spans="1:66" ht="30">
      <c r="A48" s="84" t="s">
        <v>234</v>
      </c>
      <c r="B48" s="84" t="s">
        <v>234</v>
      </c>
      <c r="C48" s="53" t="s">
        <v>1327</v>
      </c>
      <c r="D48" s="54">
        <v>10</v>
      </c>
      <c r="E48" s="65" t="s">
        <v>136</v>
      </c>
      <c r="F48" s="55">
        <v>6</v>
      </c>
      <c r="G48" s="53"/>
      <c r="H48" s="57"/>
      <c r="I48" s="56"/>
      <c r="J48" s="56"/>
      <c r="K48" s="36" t="s">
        <v>65</v>
      </c>
      <c r="L48" s="83">
        <v>48</v>
      </c>
      <c r="M48" s="83"/>
      <c r="N48" s="63"/>
      <c r="O48" s="86" t="s">
        <v>176</v>
      </c>
      <c r="P48" s="88">
        <v>43677.453206018516</v>
      </c>
      <c r="Q48" s="86" t="s">
        <v>277</v>
      </c>
      <c r="R48" s="89" t="s">
        <v>324</v>
      </c>
      <c r="S48" s="86" t="s">
        <v>339</v>
      </c>
      <c r="T48" s="86"/>
      <c r="U48" s="86"/>
      <c r="V48" s="89" t="s">
        <v>407</v>
      </c>
      <c r="W48" s="88">
        <v>43677.453206018516</v>
      </c>
      <c r="X48" s="92">
        <v>43677</v>
      </c>
      <c r="Y48" s="94" t="s">
        <v>455</v>
      </c>
      <c r="Z48" s="89" t="s">
        <v>521</v>
      </c>
      <c r="AA48" s="86"/>
      <c r="AB48" s="86"/>
      <c r="AC48" s="94" t="s">
        <v>587</v>
      </c>
      <c r="AD48" s="86"/>
      <c r="AE48" s="86" t="b">
        <v>0</v>
      </c>
      <c r="AF48" s="86">
        <v>0</v>
      </c>
      <c r="AG48" s="94" t="s">
        <v>608</v>
      </c>
      <c r="AH48" s="86" t="b">
        <v>0</v>
      </c>
      <c r="AI48" s="86" t="s">
        <v>609</v>
      </c>
      <c r="AJ48" s="86"/>
      <c r="AK48" s="94" t="s">
        <v>608</v>
      </c>
      <c r="AL48" s="86" t="b">
        <v>0</v>
      </c>
      <c r="AM48" s="86">
        <v>0</v>
      </c>
      <c r="AN48" s="94" t="s">
        <v>608</v>
      </c>
      <c r="AO48" s="86" t="s">
        <v>620</v>
      </c>
      <c r="AP48" s="86" t="b">
        <v>0</v>
      </c>
      <c r="AQ48" s="94" t="s">
        <v>587</v>
      </c>
      <c r="AR48" s="86" t="s">
        <v>176</v>
      </c>
      <c r="AS48" s="86">
        <v>0</v>
      </c>
      <c r="AT48" s="86">
        <v>0</v>
      </c>
      <c r="AU48" s="86"/>
      <c r="AV48" s="86"/>
      <c r="AW48" s="86"/>
      <c r="AX48" s="86"/>
      <c r="AY48" s="86"/>
      <c r="AZ48" s="86"/>
      <c r="BA48" s="86"/>
      <c r="BB48" s="86"/>
      <c r="BC48">
        <v>27</v>
      </c>
      <c r="BD48" s="85" t="str">
        <f>REPLACE(INDEX(GroupVertices[Group],MATCH(Edges[[#This Row],[Vertex 1]],GroupVertices[Vertex],0)),1,1,"")</f>
        <v>2</v>
      </c>
      <c r="BE48" s="85" t="str">
        <f>REPLACE(INDEX(GroupVertices[Group],MATCH(Edges[[#This Row],[Vertex 2]],GroupVertices[Vertex],0)),1,1,"")</f>
        <v>2</v>
      </c>
      <c r="BF48" s="51">
        <v>0</v>
      </c>
      <c r="BG48" s="52">
        <v>0</v>
      </c>
      <c r="BH48" s="51">
        <v>0</v>
      </c>
      <c r="BI48" s="52">
        <v>0</v>
      </c>
      <c r="BJ48" s="51">
        <v>0</v>
      </c>
      <c r="BK48" s="52">
        <v>0</v>
      </c>
      <c r="BL48" s="51">
        <v>6</v>
      </c>
      <c r="BM48" s="52">
        <v>100</v>
      </c>
      <c r="BN48" s="51">
        <v>6</v>
      </c>
    </row>
    <row r="49" spans="1:66" ht="30">
      <c r="A49" s="84" t="s">
        <v>234</v>
      </c>
      <c r="B49" s="84" t="s">
        <v>234</v>
      </c>
      <c r="C49" s="53" t="s">
        <v>1327</v>
      </c>
      <c r="D49" s="54">
        <v>10</v>
      </c>
      <c r="E49" s="65" t="s">
        <v>136</v>
      </c>
      <c r="F49" s="55">
        <v>6</v>
      </c>
      <c r="G49" s="53"/>
      <c r="H49" s="57"/>
      <c r="I49" s="56"/>
      <c r="J49" s="56"/>
      <c r="K49" s="36" t="s">
        <v>65</v>
      </c>
      <c r="L49" s="83">
        <v>49</v>
      </c>
      <c r="M49" s="83"/>
      <c r="N49" s="63"/>
      <c r="O49" s="86" t="s">
        <v>176</v>
      </c>
      <c r="P49" s="88">
        <v>43677.82958333333</v>
      </c>
      <c r="Q49" s="86" t="s">
        <v>278</v>
      </c>
      <c r="R49" s="89" t="s">
        <v>325</v>
      </c>
      <c r="S49" s="86" t="s">
        <v>339</v>
      </c>
      <c r="T49" s="86"/>
      <c r="U49" s="86"/>
      <c r="V49" s="89" t="s">
        <v>407</v>
      </c>
      <c r="W49" s="88">
        <v>43677.82958333333</v>
      </c>
      <c r="X49" s="92">
        <v>43677</v>
      </c>
      <c r="Y49" s="94" t="s">
        <v>456</v>
      </c>
      <c r="Z49" s="89" t="s">
        <v>522</v>
      </c>
      <c r="AA49" s="86"/>
      <c r="AB49" s="86"/>
      <c r="AC49" s="94" t="s">
        <v>588</v>
      </c>
      <c r="AD49" s="86"/>
      <c r="AE49" s="86" t="b">
        <v>0</v>
      </c>
      <c r="AF49" s="86">
        <v>0</v>
      </c>
      <c r="AG49" s="94" t="s">
        <v>608</v>
      </c>
      <c r="AH49" s="86" t="b">
        <v>0</v>
      </c>
      <c r="AI49" s="86" t="s">
        <v>609</v>
      </c>
      <c r="AJ49" s="86"/>
      <c r="AK49" s="94" t="s">
        <v>608</v>
      </c>
      <c r="AL49" s="86" t="b">
        <v>0</v>
      </c>
      <c r="AM49" s="86">
        <v>0</v>
      </c>
      <c r="AN49" s="94" t="s">
        <v>608</v>
      </c>
      <c r="AO49" s="86" t="s">
        <v>620</v>
      </c>
      <c r="AP49" s="86" t="b">
        <v>0</v>
      </c>
      <c r="AQ49" s="94" t="s">
        <v>588</v>
      </c>
      <c r="AR49" s="86" t="s">
        <v>176</v>
      </c>
      <c r="AS49" s="86">
        <v>0</v>
      </c>
      <c r="AT49" s="86">
        <v>0</v>
      </c>
      <c r="AU49" s="86"/>
      <c r="AV49" s="86"/>
      <c r="AW49" s="86"/>
      <c r="AX49" s="86"/>
      <c r="AY49" s="86"/>
      <c r="AZ49" s="86"/>
      <c r="BA49" s="86"/>
      <c r="BB49" s="86"/>
      <c r="BC49">
        <v>27</v>
      </c>
      <c r="BD49" s="85" t="str">
        <f>REPLACE(INDEX(GroupVertices[Group],MATCH(Edges[[#This Row],[Vertex 1]],GroupVertices[Vertex],0)),1,1,"")</f>
        <v>2</v>
      </c>
      <c r="BE49" s="85" t="str">
        <f>REPLACE(INDEX(GroupVertices[Group],MATCH(Edges[[#This Row],[Vertex 2]],GroupVertices[Vertex],0)),1,1,"")</f>
        <v>2</v>
      </c>
      <c r="BF49" s="51">
        <v>0</v>
      </c>
      <c r="BG49" s="52">
        <v>0</v>
      </c>
      <c r="BH49" s="51">
        <v>0</v>
      </c>
      <c r="BI49" s="52">
        <v>0</v>
      </c>
      <c r="BJ49" s="51">
        <v>0</v>
      </c>
      <c r="BK49" s="52">
        <v>0</v>
      </c>
      <c r="BL49" s="51">
        <v>6</v>
      </c>
      <c r="BM49" s="52">
        <v>100</v>
      </c>
      <c r="BN49" s="51">
        <v>6</v>
      </c>
    </row>
    <row r="50" spans="1:66" ht="30">
      <c r="A50" s="84" t="s">
        <v>234</v>
      </c>
      <c r="B50" s="84" t="s">
        <v>234</v>
      </c>
      <c r="C50" s="53" t="s">
        <v>1327</v>
      </c>
      <c r="D50" s="54">
        <v>10</v>
      </c>
      <c r="E50" s="65" t="s">
        <v>136</v>
      </c>
      <c r="F50" s="55">
        <v>6</v>
      </c>
      <c r="G50" s="53"/>
      <c r="H50" s="57"/>
      <c r="I50" s="56"/>
      <c r="J50" s="56"/>
      <c r="K50" s="36" t="s">
        <v>65</v>
      </c>
      <c r="L50" s="83">
        <v>50</v>
      </c>
      <c r="M50" s="83"/>
      <c r="N50" s="63"/>
      <c r="O50" s="86" t="s">
        <v>176</v>
      </c>
      <c r="P50" s="88">
        <v>43678.0841087963</v>
      </c>
      <c r="Q50" s="86" t="s">
        <v>279</v>
      </c>
      <c r="R50" s="89" t="s">
        <v>326</v>
      </c>
      <c r="S50" s="86" t="s">
        <v>339</v>
      </c>
      <c r="T50" s="86"/>
      <c r="U50" s="86"/>
      <c r="V50" s="89" t="s">
        <v>407</v>
      </c>
      <c r="W50" s="88">
        <v>43678.0841087963</v>
      </c>
      <c r="X50" s="92">
        <v>43678</v>
      </c>
      <c r="Y50" s="94" t="s">
        <v>457</v>
      </c>
      <c r="Z50" s="89" t="s">
        <v>523</v>
      </c>
      <c r="AA50" s="86"/>
      <c r="AB50" s="86"/>
      <c r="AC50" s="94" t="s">
        <v>589</v>
      </c>
      <c r="AD50" s="86"/>
      <c r="AE50" s="86" t="b">
        <v>0</v>
      </c>
      <c r="AF50" s="86">
        <v>0</v>
      </c>
      <c r="AG50" s="94" t="s">
        <v>608</v>
      </c>
      <c r="AH50" s="86" t="b">
        <v>0</v>
      </c>
      <c r="AI50" s="86" t="s">
        <v>609</v>
      </c>
      <c r="AJ50" s="86"/>
      <c r="AK50" s="94" t="s">
        <v>608</v>
      </c>
      <c r="AL50" s="86" t="b">
        <v>0</v>
      </c>
      <c r="AM50" s="86">
        <v>0</v>
      </c>
      <c r="AN50" s="94" t="s">
        <v>608</v>
      </c>
      <c r="AO50" s="86" t="s">
        <v>620</v>
      </c>
      <c r="AP50" s="86" t="b">
        <v>0</v>
      </c>
      <c r="AQ50" s="94" t="s">
        <v>589</v>
      </c>
      <c r="AR50" s="86" t="s">
        <v>176</v>
      </c>
      <c r="AS50" s="86">
        <v>0</v>
      </c>
      <c r="AT50" s="86">
        <v>0</v>
      </c>
      <c r="AU50" s="86"/>
      <c r="AV50" s="86"/>
      <c r="AW50" s="86"/>
      <c r="AX50" s="86"/>
      <c r="AY50" s="86"/>
      <c r="AZ50" s="86"/>
      <c r="BA50" s="86"/>
      <c r="BB50" s="86"/>
      <c r="BC50">
        <v>27</v>
      </c>
      <c r="BD50" s="85" t="str">
        <f>REPLACE(INDEX(GroupVertices[Group],MATCH(Edges[[#This Row],[Vertex 1]],GroupVertices[Vertex],0)),1,1,"")</f>
        <v>2</v>
      </c>
      <c r="BE50" s="85" t="str">
        <f>REPLACE(INDEX(GroupVertices[Group],MATCH(Edges[[#This Row],[Vertex 2]],GroupVertices[Vertex],0)),1,1,"")</f>
        <v>2</v>
      </c>
      <c r="BF50" s="51">
        <v>0</v>
      </c>
      <c r="BG50" s="52">
        <v>0</v>
      </c>
      <c r="BH50" s="51">
        <v>0</v>
      </c>
      <c r="BI50" s="52">
        <v>0</v>
      </c>
      <c r="BJ50" s="51">
        <v>0</v>
      </c>
      <c r="BK50" s="52">
        <v>0</v>
      </c>
      <c r="BL50" s="51">
        <v>10</v>
      </c>
      <c r="BM50" s="52">
        <v>100</v>
      </c>
      <c r="BN50" s="51">
        <v>10</v>
      </c>
    </row>
    <row r="51" spans="1:66" ht="30">
      <c r="A51" s="84" t="s">
        <v>234</v>
      </c>
      <c r="B51" s="84" t="s">
        <v>234</v>
      </c>
      <c r="C51" s="53" t="s">
        <v>1327</v>
      </c>
      <c r="D51" s="54">
        <v>10</v>
      </c>
      <c r="E51" s="65" t="s">
        <v>136</v>
      </c>
      <c r="F51" s="55">
        <v>6</v>
      </c>
      <c r="G51" s="53"/>
      <c r="H51" s="57"/>
      <c r="I51" s="56"/>
      <c r="J51" s="56"/>
      <c r="K51" s="36" t="s">
        <v>65</v>
      </c>
      <c r="L51" s="83">
        <v>51</v>
      </c>
      <c r="M51" s="83"/>
      <c r="N51" s="63"/>
      <c r="O51" s="86" t="s">
        <v>176</v>
      </c>
      <c r="P51" s="88">
        <v>43678.45460648148</v>
      </c>
      <c r="Q51" s="86" t="s">
        <v>280</v>
      </c>
      <c r="R51" s="89" t="s">
        <v>327</v>
      </c>
      <c r="S51" s="86" t="s">
        <v>339</v>
      </c>
      <c r="T51" s="86"/>
      <c r="U51" s="86"/>
      <c r="V51" s="89" t="s">
        <v>407</v>
      </c>
      <c r="W51" s="88">
        <v>43678.45460648148</v>
      </c>
      <c r="X51" s="92">
        <v>43678</v>
      </c>
      <c r="Y51" s="94" t="s">
        <v>458</v>
      </c>
      <c r="Z51" s="89" t="s">
        <v>524</v>
      </c>
      <c r="AA51" s="86"/>
      <c r="AB51" s="86"/>
      <c r="AC51" s="94" t="s">
        <v>590</v>
      </c>
      <c r="AD51" s="86"/>
      <c r="AE51" s="86" t="b">
        <v>0</v>
      </c>
      <c r="AF51" s="86">
        <v>0</v>
      </c>
      <c r="AG51" s="94" t="s">
        <v>608</v>
      </c>
      <c r="AH51" s="86" t="b">
        <v>0</v>
      </c>
      <c r="AI51" s="86" t="s">
        <v>609</v>
      </c>
      <c r="AJ51" s="86"/>
      <c r="AK51" s="94" t="s">
        <v>608</v>
      </c>
      <c r="AL51" s="86" t="b">
        <v>0</v>
      </c>
      <c r="AM51" s="86">
        <v>0</v>
      </c>
      <c r="AN51" s="94" t="s">
        <v>608</v>
      </c>
      <c r="AO51" s="86" t="s">
        <v>620</v>
      </c>
      <c r="AP51" s="86" t="b">
        <v>0</v>
      </c>
      <c r="AQ51" s="94" t="s">
        <v>590</v>
      </c>
      <c r="AR51" s="86" t="s">
        <v>176</v>
      </c>
      <c r="AS51" s="86">
        <v>0</v>
      </c>
      <c r="AT51" s="86">
        <v>0</v>
      </c>
      <c r="AU51" s="86"/>
      <c r="AV51" s="86"/>
      <c r="AW51" s="86"/>
      <c r="AX51" s="86"/>
      <c r="AY51" s="86"/>
      <c r="AZ51" s="86"/>
      <c r="BA51" s="86"/>
      <c r="BB51" s="86"/>
      <c r="BC51">
        <v>27</v>
      </c>
      <c r="BD51" s="85" t="str">
        <f>REPLACE(INDEX(GroupVertices[Group],MATCH(Edges[[#This Row],[Vertex 1]],GroupVertices[Vertex],0)),1,1,"")</f>
        <v>2</v>
      </c>
      <c r="BE51" s="85" t="str">
        <f>REPLACE(INDEX(GroupVertices[Group],MATCH(Edges[[#This Row],[Vertex 2]],GroupVertices[Vertex],0)),1,1,"")</f>
        <v>2</v>
      </c>
      <c r="BF51" s="51">
        <v>0</v>
      </c>
      <c r="BG51" s="52">
        <v>0</v>
      </c>
      <c r="BH51" s="51">
        <v>0</v>
      </c>
      <c r="BI51" s="52">
        <v>0</v>
      </c>
      <c r="BJ51" s="51">
        <v>0</v>
      </c>
      <c r="BK51" s="52">
        <v>0</v>
      </c>
      <c r="BL51" s="51">
        <v>9</v>
      </c>
      <c r="BM51" s="52">
        <v>100</v>
      </c>
      <c r="BN51" s="51">
        <v>9</v>
      </c>
    </row>
    <row r="52" spans="1:66" ht="30">
      <c r="A52" s="84" t="s">
        <v>234</v>
      </c>
      <c r="B52" s="84" t="s">
        <v>234</v>
      </c>
      <c r="C52" s="53" t="s">
        <v>1327</v>
      </c>
      <c r="D52" s="54">
        <v>10</v>
      </c>
      <c r="E52" s="65" t="s">
        <v>136</v>
      </c>
      <c r="F52" s="55">
        <v>6</v>
      </c>
      <c r="G52" s="53"/>
      <c r="H52" s="57"/>
      <c r="I52" s="56"/>
      <c r="J52" s="56"/>
      <c r="K52" s="36" t="s">
        <v>65</v>
      </c>
      <c r="L52" s="83">
        <v>52</v>
      </c>
      <c r="M52" s="83"/>
      <c r="N52" s="63"/>
      <c r="O52" s="86" t="s">
        <v>176</v>
      </c>
      <c r="P52" s="88">
        <v>43678.830983796295</v>
      </c>
      <c r="Q52" s="86" t="s">
        <v>281</v>
      </c>
      <c r="R52" s="89" t="s">
        <v>328</v>
      </c>
      <c r="S52" s="86" t="s">
        <v>339</v>
      </c>
      <c r="T52" s="86"/>
      <c r="U52" s="86"/>
      <c r="V52" s="89" t="s">
        <v>407</v>
      </c>
      <c r="W52" s="88">
        <v>43678.830983796295</v>
      </c>
      <c r="X52" s="92">
        <v>43678</v>
      </c>
      <c r="Y52" s="94" t="s">
        <v>459</v>
      </c>
      <c r="Z52" s="89" t="s">
        <v>525</v>
      </c>
      <c r="AA52" s="86"/>
      <c r="AB52" s="86"/>
      <c r="AC52" s="94" t="s">
        <v>591</v>
      </c>
      <c r="AD52" s="86"/>
      <c r="AE52" s="86" t="b">
        <v>0</v>
      </c>
      <c r="AF52" s="86">
        <v>0</v>
      </c>
      <c r="AG52" s="94" t="s">
        <v>608</v>
      </c>
      <c r="AH52" s="86" t="b">
        <v>0</v>
      </c>
      <c r="AI52" s="86" t="s">
        <v>609</v>
      </c>
      <c r="AJ52" s="86"/>
      <c r="AK52" s="94" t="s">
        <v>608</v>
      </c>
      <c r="AL52" s="86" t="b">
        <v>0</v>
      </c>
      <c r="AM52" s="86">
        <v>0</v>
      </c>
      <c r="AN52" s="94" t="s">
        <v>608</v>
      </c>
      <c r="AO52" s="86" t="s">
        <v>620</v>
      </c>
      <c r="AP52" s="86" t="b">
        <v>0</v>
      </c>
      <c r="AQ52" s="94" t="s">
        <v>591</v>
      </c>
      <c r="AR52" s="86" t="s">
        <v>176</v>
      </c>
      <c r="AS52" s="86">
        <v>0</v>
      </c>
      <c r="AT52" s="86">
        <v>0</v>
      </c>
      <c r="AU52" s="86"/>
      <c r="AV52" s="86"/>
      <c r="AW52" s="86"/>
      <c r="AX52" s="86"/>
      <c r="AY52" s="86"/>
      <c r="AZ52" s="86"/>
      <c r="BA52" s="86"/>
      <c r="BB52" s="86"/>
      <c r="BC52">
        <v>27</v>
      </c>
      <c r="BD52" s="85" t="str">
        <f>REPLACE(INDEX(GroupVertices[Group],MATCH(Edges[[#This Row],[Vertex 1]],GroupVertices[Vertex],0)),1,1,"")</f>
        <v>2</v>
      </c>
      <c r="BE52" s="85" t="str">
        <f>REPLACE(INDEX(GroupVertices[Group],MATCH(Edges[[#This Row],[Vertex 2]],GroupVertices[Vertex],0)),1,1,"")</f>
        <v>2</v>
      </c>
      <c r="BF52" s="51">
        <v>0</v>
      </c>
      <c r="BG52" s="52">
        <v>0</v>
      </c>
      <c r="BH52" s="51">
        <v>0</v>
      </c>
      <c r="BI52" s="52">
        <v>0</v>
      </c>
      <c r="BJ52" s="51">
        <v>0</v>
      </c>
      <c r="BK52" s="52">
        <v>0</v>
      </c>
      <c r="BL52" s="51">
        <v>9</v>
      </c>
      <c r="BM52" s="52">
        <v>100</v>
      </c>
      <c r="BN52" s="51">
        <v>9</v>
      </c>
    </row>
    <row r="53" spans="1:66" ht="30">
      <c r="A53" s="84" t="s">
        <v>235</v>
      </c>
      <c r="B53" s="84" t="s">
        <v>235</v>
      </c>
      <c r="C53" s="53" t="s">
        <v>1328</v>
      </c>
      <c r="D53" s="54">
        <v>10</v>
      </c>
      <c r="E53" s="65" t="s">
        <v>136</v>
      </c>
      <c r="F53" s="55">
        <v>23</v>
      </c>
      <c r="G53" s="53"/>
      <c r="H53" s="57"/>
      <c r="I53" s="56"/>
      <c r="J53" s="56"/>
      <c r="K53" s="36" t="s">
        <v>65</v>
      </c>
      <c r="L53" s="83">
        <v>53</v>
      </c>
      <c r="M53" s="83"/>
      <c r="N53" s="63"/>
      <c r="O53" s="86" t="s">
        <v>176</v>
      </c>
      <c r="P53" s="88">
        <v>43669.850960648146</v>
      </c>
      <c r="Q53" s="86" t="s">
        <v>282</v>
      </c>
      <c r="R53" s="86"/>
      <c r="S53" s="86"/>
      <c r="T53" s="86" t="s">
        <v>357</v>
      </c>
      <c r="U53" s="89" t="s">
        <v>379</v>
      </c>
      <c r="V53" s="89" t="s">
        <v>379</v>
      </c>
      <c r="W53" s="88">
        <v>43669.850960648146</v>
      </c>
      <c r="X53" s="92">
        <v>43669</v>
      </c>
      <c r="Y53" s="94" t="s">
        <v>460</v>
      </c>
      <c r="Z53" s="89" t="s">
        <v>526</v>
      </c>
      <c r="AA53" s="86"/>
      <c r="AB53" s="86"/>
      <c r="AC53" s="94" t="s">
        <v>592</v>
      </c>
      <c r="AD53" s="86"/>
      <c r="AE53" s="86" t="b">
        <v>0</v>
      </c>
      <c r="AF53" s="86">
        <v>1</v>
      </c>
      <c r="AG53" s="94" t="s">
        <v>608</v>
      </c>
      <c r="AH53" s="86" t="b">
        <v>0</v>
      </c>
      <c r="AI53" s="86" t="s">
        <v>609</v>
      </c>
      <c r="AJ53" s="86"/>
      <c r="AK53" s="94" t="s">
        <v>608</v>
      </c>
      <c r="AL53" s="86" t="b">
        <v>0</v>
      </c>
      <c r="AM53" s="86">
        <v>0</v>
      </c>
      <c r="AN53" s="94" t="s">
        <v>608</v>
      </c>
      <c r="AO53" s="86" t="s">
        <v>621</v>
      </c>
      <c r="AP53" s="86" t="b">
        <v>0</v>
      </c>
      <c r="AQ53" s="94" t="s">
        <v>592</v>
      </c>
      <c r="AR53" s="86" t="s">
        <v>176</v>
      </c>
      <c r="AS53" s="86">
        <v>0</v>
      </c>
      <c r="AT53" s="86">
        <v>0</v>
      </c>
      <c r="AU53" s="86"/>
      <c r="AV53" s="86"/>
      <c r="AW53" s="86"/>
      <c r="AX53" s="86"/>
      <c r="AY53" s="86"/>
      <c r="AZ53" s="86"/>
      <c r="BA53" s="86"/>
      <c r="BB53" s="86"/>
      <c r="BC53">
        <v>10</v>
      </c>
      <c r="BD53" s="85" t="str">
        <f>REPLACE(INDEX(GroupVertices[Group],MATCH(Edges[[#This Row],[Vertex 1]],GroupVertices[Vertex],0)),1,1,"")</f>
        <v>2</v>
      </c>
      <c r="BE53" s="85" t="str">
        <f>REPLACE(INDEX(GroupVertices[Group],MATCH(Edges[[#This Row],[Vertex 2]],GroupVertices[Vertex],0)),1,1,"")</f>
        <v>2</v>
      </c>
      <c r="BF53" s="51">
        <v>2</v>
      </c>
      <c r="BG53" s="52">
        <v>6.451612903225806</v>
      </c>
      <c r="BH53" s="51">
        <v>0</v>
      </c>
      <c r="BI53" s="52">
        <v>0</v>
      </c>
      <c r="BJ53" s="51">
        <v>0</v>
      </c>
      <c r="BK53" s="52">
        <v>0</v>
      </c>
      <c r="BL53" s="51">
        <v>29</v>
      </c>
      <c r="BM53" s="52">
        <v>93.54838709677419</v>
      </c>
      <c r="BN53" s="51">
        <v>31</v>
      </c>
    </row>
    <row r="54" spans="1:66" ht="30">
      <c r="A54" s="84" t="s">
        <v>235</v>
      </c>
      <c r="B54" s="84" t="s">
        <v>235</v>
      </c>
      <c r="C54" s="53" t="s">
        <v>1328</v>
      </c>
      <c r="D54" s="54">
        <v>10</v>
      </c>
      <c r="E54" s="65" t="s">
        <v>136</v>
      </c>
      <c r="F54" s="55">
        <v>23</v>
      </c>
      <c r="G54" s="53"/>
      <c r="H54" s="57"/>
      <c r="I54" s="56"/>
      <c r="J54" s="56"/>
      <c r="K54" s="36" t="s">
        <v>65</v>
      </c>
      <c r="L54" s="83">
        <v>54</v>
      </c>
      <c r="M54" s="83"/>
      <c r="N54" s="63"/>
      <c r="O54" s="86" t="s">
        <v>176</v>
      </c>
      <c r="P54" s="88">
        <v>43670.86140046296</v>
      </c>
      <c r="Q54" s="86" t="s">
        <v>283</v>
      </c>
      <c r="R54" s="86"/>
      <c r="S54" s="86"/>
      <c r="T54" s="86" t="s">
        <v>358</v>
      </c>
      <c r="U54" s="89" t="s">
        <v>380</v>
      </c>
      <c r="V54" s="89" t="s">
        <v>380</v>
      </c>
      <c r="W54" s="88">
        <v>43670.86140046296</v>
      </c>
      <c r="X54" s="92">
        <v>43670</v>
      </c>
      <c r="Y54" s="94" t="s">
        <v>461</v>
      </c>
      <c r="Z54" s="89" t="s">
        <v>527</v>
      </c>
      <c r="AA54" s="86"/>
      <c r="AB54" s="86"/>
      <c r="AC54" s="94" t="s">
        <v>593</v>
      </c>
      <c r="AD54" s="86"/>
      <c r="AE54" s="86" t="b">
        <v>0</v>
      </c>
      <c r="AF54" s="86">
        <v>0</v>
      </c>
      <c r="AG54" s="94" t="s">
        <v>608</v>
      </c>
      <c r="AH54" s="86" t="b">
        <v>0</v>
      </c>
      <c r="AI54" s="86" t="s">
        <v>609</v>
      </c>
      <c r="AJ54" s="86"/>
      <c r="AK54" s="94" t="s">
        <v>608</v>
      </c>
      <c r="AL54" s="86" t="b">
        <v>0</v>
      </c>
      <c r="AM54" s="86">
        <v>0</v>
      </c>
      <c r="AN54" s="94" t="s">
        <v>608</v>
      </c>
      <c r="AO54" s="86" t="s">
        <v>621</v>
      </c>
      <c r="AP54" s="86" t="b">
        <v>0</v>
      </c>
      <c r="AQ54" s="94" t="s">
        <v>593</v>
      </c>
      <c r="AR54" s="86" t="s">
        <v>176</v>
      </c>
      <c r="AS54" s="86">
        <v>0</v>
      </c>
      <c r="AT54" s="86">
        <v>0</v>
      </c>
      <c r="AU54" s="86"/>
      <c r="AV54" s="86"/>
      <c r="AW54" s="86"/>
      <c r="AX54" s="86"/>
      <c r="AY54" s="86"/>
      <c r="AZ54" s="86"/>
      <c r="BA54" s="86"/>
      <c r="BB54" s="86"/>
      <c r="BC54">
        <v>10</v>
      </c>
      <c r="BD54" s="85" t="str">
        <f>REPLACE(INDEX(GroupVertices[Group],MATCH(Edges[[#This Row],[Vertex 1]],GroupVertices[Vertex],0)),1,1,"")</f>
        <v>2</v>
      </c>
      <c r="BE54" s="85" t="str">
        <f>REPLACE(INDEX(GroupVertices[Group],MATCH(Edges[[#This Row],[Vertex 2]],GroupVertices[Vertex],0)),1,1,"")</f>
        <v>2</v>
      </c>
      <c r="BF54" s="51">
        <v>0</v>
      </c>
      <c r="BG54" s="52">
        <v>0</v>
      </c>
      <c r="BH54" s="51">
        <v>0</v>
      </c>
      <c r="BI54" s="52">
        <v>0</v>
      </c>
      <c r="BJ54" s="51">
        <v>0</v>
      </c>
      <c r="BK54" s="52">
        <v>0</v>
      </c>
      <c r="BL54" s="51">
        <v>28</v>
      </c>
      <c r="BM54" s="52">
        <v>100</v>
      </c>
      <c r="BN54" s="51">
        <v>28</v>
      </c>
    </row>
    <row r="55" spans="1:66" ht="30">
      <c r="A55" s="84" t="s">
        <v>235</v>
      </c>
      <c r="B55" s="84" t="s">
        <v>235</v>
      </c>
      <c r="C55" s="53" t="s">
        <v>1328</v>
      </c>
      <c r="D55" s="54">
        <v>10</v>
      </c>
      <c r="E55" s="65" t="s">
        <v>136</v>
      </c>
      <c r="F55" s="55">
        <v>23</v>
      </c>
      <c r="G55" s="53"/>
      <c r="H55" s="57"/>
      <c r="I55" s="56"/>
      <c r="J55" s="56"/>
      <c r="K55" s="36" t="s">
        <v>65</v>
      </c>
      <c r="L55" s="83">
        <v>55</v>
      </c>
      <c r="M55" s="83"/>
      <c r="N55" s="63"/>
      <c r="O55" s="86" t="s">
        <v>176</v>
      </c>
      <c r="P55" s="88">
        <v>43670.910358796296</v>
      </c>
      <c r="Q55" s="86" t="s">
        <v>284</v>
      </c>
      <c r="R55" s="86"/>
      <c r="S55" s="86"/>
      <c r="T55" s="86" t="s">
        <v>359</v>
      </c>
      <c r="U55" s="89" t="s">
        <v>381</v>
      </c>
      <c r="V55" s="89" t="s">
        <v>381</v>
      </c>
      <c r="W55" s="88">
        <v>43670.910358796296</v>
      </c>
      <c r="X55" s="92">
        <v>43670</v>
      </c>
      <c r="Y55" s="94" t="s">
        <v>462</v>
      </c>
      <c r="Z55" s="89" t="s">
        <v>528</v>
      </c>
      <c r="AA55" s="86"/>
      <c r="AB55" s="86"/>
      <c r="AC55" s="94" t="s">
        <v>594</v>
      </c>
      <c r="AD55" s="86"/>
      <c r="AE55" s="86" t="b">
        <v>0</v>
      </c>
      <c r="AF55" s="86">
        <v>0</v>
      </c>
      <c r="AG55" s="94" t="s">
        <v>608</v>
      </c>
      <c r="AH55" s="86" t="b">
        <v>0</v>
      </c>
      <c r="AI55" s="86" t="s">
        <v>609</v>
      </c>
      <c r="AJ55" s="86"/>
      <c r="AK55" s="94" t="s">
        <v>608</v>
      </c>
      <c r="AL55" s="86" t="b">
        <v>0</v>
      </c>
      <c r="AM55" s="86">
        <v>0</v>
      </c>
      <c r="AN55" s="94" t="s">
        <v>608</v>
      </c>
      <c r="AO55" s="86" t="s">
        <v>621</v>
      </c>
      <c r="AP55" s="86" t="b">
        <v>0</v>
      </c>
      <c r="AQ55" s="94" t="s">
        <v>594</v>
      </c>
      <c r="AR55" s="86" t="s">
        <v>176</v>
      </c>
      <c r="AS55" s="86">
        <v>0</v>
      </c>
      <c r="AT55" s="86">
        <v>0</v>
      </c>
      <c r="AU55" s="86"/>
      <c r="AV55" s="86"/>
      <c r="AW55" s="86"/>
      <c r="AX55" s="86"/>
      <c r="AY55" s="86"/>
      <c r="AZ55" s="86"/>
      <c r="BA55" s="86"/>
      <c r="BB55" s="86"/>
      <c r="BC55">
        <v>10</v>
      </c>
      <c r="BD55" s="85" t="str">
        <f>REPLACE(INDEX(GroupVertices[Group],MATCH(Edges[[#This Row],[Vertex 1]],GroupVertices[Vertex],0)),1,1,"")</f>
        <v>2</v>
      </c>
      <c r="BE55" s="85" t="str">
        <f>REPLACE(INDEX(GroupVertices[Group],MATCH(Edges[[#This Row],[Vertex 2]],GroupVertices[Vertex],0)),1,1,"")</f>
        <v>2</v>
      </c>
      <c r="BF55" s="51">
        <v>3</v>
      </c>
      <c r="BG55" s="52">
        <v>7.5</v>
      </c>
      <c r="BH55" s="51">
        <v>0</v>
      </c>
      <c r="BI55" s="52">
        <v>0</v>
      </c>
      <c r="BJ55" s="51">
        <v>0</v>
      </c>
      <c r="BK55" s="52">
        <v>0</v>
      </c>
      <c r="BL55" s="51">
        <v>37</v>
      </c>
      <c r="BM55" s="52">
        <v>92.5</v>
      </c>
      <c r="BN55" s="51">
        <v>40</v>
      </c>
    </row>
    <row r="56" spans="1:66" ht="30">
      <c r="A56" s="84" t="s">
        <v>235</v>
      </c>
      <c r="B56" s="84" t="s">
        <v>235</v>
      </c>
      <c r="C56" s="53" t="s">
        <v>1328</v>
      </c>
      <c r="D56" s="54">
        <v>10</v>
      </c>
      <c r="E56" s="65" t="s">
        <v>136</v>
      </c>
      <c r="F56" s="55">
        <v>23</v>
      </c>
      <c r="G56" s="53"/>
      <c r="H56" s="57"/>
      <c r="I56" s="56"/>
      <c r="J56" s="56"/>
      <c r="K56" s="36" t="s">
        <v>65</v>
      </c>
      <c r="L56" s="83">
        <v>56</v>
      </c>
      <c r="M56" s="83"/>
      <c r="N56" s="63"/>
      <c r="O56" s="86" t="s">
        <v>176</v>
      </c>
      <c r="P56" s="88">
        <v>43671.85099537037</v>
      </c>
      <c r="Q56" s="86" t="s">
        <v>285</v>
      </c>
      <c r="R56" s="86"/>
      <c r="S56" s="86"/>
      <c r="T56" s="86" t="s">
        <v>360</v>
      </c>
      <c r="U56" s="89" t="s">
        <v>382</v>
      </c>
      <c r="V56" s="89" t="s">
        <v>382</v>
      </c>
      <c r="W56" s="88">
        <v>43671.85099537037</v>
      </c>
      <c r="X56" s="92">
        <v>43671</v>
      </c>
      <c r="Y56" s="94" t="s">
        <v>463</v>
      </c>
      <c r="Z56" s="89" t="s">
        <v>529</v>
      </c>
      <c r="AA56" s="86"/>
      <c r="AB56" s="86"/>
      <c r="AC56" s="94" t="s">
        <v>595</v>
      </c>
      <c r="AD56" s="86"/>
      <c r="AE56" s="86" t="b">
        <v>0</v>
      </c>
      <c r="AF56" s="86">
        <v>0</v>
      </c>
      <c r="AG56" s="94" t="s">
        <v>608</v>
      </c>
      <c r="AH56" s="86" t="b">
        <v>0</v>
      </c>
      <c r="AI56" s="86" t="s">
        <v>609</v>
      </c>
      <c r="AJ56" s="86"/>
      <c r="AK56" s="94" t="s">
        <v>608</v>
      </c>
      <c r="AL56" s="86" t="b">
        <v>0</v>
      </c>
      <c r="AM56" s="86">
        <v>0</v>
      </c>
      <c r="AN56" s="94" t="s">
        <v>608</v>
      </c>
      <c r="AO56" s="86" t="s">
        <v>621</v>
      </c>
      <c r="AP56" s="86" t="b">
        <v>0</v>
      </c>
      <c r="AQ56" s="94" t="s">
        <v>595</v>
      </c>
      <c r="AR56" s="86" t="s">
        <v>176</v>
      </c>
      <c r="AS56" s="86">
        <v>0</v>
      </c>
      <c r="AT56" s="86">
        <v>0</v>
      </c>
      <c r="AU56" s="86"/>
      <c r="AV56" s="86"/>
      <c r="AW56" s="86"/>
      <c r="AX56" s="86"/>
      <c r="AY56" s="86"/>
      <c r="AZ56" s="86"/>
      <c r="BA56" s="86"/>
      <c r="BB56" s="86"/>
      <c r="BC56">
        <v>10</v>
      </c>
      <c r="BD56" s="85" t="str">
        <f>REPLACE(INDEX(GroupVertices[Group],MATCH(Edges[[#This Row],[Vertex 1]],GroupVertices[Vertex],0)),1,1,"")</f>
        <v>2</v>
      </c>
      <c r="BE56" s="85" t="str">
        <f>REPLACE(INDEX(GroupVertices[Group],MATCH(Edges[[#This Row],[Vertex 2]],GroupVertices[Vertex],0)),1,1,"")</f>
        <v>2</v>
      </c>
      <c r="BF56" s="51">
        <v>1</v>
      </c>
      <c r="BG56" s="52">
        <v>2.7777777777777777</v>
      </c>
      <c r="BH56" s="51">
        <v>1</v>
      </c>
      <c r="BI56" s="52">
        <v>2.7777777777777777</v>
      </c>
      <c r="BJ56" s="51">
        <v>0</v>
      </c>
      <c r="BK56" s="52">
        <v>0</v>
      </c>
      <c r="BL56" s="51">
        <v>34</v>
      </c>
      <c r="BM56" s="52">
        <v>94.44444444444444</v>
      </c>
      <c r="BN56" s="51">
        <v>36</v>
      </c>
    </row>
    <row r="57" spans="1:66" ht="30">
      <c r="A57" s="84" t="s">
        <v>235</v>
      </c>
      <c r="B57" s="84" t="s">
        <v>235</v>
      </c>
      <c r="C57" s="53" t="s">
        <v>1328</v>
      </c>
      <c r="D57" s="54">
        <v>10</v>
      </c>
      <c r="E57" s="65" t="s">
        <v>136</v>
      </c>
      <c r="F57" s="55">
        <v>23</v>
      </c>
      <c r="G57" s="53"/>
      <c r="H57" s="57"/>
      <c r="I57" s="56"/>
      <c r="J57" s="56"/>
      <c r="K57" s="36" t="s">
        <v>65</v>
      </c>
      <c r="L57" s="83">
        <v>57</v>
      </c>
      <c r="M57" s="83"/>
      <c r="N57" s="63"/>
      <c r="O57" s="86" t="s">
        <v>176</v>
      </c>
      <c r="P57" s="88">
        <v>43672.77681712963</v>
      </c>
      <c r="Q57" s="86" t="s">
        <v>286</v>
      </c>
      <c r="R57" s="86"/>
      <c r="S57" s="86"/>
      <c r="T57" s="86" t="s">
        <v>361</v>
      </c>
      <c r="U57" s="89" t="s">
        <v>383</v>
      </c>
      <c r="V57" s="89" t="s">
        <v>383</v>
      </c>
      <c r="W57" s="88">
        <v>43672.77681712963</v>
      </c>
      <c r="X57" s="92">
        <v>43672</v>
      </c>
      <c r="Y57" s="94" t="s">
        <v>464</v>
      </c>
      <c r="Z57" s="89" t="s">
        <v>530</v>
      </c>
      <c r="AA57" s="86"/>
      <c r="AB57" s="86"/>
      <c r="AC57" s="94" t="s">
        <v>596</v>
      </c>
      <c r="AD57" s="86"/>
      <c r="AE57" s="86" t="b">
        <v>0</v>
      </c>
      <c r="AF57" s="86">
        <v>1</v>
      </c>
      <c r="AG57" s="94" t="s">
        <v>608</v>
      </c>
      <c r="AH57" s="86" t="b">
        <v>0</v>
      </c>
      <c r="AI57" s="86" t="s">
        <v>609</v>
      </c>
      <c r="AJ57" s="86"/>
      <c r="AK57" s="94" t="s">
        <v>608</v>
      </c>
      <c r="AL57" s="86" t="b">
        <v>0</v>
      </c>
      <c r="AM57" s="86">
        <v>0</v>
      </c>
      <c r="AN57" s="94" t="s">
        <v>608</v>
      </c>
      <c r="AO57" s="86" t="s">
        <v>621</v>
      </c>
      <c r="AP57" s="86" t="b">
        <v>0</v>
      </c>
      <c r="AQ57" s="94" t="s">
        <v>596</v>
      </c>
      <c r="AR57" s="86" t="s">
        <v>176</v>
      </c>
      <c r="AS57" s="86">
        <v>0</v>
      </c>
      <c r="AT57" s="86">
        <v>0</v>
      </c>
      <c r="AU57" s="86"/>
      <c r="AV57" s="86"/>
      <c r="AW57" s="86"/>
      <c r="AX57" s="86"/>
      <c r="AY57" s="86"/>
      <c r="AZ57" s="86"/>
      <c r="BA57" s="86"/>
      <c r="BB57" s="86"/>
      <c r="BC57">
        <v>10</v>
      </c>
      <c r="BD57" s="85" t="str">
        <f>REPLACE(INDEX(GroupVertices[Group],MATCH(Edges[[#This Row],[Vertex 1]],GroupVertices[Vertex],0)),1,1,"")</f>
        <v>2</v>
      </c>
      <c r="BE57" s="85" t="str">
        <f>REPLACE(INDEX(GroupVertices[Group],MATCH(Edges[[#This Row],[Vertex 2]],GroupVertices[Vertex],0)),1,1,"")</f>
        <v>2</v>
      </c>
      <c r="BF57" s="51">
        <v>1</v>
      </c>
      <c r="BG57" s="52">
        <v>3.3333333333333335</v>
      </c>
      <c r="BH57" s="51">
        <v>0</v>
      </c>
      <c r="BI57" s="52">
        <v>0</v>
      </c>
      <c r="BJ57" s="51">
        <v>0</v>
      </c>
      <c r="BK57" s="52">
        <v>0</v>
      </c>
      <c r="BL57" s="51">
        <v>29</v>
      </c>
      <c r="BM57" s="52">
        <v>96.66666666666667</v>
      </c>
      <c r="BN57" s="51">
        <v>30</v>
      </c>
    </row>
    <row r="58" spans="1:66" ht="30">
      <c r="A58" s="84" t="s">
        <v>235</v>
      </c>
      <c r="B58" s="84" t="s">
        <v>235</v>
      </c>
      <c r="C58" s="53" t="s">
        <v>1328</v>
      </c>
      <c r="D58" s="54">
        <v>10</v>
      </c>
      <c r="E58" s="65" t="s">
        <v>136</v>
      </c>
      <c r="F58" s="55">
        <v>23</v>
      </c>
      <c r="G58" s="53"/>
      <c r="H58" s="57"/>
      <c r="I58" s="56"/>
      <c r="J58" s="56"/>
      <c r="K58" s="36" t="s">
        <v>65</v>
      </c>
      <c r="L58" s="83">
        <v>58</v>
      </c>
      <c r="M58" s="83"/>
      <c r="N58" s="63"/>
      <c r="O58" s="86" t="s">
        <v>176</v>
      </c>
      <c r="P58" s="88">
        <v>43674.832037037035</v>
      </c>
      <c r="Q58" s="86" t="s">
        <v>287</v>
      </c>
      <c r="R58" s="86"/>
      <c r="S58" s="86"/>
      <c r="T58" s="86" t="s">
        <v>362</v>
      </c>
      <c r="U58" s="89" t="s">
        <v>384</v>
      </c>
      <c r="V58" s="89" t="s">
        <v>384</v>
      </c>
      <c r="W58" s="88">
        <v>43674.832037037035</v>
      </c>
      <c r="X58" s="92">
        <v>43674</v>
      </c>
      <c r="Y58" s="94" t="s">
        <v>465</v>
      </c>
      <c r="Z58" s="89" t="s">
        <v>531</v>
      </c>
      <c r="AA58" s="86"/>
      <c r="AB58" s="86"/>
      <c r="AC58" s="94" t="s">
        <v>597</v>
      </c>
      <c r="AD58" s="86"/>
      <c r="AE58" s="86" t="b">
        <v>0</v>
      </c>
      <c r="AF58" s="86">
        <v>0</v>
      </c>
      <c r="AG58" s="94" t="s">
        <v>608</v>
      </c>
      <c r="AH58" s="86" t="b">
        <v>0</v>
      </c>
      <c r="AI58" s="86" t="s">
        <v>609</v>
      </c>
      <c r="AJ58" s="86"/>
      <c r="AK58" s="94" t="s">
        <v>608</v>
      </c>
      <c r="AL58" s="86" t="b">
        <v>0</v>
      </c>
      <c r="AM58" s="86">
        <v>0</v>
      </c>
      <c r="AN58" s="94" t="s">
        <v>608</v>
      </c>
      <c r="AO58" s="86" t="s">
        <v>621</v>
      </c>
      <c r="AP58" s="86" t="b">
        <v>0</v>
      </c>
      <c r="AQ58" s="94" t="s">
        <v>597</v>
      </c>
      <c r="AR58" s="86" t="s">
        <v>176</v>
      </c>
      <c r="AS58" s="86">
        <v>0</v>
      </c>
      <c r="AT58" s="86">
        <v>0</v>
      </c>
      <c r="AU58" s="86"/>
      <c r="AV58" s="86"/>
      <c r="AW58" s="86"/>
      <c r="AX58" s="86"/>
      <c r="AY58" s="86"/>
      <c r="AZ58" s="86"/>
      <c r="BA58" s="86"/>
      <c r="BB58" s="86"/>
      <c r="BC58">
        <v>10</v>
      </c>
      <c r="BD58" s="85" t="str">
        <f>REPLACE(INDEX(GroupVertices[Group],MATCH(Edges[[#This Row],[Vertex 1]],GroupVertices[Vertex],0)),1,1,"")</f>
        <v>2</v>
      </c>
      <c r="BE58" s="85" t="str">
        <f>REPLACE(INDEX(GroupVertices[Group],MATCH(Edges[[#This Row],[Vertex 2]],GroupVertices[Vertex],0)),1,1,"")</f>
        <v>2</v>
      </c>
      <c r="BF58" s="51">
        <v>0</v>
      </c>
      <c r="BG58" s="52">
        <v>0</v>
      </c>
      <c r="BH58" s="51">
        <v>0</v>
      </c>
      <c r="BI58" s="52">
        <v>0</v>
      </c>
      <c r="BJ58" s="51">
        <v>0</v>
      </c>
      <c r="BK58" s="52">
        <v>0</v>
      </c>
      <c r="BL58" s="51">
        <v>29</v>
      </c>
      <c r="BM58" s="52">
        <v>100</v>
      </c>
      <c r="BN58" s="51">
        <v>29</v>
      </c>
    </row>
    <row r="59" spans="1:66" ht="30">
      <c r="A59" s="84" t="s">
        <v>235</v>
      </c>
      <c r="B59" s="84" t="s">
        <v>235</v>
      </c>
      <c r="C59" s="53" t="s">
        <v>1328</v>
      </c>
      <c r="D59" s="54">
        <v>10</v>
      </c>
      <c r="E59" s="65" t="s">
        <v>136</v>
      </c>
      <c r="F59" s="55">
        <v>23</v>
      </c>
      <c r="G59" s="53"/>
      <c r="H59" s="57"/>
      <c r="I59" s="56"/>
      <c r="J59" s="56"/>
      <c r="K59" s="36" t="s">
        <v>65</v>
      </c>
      <c r="L59" s="83">
        <v>59</v>
      </c>
      <c r="M59" s="83"/>
      <c r="N59" s="63"/>
      <c r="O59" s="86" t="s">
        <v>176</v>
      </c>
      <c r="P59" s="88">
        <v>43675.834652777776</v>
      </c>
      <c r="Q59" s="86" t="s">
        <v>288</v>
      </c>
      <c r="R59" s="86"/>
      <c r="S59" s="86"/>
      <c r="T59" s="86" t="s">
        <v>363</v>
      </c>
      <c r="U59" s="89" t="s">
        <v>385</v>
      </c>
      <c r="V59" s="89" t="s">
        <v>385</v>
      </c>
      <c r="W59" s="88">
        <v>43675.834652777776</v>
      </c>
      <c r="X59" s="92">
        <v>43675</v>
      </c>
      <c r="Y59" s="94" t="s">
        <v>466</v>
      </c>
      <c r="Z59" s="89" t="s">
        <v>532</v>
      </c>
      <c r="AA59" s="86"/>
      <c r="AB59" s="86"/>
      <c r="AC59" s="94" t="s">
        <v>598</v>
      </c>
      <c r="AD59" s="86"/>
      <c r="AE59" s="86" t="b">
        <v>0</v>
      </c>
      <c r="AF59" s="86">
        <v>1</v>
      </c>
      <c r="AG59" s="94" t="s">
        <v>608</v>
      </c>
      <c r="AH59" s="86" t="b">
        <v>0</v>
      </c>
      <c r="AI59" s="86" t="s">
        <v>609</v>
      </c>
      <c r="AJ59" s="86"/>
      <c r="AK59" s="94" t="s">
        <v>608</v>
      </c>
      <c r="AL59" s="86" t="b">
        <v>0</v>
      </c>
      <c r="AM59" s="86">
        <v>0</v>
      </c>
      <c r="AN59" s="94" t="s">
        <v>608</v>
      </c>
      <c r="AO59" s="86" t="s">
        <v>621</v>
      </c>
      <c r="AP59" s="86" t="b">
        <v>0</v>
      </c>
      <c r="AQ59" s="94" t="s">
        <v>598</v>
      </c>
      <c r="AR59" s="86" t="s">
        <v>176</v>
      </c>
      <c r="AS59" s="86">
        <v>0</v>
      </c>
      <c r="AT59" s="86">
        <v>0</v>
      </c>
      <c r="AU59" s="86"/>
      <c r="AV59" s="86"/>
      <c r="AW59" s="86"/>
      <c r="AX59" s="86"/>
      <c r="AY59" s="86"/>
      <c r="AZ59" s="86"/>
      <c r="BA59" s="86"/>
      <c r="BB59" s="86"/>
      <c r="BC59">
        <v>10</v>
      </c>
      <c r="BD59" s="85" t="str">
        <f>REPLACE(INDEX(GroupVertices[Group],MATCH(Edges[[#This Row],[Vertex 1]],GroupVertices[Vertex],0)),1,1,"")</f>
        <v>2</v>
      </c>
      <c r="BE59" s="85" t="str">
        <f>REPLACE(INDEX(GroupVertices[Group],MATCH(Edges[[#This Row],[Vertex 2]],GroupVertices[Vertex],0)),1,1,"")</f>
        <v>2</v>
      </c>
      <c r="BF59" s="51">
        <v>1</v>
      </c>
      <c r="BG59" s="52">
        <v>2.7777777777777777</v>
      </c>
      <c r="BH59" s="51">
        <v>1</v>
      </c>
      <c r="BI59" s="52">
        <v>2.7777777777777777</v>
      </c>
      <c r="BJ59" s="51">
        <v>1</v>
      </c>
      <c r="BK59" s="52">
        <v>2.7777777777777777</v>
      </c>
      <c r="BL59" s="51">
        <v>34</v>
      </c>
      <c r="BM59" s="52">
        <v>94.44444444444444</v>
      </c>
      <c r="BN59" s="51">
        <v>36</v>
      </c>
    </row>
    <row r="60" spans="1:66" ht="30">
      <c r="A60" s="84" t="s">
        <v>235</v>
      </c>
      <c r="B60" s="84" t="s">
        <v>235</v>
      </c>
      <c r="C60" s="53" t="s">
        <v>1328</v>
      </c>
      <c r="D60" s="54">
        <v>10</v>
      </c>
      <c r="E60" s="65" t="s">
        <v>136</v>
      </c>
      <c r="F60" s="55">
        <v>23</v>
      </c>
      <c r="G60" s="53"/>
      <c r="H60" s="57"/>
      <c r="I60" s="56"/>
      <c r="J60" s="56"/>
      <c r="K60" s="36" t="s">
        <v>65</v>
      </c>
      <c r="L60" s="83">
        <v>60</v>
      </c>
      <c r="M60" s="83"/>
      <c r="N60" s="63"/>
      <c r="O60" s="86" t="s">
        <v>176</v>
      </c>
      <c r="P60" s="88">
        <v>43676.84813657407</v>
      </c>
      <c r="Q60" s="86" t="s">
        <v>289</v>
      </c>
      <c r="R60" s="86"/>
      <c r="S60" s="86"/>
      <c r="T60" s="86" t="s">
        <v>364</v>
      </c>
      <c r="U60" s="89" t="s">
        <v>386</v>
      </c>
      <c r="V60" s="89" t="s">
        <v>386</v>
      </c>
      <c r="W60" s="88">
        <v>43676.84813657407</v>
      </c>
      <c r="X60" s="92">
        <v>43676</v>
      </c>
      <c r="Y60" s="94" t="s">
        <v>467</v>
      </c>
      <c r="Z60" s="89" t="s">
        <v>533</v>
      </c>
      <c r="AA60" s="86"/>
      <c r="AB60" s="86"/>
      <c r="AC60" s="94" t="s">
        <v>599</v>
      </c>
      <c r="AD60" s="86"/>
      <c r="AE60" s="86" t="b">
        <v>0</v>
      </c>
      <c r="AF60" s="86">
        <v>0</v>
      </c>
      <c r="AG60" s="94" t="s">
        <v>608</v>
      </c>
      <c r="AH60" s="86" t="b">
        <v>0</v>
      </c>
      <c r="AI60" s="86" t="s">
        <v>609</v>
      </c>
      <c r="AJ60" s="86"/>
      <c r="AK60" s="94" t="s">
        <v>608</v>
      </c>
      <c r="AL60" s="86" t="b">
        <v>0</v>
      </c>
      <c r="AM60" s="86">
        <v>0</v>
      </c>
      <c r="AN60" s="94" t="s">
        <v>608</v>
      </c>
      <c r="AO60" s="86" t="s">
        <v>621</v>
      </c>
      <c r="AP60" s="86" t="b">
        <v>0</v>
      </c>
      <c r="AQ60" s="94" t="s">
        <v>599</v>
      </c>
      <c r="AR60" s="86" t="s">
        <v>176</v>
      </c>
      <c r="AS60" s="86">
        <v>0</v>
      </c>
      <c r="AT60" s="86">
        <v>0</v>
      </c>
      <c r="AU60" s="86"/>
      <c r="AV60" s="86"/>
      <c r="AW60" s="86"/>
      <c r="AX60" s="86"/>
      <c r="AY60" s="86"/>
      <c r="AZ60" s="86"/>
      <c r="BA60" s="86"/>
      <c r="BB60" s="86"/>
      <c r="BC60">
        <v>10</v>
      </c>
      <c r="BD60" s="85" t="str">
        <f>REPLACE(INDEX(GroupVertices[Group],MATCH(Edges[[#This Row],[Vertex 1]],GroupVertices[Vertex],0)),1,1,"")</f>
        <v>2</v>
      </c>
      <c r="BE60" s="85" t="str">
        <f>REPLACE(INDEX(GroupVertices[Group],MATCH(Edges[[#This Row],[Vertex 2]],GroupVertices[Vertex],0)),1,1,"")</f>
        <v>2</v>
      </c>
      <c r="BF60" s="51">
        <v>0</v>
      </c>
      <c r="BG60" s="52">
        <v>0</v>
      </c>
      <c r="BH60" s="51">
        <v>0</v>
      </c>
      <c r="BI60" s="52">
        <v>0</v>
      </c>
      <c r="BJ60" s="51">
        <v>0</v>
      </c>
      <c r="BK60" s="52">
        <v>0</v>
      </c>
      <c r="BL60" s="51">
        <v>28</v>
      </c>
      <c r="BM60" s="52">
        <v>100</v>
      </c>
      <c r="BN60" s="51">
        <v>28</v>
      </c>
    </row>
    <row r="61" spans="1:66" ht="30">
      <c r="A61" s="84" t="s">
        <v>235</v>
      </c>
      <c r="B61" s="84" t="s">
        <v>235</v>
      </c>
      <c r="C61" s="53" t="s">
        <v>1328</v>
      </c>
      <c r="D61" s="54">
        <v>10</v>
      </c>
      <c r="E61" s="65" t="s">
        <v>136</v>
      </c>
      <c r="F61" s="55">
        <v>23</v>
      </c>
      <c r="G61" s="53"/>
      <c r="H61" s="57"/>
      <c r="I61" s="56"/>
      <c r="J61" s="56"/>
      <c r="K61" s="36" t="s">
        <v>65</v>
      </c>
      <c r="L61" s="83">
        <v>61</v>
      </c>
      <c r="M61" s="83"/>
      <c r="N61" s="63"/>
      <c r="O61" s="86" t="s">
        <v>176</v>
      </c>
      <c r="P61" s="88">
        <v>43677.84490740741</v>
      </c>
      <c r="Q61" s="86" t="s">
        <v>290</v>
      </c>
      <c r="R61" s="86"/>
      <c r="S61" s="86"/>
      <c r="T61" s="86" t="s">
        <v>365</v>
      </c>
      <c r="U61" s="89" t="s">
        <v>387</v>
      </c>
      <c r="V61" s="89" t="s">
        <v>387</v>
      </c>
      <c r="W61" s="88">
        <v>43677.84490740741</v>
      </c>
      <c r="X61" s="92">
        <v>43677</v>
      </c>
      <c r="Y61" s="94" t="s">
        <v>468</v>
      </c>
      <c r="Z61" s="89" t="s">
        <v>534</v>
      </c>
      <c r="AA61" s="86"/>
      <c r="AB61" s="86"/>
      <c r="AC61" s="94" t="s">
        <v>600</v>
      </c>
      <c r="AD61" s="86"/>
      <c r="AE61" s="86" t="b">
        <v>0</v>
      </c>
      <c r="AF61" s="86">
        <v>1</v>
      </c>
      <c r="AG61" s="94" t="s">
        <v>608</v>
      </c>
      <c r="AH61" s="86" t="b">
        <v>0</v>
      </c>
      <c r="AI61" s="86" t="s">
        <v>609</v>
      </c>
      <c r="AJ61" s="86"/>
      <c r="AK61" s="94" t="s">
        <v>608</v>
      </c>
      <c r="AL61" s="86" t="b">
        <v>0</v>
      </c>
      <c r="AM61" s="86">
        <v>0</v>
      </c>
      <c r="AN61" s="94" t="s">
        <v>608</v>
      </c>
      <c r="AO61" s="86" t="s">
        <v>621</v>
      </c>
      <c r="AP61" s="86" t="b">
        <v>0</v>
      </c>
      <c r="AQ61" s="94" t="s">
        <v>600</v>
      </c>
      <c r="AR61" s="86" t="s">
        <v>176</v>
      </c>
      <c r="AS61" s="86">
        <v>0</v>
      </c>
      <c r="AT61" s="86">
        <v>0</v>
      </c>
      <c r="AU61" s="86"/>
      <c r="AV61" s="86"/>
      <c r="AW61" s="86"/>
      <c r="AX61" s="86"/>
      <c r="AY61" s="86"/>
      <c r="AZ61" s="86"/>
      <c r="BA61" s="86"/>
      <c r="BB61" s="86"/>
      <c r="BC61">
        <v>10</v>
      </c>
      <c r="BD61" s="85" t="str">
        <f>REPLACE(INDEX(GroupVertices[Group],MATCH(Edges[[#This Row],[Vertex 1]],GroupVertices[Vertex],0)),1,1,"")</f>
        <v>2</v>
      </c>
      <c r="BE61" s="85" t="str">
        <f>REPLACE(INDEX(GroupVertices[Group],MATCH(Edges[[#This Row],[Vertex 2]],GroupVertices[Vertex],0)),1,1,"")</f>
        <v>2</v>
      </c>
      <c r="BF61" s="51">
        <v>1</v>
      </c>
      <c r="BG61" s="52">
        <v>4</v>
      </c>
      <c r="BH61" s="51">
        <v>0</v>
      </c>
      <c r="BI61" s="52">
        <v>0</v>
      </c>
      <c r="BJ61" s="51">
        <v>0</v>
      </c>
      <c r="BK61" s="52">
        <v>0</v>
      </c>
      <c r="BL61" s="51">
        <v>24</v>
      </c>
      <c r="BM61" s="52">
        <v>96</v>
      </c>
      <c r="BN61" s="51">
        <v>25</v>
      </c>
    </row>
    <row r="62" spans="1:66" ht="30">
      <c r="A62" s="84" t="s">
        <v>235</v>
      </c>
      <c r="B62" s="84" t="s">
        <v>235</v>
      </c>
      <c r="C62" s="53" t="s">
        <v>1328</v>
      </c>
      <c r="D62" s="54">
        <v>10</v>
      </c>
      <c r="E62" s="65" t="s">
        <v>136</v>
      </c>
      <c r="F62" s="55">
        <v>23</v>
      </c>
      <c r="G62" s="53"/>
      <c r="H62" s="57"/>
      <c r="I62" s="56"/>
      <c r="J62" s="56"/>
      <c r="K62" s="36" t="s">
        <v>65</v>
      </c>
      <c r="L62" s="83">
        <v>62</v>
      </c>
      <c r="M62" s="83"/>
      <c r="N62" s="63"/>
      <c r="O62" s="86" t="s">
        <v>176</v>
      </c>
      <c r="P62" s="88">
        <v>43678.84318287037</v>
      </c>
      <c r="Q62" s="86" t="s">
        <v>291</v>
      </c>
      <c r="R62" s="86"/>
      <c r="S62" s="86"/>
      <c r="T62" s="86" t="s">
        <v>366</v>
      </c>
      <c r="U62" s="89" t="s">
        <v>388</v>
      </c>
      <c r="V62" s="89" t="s">
        <v>388</v>
      </c>
      <c r="W62" s="88">
        <v>43678.84318287037</v>
      </c>
      <c r="X62" s="92">
        <v>43678</v>
      </c>
      <c r="Y62" s="94" t="s">
        <v>469</v>
      </c>
      <c r="Z62" s="89" t="s">
        <v>535</v>
      </c>
      <c r="AA62" s="86"/>
      <c r="AB62" s="86"/>
      <c r="AC62" s="94" t="s">
        <v>601</v>
      </c>
      <c r="AD62" s="86"/>
      <c r="AE62" s="86" t="b">
        <v>0</v>
      </c>
      <c r="AF62" s="86">
        <v>0</v>
      </c>
      <c r="AG62" s="94" t="s">
        <v>608</v>
      </c>
      <c r="AH62" s="86" t="b">
        <v>0</v>
      </c>
      <c r="AI62" s="86" t="s">
        <v>609</v>
      </c>
      <c r="AJ62" s="86"/>
      <c r="AK62" s="94" t="s">
        <v>608</v>
      </c>
      <c r="AL62" s="86" t="b">
        <v>0</v>
      </c>
      <c r="AM62" s="86">
        <v>0</v>
      </c>
      <c r="AN62" s="94" t="s">
        <v>608</v>
      </c>
      <c r="AO62" s="86" t="s">
        <v>621</v>
      </c>
      <c r="AP62" s="86" t="b">
        <v>0</v>
      </c>
      <c r="AQ62" s="94" t="s">
        <v>601</v>
      </c>
      <c r="AR62" s="86" t="s">
        <v>176</v>
      </c>
      <c r="AS62" s="86">
        <v>0</v>
      </c>
      <c r="AT62" s="86">
        <v>0</v>
      </c>
      <c r="AU62" s="86"/>
      <c r="AV62" s="86"/>
      <c r="AW62" s="86"/>
      <c r="AX62" s="86"/>
      <c r="AY62" s="86"/>
      <c r="AZ62" s="86"/>
      <c r="BA62" s="86"/>
      <c r="BB62" s="86"/>
      <c r="BC62">
        <v>10</v>
      </c>
      <c r="BD62" s="85" t="str">
        <f>REPLACE(INDEX(GroupVertices[Group],MATCH(Edges[[#This Row],[Vertex 1]],GroupVertices[Vertex],0)),1,1,"")</f>
        <v>2</v>
      </c>
      <c r="BE62" s="85" t="str">
        <f>REPLACE(INDEX(GroupVertices[Group],MATCH(Edges[[#This Row],[Vertex 2]],GroupVertices[Vertex],0)),1,1,"")</f>
        <v>2</v>
      </c>
      <c r="BF62" s="51">
        <v>1</v>
      </c>
      <c r="BG62" s="52">
        <v>3.125</v>
      </c>
      <c r="BH62" s="51">
        <v>0</v>
      </c>
      <c r="BI62" s="52">
        <v>0</v>
      </c>
      <c r="BJ62" s="51">
        <v>0</v>
      </c>
      <c r="BK62" s="52">
        <v>0</v>
      </c>
      <c r="BL62" s="51">
        <v>31</v>
      </c>
      <c r="BM62" s="52">
        <v>96.875</v>
      </c>
      <c r="BN62" s="51">
        <v>32</v>
      </c>
    </row>
    <row r="63" spans="1:66" ht="15">
      <c r="A63" s="84" t="s">
        <v>236</v>
      </c>
      <c r="B63" s="84" t="s">
        <v>236</v>
      </c>
      <c r="C63" s="53" t="s">
        <v>1326</v>
      </c>
      <c r="D63" s="54">
        <v>3</v>
      </c>
      <c r="E63" s="65" t="s">
        <v>132</v>
      </c>
      <c r="F63" s="55">
        <v>32</v>
      </c>
      <c r="G63" s="53"/>
      <c r="H63" s="57"/>
      <c r="I63" s="56"/>
      <c r="J63" s="56"/>
      <c r="K63" s="36" t="s">
        <v>65</v>
      </c>
      <c r="L63" s="83">
        <v>63</v>
      </c>
      <c r="M63" s="83"/>
      <c r="N63" s="63"/>
      <c r="O63" s="86" t="s">
        <v>176</v>
      </c>
      <c r="P63" s="88">
        <v>43678.85430555556</v>
      </c>
      <c r="Q63" s="86" t="s">
        <v>292</v>
      </c>
      <c r="R63" s="89" t="s">
        <v>329</v>
      </c>
      <c r="S63" s="86" t="s">
        <v>336</v>
      </c>
      <c r="T63" s="86" t="s">
        <v>367</v>
      </c>
      <c r="U63" s="86"/>
      <c r="V63" s="89" t="s">
        <v>408</v>
      </c>
      <c r="W63" s="88">
        <v>43678.85430555556</v>
      </c>
      <c r="X63" s="92">
        <v>43678</v>
      </c>
      <c r="Y63" s="94" t="s">
        <v>470</v>
      </c>
      <c r="Z63" s="89" t="s">
        <v>536</v>
      </c>
      <c r="AA63" s="86">
        <v>-36.78215626</v>
      </c>
      <c r="AB63" s="86">
        <v>174.72364435</v>
      </c>
      <c r="AC63" s="94" t="s">
        <v>602</v>
      </c>
      <c r="AD63" s="86"/>
      <c r="AE63" s="86" t="b">
        <v>0</v>
      </c>
      <c r="AF63" s="86">
        <v>0</v>
      </c>
      <c r="AG63" s="94" t="s">
        <v>608</v>
      </c>
      <c r="AH63" s="86" t="b">
        <v>0</v>
      </c>
      <c r="AI63" s="86" t="s">
        <v>609</v>
      </c>
      <c r="AJ63" s="86"/>
      <c r="AK63" s="94" t="s">
        <v>608</v>
      </c>
      <c r="AL63" s="86" t="b">
        <v>0</v>
      </c>
      <c r="AM63" s="86">
        <v>0</v>
      </c>
      <c r="AN63" s="94" t="s">
        <v>608</v>
      </c>
      <c r="AO63" s="86" t="s">
        <v>617</v>
      </c>
      <c r="AP63" s="86" t="b">
        <v>0</v>
      </c>
      <c r="AQ63" s="94" t="s">
        <v>602</v>
      </c>
      <c r="AR63" s="86" t="s">
        <v>176</v>
      </c>
      <c r="AS63" s="86">
        <v>0</v>
      </c>
      <c r="AT63" s="86">
        <v>0</v>
      </c>
      <c r="AU63" s="86" t="s">
        <v>623</v>
      </c>
      <c r="AV63" s="86" t="s">
        <v>624</v>
      </c>
      <c r="AW63" s="86" t="s">
        <v>625</v>
      </c>
      <c r="AX63" s="86" t="s">
        <v>626</v>
      </c>
      <c r="AY63" s="86" t="s">
        <v>627</v>
      </c>
      <c r="AZ63" s="86" t="s">
        <v>628</v>
      </c>
      <c r="BA63" s="86" t="s">
        <v>629</v>
      </c>
      <c r="BB63" s="89" t="s">
        <v>630</v>
      </c>
      <c r="BC63">
        <v>1</v>
      </c>
      <c r="BD63" s="85" t="str">
        <f>REPLACE(INDEX(GroupVertices[Group],MATCH(Edges[[#This Row],[Vertex 1]],GroupVertices[Vertex],0)),1,1,"")</f>
        <v>2</v>
      </c>
      <c r="BE63" s="85" t="str">
        <f>REPLACE(INDEX(GroupVertices[Group],MATCH(Edges[[#This Row],[Vertex 2]],GroupVertices[Vertex],0)),1,1,"")</f>
        <v>2</v>
      </c>
      <c r="BF63" s="51">
        <v>1</v>
      </c>
      <c r="BG63" s="52">
        <v>4.166666666666667</v>
      </c>
      <c r="BH63" s="51">
        <v>0</v>
      </c>
      <c r="BI63" s="52">
        <v>0</v>
      </c>
      <c r="BJ63" s="51">
        <v>0</v>
      </c>
      <c r="BK63" s="52">
        <v>0</v>
      </c>
      <c r="BL63" s="51">
        <v>23</v>
      </c>
      <c r="BM63" s="52">
        <v>95.83333333333333</v>
      </c>
      <c r="BN63" s="51">
        <v>24</v>
      </c>
    </row>
    <row r="64" spans="1:66" ht="30">
      <c r="A64" s="84" t="s">
        <v>237</v>
      </c>
      <c r="B64" s="84" t="s">
        <v>237</v>
      </c>
      <c r="C64" s="53" t="s">
        <v>1329</v>
      </c>
      <c r="D64" s="54">
        <v>5.625</v>
      </c>
      <c r="E64" s="65" t="s">
        <v>136</v>
      </c>
      <c r="F64" s="55">
        <v>28</v>
      </c>
      <c r="G64" s="53"/>
      <c r="H64" s="57"/>
      <c r="I64" s="56"/>
      <c r="J64" s="56"/>
      <c r="K64" s="36" t="s">
        <v>65</v>
      </c>
      <c r="L64" s="83">
        <v>64</v>
      </c>
      <c r="M64" s="83"/>
      <c r="N64" s="63"/>
      <c r="O64" s="86" t="s">
        <v>176</v>
      </c>
      <c r="P64" s="88">
        <v>43669.84027777778</v>
      </c>
      <c r="Q64" s="86" t="s">
        <v>293</v>
      </c>
      <c r="R64" s="89" t="s">
        <v>330</v>
      </c>
      <c r="S64" s="86" t="s">
        <v>340</v>
      </c>
      <c r="T64" s="86" t="s">
        <v>368</v>
      </c>
      <c r="U64" s="89" t="s">
        <v>389</v>
      </c>
      <c r="V64" s="89" t="s">
        <v>389</v>
      </c>
      <c r="W64" s="88">
        <v>43669.84027777778</v>
      </c>
      <c r="X64" s="92">
        <v>43669</v>
      </c>
      <c r="Y64" s="94" t="s">
        <v>471</v>
      </c>
      <c r="Z64" s="89" t="s">
        <v>537</v>
      </c>
      <c r="AA64" s="86"/>
      <c r="AB64" s="86"/>
      <c r="AC64" s="94" t="s">
        <v>603</v>
      </c>
      <c r="AD64" s="86"/>
      <c r="AE64" s="86" t="b">
        <v>0</v>
      </c>
      <c r="AF64" s="86">
        <v>0</v>
      </c>
      <c r="AG64" s="94" t="s">
        <v>608</v>
      </c>
      <c r="AH64" s="86" t="b">
        <v>0</v>
      </c>
      <c r="AI64" s="86" t="s">
        <v>609</v>
      </c>
      <c r="AJ64" s="86"/>
      <c r="AK64" s="94" t="s">
        <v>608</v>
      </c>
      <c r="AL64" s="86" t="b">
        <v>0</v>
      </c>
      <c r="AM64" s="86">
        <v>0</v>
      </c>
      <c r="AN64" s="94" t="s">
        <v>608</v>
      </c>
      <c r="AO64" s="86" t="s">
        <v>622</v>
      </c>
      <c r="AP64" s="86" t="b">
        <v>0</v>
      </c>
      <c r="AQ64" s="94" t="s">
        <v>603</v>
      </c>
      <c r="AR64" s="86" t="s">
        <v>176</v>
      </c>
      <c r="AS64" s="86">
        <v>0</v>
      </c>
      <c r="AT64" s="86">
        <v>0</v>
      </c>
      <c r="AU64" s="86"/>
      <c r="AV64" s="86"/>
      <c r="AW64" s="86"/>
      <c r="AX64" s="86"/>
      <c r="AY64" s="86"/>
      <c r="AZ64" s="86"/>
      <c r="BA64" s="86"/>
      <c r="BB64" s="86"/>
      <c r="BC64">
        <v>5</v>
      </c>
      <c r="BD64" s="85" t="str">
        <f>REPLACE(INDEX(GroupVertices[Group],MATCH(Edges[[#This Row],[Vertex 1]],GroupVertices[Vertex],0)),1,1,"")</f>
        <v>2</v>
      </c>
      <c r="BE64" s="85" t="str">
        <f>REPLACE(INDEX(GroupVertices[Group],MATCH(Edges[[#This Row],[Vertex 2]],GroupVertices[Vertex],0)),1,1,"")</f>
        <v>2</v>
      </c>
      <c r="BF64" s="51">
        <v>0</v>
      </c>
      <c r="BG64" s="52">
        <v>0</v>
      </c>
      <c r="BH64" s="51">
        <v>0</v>
      </c>
      <c r="BI64" s="52">
        <v>0</v>
      </c>
      <c r="BJ64" s="51">
        <v>0</v>
      </c>
      <c r="BK64" s="52">
        <v>0</v>
      </c>
      <c r="BL64" s="51">
        <v>29</v>
      </c>
      <c r="BM64" s="52">
        <v>100</v>
      </c>
      <c r="BN64" s="51">
        <v>29</v>
      </c>
    </row>
    <row r="65" spans="1:66" ht="30">
      <c r="A65" s="84" t="s">
        <v>237</v>
      </c>
      <c r="B65" s="84" t="s">
        <v>237</v>
      </c>
      <c r="C65" s="53" t="s">
        <v>1329</v>
      </c>
      <c r="D65" s="54">
        <v>5.625</v>
      </c>
      <c r="E65" s="65" t="s">
        <v>136</v>
      </c>
      <c r="F65" s="55">
        <v>28</v>
      </c>
      <c r="G65" s="53"/>
      <c r="H65" s="57"/>
      <c r="I65" s="56"/>
      <c r="J65" s="56"/>
      <c r="K65" s="36" t="s">
        <v>65</v>
      </c>
      <c r="L65" s="83">
        <v>65</v>
      </c>
      <c r="M65" s="83"/>
      <c r="N65" s="63"/>
      <c r="O65" s="86" t="s">
        <v>176</v>
      </c>
      <c r="P65" s="88">
        <v>43671.07361111111</v>
      </c>
      <c r="Q65" s="86" t="s">
        <v>294</v>
      </c>
      <c r="R65" s="89" t="s">
        <v>331</v>
      </c>
      <c r="S65" s="86" t="s">
        <v>340</v>
      </c>
      <c r="T65" s="86" t="s">
        <v>369</v>
      </c>
      <c r="U65" s="89" t="s">
        <v>390</v>
      </c>
      <c r="V65" s="89" t="s">
        <v>390</v>
      </c>
      <c r="W65" s="88">
        <v>43671.07361111111</v>
      </c>
      <c r="X65" s="92">
        <v>43671</v>
      </c>
      <c r="Y65" s="94" t="s">
        <v>472</v>
      </c>
      <c r="Z65" s="89" t="s">
        <v>538</v>
      </c>
      <c r="AA65" s="86"/>
      <c r="AB65" s="86"/>
      <c r="AC65" s="94" t="s">
        <v>604</v>
      </c>
      <c r="AD65" s="86"/>
      <c r="AE65" s="86" t="b">
        <v>0</v>
      </c>
      <c r="AF65" s="86">
        <v>2</v>
      </c>
      <c r="AG65" s="94" t="s">
        <v>608</v>
      </c>
      <c r="AH65" s="86" t="b">
        <v>0</v>
      </c>
      <c r="AI65" s="86" t="s">
        <v>609</v>
      </c>
      <c r="AJ65" s="86"/>
      <c r="AK65" s="94" t="s">
        <v>608</v>
      </c>
      <c r="AL65" s="86" t="b">
        <v>0</v>
      </c>
      <c r="AM65" s="86">
        <v>0</v>
      </c>
      <c r="AN65" s="94" t="s">
        <v>608</v>
      </c>
      <c r="AO65" s="86" t="s">
        <v>622</v>
      </c>
      <c r="AP65" s="86" t="b">
        <v>0</v>
      </c>
      <c r="AQ65" s="94" t="s">
        <v>604</v>
      </c>
      <c r="AR65" s="86" t="s">
        <v>176</v>
      </c>
      <c r="AS65" s="86">
        <v>0</v>
      </c>
      <c r="AT65" s="86">
        <v>0</v>
      </c>
      <c r="AU65" s="86"/>
      <c r="AV65" s="86"/>
      <c r="AW65" s="86"/>
      <c r="AX65" s="86"/>
      <c r="AY65" s="86"/>
      <c r="AZ65" s="86"/>
      <c r="BA65" s="86"/>
      <c r="BB65" s="86"/>
      <c r="BC65">
        <v>5</v>
      </c>
      <c r="BD65" s="85" t="str">
        <f>REPLACE(INDEX(GroupVertices[Group],MATCH(Edges[[#This Row],[Vertex 1]],GroupVertices[Vertex],0)),1,1,"")</f>
        <v>2</v>
      </c>
      <c r="BE65" s="85" t="str">
        <f>REPLACE(INDEX(GroupVertices[Group],MATCH(Edges[[#This Row],[Vertex 2]],GroupVertices[Vertex],0)),1,1,"")</f>
        <v>2</v>
      </c>
      <c r="BF65" s="51">
        <v>2</v>
      </c>
      <c r="BG65" s="52">
        <v>5.128205128205129</v>
      </c>
      <c r="BH65" s="51">
        <v>1</v>
      </c>
      <c r="BI65" s="52">
        <v>2.5641025641025643</v>
      </c>
      <c r="BJ65" s="51">
        <v>0</v>
      </c>
      <c r="BK65" s="52">
        <v>0</v>
      </c>
      <c r="BL65" s="51">
        <v>36</v>
      </c>
      <c r="BM65" s="52">
        <v>92.3076923076923</v>
      </c>
      <c r="BN65" s="51">
        <v>39</v>
      </c>
    </row>
    <row r="66" spans="1:66" ht="30">
      <c r="A66" s="84" t="s">
        <v>237</v>
      </c>
      <c r="B66" s="84" t="s">
        <v>237</v>
      </c>
      <c r="C66" s="53" t="s">
        <v>1329</v>
      </c>
      <c r="D66" s="54">
        <v>5.625</v>
      </c>
      <c r="E66" s="65" t="s">
        <v>136</v>
      </c>
      <c r="F66" s="55">
        <v>28</v>
      </c>
      <c r="G66" s="53"/>
      <c r="H66" s="57"/>
      <c r="I66" s="56"/>
      <c r="J66" s="56"/>
      <c r="K66" s="36" t="s">
        <v>65</v>
      </c>
      <c r="L66" s="83">
        <v>66</v>
      </c>
      <c r="M66" s="83"/>
      <c r="N66" s="63"/>
      <c r="O66" s="86" t="s">
        <v>176</v>
      </c>
      <c r="P66" s="88">
        <v>43671.833333333336</v>
      </c>
      <c r="Q66" s="86" t="s">
        <v>295</v>
      </c>
      <c r="R66" s="89" t="s">
        <v>332</v>
      </c>
      <c r="S66" s="86" t="s">
        <v>339</v>
      </c>
      <c r="T66" s="86" t="s">
        <v>370</v>
      </c>
      <c r="U66" s="86"/>
      <c r="V66" s="89" t="s">
        <v>409</v>
      </c>
      <c r="W66" s="88">
        <v>43671.833333333336</v>
      </c>
      <c r="X66" s="92">
        <v>43671</v>
      </c>
      <c r="Y66" s="94" t="s">
        <v>473</v>
      </c>
      <c r="Z66" s="89" t="s">
        <v>539</v>
      </c>
      <c r="AA66" s="86"/>
      <c r="AB66" s="86"/>
      <c r="AC66" s="94" t="s">
        <v>605</v>
      </c>
      <c r="AD66" s="86"/>
      <c r="AE66" s="86" t="b">
        <v>0</v>
      </c>
      <c r="AF66" s="86">
        <v>1</v>
      </c>
      <c r="AG66" s="94" t="s">
        <v>608</v>
      </c>
      <c r="AH66" s="86" t="b">
        <v>0</v>
      </c>
      <c r="AI66" s="86" t="s">
        <v>609</v>
      </c>
      <c r="AJ66" s="86"/>
      <c r="AK66" s="94" t="s">
        <v>608</v>
      </c>
      <c r="AL66" s="86" t="b">
        <v>0</v>
      </c>
      <c r="AM66" s="86">
        <v>0</v>
      </c>
      <c r="AN66" s="94" t="s">
        <v>608</v>
      </c>
      <c r="AO66" s="86" t="s">
        <v>622</v>
      </c>
      <c r="AP66" s="86" t="b">
        <v>0</v>
      </c>
      <c r="AQ66" s="94" t="s">
        <v>605</v>
      </c>
      <c r="AR66" s="86" t="s">
        <v>176</v>
      </c>
      <c r="AS66" s="86">
        <v>0</v>
      </c>
      <c r="AT66" s="86">
        <v>0</v>
      </c>
      <c r="AU66" s="86"/>
      <c r="AV66" s="86"/>
      <c r="AW66" s="86"/>
      <c r="AX66" s="86"/>
      <c r="AY66" s="86"/>
      <c r="AZ66" s="86"/>
      <c r="BA66" s="86"/>
      <c r="BB66" s="86"/>
      <c r="BC66">
        <v>5</v>
      </c>
      <c r="BD66" s="85" t="str">
        <f>REPLACE(INDEX(GroupVertices[Group],MATCH(Edges[[#This Row],[Vertex 1]],GroupVertices[Vertex],0)),1,1,"")</f>
        <v>2</v>
      </c>
      <c r="BE66" s="85" t="str">
        <f>REPLACE(INDEX(GroupVertices[Group],MATCH(Edges[[#This Row],[Vertex 2]],GroupVertices[Vertex],0)),1,1,"")</f>
        <v>2</v>
      </c>
      <c r="BF66" s="51">
        <v>1</v>
      </c>
      <c r="BG66" s="52">
        <v>5.2631578947368425</v>
      </c>
      <c r="BH66" s="51">
        <v>0</v>
      </c>
      <c r="BI66" s="52">
        <v>0</v>
      </c>
      <c r="BJ66" s="51">
        <v>0</v>
      </c>
      <c r="BK66" s="52">
        <v>0</v>
      </c>
      <c r="BL66" s="51">
        <v>18</v>
      </c>
      <c r="BM66" s="52">
        <v>94.73684210526316</v>
      </c>
      <c r="BN66" s="51">
        <v>19</v>
      </c>
    </row>
    <row r="67" spans="1:66" ht="30">
      <c r="A67" s="84" t="s">
        <v>237</v>
      </c>
      <c r="B67" s="84" t="s">
        <v>237</v>
      </c>
      <c r="C67" s="53" t="s">
        <v>1329</v>
      </c>
      <c r="D67" s="54">
        <v>5.625</v>
      </c>
      <c r="E67" s="65" t="s">
        <v>136</v>
      </c>
      <c r="F67" s="55">
        <v>28</v>
      </c>
      <c r="G67" s="53"/>
      <c r="H67" s="57"/>
      <c r="I67" s="56"/>
      <c r="J67" s="56"/>
      <c r="K67" s="36" t="s">
        <v>65</v>
      </c>
      <c r="L67" s="83">
        <v>67</v>
      </c>
      <c r="M67" s="83"/>
      <c r="N67" s="63"/>
      <c r="O67" s="86" t="s">
        <v>176</v>
      </c>
      <c r="P67" s="88">
        <v>43676.833344907405</v>
      </c>
      <c r="Q67" s="86" t="s">
        <v>296</v>
      </c>
      <c r="R67" s="89" t="s">
        <v>333</v>
      </c>
      <c r="S67" s="86" t="s">
        <v>341</v>
      </c>
      <c r="T67" s="86" t="s">
        <v>369</v>
      </c>
      <c r="U67" s="89" t="s">
        <v>391</v>
      </c>
      <c r="V67" s="89" t="s">
        <v>391</v>
      </c>
      <c r="W67" s="88">
        <v>43676.833344907405</v>
      </c>
      <c r="X67" s="92">
        <v>43676</v>
      </c>
      <c r="Y67" s="94" t="s">
        <v>474</v>
      </c>
      <c r="Z67" s="89" t="s">
        <v>540</v>
      </c>
      <c r="AA67" s="86"/>
      <c r="AB67" s="86"/>
      <c r="AC67" s="94" t="s">
        <v>606</v>
      </c>
      <c r="AD67" s="86"/>
      <c r="AE67" s="86" t="b">
        <v>0</v>
      </c>
      <c r="AF67" s="86">
        <v>1</v>
      </c>
      <c r="AG67" s="94" t="s">
        <v>608</v>
      </c>
      <c r="AH67" s="86" t="b">
        <v>0</v>
      </c>
      <c r="AI67" s="86" t="s">
        <v>609</v>
      </c>
      <c r="AJ67" s="86"/>
      <c r="AK67" s="94" t="s">
        <v>608</v>
      </c>
      <c r="AL67" s="86" t="b">
        <v>0</v>
      </c>
      <c r="AM67" s="86">
        <v>1</v>
      </c>
      <c r="AN67" s="94" t="s">
        <v>608</v>
      </c>
      <c r="AO67" s="86" t="s">
        <v>622</v>
      </c>
      <c r="AP67" s="86" t="b">
        <v>0</v>
      </c>
      <c r="AQ67" s="94" t="s">
        <v>606</v>
      </c>
      <c r="AR67" s="86" t="s">
        <v>176</v>
      </c>
      <c r="AS67" s="86">
        <v>0</v>
      </c>
      <c r="AT67" s="86">
        <v>0</v>
      </c>
      <c r="AU67" s="86"/>
      <c r="AV67" s="86"/>
      <c r="AW67" s="86"/>
      <c r="AX67" s="86"/>
      <c r="AY67" s="86"/>
      <c r="AZ67" s="86"/>
      <c r="BA67" s="86"/>
      <c r="BB67" s="86"/>
      <c r="BC67">
        <v>5</v>
      </c>
      <c r="BD67" s="85" t="str">
        <f>REPLACE(INDEX(GroupVertices[Group],MATCH(Edges[[#This Row],[Vertex 1]],GroupVertices[Vertex],0)),1,1,"")</f>
        <v>2</v>
      </c>
      <c r="BE67" s="85" t="str">
        <f>REPLACE(INDEX(GroupVertices[Group],MATCH(Edges[[#This Row],[Vertex 2]],GroupVertices[Vertex],0)),1,1,"")</f>
        <v>2</v>
      </c>
      <c r="BF67" s="51">
        <v>2</v>
      </c>
      <c r="BG67" s="52">
        <v>4.651162790697675</v>
      </c>
      <c r="BH67" s="51">
        <v>0</v>
      </c>
      <c r="BI67" s="52">
        <v>0</v>
      </c>
      <c r="BJ67" s="51">
        <v>0</v>
      </c>
      <c r="BK67" s="52">
        <v>0</v>
      </c>
      <c r="BL67" s="51">
        <v>41</v>
      </c>
      <c r="BM67" s="52">
        <v>95.34883720930233</v>
      </c>
      <c r="BN67" s="51">
        <v>43</v>
      </c>
    </row>
    <row r="68" spans="1:66" ht="30">
      <c r="A68" s="84" t="s">
        <v>237</v>
      </c>
      <c r="B68" s="84" t="s">
        <v>237</v>
      </c>
      <c r="C68" s="53" t="s">
        <v>1329</v>
      </c>
      <c r="D68" s="54">
        <v>5.625</v>
      </c>
      <c r="E68" s="65" t="s">
        <v>136</v>
      </c>
      <c r="F68" s="55">
        <v>28</v>
      </c>
      <c r="G68" s="53"/>
      <c r="H68" s="57"/>
      <c r="I68" s="56"/>
      <c r="J68" s="56"/>
      <c r="K68" s="36" t="s">
        <v>65</v>
      </c>
      <c r="L68" s="83">
        <v>68</v>
      </c>
      <c r="M68" s="83"/>
      <c r="N68" s="63"/>
      <c r="O68" s="86" t="s">
        <v>176</v>
      </c>
      <c r="P68" s="88">
        <v>43678.882881944446</v>
      </c>
      <c r="Q68" s="86" t="s">
        <v>297</v>
      </c>
      <c r="R68" s="89" t="s">
        <v>334</v>
      </c>
      <c r="S68" s="86" t="s">
        <v>339</v>
      </c>
      <c r="T68" s="86"/>
      <c r="U68" s="89" t="s">
        <v>392</v>
      </c>
      <c r="V68" s="89" t="s">
        <v>392</v>
      </c>
      <c r="W68" s="88">
        <v>43678.882881944446</v>
      </c>
      <c r="X68" s="92">
        <v>43678</v>
      </c>
      <c r="Y68" s="94" t="s">
        <v>475</v>
      </c>
      <c r="Z68" s="89" t="s">
        <v>541</v>
      </c>
      <c r="AA68" s="86"/>
      <c r="AB68" s="86"/>
      <c r="AC68" s="94" t="s">
        <v>607</v>
      </c>
      <c r="AD68" s="86"/>
      <c r="AE68" s="86" t="b">
        <v>0</v>
      </c>
      <c r="AF68" s="86">
        <v>0</v>
      </c>
      <c r="AG68" s="94" t="s">
        <v>608</v>
      </c>
      <c r="AH68" s="86" t="b">
        <v>0</v>
      </c>
      <c r="AI68" s="86" t="s">
        <v>609</v>
      </c>
      <c r="AJ68" s="86"/>
      <c r="AK68" s="94" t="s">
        <v>608</v>
      </c>
      <c r="AL68" s="86" t="b">
        <v>0</v>
      </c>
      <c r="AM68" s="86">
        <v>0</v>
      </c>
      <c r="AN68" s="94" t="s">
        <v>608</v>
      </c>
      <c r="AO68" s="86" t="s">
        <v>622</v>
      </c>
      <c r="AP68" s="86" t="b">
        <v>0</v>
      </c>
      <c r="AQ68" s="94" t="s">
        <v>607</v>
      </c>
      <c r="AR68" s="86" t="s">
        <v>176</v>
      </c>
      <c r="AS68" s="86">
        <v>0</v>
      </c>
      <c r="AT68" s="86">
        <v>0</v>
      </c>
      <c r="AU68" s="86"/>
      <c r="AV68" s="86"/>
      <c r="AW68" s="86"/>
      <c r="AX68" s="86"/>
      <c r="AY68" s="86"/>
      <c r="AZ68" s="86"/>
      <c r="BA68" s="86"/>
      <c r="BB68" s="86"/>
      <c r="BC68">
        <v>5</v>
      </c>
      <c r="BD68" s="85" t="str">
        <f>REPLACE(INDEX(GroupVertices[Group],MATCH(Edges[[#This Row],[Vertex 1]],GroupVertices[Vertex],0)),1,1,"")</f>
        <v>2</v>
      </c>
      <c r="BE68" s="85" t="str">
        <f>REPLACE(INDEX(GroupVertices[Group],MATCH(Edges[[#This Row],[Vertex 2]],GroupVertices[Vertex],0)),1,1,"")</f>
        <v>2</v>
      </c>
      <c r="BF68" s="51">
        <v>1</v>
      </c>
      <c r="BG68" s="52">
        <v>2.3255813953488373</v>
      </c>
      <c r="BH68" s="51">
        <v>1</v>
      </c>
      <c r="BI68" s="52">
        <v>2.3255813953488373</v>
      </c>
      <c r="BJ68" s="51">
        <v>0</v>
      </c>
      <c r="BK68" s="52">
        <v>0</v>
      </c>
      <c r="BL68" s="51">
        <v>41</v>
      </c>
      <c r="BM68" s="52">
        <v>95.34883720930233</v>
      </c>
      <c r="BN68" s="51">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hyperlinks>
    <hyperlink ref="R5" r:id="rId1" display="https://www.aucklandnz.com/study-work-and-live/work-and-live/blog/from-la-la-land-to-the-land-of-the-long-white-cloud#.XTeVWrrNfJY.twitter"/>
    <hyperlink ref="R15" r:id="rId2" display="https://www.instagram.com/p/B0Z9tLSBWTm/?igshid=1oqepq3z4bggx"/>
    <hyperlink ref="R25" r:id="rId3" display="https://www.linkedin.com/slink?code=gvauqQV"/>
    <hyperlink ref="R26" r:id="rId4" display="http://www.voxy.co.nz/entertainment/5/343757?utm_source=dlvr.it&amp;utm_medium=twitter"/>
    <hyperlink ref="R27" r:id="rId5" display="http://www.voxy.co.nz/politics/5/343759?utm_source=dlvr.it&amp;utm_medium=twitter"/>
    <hyperlink ref="R28" r:id="rId6" display="http://www.voxy.co.nz/national/5/343784?utm_source=dlvr.it&amp;utm_medium=twitter"/>
    <hyperlink ref="R29" r:id="rId7" display="http://www.voxy.co.nz/national/5/343816?utm_source=dlvr.it&amp;utm_medium=twitter"/>
    <hyperlink ref="R30" r:id="rId8" display="http://www.voxy.co.nz/national/5/343850?utm_source=dlvr.it&amp;utm_medium=twitter"/>
    <hyperlink ref="R31" r:id="rId9" display="http://www.voxy.co.nz/politics/5/343882?utm_source=dlvr.it&amp;utm_medium=twitter"/>
    <hyperlink ref="R32" r:id="rId10" display="http://www.voxy.co.nz/national/5/343911?utm_source=dlvr.it&amp;utm_medium=twitter"/>
    <hyperlink ref="R33" r:id="rId11" display="http://www.voxy.co.nz/sport/5/343940?utm_source=dlvr.it&amp;utm_medium=twitter"/>
    <hyperlink ref="R34" r:id="rId12" display="http://www.voxy.co.nz/politics/5/343964?utm_source=dlvr.it&amp;utm_medium=twitter"/>
    <hyperlink ref="R35" r:id="rId13" display="http://www.voxy.co.nz/national/5/344005?utm_source=dlvr.it&amp;utm_medium=twitter"/>
    <hyperlink ref="R36" r:id="rId14" display="http://www.voxy.co.nz/sport/5/344008?utm_source=dlvr.it&amp;utm_medium=twitter"/>
    <hyperlink ref="R37" r:id="rId15" display="http://www.voxy.co.nz/national/5/344012?utm_source=dlvr.it&amp;utm_medium=twitter"/>
    <hyperlink ref="R38" r:id="rId16" display="http://www.voxy.co.nz/sport/5/344014?utm_source=dlvr.it&amp;utm_medium=twitter"/>
    <hyperlink ref="R39" r:id="rId17" display="http://www.voxy.co.nz/national/5/344028?utm_source=dlvr.it&amp;utm_medium=twitter"/>
    <hyperlink ref="R40" r:id="rId18" display="http://www.voxy.co.nz/sport/5/344035?utm_source=dlvr.it&amp;utm_medium=twitter"/>
    <hyperlink ref="R41" r:id="rId19" display="http://www.voxy.co.nz/business/5/344054?utm_source=dlvr.it&amp;utm_medium=twitter"/>
    <hyperlink ref="R42" r:id="rId20" display="http://www.voxy.co.nz/politics/5/344086?utm_source=dlvr.it&amp;utm_medium=twitter"/>
    <hyperlink ref="R43" r:id="rId21" display="http://www.voxy.co.nz/politics/5/344118?utm_source=dlvr.it&amp;utm_medium=twitter"/>
    <hyperlink ref="R44" r:id="rId22" display="http://www.voxy.co.nz/national/5/344138?utm_source=dlvr.it&amp;utm_medium=twitter"/>
    <hyperlink ref="R45" r:id="rId23" display="http://www.voxy.co.nz/national/5/344164?utm_source=dlvr.it&amp;utm_medium=twitter"/>
    <hyperlink ref="R46" r:id="rId24" display="http://www.voxy.co.nz/national/5/344200?utm_source=dlvr.it&amp;utm_medium=twitter"/>
    <hyperlink ref="R47" r:id="rId25" display="http://www.voxy.co.nz/national/5/344212?utm_source=dlvr.it&amp;utm_medium=twitter"/>
    <hyperlink ref="R48" r:id="rId26" display="http://www.voxy.co.nz/national/5/344236?utm_source=dlvr.it&amp;utm_medium=twitter"/>
    <hyperlink ref="R49" r:id="rId27" display="http://www.voxy.co.nz/sport/5/344283?utm_source=dlvr.it&amp;utm_medium=twitter"/>
    <hyperlink ref="R50" r:id="rId28" display="http://www.voxy.co.nz/business/5/344300?utm_source=dlvr.it&amp;utm_medium=twitter"/>
    <hyperlink ref="R51" r:id="rId29" display="http://www.voxy.co.nz/national/5/344371?utm_source=dlvr.it&amp;utm_medium=twitter"/>
    <hyperlink ref="R52" r:id="rId30" display="http://www.voxy.co.nz/national/5/344416?utm_source=dlvr.it&amp;utm_medium=twitter"/>
    <hyperlink ref="R63" r:id="rId31" display="https://www.instagram.com/p/B0ooQF3pkxi/?igshid=10axhguli4cf4"/>
    <hyperlink ref="R64" r:id="rId32" display="https://www.ais.ac.nz/programmes/information-technology/?utm_campaign=PGDIT-July19&amp;utm_medium=Social+&amp;utm_source=SM&amp;utm_content&amp;utm_term"/>
    <hyperlink ref="R65" r:id="rId33" display="https://www.ais.ac.nz/for-students/transport-and-maps/?utm_campaign=AIS+advangates+car+park+&amp;utm_medium=Social&amp;utm_source=sm+&amp;utm_content&amp;utm_term"/>
    <hyperlink ref="R66" r:id="rId34" display="https://www.heartofthecity.co.nz/auckland-events/kids-go-free-skycity-july"/>
    <hyperlink ref="R67" r:id="rId35" display="https://www.mindfull.nz/"/>
    <hyperlink ref="R68" r:id="rId36" display="https://basementtheatre.co.nz/whats-on/2019/8/13/pinay?fbclid=IwAR1F5gZOgFCSrByIBh6aCUe9nc9rBkDVzAO6aKIgDtrYJ9v8LMfQDZFc9K0"/>
    <hyperlink ref="U3" r:id="rId37" display="https://pbs.twimg.com/media/EALzK-pVAAAQdKG.jpg"/>
    <hyperlink ref="U6" r:id="rId38" display="https://pbs.twimg.com/media/EAJXcMYU0AA8569.jpg"/>
    <hyperlink ref="U7" r:id="rId39" display="https://pbs.twimg.com/media/EAMdknwUYAYHo2P.jpg"/>
    <hyperlink ref="U9" r:id="rId40" display="https://pbs.twimg.com/media/EAN9eaiXoAAkDkf.jpg"/>
    <hyperlink ref="U11" r:id="rId41" display="https://pbs.twimg.com/media/EATNf2vU8AAygbT.jpg"/>
    <hyperlink ref="U19" r:id="rId42" display="https://pbs.twimg.com/media/EANW1kIUcAEcMv-.jpg"/>
    <hyperlink ref="U21" r:id="rId43" display="https://pbs.twimg.com/media/EArVa2nUIAEL5Uk.png"/>
    <hyperlink ref="U22" r:id="rId44" display="https://pbs.twimg.com/media/EAwaUy9U8AA42M1.jpg"/>
    <hyperlink ref="U53" r:id="rId45" display="https://pbs.twimg.com/media/EAL9Y2jWkAEGdCL.jpg"/>
    <hyperlink ref="U54" r:id="rId46" display="https://pbs.twimg.com/media/EARKaxAWsAAHzgb.jpg"/>
    <hyperlink ref="U55" r:id="rId47" display="https://pbs.twimg.com/media/EARajjSWwAA2Cwn.jpg"/>
    <hyperlink ref="U56" r:id="rId48" display="https://pbs.twimg.com/media/EAWQk88UcAA_F1Y.jpg"/>
    <hyperlink ref="U57" r:id="rId49" display="https://pbs.twimg.com/media/EAbBuLPWwAEPwlS.jpg"/>
    <hyperlink ref="U58" r:id="rId50" display="https://pbs.twimg.com/media/EAlnGdZXoAAXsLs.jpg"/>
    <hyperlink ref="U59" r:id="rId51" display="https://pbs.twimg.com/media/EAqxjYgVUAE8gN-.jpg"/>
    <hyperlink ref="U60" r:id="rId52" display="https://pbs.twimg.com/media/EAv_lXSW4AAV-ZN.jpg"/>
    <hyperlink ref="U61" r:id="rId53" display="https://pbs.twimg.com/media/EA1IHJZXkAEHgqa.jpg"/>
    <hyperlink ref="U62" r:id="rId54" display="https://pbs.twimg.com/media/EA6RIaIX4A0UjaX.jpg"/>
    <hyperlink ref="U64" r:id="rId55" display="https://pbs.twimg.com/media/EAL53fBXUAE5DQt.jpg"/>
    <hyperlink ref="U65" r:id="rId56" display="https://pbs.twimg.com/media/EASQW_eXkA0_1Zo.jpg"/>
    <hyperlink ref="U67" r:id="rId57" display="https://pbs.twimg.com/media/EAv6tPEW4AIdoRZ.jpg"/>
    <hyperlink ref="U68" r:id="rId58" display="https://pbs.twimg.com/media/EA6eN43XYAIib0F.jpg"/>
    <hyperlink ref="V3" r:id="rId59" display="https://pbs.twimg.com/media/EALzK-pVAAAQdKG.jpg"/>
    <hyperlink ref="V4" r:id="rId60" display="http://pbs.twimg.com/profile_images/471817348131729408/Zx0cJgd3_normal.png"/>
    <hyperlink ref="V5" r:id="rId61" display="http://pbs.twimg.com/profile_images/617912430711037952/2lsObdt1_normal.jpg"/>
    <hyperlink ref="V6" r:id="rId62" display="https://pbs.twimg.com/media/EAJXcMYU0AA8569.jpg"/>
    <hyperlink ref="V7" r:id="rId63" display="https://pbs.twimg.com/media/EAMdknwUYAYHo2P.jpg"/>
    <hyperlink ref="V8" r:id="rId64" display="http://pbs.twimg.com/profile_images/1745744811/Off_Valparaiso_normal.jpg"/>
    <hyperlink ref="V9" r:id="rId65" display="https://pbs.twimg.com/media/EAN9eaiXoAAkDkf.jpg"/>
    <hyperlink ref="V10" r:id="rId66" display="http://pbs.twimg.com/profile_images/688814631754665984/B2C6bqDR_normal.png"/>
    <hyperlink ref="V11" r:id="rId67" display="https://pbs.twimg.com/media/EATNf2vU8AAygbT.jpg"/>
    <hyperlink ref="V12" r:id="rId68" display="http://pbs.twimg.com/profile_images/1003867351379410944/aU5SNihC_normal.jpg"/>
    <hyperlink ref="V13" r:id="rId69" display="http://pbs.twimg.com/profile_images/1109950092121825280/bFOLkQGy_normal.png"/>
    <hyperlink ref="V14" r:id="rId70" display="http://pbs.twimg.com/profile_images/1098077647140139008/y3O1lVmP_normal.jpg"/>
    <hyperlink ref="V15" r:id="rId71" display="http://pbs.twimg.com/profile_images/943610293602566144/cfiuRK6h_normal.jpg"/>
    <hyperlink ref="V16" r:id="rId72" display="http://pbs.twimg.com/profile_images/1006976967667691520/PJD6Am85_normal.jpg"/>
    <hyperlink ref="V17" r:id="rId73" display="http://pbs.twimg.com/profile_images/1061868836083785729/Z-5ueuJz_normal.jpg"/>
    <hyperlink ref="V18" r:id="rId74" display="http://pbs.twimg.com/profile_images/1034953162069663744/XPN2SJM4_normal.jpg"/>
    <hyperlink ref="V19" r:id="rId75" display="https://pbs.twimg.com/media/EANW1kIUcAEcMv-.jpg"/>
    <hyperlink ref="V20" r:id="rId76" display="http://pbs.twimg.com/profile_images/643897511413813249/Lehf62nf_normal.jpg"/>
    <hyperlink ref="V21" r:id="rId77" display="https://pbs.twimg.com/media/EArVa2nUIAEL5Uk.png"/>
    <hyperlink ref="V22" r:id="rId78" display="https://pbs.twimg.com/media/EAwaUy9U8AA42M1.jpg"/>
    <hyperlink ref="V23" r:id="rId79" display="http://pbs.twimg.com/profile_images/1049877000398299137/OUVrSqhi_normal.jpg"/>
    <hyperlink ref="V24" r:id="rId80" display="http://pbs.twimg.com/profile_images/916170428703322112/SaOSk9zj_normal.jpg"/>
    <hyperlink ref="V25" r:id="rId81" display="http://pbs.twimg.com/profile_images/916170428703322112/SaOSk9zj_normal.jpg"/>
    <hyperlink ref="V26" r:id="rId82" display="http://pbs.twimg.com/profile_images/221978272/Voxy_normal.gif"/>
    <hyperlink ref="V27" r:id="rId83" display="http://pbs.twimg.com/profile_images/221978272/Voxy_normal.gif"/>
    <hyperlink ref="V28" r:id="rId84" display="http://pbs.twimg.com/profile_images/221978272/Voxy_normal.gif"/>
    <hyperlink ref="V29" r:id="rId85" display="http://pbs.twimg.com/profile_images/221978272/Voxy_normal.gif"/>
    <hyperlink ref="V30" r:id="rId86" display="http://pbs.twimg.com/profile_images/221978272/Voxy_normal.gif"/>
    <hyperlink ref="V31" r:id="rId87" display="http://pbs.twimg.com/profile_images/221978272/Voxy_normal.gif"/>
    <hyperlink ref="V32" r:id="rId88" display="http://pbs.twimg.com/profile_images/221978272/Voxy_normal.gif"/>
    <hyperlink ref="V33" r:id="rId89" display="http://pbs.twimg.com/profile_images/221978272/Voxy_normal.gif"/>
    <hyperlink ref="V34" r:id="rId90" display="http://pbs.twimg.com/profile_images/221978272/Voxy_normal.gif"/>
    <hyperlink ref="V35" r:id="rId91" display="http://pbs.twimg.com/profile_images/221978272/Voxy_normal.gif"/>
    <hyperlink ref="V36" r:id="rId92" display="http://pbs.twimg.com/profile_images/221978272/Voxy_normal.gif"/>
    <hyperlink ref="V37" r:id="rId93" display="http://pbs.twimg.com/profile_images/221978272/Voxy_normal.gif"/>
    <hyperlink ref="V38" r:id="rId94" display="http://pbs.twimg.com/profile_images/221978272/Voxy_normal.gif"/>
    <hyperlink ref="V39" r:id="rId95" display="http://pbs.twimg.com/profile_images/221978272/Voxy_normal.gif"/>
    <hyperlink ref="V40" r:id="rId96" display="http://pbs.twimg.com/profile_images/221978272/Voxy_normal.gif"/>
    <hyperlink ref="V41" r:id="rId97" display="http://pbs.twimg.com/profile_images/221978272/Voxy_normal.gif"/>
    <hyperlink ref="V42" r:id="rId98" display="http://pbs.twimg.com/profile_images/221978272/Voxy_normal.gif"/>
    <hyperlink ref="V43" r:id="rId99" display="http://pbs.twimg.com/profile_images/221978272/Voxy_normal.gif"/>
    <hyperlink ref="V44" r:id="rId100" display="http://pbs.twimg.com/profile_images/221978272/Voxy_normal.gif"/>
    <hyperlink ref="V45" r:id="rId101" display="http://pbs.twimg.com/profile_images/221978272/Voxy_normal.gif"/>
    <hyperlink ref="V46" r:id="rId102" display="http://pbs.twimg.com/profile_images/221978272/Voxy_normal.gif"/>
    <hyperlink ref="V47" r:id="rId103" display="http://pbs.twimg.com/profile_images/221978272/Voxy_normal.gif"/>
    <hyperlink ref="V48" r:id="rId104" display="http://pbs.twimg.com/profile_images/221978272/Voxy_normal.gif"/>
    <hyperlink ref="V49" r:id="rId105" display="http://pbs.twimg.com/profile_images/221978272/Voxy_normal.gif"/>
    <hyperlink ref="V50" r:id="rId106" display="http://pbs.twimg.com/profile_images/221978272/Voxy_normal.gif"/>
    <hyperlink ref="V51" r:id="rId107" display="http://pbs.twimg.com/profile_images/221978272/Voxy_normal.gif"/>
    <hyperlink ref="V52" r:id="rId108" display="http://pbs.twimg.com/profile_images/221978272/Voxy_normal.gif"/>
    <hyperlink ref="V53" r:id="rId109" display="https://pbs.twimg.com/media/EAL9Y2jWkAEGdCL.jpg"/>
    <hyperlink ref="V54" r:id="rId110" display="https://pbs.twimg.com/media/EARKaxAWsAAHzgb.jpg"/>
    <hyperlink ref="V55" r:id="rId111" display="https://pbs.twimg.com/media/EARajjSWwAA2Cwn.jpg"/>
    <hyperlink ref="V56" r:id="rId112" display="https://pbs.twimg.com/media/EAWQk88UcAA_F1Y.jpg"/>
    <hyperlink ref="V57" r:id="rId113" display="https://pbs.twimg.com/media/EAbBuLPWwAEPwlS.jpg"/>
    <hyperlink ref="V58" r:id="rId114" display="https://pbs.twimg.com/media/EAlnGdZXoAAXsLs.jpg"/>
    <hyperlink ref="V59" r:id="rId115" display="https://pbs.twimg.com/media/EAqxjYgVUAE8gN-.jpg"/>
    <hyperlink ref="V60" r:id="rId116" display="https://pbs.twimg.com/media/EAv_lXSW4AAV-ZN.jpg"/>
    <hyperlink ref="V61" r:id="rId117" display="https://pbs.twimg.com/media/EA1IHJZXkAEHgqa.jpg"/>
    <hyperlink ref="V62" r:id="rId118" display="https://pbs.twimg.com/media/EA6RIaIX4A0UjaX.jpg"/>
    <hyperlink ref="V63" r:id="rId119" display="http://pbs.twimg.com/profile_images/766049630790483969/ShEsaPYF_normal.jpg"/>
    <hyperlink ref="V64" r:id="rId120" display="https://pbs.twimg.com/media/EAL53fBXUAE5DQt.jpg"/>
    <hyperlink ref="V65" r:id="rId121" display="https://pbs.twimg.com/media/EASQW_eXkA0_1Zo.jpg"/>
    <hyperlink ref="V66" r:id="rId122" display="http://pbs.twimg.com/profile_images/461670650784927744/hKqwVa21_normal.png"/>
    <hyperlink ref="V67" r:id="rId123" display="https://pbs.twimg.com/media/EAv6tPEW4AIdoRZ.jpg"/>
    <hyperlink ref="V68" r:id="rId124" display="https://pbs.twimg.com/media/EA6eN43XYAIib0F.jpg"/>
    <hyperlink ref="Z3" r:id="rId125" display="https://twitter.com/investauckland/status/1153751861414916096"/>
    <hyperlink ref="Z4" r:id="rId126" display="https://twitter.com/investauckland/status/1153757450694098945"/>
    <hyperlink ref="Z5" r:id="rId127" display="https://twitter.com/belleplanner/status/1153806563435413509"/>
    <hyperlink ref="Z6" r:id="rId128" display="https://twitter.com/aotea9/status/1153580601896660992"/>
    <hyperlink ref="Z7" r:id="rId129" display="https://twitter.com/aotea9/status/1153798451659886592"/>
    <hyperlink ref="Z8" r:id="rId130" display="https://twitter.com/off_valpo/status/1153845907164663813"/>
    <hyperlink ref="Z9" r:id="rId131" display="https://twitter.com/aarondavisnz/status/1153903893757202433"/>
    <hyperlink ref="Z10" r:id="rId132" display="https://twitter.com/harcourtsm/status/1154155886492782592"/>
    <hyperlink ref="Z11" r:id="rId133" display="https://twitter.com/creativeimagenz/status/1154273364984205312"/>
    <hyperlink ref="Z12" r:id="rId134" display="https://twitter.com/autactiveageing/status/1154711943715815426"/>
    <hyperlink ref="Z13" r:id="rId135" display="https://twitter.com/bridgetdicker/status/1154843251146276864"/>
    <hyperlink ref="Z14" r:id="rId136" display="https://twitter.com/autparamedicine/status/1154901655214628864"/>
    <hyperlink ref="Z15" r:id="rId137" display="https://twitter.com/jelpuyat1/status/1154961861118500864"/>
    <hyperlink ref="Z16" r:id="rId138" display="https://twitter.com/srgurr/status/1155042651932020736"/>
    <hyperlink ref="Z17" r:id="rId139" display="https://twitter.com/tamzinbrott/status/1155042892966088704"/>
    <hyperlink ref="Z18" r:id="rId140" display="https://twitter.com/goodhealthdesn/status/1155273051497361408"/>
    <hyperlink ref="Z19" r:id="rId141" display="https://twitter.com/autresearch/status/1154591670819627008"/>
    <hyperlink ref="Z20" r:id="rId142" display="https://twitter.com/otellenn/status/1155405471278231554"/>
    <hyperlink ref="Z21" r:id="rId143" display="https://twitter.com/annabellelui/status/1155970918323109888"/>
    <hyperlink ref="Z22" r:id="rId144" display="https://twitter.com/angusmcnaughton/status/1156328165372882944"/>
    <hyperlink ref="Z23" r:id="rId145" display="https://twitter.com/stinkink/status/1156331045626585088"/>
    <hyperlink ref="Z24" r:id="rId146" display="https://twitter.com/nicksautner/status/1153799853337501699"/>
    <hyperlink ref="Z25" r:id="rId147" display="https://twitter.com/nicksautner/status/1156383866279432192"/>
    <hyperlink ref="Z26" r:id="rId148" display="https://twitter.com/aucklandnz/status/1153796084013006848"/>
    <hyperlink ref="Z27" r:id="rId149" display="https://twitter.com/aucklandnz/status/1153842509707005952"/>
    <hyperlink ref="Z28" r:id="rId150" display="https://twitter.com/aucklandnz/status/1153929711480819713"/>
    <hyperlink ref="Z29" r:id="rId151" display="https://twitter.com/aucklandnz/status/1154159224957460480"/>
    <hyperlink ref="Z30" r:id="rId152" display="https://twitter.com/aucklandnz/status/1154205655982456833"/>
    <hyperlink ref="Z31" r:id="rId153" display="https://twitter.com/aucklandnz/status/1154292855134810113"/>
    <hyperlink ref="Z32" r:id="rId154" display="https://twitter.com/aucklandnz/status/1154522114101141504"/>
    <hyperlink ref="Z33" r:id="rId155" display="https://twitter.com/aucklandnz/status/1154568921430683649"/>
    <hyperlink ref="Z34" r:id="rId156" display="https://twitter.com/aucklandnz/status/1154655747038273536"/>
    <hyperlink ref="Z35" r:id="rId157" display="https://twitter.com/aucklandnz/status/1154930429553627137"/>
    <hyperlink ref="Z36" r:id="rId158" display="https://twitter.com/aucklandnz/status/1155020776510087169"/>
    <hyperlink ref="Z37" r:id="rId159" display="https://twitter.com/aucklandnz/status/1155066453302730752"/>
    <hyperlink ref="Z38" r:id="rId160" display="https://twitter.com/aucklandnz/status/1155293448976474112"/>
    <hyperlink ref="Z39" r:id="rId161" display="https://twitter.com/aucklandnz/status/1155428966523478016"/>
    <hyperlink ref="Z40" r:id="rId162" display="https://twitter.com/aucklandnz/status/1155564863688589312"/>
    <hyperlink ref="Z41" r:id="rId163" display="https://twitter.com/aucklandnz/status/1155656467438903299"/>
    <hyperlink ref="Z42" r:id="rId164" display="https://twitter.com/aucklandnz/status/1155791986743373825"/>
    <hyperlink ref="Z43" r:id="rId165" display="https://twitter.com/aucklandnz/status/1155928007636209665"/>
    <hyperlink ref="Z44" r:id="rId166" display="https://twitter.com/aucklandnz/status/1156019735131086849"/>
    <hyperlink ref="Z45" r:id="rId167" display="https://twitter.com/aucklandnz/status/1156155127926968320"/>
    <hyperlink ref="Z46" r:id="rId168" display="https://twitter.com/aucklandnz/status/1156291148819775488"/>
    <hyperlink ref="Z47" r:id="rId169" display="https://twitter.com/aucklandnz/status/1156383632908410882"/>
    <hyperlink ref="Z48" r:id="rId170" display="https://twitter.com/aucklandnz/status/1156518019142569984"/>
    <hyperlink ref="Z49" r:id="rId171" display="https://twitter.com/aucklandnz/status/1156654415232634880"/>
    <hyperlink ref="Z50" r:id="rId172" display="https://twitter.com/aucklandnz/status/1156746652377423872"/>
    <hyperlink ref="Z51" r:id="rId173" display="https://twitter.com/aucklandnz/status/1156880913264828416"/>
    <hyperlink ref="Z52" r:id="rId174" display="https://twitter.com/aucklandnz/status/1157017309233307648"/>
    <hyperlink ref="Z53" r:id="rId175" display="https://twitter.com/aucklife/status/1153763058772324353"/>
    <hyperlink ref="Z54" r:id="rId176" display="https://twitter.com/aucklife/status/1154129229308727296"/>
    <hyperlink ref="Z55" r:id="rId177" display="https://twitter.com/aucklife/status/1154146972351287303"/>
    <hyperlink ref="Z56" r:id="rId178" display="https://twitter.com/aucklife/status/1154487845022654464"/>
    <hyperlink ref="Z57" r:id="rId179" display="https://twitter.com/aucklife/status/1154823354530111488"/>
    <hyperlink ref="Z58" r:id="rId180" display="https://twitter.com/aucklife/status/1155568141281452032"/>
    <hyperlink ref="Z59" r:id="rId181" display="https://twitter.com/aucklife/status/1155931476908634112"/>
    <hyperlink ref="Z60" r:id="rId182" display="https://twitter.com/aucklife/status/1156298747959230465"/>
    <hyperlink ref="Z61" r:id="rId183" display="https://twitter.com/aucklife/status/1156659968076124165"/>
    <hyperlink ref="Z62" r:id="rId184" display="https://twitter.com/aucklife/status/1157021728981299200"/>
    <hyperlink ref="Z63" r:id="rId185" display="https://twitter.com/mslapa/status/1157025761347407872"/>
    <hyperlink ref="Z64" r:id="rId186" display="https://twitter.com/ais_aucklandnz/status/1153759187803004928"/>
    <hyperlink ref="Z65" r:id="rId187" display="https://twitter.com/ais_aucklandnz/status/1154206130933063680"/>
    <hyperlink ref="Z66" r:id="rId188" display="https://twitter.com/ais_aucklandnz/status/1154481446301552640"/>
    <hyperlink ref="Z67" r:id="rId189" display="https://twitter.com/ais_aucklandnz/status/1156293390251769856"/>
    <hyperlink ref="Z68" r:id="rId190" display="https://twitter.com/ais_aucklandnz/status/1157036117625098241"/>
    <hyperlink ref="BB5" r:id="rId191" display="https://api.twitter.com/1.1/geo/id/0022e3c837579650.json"/>
    <hyperlink ref="BB15" r:id="rId192" display="https://api.twitter.com/1.1/geo/id/0022e3c837579650.json"/>
    <hyperlink ref="BB63" r:id="rId193" display="https://api.twitter.com/1.1/geo/id/0022e3c837579650.json"/>
  </hyperlinks>
  <printOptions/>
  <pageMargins left="0.7" right="0.7" top="0.75" bottom="0.75" header="0.3" footer="0.3"/>
  <pageSetup horizontalDpi="600" verticalDpi="600" orientation="portrait" r:id="rId197"/>
  <legacyDrawing r:id="rId195"/>
  <tableParts>
    <tablePart r:id="rId1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1285</v>
      </c>
      <c r="B1" s="13" t="s">
        <v>1286</v>
      </c>
      <c r="C1" s="13" t="s">
        <v>1279</v>
      </c>
      <c r="D1" s="13" t="s">
        <v>1280</v>
      </c>
      <c r="E1" s="13" t="s">
        <v>1287</v>
      </c>
      <c r="F1" s="13" t="s">
        <v>144</v>
      </c>
      <c r="G1" s="13" t="s">
        <v>1288</v>
      </c>
      <c r="H1" s="13" t="s">
        <v>1289</v>
      </c>
      <c r="I1" s="13" t="s">
        <v>1290</v>
      </c>
      <c r="J1" s="13" t="s">
        <v>1291</v>
      </c>
      <c r="K1" s="13" t="s">
        <v>1292</v>
      </c>
      <c r="L1" s="13" t="s">
        <v>1293</v>
      </c>
    </row>
    <row r="2" spans="1:12" ht="15">
      <c r="A2" s="93" t="s">
        <v>962</v>
      </c>
      <c r="B2" s="93" t="s">
        <v>964</v>
      </c>
      <c r="C2" s="93">
        <v>12</v>
      </c>
      <c r="D2" s="133">
        <v>0.008642366025224637</v>
      </c>
      <c r="E2" s="133">
        <v>1.669659364825772</v>
      </c>
      <c r="F2" s="93" t="s">
        <v>1281</v>
      </c>
      <c r="G2" s="93" t="b">
        <v>0</v>
      </c>
      <c r="H2" s="93" t="b">
        <v>0</v>
      </c>
      <c r="I2" s="93" t="b">
        <v>0</v>
      </c>
      <c r="J2" s="93" t="b">
        <v>0</v>
      </c>
      <c r="K2" s="93" t="b">
        <v>0</v>
      </c>
      <c r="L2" s="93" t="b">
        <v>0</v>
      </c>
    </row>
    <row r="3" spans="1:12" ht="15">
      <c r="A3" s="93" t="s">
        <v>978</v>
      </c>
      <c r="B3" s="93" t="s">
        <v>963</v>
      </c>
      <c r="C3" s="93">
        <v>10</v>
      </c>
      <c r="D3" s="133">
        <v>0.00797221727180806</v>
      </c>
      <c r="E3" s="133">
        <v>1.837047036359575</v>
      </c>
      <c r="F3" s="93" t="s">
        <v>1281</v>
      </c>
      <c r="G3" s="93" t="b">
        <v>0</v>
      </c>
      <c r="H3" s="93" t="b">
        <v>0</v>
      </c>
      <c r="I3" s="93" t="b">
        <v>0</v>
      </c>
      <c r="J3" s="93" t="b">
        <v>0</v>
      </c>
      <c r="K3" s="93" t="b">
        <v>0</v>
      </c>
      <c r="L3" s="93" t="b">
        <v>0</v>
      </c>
    </row>
    <row r="4" spans="1:12" ht="15">
      <c r="A4" s="93" t="s">
        <v>963</v>
      </c>
      <c r="B4" s="93" t="s">
        <v>979</v>
      </c>
      <c r="C4" s="93">
        <v>10</v>
      </c>
      <c r="D4" s="133">
        <v>0.00797221727180806</v>
      </c>
      <c r="E4" s="133">
        <v>1.837047036359575</v>
      </c>
      <c r="F4" s="93" t="s">
        <v>1281</v>
      </c>
      <c r="G4" s="93" t="b">
        <v>0</v>
      </c>
      <c r="H4" s="93" t="b">
        <v>0</v>
      </c>
      <c r="I4" s="93" t="b">
        <v>0</v>
      </c>
      <c r="J4" s="93" t="b">
        <v>0</v>
      </c>
      <c r="K4" s="93" t="b">
        <v>0</v>
      </c>
      <c r="L4" s="93" t="b">
        <v>0</v>
      </c>
    </row>
    <row r="5" spans="1:12" ht="15">
      <c r="A5" s="93" t="s">
        <v>967</v>
      </c>
      <c r="B5" s="93" t="s">
        <v>968</v>
      </c>
      <c r="C5" s="93">
        <v>8</v>
      </c>
      <c r="D5" s="133">
        <v>0.007131937342800974</v>
      </c>
      <c r="E5" s="133">
        <v>2.0800850850458694</v>
      </c>
      <c r="F5" s="93" t="s">
        <v>1281</v>
      </c>
      <c r="G5" s="93" t="b">
        <v>0</v>
      </c>
      <c r="H5" s="93" t="b">
        <v>0</v>
      </c>
      <c r="I5" s="93" t="b">
        <v>0</v>
      </c>
      <c r="J5" s="93" t="b">
        <v>0</v>
      </c>
      <c r="K5" s="93" t="b">
        <v>0</v>
      </c>
      <c r="L5" s="93" t="b">
        <v>0</v>
      </c>
    </row>
    <row r="6" spans="1:12" ht="15">
      <c r="A6" s="93" t="s">
        <v>968</v>
      </c>
      <c r="B6" s="93" t="s">
        <v>969</v>
      </c>
      <c r="C6" s="93">
        <v>8</v>
      </c>
      <c r="D6" s="133">
        <v>0.007131937342800974</v>
      </c>
      <c r="E6" s="133">
        <v>2.0800850850458694</v>
      </c>
      <c r="F6" s="93" t="s">
        <v>1281</v>
      </c>
      <c r="G6" s="93" t="b">
        <v>0</v>
      </c>
      <c r="H6" s="93" t="b">
        <v>0</v>
      </c>
      <c r="I6" s="93" t="b">
        <v>0</v>
      </c>
      <c r="J6" s="93" t="b">
        <v>0</v>
      </c>
      <c r="K6" s="93" t="b">
        <v>0</v>
      </c>
      <c r="L6" s="93" t="b">
        <v>0</v>
      </c>
    </row>
    <row r="7" spans="1:12" ht="15">
      <c r="A7" s="93" t="s">
        <v>969</v>
      </c>
      <c r="B7" s="93" t="s">
        <v>970</v>
      </c>
      <c r="C7" s="93">
        <v>8</v>
      </c>
      <c r="D7" s="133">
        <v>0.007131937342800974</v>
      </c>
      <c r="E7" s="133">
        <v>2.0800850850458694</v>
      </c>
      <c r="F7" s="93" t="s">
        <v>1281</v>
      </c>
      <c r="G7" s="93" t="b">
        <v>0</v>
      </c>
      <c r="H7" s="93" t="b">
        <v>0</v>
      </c>
      <c r="I7" s="93" t="b">
        <v>0</v>
      </c>
      <c r="J7" s="93" t="b">
        <v>0</v>
      </c>
      <c r="K7" s="93" t="b">
        <v>0</v>
      </c>
      <c r="L7" s="93" t="b">
        <v>0</v>
      </c>
    </row>
    <row r="8" spans="1:12" ht="15">
      <c r="A8" s="93" t="s">
        <v>970</v>
      </c>
      <c r="B8" s="93" t="s">
        <v>971</v>
      </c>
      <c r="C8" s="93">
        <v>8</v>
      </c>
      <c r="D8" s="133">
        <v>0.007131937342800974</v>
      </c>
      <c r="E8" s="133">
        <v>2.0800850850458694</v>
      </c>
      <c r="F8" s="93" t="s">
        <v>1281</v>
      </c>
      <c r="G8" s="93" t="b">
        <v>0</v>
      </c>
      <c r="H8" s="93" t="b">
        <v>0</v>
      </c>
      <c r="I8" s="93" t="b">
        <v>0</v>
      </c>
      <c r="J8" s="93" t="b">
        <v>1</v>
      </c>
      <c r="K8" s="93" t="b">
        <v>0</v>
      </c>
      <c r="L8" s="93" t="b">
        <v>0</v>
      </c>
    </row>
    <row r="9" spans="1:12" ht="15">
      <c r="A9" s="93" t="s">
        <v>971</v>
      </c>
      <c r="B9" s="93" t="s">
        <v>972</v>
      </c>
      <c r="C9" s="93">
        <v>8</v>
      </c>
      <c r="D9" s="133">
        <v>0.007131937342800974</v>
      </c>
      <c r="E9" s="133">
        <v>2.0800850850458694</v>
      </c>
      <c r="F9" s="93" t="s">
        <v>1281</v>
      </c>
      <c r="G9" s="93" t="b">
        <v>1</v>
      </c>
      <c r="H9" s="93" t="b">
        <v>0</v>
      </c>
      <c r="I9" s="93" t="b">
        <v>0</v>
      </c>
      <c r="J9" s="93" t="b">
        <v>0</v>
      </c>
      <c r="K9" s="93" t="b">
        <v>0</v>
      </c>
      <c r="L9" s="93" t="b">
        <v>0</v>
      </c>
    </row>
    <row r="10" spans="1:12" ht="15">
      <c r="A10" s="93" t="s">
        <v>972</v>
      </c>
      <c r="B10" s="93" t="s">
        <v>973</v>
      </c>
      <c r="C10" s="93">
        <v>8</v>
      </c>
      <c r="D10" s="133">
        <v>0.007131937342800974</v>
      </c>
      <c r="E10" s="133">
        <v>2.0800850850458694</v>
      </c>
      <c r="F10" s="93" t="s">
        <v>1281</v>
      </c>
      <c r="G10" s="93" t="b">
        <v>0</v>
      </c>
      <c r="H10" s="93" t="b">
        <v>0</v>
      </c>
      <c r="I10" s="93" t="b">
        <v>0</v>
      </c>
      <c r="J10" s="93" t="b">
        <v>0</v>
      </c>
      <c r="K10" s="93" t="b">
        <v>0</v>
      </c>
      <c r="L10" s="93" t="b">
        <v>0</v>
      </c>
    </row>
    <row r="11" spans="1:12" ht="15">
      <c r="A11" s="93" t="s">
        <v>973</v>
      </c>
      <c r="B11" s="93" t="s">
        <v>974</v>
      </c>
      <c r="C11" s="93">
        <v>8</v>
      </c>
      <c r="D11" s="133">
        <v>0.007131937342800974</v>
      </c>
      <c r="E11" s="133">
        <v>2.0800850850458694</v>
      </c>
      <c r="F11" s="93" t="s">
        <v>1281</v>
      </c>
      <c r="G11" s="93" t="b">
        <v>0</v>
      </c>
      <c r="H11" s="93" t="b">
        <v>0</v>
      </c>
      <c r="I11" s="93" t="b">
        <v>0</v>
      </c>
      <c r="J11" s="93" t="b">
        <v>0</v>
      </c>
      <c r="K11" s="93" t="b">
        <v>0</v>
      </c>
      <c r="L11" s="93" t="b">
        <v>0</v>
      </c>
    </row>
    <row r="12" spans="1:12" ht="15">
      <c r="A12" s="93" t="s">
        <v>974</v>
      </c>
      <c r="B12" s="93" t="s">
        <v>975</v>
      </c>
      <c r="C12" s="93">
        <v>8</v>
      </c>
      <c r="D12" s="133">
        <v>0.007131937342800974</v>
      </c>
      <c r="E12" s="133">
        <v>1.983175072037813</v>
      </c>
      <c r="F12" s="93" t="s">
        <v>1281</v>
      </c>
      <c r="G12" s="93" t="b">
        <v>0</v>
      </c>
      <c r="H12" s="93" t="b">
        <v>0</v>
      </c>
      <c r="I12" s="93" t="b">
        <v>0</v>
      </c>
      <c r="J12" s="93" t="b">
        <v>0</v>
      </c>
      <c r="K12" s="93" t="b">
        <v>0</v>
      </c>
      <c r="L12" s="93" t="b">
        <v>0</v>
      </c>
    </row>
    <row r="13" spans="1:12" ht="15">
      <c r="A13" s="93" t="s">
        <v>975</v>
      </c>
      <c r="B13" s="93" t="s">
        <v>976</v>
      </c>
      <c r="C13" s="93">
        <v>8</v>
      </c>
      <c r="D13" s="133">
        <v>0.007131937342800974</v>
      </c>
      <c r="E13" s="133">
        <v>1.983175072037813</v>
      </c>
      <c r="F13" s="93" t="s">
        <v>1281</v>
      </c>
      <c r="G13" s="93" t="b">
        <v>0</v>
      </c>
      <c r="H13" s="93" t="b">
        <v>0</v>
      </c>
      <c r="I13" s="93" t="b">
        <v>0</v>
      </c>
      <c r="J13" s="93" t="b">
        <v>0</v>
      </c>
      <c r="K13" s="93" t="b">
        <v>0</v>
      </c>
      <c r="L13" s="93" t="b">
        <v>0</v>
      </c>
    </row>
    <row r="14" spans="1:12" ht="15">
      <c r="A14" s="93" t="s">
        <v>976</v>
      </c>
      <c r="B14" s="93" t="s">
        <v>1182</v>
      </c>
      <c r="C14" s="93">
        <v>8</v>
      </c>
      <c r="D14" s="133">
        <v>0.007131937342800974</v>
      </c>
      <c r="E14" s="133">
        <v>2.0800850850458694</v>
      </c>
      <c r="F14" s="93" t="s">
        <v>1281</v>
      </c>
      <c r="G14" s="93" t="b">
        <v>0</v>
      </c>
      <c r="H14" s="93" t="b">
        <v>0</v>
      </c>
      <c r="I14" s="93" t="b">
        <v>0</v>
      </c>
      <c r="J14" s="93" t="b">
        <v>0</v>
      </c>
      <c r="K14" s="93" t="b">
        <v>0</v>
      </c>
      <c r="L14" s="93" t="b">
        <v>0</v>
      </c>
    </row>
    <row r="15" spans="1:12" ht="15">
      <c r="A15" s="93" t="s">
        <v>1182</v>
      </c>
      <c r="B15" s="93" t="s">
        <v>1183</v>
      </c>
      <c r="C15" s="93">
        <v>8</v>
      </c>
      <c r="D15" s="133">
        <v>0.007131937342800974</v>
      </c>
      <c r="E15" s="133">
        <v>2.0800850850458694</v>
      </c>
      <c r="F15" s="93" t="s">
        <v>1281</v>
      </c>
      <c r="G15" s="93" t="b">
        <v>0</v>
      </c>
      <c r="H15" s="93" t="b">
        <v>0</v>
      </c>
      <c r="I15" s="93" t="b">
        <v>0</v>
      </c>
      <c r="J15" s="93" t="b">
        <v>0</v>
      </c>
      <c r="K15" s="93" t="b">
        <v>0</v>
      </c>
      <c r="L15" s="93" t="b">
        <v>0</v>
      </c>
    </row>
    <row r="16" spans="1:12" ht="15">
      <c r="A16" s="93" t="s">
        <v>1183</v>
      </c>
      <c r="B16" s="93" t="s">
        <v>1184</v>
      </c>
      <c r="C16" s="93">
        <v>8</v>
      </c>
      <c r="D16" s="133">
        <v>0.007131937342800974</v>
      </c>
      <c r="E16" s="133">
        <v>2.0800850850458694</v>
      </c>
      <c r="F16" s="93" t="s">
        <v>1281</v>
      </c>
      <c r="G16" s="93" t="b">
        <v>0</v>
      </c>
      <c r="H16" s="93" t="b">
        <v>0</v>
      </c>
      <c r="I16" s="93" t="b">
        <v>0</v>
      </c>
      <c r="J16" s="93" t="b">
        <v>0</v>
      </c>
      <c r="K16" s="93" t="b">
        <v>0</v>
      </c>
      <c r="L16" s="93" t="b">
        <v>0</v>
      </c>
    </row>
    <row r="17" spans="1:12" ht="15">
      <c r="A17" s="93" t="s">
        <v>1184</v>
      </c>
      <c r="B17" s="93" t="s">
        <v>1185</v>
      </c>
      <c r="C17" s="93">
        <v>8</v>
      </c>
      <c r="D17" s="133">
        <v>0.007131937342800974</v>
      </c>
      <c r="E17" s="133">
        <v>2.0800850850458694</v>
      </c>
      <c r="F17" s="93" t="s">
        <v>1281</v>
      </c>
      <c r="G17" s="93" t="b">
        <v>0</v>
      </c>
      <c r="H17" s="93" t="b">
        <v>0</v>
      </c>
      <c r="I17" s="93" t="b">
        <v>0</v>
      </c>
      <c r="J17" s="93" t="b">
        <v>0</v>
      </c>
      <c r="K17" s="93" t="b">
        <v>0</v>
      </c>
      <c r="L17" s="93" t="b">
        <v>0</v>
      </c>
    </row>
    <row r="18" spans="1:12" ht="15">
      <c r="A18" s="93" t="s">
        <v>1185</v>
      </c>
      <c r="B18" s="93" t="s">
        <v>1186</v>
      </c>
      <c r="C18" s="93">
        <v>8</v>
      </c>
      <c r="D18" s="133">
        <v>0.007131937342800974</v>
      </c>
      <c r="E18" s="133">
        <v>2.0800850850458694</v>
      </c>
      <c r="F18" s="93" t="s">
        <v>1281</v>
      </c>
      <c r="G18" s="93" t="b">
        <v>0</v>
      </c>
      <c r="H18" s="93" t="b">
        <v>0</v>
      </c>
      <c r="I18" s="93" t="b">
        <v>0</v>
      </c>
      <c r="J18" s="93" t="b">
        <v>0</v>
      </c>
      <c r="K18" s="93" t="b">
        <v>0</v>
      </c>
      <c r="L18" s="93" t="b">
        <v>0</v>
      </c>
    </row>
    <row r="19" spans="1:12" ht="15">
      <c r="A19" s="93" t="s">
        <v>1186</v>
      </c>
      <c r="B19" s="93" t="s">
        <v>1187</v>
      </c>
      <c r="C19" s="93">
        <v>8</v>
      </c>
      <c r="D19" s="133">
        <v>0.007131937342800974</v>
      </c>
      <c r="E19" s="133">
        <v>2.0800850850458694</v>
      </c>
      <c r="F19" s="93" t="s">
        <v>1281</v>
      </c>
      <c r="G19" s="93" t="b">
        <v>0</v>
      </c>
      <c r="H19" s="93" t="b">
        <v>0</v>
      </c>
      <c r="I19" s="93" t="b">
        <v>0</v>
      </c>
      <c r="J19" s="93" t="b">
        <v>0</v>
      </c>
      <c r="K19" s="93" t="b">
        <v>0</v>
      </c>
      <c r="L19" s="93" t="b">
        <v>0</v>
      </c>
    </row>
    <row r="20" spans="1:12" ht="15">
      <c r="A20" s="93" t="s">
        <v>1187</v>
      </c>
      <c r="B20" s="93" t="s">
        <v>1188</v>
      </c>
      <c r="C20" s="93">
        <v>8</v>
      </c>
      <c r="D20" s="133">
        <v>0.007131937342800974</v>
      </c>
      <c r="E20" s="133">
        <v>2.0800850850458694</v>
      </c>
      <c r="F20" s="93" t="s">
        <v>1281</v>
      </c>
      <c r="G20" s="93" t="b">
        <v>0</v>
      </c>
      <c r="H20" s="93" t="b">
        <v>0</v>
      </c>
      <c r="I20" s="93" t="b">
        <v>0</v>
      </c>
      <c r="J20" s="93" t="b">
        <v>0</v>
      </c>
      <c r="K20" s="93" t="b">
        <v>0</v>
      </c>
      <c r="L20" s="93" t="b">
        <v>0</v>
      </c>
    </row>
    <row r="21" spans="1:12" ht="15">
      <c r="A21" s="93" t="s">
        <v>1188</v>
      </c>
      <c r="B21" s="93" t="s">
        <v>1189</v>
      </c>
      <c r="C21" s="93">
        <v>8</v>
      </c>
      <c r="D21" s="133">
        <v>0.007131937342800974</v>
      </c>
      <c r="E21" s="133">
        <v>2.0800850850458694</v>
      </c>
      <c r="F21" s="93" t="s">
        <v>1281</v>
      </c>
      <c r="G21" s="93" t="b">
        <v>0</v>
      </c>
      <c r="H21" s="93" t="b">
        <v>0</v>
      </c>
      <c r="I21" s="93" t="b">
        <v>0</v>
      </c>
      <c r="J21" s="93" t="b">
        <v>0</v>
      </c>
      <c r="K21" s="93" t="b">
        <v>0</v>
      </c>
      <c r="L21" s="93" t="b">
        <v>0</v>
      </c>
    </row>
    <row r="22" spans="1:12" ht="15">
      <c r="A22" s="93" t="s">
        <v>1189</v>
      </c>
      <c r="B22" s="93" t="s">
        <v>1190</v>
      </c>
      <c r="C22" s="93">
        <v>8</v>
      </c>
      <c r="D22" s="133">
        <v>0.007131937342800974</v>
      </c>
      <c r="E22" s="133">
        <v>2.0800850850458694</v>
      </c>
      <c r="F22" s="93" t="s">
        <v>1281</v>
      </c>
      <c r="G22" s="93" t="b">
        <v>0</v>
      </c>
      <c r="H22" s="93" t="b">
        <v>0</v>
      </c>
      <c r="I22" s="93" t="b">
        <v>0</v>
      </c>
      <c r="J22" s="93" t="b">
        <v>0</v>
      </c>
      <c r="K22" s="93" t="b">
        <v>0</v>
      </c>
      <c r="L22" s="93" t="b">
        <v>0</v>
      </c>
    </row>
    <row r="23" spans="1:12" ht="15">
      <c r="A23" s="93" t="s">
        <v>1190</v>
      </c>
      <c r="B23" s="93" t="s">
        <v>1181</v>
      </c>
      <c r="C23" s="93">
        <v>8</v>
      </c>
      <c r="D23" s="133">
        <v>0.007131937342800974</v>
      </c>
      <c r="E23" s="133">
        <v>2.028932562598488</v>
      </c>
      <c r="F23" s="93" t="s">
        <v>1281</v>
      </c>
      <c r="G23" s="93" t="b">
        <v>0</v>
      </c>
      <c r="H23" s="93" t="b">
        <v>0</v>
      </c>
      <c r="I23" s="93" t="b">
        <v>0</v>
      </c>
      <c r="J23" s="93" t="b">
        <v>0</v>
      </c>
      <c r="K23" s="93" t="b">
        <v>0</v>
      </c>
      <c r="L23" s="93" t="b">
        <v>0</v>
      </c>
    </row>
    <row r="24" spans="1:12" ht="15">
      <c r="A24" s="93" t="s">
        <v>1181</v>
      </c>
      <c r="B24" s="93" t="s">
        <v>1191</v>
      </c>
      <c r="C24" s="93">
        <v>8</v>
      </c>
      <c r="D24" s="133">
        <v>0.007131937342800974</v>
      </c>
      <c r="E24" s="133">
        <v>2.028932562598488</v>
      </c>
      <c r="F24" s="93" t="s">
        <v>1281</v>
      </c>
      <c r="G24" s="93" t="b">
        <v>0</v>
      </c>
      <c r="H24" s="93" t="b">
        <v>0</v>
      </c>
      <c r="I24" s="93" t="b">
        <v>0</v>
      </c>
      <c r="J24" s="93" t="b">
        <v>0</v>
      </c>
      <c r="K24" s="93" t="b">
        <v>0</v>
      </c>
      <c r="L24" s="93" t="b">
        <v>0</v>
      </c>
    </row>
    <row r="25" spans="1:12" ht="15">
      <c r="A25" s="93" t="s">
        <v>1191</v>
      </c>
      <c r="B25" s="93" t="s">
        <v>1192</v>
      </c>
      <c r="C25" s="93">
        <v>8</v>
      </c>
      <c r="D25" s="133">
        <v>0.007131937342800974</v>
      </c>
      <c r="E25" s="133">
        <v>2.0800850850458694</v>
      </c>
      <c r="F25" s="93" t="s">
        <v>1281</v>
      </c>
      <c r="G25" s="93" t="b">
        <v>0</v>
      </c>
      <c r="H25" s="93" t="b">
        <v>0</v>
      </c>
      <c r="I25" s="93" t="b">
        <v>0</v>
      </c>
      <c r="J25" s="93" t="b">
        <v>0</v>
      </c>
      <c r="K25" s="93" t="b">
        <v>0</v>
      </c>
      <c r="L25" s="93" t="b">
        <v>0</v>
      </c>
    </row>
    <row r="26" spans="1:12" ht="15">
      <c r="A26" s="93" t="s">
        <v>1192</v>
      </c>
      <c r="B26" s="93" t="s">
        <v>629</v>
      </c>
      <c r="C26" s="93">
        <v>8</v>
      </c>
      <c r="D26" s="133">
        <v>0.007131937342800974</v>
      </c>
      <c r="E26" s="133">
        <v>1.983175072037813</v>
      </c>
      <c r="F26" s="93" t="s">
        <v>1281</v>
      </c>
      <c r="G26" s="93" t="b">
        <v>0</v>
      </c>
      <c r="H26" s="93" t="b">
        <v>0</v>
      </c>
      <c r="I26" s="93" t="b">
        <v>0</v>
      </c>
      <c r="J26" s="93" t="b">
        <v>0</v>
      </c>
      <c r="K26" s="93" t="b">
        <v>0</v>
      </c>
      <c r="L26" s="93" t="b">
        <v>0</v>
      </c>
    </row>
    <row r="27" spans="1:12" ht="15">
      <c r="A27" s="93" t="s">
        <v>629</v>
      </c>
      <c r="B27" s="93" t="s">
        <v>1193</v>
      </c>
      <c r="C27" s="93">
        <v>8</v>
      </c>
      <c r="D27" s="133">
        <v>0.007131937342800974</v>
      </c>
      <c r="E27" s="133">
        <v>1.983175072037813</v>
      </c>
      <c r="F27" s="93" t="s">
        <v>1281</v>
      </c>
      <c r="G27" s="93" t="b">
        <v>0</v>
      </c>
      <c r="H27" s="93" t="b">
        <v>0</v>
      </c>
      <c r="I27" s="93" t="b">
        <v>0</v>
      </c>
      <c r="J27" s="93" t="b">
        <v>0</v>
      </c>
      <c r="K27" s="93" t="b">
        <v>0</v>
      </c>
      <c r="L27" s="93" t="b">
        <v>0</v>
      </c>
    </row>
    <row r="28" spans="1:12" ht="15">
      <c r="A28" s="93" t="s">
        <v>1193</v>
      </c>
      <c r="B28" s="93" t="s">
        <v>1194</v>
      </c>
      <c r="C28" s="93">
        <v>8</v>
      </c>
      <c r="D28" s="133">
        <v>0.007131937342800974</v>
      </c>
      <c r="E28" s="133">
        <v>2.0800850850458694</v>
      </c>
      <c r="F28" s="93" t="s">
        <v>1281</v>
      </c>
      <c r="G28" s="93" t="b">
        <v>0</v>
      </c>
      <c r="H28" s="93" t="b">
        <v>0</v>
      </c>
      <c r="I28" s="93" t="b">
        <v>0</v>
      </c>
      <c r="J28" s="93" t="b">
        <v>0</v>
      </c>
      <c r="K28" s="93" t="b">
        <v>0</v>
      </c>
      <c r="L28" s="93" t="b">
        <v>0</v>
      </c>
    </row>
    <row r="29" spans="1:12" ht="15">
      <c r="A29" s="93" t="s">
        <v>1194</v>
      </c>
      <c r="B29" s="93" t="s">
        <v>1195</v>
      </c>
      <c r="C29" s="93">
        <v>8</v>
      </c>
      <c r="D29" s="133">
        <v>0.007131937342800974</v>
      </c>
      <c r="E29" s="133">
        <v>2.0800850850458694</v>
      </c>
      <c r="F29" s="93" t="s">
        <v>1281</v>
      </c>
      <c r="G29" s="93" t="b">
        <v>0</v>
      </c>
      <c r="H29" s="93" t="b">
        <v>0</v>
      </c>
      <c r="I29" s="93" t="b">
        <v>0</v>
      </c>
      <c r="J29" s="93" t="b">
        <v>0</v>
      </c>
      <c r="K29" s="93" t="b">
        <v>0</v>
      </c>
      <c r="L29" s="93" t="b">
        <v>0</v>
      </c>
    </row>
    <row r="30" spans="1:12" ht="15">
      <c r="A30" s="93" t="s">
        <v>1195</v>
      </c>
      <c r="B30" s="93" t="s">
        <v>962</v>
      </c>
      <c r="C30" s="93">
        <v>8</v>
      </c>
      <c r="D30" s="133">
        <v>0.007131937342800974</v>
      </c>
      <c r="E30" s="133">
        <v>1.4516961549955578</v>
      </c>
      <c r="F30" s="93" t="s">
        <v>1281</v>
      </c>
      <c r="G30" s="93" t="b">
        <v>0</v>
      </c>
      <c r="H30" s="93" t="b">
        <v>0</v>
      </c>
      <c r="I30" s="93" t="b">
        <v>0</v>
      </c>
      <c r="J30" s="93" t="b">
        <v>0</v>
      </c>
      <c r="K30" s="93" t="b">
        <v>0</v>
      </c>
      <c r="L30" s="93" t="b">
        <v>0</v>
      </c>
    </row>
    <row r="31" spans="1:12" ht="15">
      <c r="A31" s="93" t="s">
        <v>979</v>
      </c>
      <c r="B31" s="93" t="s">
        <v>980</v>
      </c>
      <c r="C31" s="93">
        <v>6</v>
      </c>
      <c r="D31" s="133">
        <v>0.006078167423102482</v>
      </c>
      <c r="E31" s="133">
        <v>1.7613263224214566</v>
      </c>
      <c r="F31" s="93" t="s">
        <v>1281</v>
      </c>
      <c r="G31" s="93" t="b">
        <v>0</v>
      </c>
      <c r="H31" s="93" t="b">
        <v>0</v>
      </c>
      <c r="I31" s="93" t="b">
        <v>0</v>
      </c>
      <c r="J31" s="93" t="b">
        <v>0</v>
      </c>
      <c r="K31" s="93" t="b">
        <v>0</v>
      </c>
      <c r="L31" s="93" t="b">
        <v>0</v>
      </c>
    </row>
    <row r="32" spans="1:12" ht="15">
      <c r="A32" s="93" t="s">
        <v>980</v>
      </c>
      <c r="B32" s="93" t="s">
        <v>981</v>
      </c>
      <c r="C32" s="93">
        <v>6</v>
      </c>
      <c r="D32" s="133">
        <v>0.006078167423102482</v>
      </c>
      <c r="E32" s="133">
        <v>1.7613263224214566</v>
      </c>
      <c r="F32" s="93" t="s">
        <v>1281</v>
      </c>
      <c r="G32" s="93" t="b">
        <v>0</v>
      </c>
      <c r="H32" s="93" t="b">
        <v>0</v>
      </c>
      <c r="I32" s="93" t="b">
        <v>0</v>
      </c>
      <c r="J32" s="93" t="b">
        <v>0</v>
      </c>
      <c r="K32" s="93" t="b">
        <v>0</v>
      </c>
      <c r="L32" s="93" t="b">
        <v>0</v>
      </c>
    </row>
    <row r="33" spans="1:12" ht="15">
      <c r="A33" s="93" t="s">
        <v>981</v>
      </c>
      <c r="B33" s="93" t="s">
        <v>1196</v>
      </c>
      <c r="C33" s="93">
        <v>6</v>
      </c>
      <c r="D33" s="133">
        <v>0.006078167423102482</v>
      </c>
      <c r="E33" s="133">
        <v>1.9162282824071997</v>
      </c>
      <c r="F33" s="93" t="s">
        <v>1281</v>
      </c>
      <c r="G33" s="93" t="b">
        <v>0</v>
      </c>
      <c r="H33" s="93" t="b">
        <v>0</v>
      </c>
      <c r="I33" s="93" t="b">
        <v>0</v>
      </c>
      <c r="J33" s="93" t="b">
        <v>0</v>
      </c>
      <c r="K33" s="93" t="b">
        <v>0</v>
      </c>
      <c r="L33" s="93" t="b">
        <v>0</v>
      </c>
    </row>
    <row r="34" spans="1:12" ht="15">
      <c r="A34" s="93" t="s">
        <v>1196</v>
      </c>
      <c r="B34" s="93" t="s">
        <v>962</v>
      </c>
      <c r="C34" s="93">
        <v>6</v>
      </c>
      <c r="D34" s="133">
        <v>0.006078167423102482</v>
      </c>
      <c r="E34" s="133">
        <v>1.4516961549955578</v>
      </c>
      <c r="F34" s="93" t="s">
        <v>1281</v>
      </c>
      <c r="G34" s="93" t="b">
        <v>0</v>
      </c>
      <c r="H34" s="93" t="b">
        <v>0</v>
      </c>
      <c r="I34" s="93" t="b">
        <v>0</v>
      </c>
      <c r="J34" s="93" t="b">
        <v>0</v>
      </c>
      <c r="K34" s="93" t="b">
        <v>0</v>
      </c>
      <c r="L34" s="93" t="b">
        <v>0</v>
      </c>
    </row>
    <row r="35" spans="1:12" ht="15">
      <c r="A35" s="93" t="s">
        <v>964</v>
      </c>
      <c r="B35" s="93" t="s">
        <v>1198</v>
      </c>
      <c r="C35" s="93">
        <v>6</v>
      </c>
      <c r="D35" s="133">
        <v>0.006078167423102482</v>
      </c>
      <c r="E35" s="133">
        <v>1.869231719730976</v>
      </c>
      <c r="F35" s="93" t="s">
        <v>1281</v>
      </c>
      <c r="G35" s="93" t="b">
        <v>0</v>
      </c>
      <c r="H35" s="93" t="b">
        <v>0</v>
      </c>
      <c r="I35" s="93" t="b">
        <v>0</v>
      </c>
      <c r="J35" s="93" t="b">
        <v>0</v>
      </c>
      <c r="K35" s="93" t="b">
        <v>0</v>
      </c>
      <c r="L35" s="93" t="b">
        <v>0</v>
      </c>
    </row>
    <row r="36" spans="1:12" ht="15">
      <c r="A36" s="93" t="s">
        <v>1198</v>
      </c>
      <c r="B36" s="93" t="s">
        <v>1203</v>
      </c>
      <c r="C36" s="93">
        <v>5</v>
      </c>
      <c r="D36" s="133">
        <v>0.005450262311312499</v>
      </c>
      <c r="E36" s="133">
        <v>2.2050238216541693</v>
      </c>
      <c r="F36" s="93" t="s">
        <v>1281</v>
      </c>
      <c r="G36" s="93" t="b">
        <v>0</v>
      </c>
      <c r="H36" s="93" t="b">
        <v>0</v>
      </c>
      <c r="I36" s="93" t="b">
        <v>0</v>
      </c>
      <c r="J36" s="93" t="b">
        <v>0</v>
      </c>
      <c r="K36" s="93" t="b">
        <v>0</v>
      </c>
      <c r="L36" s="93" t="b">
        <v>0</v>
      </c>
    </row>
    <row r="37" spans="1:12" ht="15">
      <c r="A37" s="93" t="s">
        <v>1203</v>
      </c>
      <c r="B37" s="93" t="s">
        <v>982</v>
      </c>
      <c r="C37" s="93">
        <v>5</v>
      </c>
      <c r="D37" s="133">
        <v>0.005450262311312499</v>
      </c>
      <c r="E37" s="133">
        <v>2.0800850850458694</v>
      </c>
      <c r="F37" s="93" t="s">
        <v>1281</v>
      </c>
      <c r="G37" s="93" t="b">
        <v>0</v>
      </c>
      <c r="H37" s="93" t="b">
        <v>0</v>
      </c>
      <c r="I37" s="93" t="b">
        <v>0</v>
      </c>
      <c r="J37" s="93" t="b">
        <v>0</v>
      </c>
      <c r="K37" s="93" t="b">
        <v>0</v>
      </c>
      <c r="L37" s="93" t="b">
        <v>0</v>
      </c>
    </row>
    <row r="38" spans="1:12" ht="15">
      <c r="A38" s="93" t="s">
        <v>1201</v>
      </c>
      <c r="B38" s="93" t="s">
        <v>1207</v>
      </c>
      <c r="C38" s="93">
        <v>4</v>
      </c>
      <c r="D38" s="133">
        <v>0.004737291611727262</v>
      </c>
      <c r="E38" s="133">
        <v>2.284205067701794</v>
      </c>
      <c r="F38" s="93" t="s">
        <v>1281</v>
      </c>
      <c r="G38" s="93" t="b">
        <v>0</v>
      </c>
      <c r="H38" s="93" t="b">
        <v>0</v>
      </c>
      <c r="I38" s="93" t="b">
        <v>0</v>
      </c>
      <c r="J38" s="93" t="b">
        <v>0</v>
      </c>
      <c r="K38" s="93" t="b">
        <v>0</v>
      </c>
      <c r="L38" s="93" t="b">
        <v>0</v>
      </c>
    </row>
    <row r="39" spans="1:12" ht="15">
      <c r="A39" s="93" t="s">
        <v>979</v>
      </c>
      <c r="B39" s="93" t="s">
        <v>962</v>
      </c>
      <c r="C39" s="93">
        <v>4</v>
      </c>
      <c r="D39" s="133">
        <v>0.004737291611727262</v>
      </c>
      <c r="E39" s="133">
        <v>1.05375614632352</v>
      </c>
      <c r="F39" s="93" t="s">
        <v>1281</v>
      </c>
      <c r="G39" s="93" t="b">
        <v>0</v>
      </c>
      <c r="H39" s="93" t="b">
        <v>0</v>
      </c>
      <c r="I39" s="93" t="b">
        <v>0</v>
      </c>
      <c r="J39" s="93" t="b">
        <v>0</v>
      </c>
      <c r="K39" s="93" t="b">
        <v>0</v>
      </c>
      <c r="L39" s="93" t="b">
        <v>0</v>
      </c>
    </row>
    <row r="40" spans="1:12" ht="15">
      <c r="A40" s="93" t="s">
        <v>981</v>
      </c>
      <c r="B40" s="93" t="s">
        <v>980</v>
      </c>
      <c r="C40" s="93">
        <v>4</v>
      </c>
      <c r="D40" s="133">
        <v>0.004737291611727262</v>
      </c>
      <c r="E40" s="133">
        <v>1.5852350633657752</v>
      </c>
      <c r="F40" s="93" t="s">
        <v>1281</v>
      </c>
      <c r="G40" s="93" t="b">
        <v>0</v>
      </c>
      <c r="H40" s="93" t="b">
        <v>0</v>
      </c>
      <c r="I40" s="93" t="b">
        <v>0</v>
      </c>
      <c r="J40" s="93" t="b">
        <v>0</v>
      </c>
      <c r="K40" s="93" t="b">
        <v>0</v>
      </c>
      <c r="L40" s="93" t="b">
        <v>0</v>
      </c>
    </row>
    <row r="41" spans="1:12" ht="15">
      <c r="A41" s="93" t="s">
        <v>1204</v>
      </c>
      <c r="B41" s="93" t="s">
        <v>1197</v>
      </c>
      <c r="C41" s="93">
        <v>3</v>
      </c>
      <c r="D41" s="133">
        <v>0.0039175759167963215</v>
      </c>
      <c r="E41" s="133">
        <v>2.0800850850458694</v>
      </c>
      <c r="F41" s="93" t="s">
        <v>1281</v>
      </c>
      <c r="G41" s="93" t="b">
        <v>0</v>
      </c>
      <c r="H41" s="93" t="b">
        <v>0</v>
      </c>
      <c r="I41" s="93" t="b">
        <v>0</v>
      </c>
      <c r="J41" s="93" t="b">
        <v>0</v>
      </c>
      <c r="K41" s="93" t="b">
        <v>0</v>
      </c>
      <c r="L41" s="93" t="b">
        <v>0</v>
      </c>
    </row>
    <row r="42" spans="1:12" ht="15">
      <c r="A42" s="93" t="s">
        <v>1197</v>
      </c>
      <c r="B42" s="93" t="s">
        <v>1199</v>
      </c>
      <c r="C42" s="93">
        <v>3</v>
      </c>
      <c r="D42" s="133">
        <v>0.0039175759167963215</v>
      </c>
      <c r="E42" s="133">
        <v>1.983175072037813</v>
      </c>
      <c r="F42" s="93" t="s">
        <v>1281</v>
      </c>
      <c r="G42" s="93" t="b">
        <v>0</v>
      </c>
      <c r="H42" s="93" t="b">
        <v>0</v>
      </c>
      <c r="I42" s="93" t="b">
        <v>0</v>
      </c>
      <c r="J42" s="93" t="b">
        <v>0</v>
      </c>
      <c r="K42" s="93" t="b">
        <v>0</v>
      </c>
      <c r="L42" s="93" t="b">
        <v>0</v>
      </c>
    </row>
    <row r="43" spans="1:12" ht="15">
      <c r="A43" s="93" t="s">
        <v>982</v>
      </c>
      <c r="B43" s="93" t="s">
        <v>965</v>
      </c>
      <c r="C43" s="93">
        <v>3</v>
      </c>
      <c r="D43" s="133">
        <v>0.0039175759167963215</v>
      </c>
      <c r="E43" s="133">
        <v>1.5572063397655318</v>
      </c>
      <c r="F43" s="93" t="s">
        <v>1281</v>
      </c>
      <c r="G43" s="93" t="b">
        <v>0</v>
      </c>
      <c r="H43" s="93" t="b">
        <v>0</v>
      </c>
      <c r="I43" s="93" t="b">
        <v>0</v>
      </c>
      <c r="J43" s="93" t="b">
        <v>0</v>
      </c>
      <c r="K43" s="93" t="b">
        <v>0</v>
      </c>
      <c r="L43" s="93" t="b">
        <v>0</v>
      </c>
    </row>
    <row r="44" spans="1:12" ht="15">
      <c r="A44" s="93" t="s">
        <v>965</v>
      </c>
      <c r="B44" s="93" t="s">
        <v>983</v>
      </c>
      <c r="C44" s="93">
        <v>3</v>
      </c>
      <c r="D44" s="133">
        <v>0.0039175759167963215</v>
      </c>
      <c r="E44" s="133">
        <v>1.5572063397655318</v>
      </c>
      <c r="F44" s="93" t="s">
        <v>1281</v>
      </c>
      <c r="G44" s="93" t="b">
        <v>0</v>
      </c>
      <c r="H44" s="93" t="b">
        <v>0</v>
      </c>
      <c r="I44" s="93" t="b">
        <v>0</v>
      </c>
      <c r="J44" s="93" t="b">
        <v>0</v>
      </c>
      <c r="K44" s="93" t="b">
        <v>0</v>
      </c>
      <c r="L44" s="93" t="b">
        <v>0</v>
      </c>
    </row>
    <row r="45" spans="1:12" ht="15">
      <c r="A45" s="93" t="s">
        <v>983</v>
      </c>
      <c r="B45" s="93" t="s">
        <v>1216</v>
      </c>
      <c r="C45" s="93">
        <v>3</v>
      </c>
      <c r="D45" s="133">
        <v>0.0039175759167963215</v>
      </c>
      <c r="E45" s="133">
        <v>2.0800850850458694</v>
      </c>
      <c r="F45" s="93" t="s">
        <v>1281</v>
      </c>
      <c r="G45" s="93" t="b">
        <v>0</v>
      </c>
      <c r="H45" s="93" t="b">
        <v>0</v>
      </c>
      <c r="I45" s="93" t="b">
        <v>0</v>
      </c>
      <c r="J45" s="93" t="b">
        <v>0</v>
      </c>
      <c r="K45" s="93" t="b">
        <v>0</v>
      </c>
      <c r="L45" s="93" t="b">
        <v>0</v>
      </c>
    </row>
    <row r="46" spans="1:12" ht="15">
      <c r="A46" s="93" t="s">
        <v>964</v>
      </c>
      <c r="B46" s="93" t="s">
        <v>981</v>
      </c>
      <c r="C46" s="93">
        <v>3</v>
      </c>
      <c r="D46" s="133">
        <v>0.0039175759167963215</v>
      </c>
      <c r="E46" s="133">
        <v>1.3463529744506386</v>
      </c>
      <c r="F46" s="93" t="s">
        <v>1281</v>
      </c>
      <c r="G46" s="93" t="b">
        <v>0</v>
      </c>
      <c r="H46" s="93" t="b">
        <v>0</v>
      </c>
      <c r="I46" s="93" t="b">
        <v>0</v>
      </c>
      <c r="J46" s="93" t="b">
        <v>0</v>
      </c>
      <c r="K46" s="93" t="b">
        <v>0</v>
      </c>
      <c r="L46" s="93" t="b">
        <v>0</v>
      </c>
    </row>
    <row r="47" spans="1:12" ht="15">
      <c r="A47" s="93" t="s">
        <v>980</v>
      </c>
      <c r="B47" s="93" t="s">
        <v>965</v>
      </c>
      <c r="C47" s="93">
        <v>3</v>
      </c>
      <c r="D47" s="133">
        <v>0.0039175759167963215</v>
      </c>
      <c r="E47" s="133">
        <v>1.4602963267574753</v>
      </c>
      <c r="F47" s="93" t="s">
        <v>1281</v>
      </c>
      <c r="G47" s="93" t="b">
        <v>0</v>
      </c>
      <c r="H47" s="93" t="b">
        <v>0</v>
      </c>
      <c r="I47" s="93" t="b">
        <v>0</v>
      </c>
      <c r="J47" s="93" t="b">
        <v>0</v>
      </c>
      <c r="K47" s="93" t="b">
        <v>0</v>
      </c>
      <c r="L47" s="93" t="b">
        <v>0</v>
      </c>
    </row>
    <row r="48" spans="1:12" ht="15">
      <c r="A48" s="93" t="s">
        <v>963</v>
      </c>
      <c r="B48" s="93" t="s">
        <v>962</v>
      </c>
      <c r="C48" s="93">
        <v>3</v>
      </c>
      <c r="D48" s="133">
        <v>0.0039175759167963215</v>
      </c>
      <c r="E48" s="133">
        <v>0.7826893740369822</v>
      </c>
      <c r="F48" s="93" t="s">
        <v>1281</v>
      </c>
      <c r="G48" s="93" t="b">
        <v>0</v>
      </c>
      <c r="H48" s="93" t="b">
        <v>0</v>
      </c>
      <c r="I48" s="93" t="b">
        <v>0</v>
      </c>
      <c r="J48" s="93" t="b">
        <v>0</v>
      </c>
      <c r="K48" s="93" t="b">
        <v>0</v>
      </c>
      <c r="L48" s="93" t="b">
        <v>0</v>
      </c>
    </row>
    <row r="49" spans="1:12" ht="15">
      <c r="A49" s="93" t="s">
        <v>1006</v>
      </c>
      <c r="B49" s="93" t="s">
        <v>1007</v>
      </c>
      <c r="C49" s="93">
        <v>3</v>
      </c>
      <c r="D49" s="133">
        <v>0.0039175759167963215</v>
      </c>
      <c r="E49" s="133">
        <v>2.5060538173181506</v>
      </c>
      <c r="F49" s="93" t="s">
        <v>1281</v>
      </c>
      <c r="G49" s="93" t="b">
        <v>0</v>
      </c>
      <c r="H49" s="93" t="b">
        <v>0</v>
      </c>
      <c r="I49" s="93" t="b">
        <v>0</v>
      </c>
      <c r="J49" s="93" t="b">
        <v>0</v>
      </c>
      <c r="K49" s="93" t="b">
        <v>0</v>
      </c>
      <c r="L49" s="93" t="b">
        <v>0</v>
      </c>
    </row>
    <row r="50" spans="1:12" ht="15">
      <c r="A50" s="93" t="s">
        <v>1226</v>
      </c>
      <c r="B50" s="93" t="s">
        <v>1215</v>
      </c>
      <c r="C50" s="93">
        <v>2</v>
      </c>
      <c r="D50" s="133">
        <v>0.003539968746190406</v>
      </c>
      <c r="E50" s="133">
        <v>2.5060538173181506</v>
      </c>
      <c r="F50" s="93" t="s">
        <v>1281</v>
      </c>
      <c r="G50" s="93" t="b">
        <v>0</v>
      </c>
      <c r="H50" s="93" t="b">
        <v>0</v>
      </c>
      <c r="I50" s="93" t="b">
        <v>0</v>
      </c>
      <c r="J50" s="93" t="b">
        <v>1</v>
      </c>
      <c r="K50" s="93" t="b">
        <v>0</v>
      </c>
      <c r="L50" s="93" t="b">
        <v>0</v>
      </c>
    </row>
    <row r="51" spans="1:12" ht="15">
      <c r="A51" s="93" t="s">
        <v>1227</v>
      </c>
      <c r="B51" s="93" t="s">
        <v>1202</v>
      </c>
      <c r="C51" s="93">
        <v>2</v>
      </c>
      <c r="D51" s="133">
        <v>0.003539968746190406</v>
      </c>
      <c r="E51" s="133">
        <v>2.284205067701794</v>
      </c>
      <c r="F51" s="93" t="s">
        <v>1281</v>
      </c>
      <c r="G51" s="93" t="b">
        <v>0</v>
      </c>
      <c r="H51" s="93" t="b">
        <v>0</v>
      </c>
      <c r="I51" s="93" t="b">
        <v>0</v>
      </c>
      <c r="J51" s="93" t="b">
        <v>0</v>
      </c>
      <c r="K51" s="93" t="b">
        <v>0</v>
      </c>
      <c r="L51" s="93" t="b">
        <v>0</v>
      </c>
    </row>
    <row r="52" spans="1:12" ht="15">
      <c r="A52" s="93" t="s">
        <v>1229</v>
      </c>
      <c r="B52" s="93" t="s">
        <v>1209</v>
      </c>
      <c r="C52" s="93">
        <v>2</v>
      </c>
      <c r="D52" s="133">
        <v>0.0029543072760270187</v>
      </c>
      <c r="E52" s="133">
        <v>2.3811150807098507</v>
      </c>
      <c r="F52" s="93" t="s">
        <v>1281</v>
      </c>
      <c r="G52" s="93" t="b">
        <v>0</v>
      </c>
      <c r="H52" s="93" t="b">
        <v>0</v>
      </c>
      <c r="I52" s="93" t="b">
        <v>0</v>
      </c>
      <c r="J52" s="93" t="b">
        <v>0</v>
      </c>
      <c r="K52" s="93" t="b">
        <v>0</v>
      </c>
      <c r="L52" s="93" t="b">
        <v>0</v>
      </c>
    </row>
    <row r="53" spans="1:12" ht="15">
      <c r="A53" s="93" t="s">
        <v>1232</v>
      </c>
      <c r="B53" s="93" t="s">
        <v>1205</v>
      </c>
      <c r="C53" s="93">
        <v>2</v>
      </c>
      <c r="D53" s="133">
        <v>0.0029543072760270187</v>
      </c>
      <c r="E53" s="133">
        <v>2.3811150807098507</v>
      </c>
      <c r="F53" s="93" t="s">
        <v>1281</v>
      </c>
      <c r="G53" s="93" t="b">
        <v>0</v>
      </c>
      <c r="H53" s="93" t="b">
        <v>0</v>
      </c>
      <c r="I53" s="93" t="b">
        <v>0</v>
      </c>
      <c r="J53" s="93" t="b">
        <v>0</v>
      </c>
      <c r="K53" s="93" t="b">
        <v>0</v>
      </c>
      <c r="L53" s="93" t="b">
        <v>0</v>
      </c>
    </row>
    <row r="54" spans="1:12" ht="15">
      <c r="A54" s="93" t="s">
        <v>962</v>
      </c>
      <c r="B54" s="93" t="s">
        <v>965</v>
      </c>
      <c r="C54" s="93">
        <v>2</v>
      </c>
      <c r="D54" s="133">
        <v>0.0029543072760270187</v>
      </c>
      <c r="E54" s="133">
        <v>1.0054514667489651</v>
      </c>
      <c r="F54" s="93" t="s">
        <v>1281</v>
      </c>
      <c r="G54" s="93" t="b">
        <v>0</v>
      </c>
      <c r="H54" s="93" t="b">
        <v>0</v>
      </c>
      <c r="I54" s="93" t="b">
        <v>0</v>
      </c>
      <c r="J54" s="93" t="b">
        <v>0</v>
      </c>
      <c r="K54" s="93" t="b">
        <v>0</v>
      </c>
      <c r="L54" s="93" t="b">
        <v>0</v>
      </c>
    </row>
    <row r="55" spans="1:12" ht="15">
      <c r="A55" s="93" t="s">
        <v>911</v>
      </c>
      <c r="B55" s="93" t="s">
        <v>629</v>
      </c>
      <c r="C55" s="93">
        <v>2</v>
      </c>
      <c r="D55" s="133">
        <v>0.0029543072760270187</v>
      </c>
      <c r="E55" s="133">
        <v>1.242812382543569</v>
      </c>
      <c r="F55" s="93" t="s">
        <v>1281</v>
      </c>
      <c r="G55" s="93" t="b">
        <v>0</v>
      </c>
      <c r="H55" s="93" t="b">
        <v>0</v>
      </c>
      <c r="I55" s="93" t="b">
        <v>0</v>
      </c>
      <c r="J55" s="93" t="b">
        <v>0</v>
      </c>
      <c r="K55" s="93" t="b">
        <v>0</v>
      </c>
      <c r="L55" s="93" t="b">
        <v>0</v>
      </c>
    </row>
    <row r="56" spans="1:12" ht="15">
      <c r="A56" s="93" t="s">
        <v>965</v>
      </c>
      <c r="B56" s="93" t="s">
        <v>1240</v>
      </c>
      <c r="C56" s="93">
        <v>2</v>
      </c>
      <c r="D56" s="133">
        <v>0.0029543072760270187</v>
      </c>
      <c r="E56" s="133">
        <v>1.983175072037813</v>
      </c>
      <c r="F56" s="93" t="s">
        <v>1281</v>
      </c>
      <c r="G56" s="93" t="b">
        <v>0</v>
      </c>
      <c r="H56" s="93" t="b">
        <v>0</v>
      </c>
      <c r="I56" s="93" t="b">
        <v>0</v>
      </c>
      <c r="J56" s="93" t="b">
        <v>0</v>
      </c>
      <c r="K56" s="93" t="b">
        <v>0</v>
      </c>
      <c r="L56" s="93" t="b">
        <v>0</v>
      </c>
    </row>
    <row r="57" spans="1:12" ht="15">
      <c r="A57" s="93" t="s">
        <v>965</v>
      </c>
      <c r="B57" s="93" t="s">
        <v>1241</v>
      </c>
      <c r="C57" s="93">
        <v>2</v>
      </c>
      <c r="D57" s="133">
        <v>0.0029543072760270187</v>
      </c>
      <c r="E57" s="133">
        <v>1.983175072037813</v>
      </c>
      <c r="F57" s="93" t="s">
        <v>1281</v>
      </c>
      <c r="G57" s="93" t="b">
        <v>0</v>
      </c>
      <c r="H57" s="93" t="b">
        <v>0</v>
      </c>
      <c r="I57" s="93" t="b">
        <v>0</v>
      </c>
      <c r="J57" s="93" t="b">
        <v>0</v>
      </c>
      <c r="K57" s="93" t="b">
        <v>0</v>
      </c>
      <c r="L57" s="93" t="b">
        <v>0</v>
      </c>
    </row>
    <row r="58" spans="1:12" ht="15">
      <c r="A58" s="93" t="s">
        <v>1241</v>
      </c>
      <c r="B58" s="93" t="s">
        <v>983</v>
      </c>
      <c r="C58" s="93">
        <v>2</v>
      </c>
      <c r="D58" s="133">
        <v>0.0029543072760270187</v>
      </c>
      <c r="E58" s="133">
        <v>2.0800850850458694</v>
      </c>
      <c r="F58" s="93" t="s">
        <v>1281</v>
      </c>
      <c r="G58" s="93" t="b">
        <v>0</v>
      </c>
      <c r="H58" s="93" t="b">
        <v>0</v>
      </c>
      <c r="I58" s="93" t="b">
        <v>0</v>
      </c>
      <c r="J58" s="93" t="b">
        <v>0</v>
      </c>
      <c r="K58" s="93" t="b">
        <v>0</v>
      </c>
      <c r="L58" s="93" t="b">
        <v>0</v>
      </c>
    </row>
    <row r="59" spans="1:12" ht="15">
      <c r="A59" s="93" t="s">
        <v>983</v>
      </c>
      <c r="B59" s="93" t="s">
        <v>982</v>
      </c>
      <c r="C59" s="93">
        <v>2</v>
      </c>
      <c r="D59" s="133">
        <v>0.0029543072760270187</v>
      </c>
      <c r="E59" s="133">
        <v>1.478025093717907</v>
      </c>
      <c r="F59" s="93" t="s">
        <v>1281</v>
      </c>
      <c r="G59" s="93" t="b">
        <v>0</v>
      </c>
      <c r="H59" s="93" t="b">
        <v>0</v>
      </c>
      <c r="I59" s="93" t="b">
        <v>0</v>
      </c>
      <c r="J59" s="93" t="b">
        <v>0</v>
      </c>
      <c r="K59" s="93" t="b">
        <v>0</v>
      </c>
      <c r="L59" s="93" t="b">
        <v>0</v>
      </c>
    </row>
    <row r="60" spans="1:12" ht="15">
      <c r="A60" s="93" t="s">
        <v>982</v>
      </c>
      <c r="B60" s="93" t="s">
        <v>1217</v>
      </c>
      <c r="C60" s="93">
        <v>2</v>
      </c>
      <c r="D60" s="133">
        <v>0.0029543072760270187</v>
      </c>
      <c r="E60" s="133">
        <v>1.903993825990188</v>
      </c>
      <c r="F60" s="93" t="s">
        <v>1281</v>
      </c>
      <c r="G60" s="93" t="b">
        <v>0</v>
      </c>
      <c r="H60" s="93" t="b">
        <v>0</v>
      </c>
      <c r="I60" s="93" t="b">
        <v>0</v>
      </c>
      <c r="J60" s="93" t="b">
        <v>0</v>
      </c>
      <c r="K60" s="93" t="b">
        <v>0</v>
      </c>
      <c r="L60" s="93" t="b">
        <v>0</v>
      </c>
    </row>
    <row r="61" spans="1:12" ht="15">
      <c r="A61" s="93" t="s">
        <v>1009</v>
      </c>
      <c r="B61" s="93" t="s">
        <v>1250</v>
      </c>
      <c r="C61" s="93">
        <v>2</v>
      </c>
      <c r="D61" s="133">
        <v>0.0029543072760270187</v>
      </c>
      <c r="E61" s="133">
        <v>2.3811150807098507</v>
      </c>
      <c r="F61" s="93" t="s">
        <v>1281</v>
      </c>
      <c r="G61" s="93" t="b">
        <v>0</v>
      </c>
      <c r="H61" s="93" t="b">
        <v>0</v>
      </c>
      <c r="I61" s="93" t="b">
        <v>0</v>
      </c>
      <c r="J61" s="93" t="b">
        <v>0</v>
      </c>
      <c r="K61" s="93" t="b">
        <v>0</v>
      </c>
      <c r="L61" s="93" t="b">
        <v>0</v>
      </c>
    </row>
    <row r="62" spans="1:12" ht="15">
      <c r="A62" s="93" t="s">
        <v>1251</v>
      </c>
      <c r="B62" s="93" t="s">
        <v>1252</v>
      </c>
      <c r="C62" s="93">
        <v>2</v>
      </c>
      <c r="D62" s="133">
        <v>0.0029543072760270187</v>
      </c>
      <c r="E62" s="133">
        <v>2.682145076373832</v>
      </c>
      <c r="F62" s="93" t="s">
        <v>1281</v>
      </c>
      <c r="G62" s="93" t="b">
        <v>0</v>
      </c>
      <c r="H62" s="93" t="b">
        <v>0</v>
      </c>
      <c r="I62" s="93" t="b">
        <v>0</v>
      </c>
      <c r="J62" s="93" t="b">
        <v>0</v>
      </c>
      <c r="K62" s="93" t="b">
        <v>0</v>
      </c>
      <c r="L62" s="93" t="b">
        <v>0</v>
      </c>
    </row>
    <row r="63" spans="1:12" ht="15">
      <c r="A63" s="93" t="s">
        <v>1252</v>
      </c>
      <c r="B63" s="93" t="s">
        <v>1253</v>
      </c>
      <c r="C63" s="93">
        <v>2</v>
      </c>
      <c r="D63" s="133">
        <v>0.0029543072760270187</v>
      </c>
      <c r="E63" s="133">
        <v>2.682145076373832</v>
      </c>
      <c r="F63" s="93" t="s">
        <v>1281</v>
      </c>
      <c r="G63" s="93" t="b">
        <v>0</v>
      </c>
      <c r="H63" s="93" t="b">
        <v>0</v>
      </c>
      <c r="I63" s="93" t="b">
        <v>0</v>
      </c>
      <c r="J63" s="93" t="b">
        <v>0</v>
      </c>
      <c r="K63" s="93" t="b">
        <v>0</v>
      </c>
      <c r="L63" s="93" t="b">
        <v>0</v>
      </c>
    </row>
    <row r="64" spans="1:12" ht="15">
      <c r="A64" s="93" t="s">
        <v>1258</v>
      </c>
      <c r="B64" s="93" t="s">
        <v>1202</v>
      </c>
      <c r="C64" s="93">
        <v>2</v>
      </c>
      <c r="D64" s="133">
        <v>0.0029543072760270187</v>
      </c>
      <c r="E64" s="133">
        <v>2.284205067701794</v>
      </c>
      <c r="F64" s="93" t="s">
        <v>1281</v>
      </c>
      <c r="G64" s="93" t="b">
        <v>0</v>
      </c>
      <c r="H64" s="93" t="b">
        <v>0</v>
      </c>
      <c r="I64" s="93" t="b">
        <v>0</v>
      </c>
      <c r="J64" s="93" t="b">
        <v>0</v>
      </c>
      <c r="K64" s="93" t="b">
        <v>0</v>
      </c>
      <c r="L64" s="93" t="b">
        <v>0</v>
      </c>
    </row>
    <row r="65" spans="1:12" ht="15">
      <c r="A65" s="93" t="s">
        <v>1202</v>
      </c>
      <c r="B65" s="93" t="s">
        <v>1201</v>
      </c>
      <c r="C65" s="93">
        <v>2</v>
      </c>
      <c r="D65" s="133">
        <v>0.0029543072760270187</v>
      </c>
      <c r="E65" s="133">
        <v>1.983175072037813</v>
      </c>
      <c r="F65" s="93" t="s">
        <v>1281</v>
      </c>
      <c r="G65" s="93" t="b">
        <v>0</v>
      </c>
      <c r="H65" s="93" t="b">
        <v>0</v>
      </c>
      <c r="I65" s="93" t="b">
        <v>0</v>
      </c>
      <c r="J65" s="93" t="b">
        <v>0</v>
      </c>
      <c r="K65" s="93" t="b">
        <v>0</v>
      </c>
      <c r="L65" s="93" t="b">
        <v>0</v>
      </c>
    </row>
    <row r="66" spans="1:12" ht="15">
      <c r="A66" s="93" t="s">
        <v>985</v>
      </c>
      <c r="B66" s="93" t="s">
        <v>986</v>
      </c>
      <c r="C66" s="93">
        <v>2</v>
      </c>
      <c r="D66" s="133">
        <v>0.0029543072760270187</v>
      </c>
      <c r="E66" s="133">
        <v>2.682145076373832</v>
      </c>
      <c r="F66" s="93" t="s">
        <v>1281</v>
      </c>
      <c r="G66" s="93" t="b">
        <v>0</v>
      </c>
      <c r="H66" s="93" t="b">
        <v>0</v>
      </c>
      <c r="I66" s="93" t="b">
        <v>0</v>
      </c>
      <c r="J66" s="93" t="b">
        <v>0</v>
      </c>
      <c r="K66" s="93" t="b">
        <v>0</v>
      </c>
      <c r="L66" s="93" t="b">
        <v>0</v>
      </c>
    </row>
    <row r="67" spans="1:12" ht="15">
      <c r="A67" s="93" t="s">
        <v>986</v>
      </c>
      <c r="B67" s="93" t="s">
        <v>931</v>
      </c>
      <c r="C67" s="93">
        <v>2</v>
      </c>
      <c r="D67" s="133">
        <v>0.0029543072760270187</v>
      </c>
      <c r="E67" s="133">
        <v>2.682145076373832</v>
      </c>
      <c r="F67" s="93" t="s">
        <v>1281</v>
      </c>
      <c r="G67" s="93" t="b">
        <v>0</v>
      </c>
      <c r="H67" s="93" t="b">
        <v>0</v>
      </c>
      <c r="I67" s="93" t="b">
        <v>0</v>
      </c>
      <c r="J67" s="93" t="b">
        <v>0</v>
      </c>
      <c r="K67" s="93" t="b">
        <v>0</v>
      </c>
      <c r="L67" s="93" t="b">
        <v>0</v>
      </c>
    </row>
    <row r="68" spans="1:12" ht="15">
      <c r="A68" s="93" t="s">
        <v>931</v>
      </c>
      <c r="B68" s="93" t="s">
        <v>987</v>
      </c>
      <c r="C68" s="93">
        <v>2</v>
      </c>
      <c r="D68" s="133">
        <v>0.0029543072760270187</v>
      </c>
      <c r="E68" s="133">
        <v>2.682145076373832</v>
      </c>
      <c r="F68" s="93" t="s">
        <v>1281</v>
      </c>
      <c r="G68" s="93" t="b">
        <v>0</v>
      </c>
      <c r="H68" s="93" t="b">
        <v>0</v>
      </c>
      <c r="I68" s="93" t="b">
        <v>0</v>
      </c>
      <c r="J68" s="93" t="b">
        <v>0</v>
      </c>
      <c r="K68" s="93" t="b">
        <v>0</v>
      </c>
      <c r="L68" s="93" t="b">
        <v>0</v>
      </c>
    </row>
    <row r="69" spans="1:12" ht="15">
      <c r="A69" s="93" t="s">
        <v>987</v>
      </c>
      <c r="B69" s="93" t="s">
        <v>988</v>
      </c>
      <c r="C69" s="93">
        <v>2</v>
      </c>
      <c r="D69" s="133">
        <v>0.0029543072760270187</v>
      </c>
      <c r="E69" s="133">
        <v>2.682145076373832</v>
      </c>
      <c r="F69" s="93" t="s">
        <v>1281</v>
      </c>
      <c r="G69" s="93" t="b">
        <v>0</v>
      </c>
      <c r="H69" s="93" t="b">
        <v>0</v>
      </c>
      <c r="I69" s="93" t="b">
        <v>0</v>
      </c>
      <c r="J69" s="93" t="b">
        <v>0</v>
      </c>
      <c r="K69" s="93" t="b">
        <v>0</v>
      </c>
      <c r="L69" s="93" t="b">
        <v>0</v>
      </c>
    </row>
    <row r="70" spans="1:12" ht="15">
      <c r="A70" s="93" t="s">
        <v>988</v>
      </c>
      <c r="B70" s="93" t="s">
        <v>989</v>
      </c>
      <c r="C70" s="93">
        <v>2</v>
      </c>
      <c r="D70" s="133">
        <v>0.0029543072760270187</v>
      </c>
      <c r="E70" s="133">
        <v>2.682145076373832</v>
      </c>
      <c r="F70" s="93" t="s">
        <v>1281</v>
      </c>
      <c r="G70" s="93" t="b">
        <v>0</v>
      </c>
      <c r="H70" s="93" t="b">
        <v>0</v>
      </c>
      <c r="I70" s="93" t="b">
        <v>0</v>
      </c>
      <c r="J70" s="93" t="b">
        <v>0</v>
      </c>
      <c r="K70" s="93" t="b">
        <v>0</v>
      </c>
      <c r="L70" s="93" t="b">
        <v>0</v>
      </c>
    </row>
    <row r="71" spans="1:12" ht="15">
      <c r="A71" s="93" t="s">
        <v>989</v>
      </c>
      <c r="B71" s="93" t="s">
        <v>990</v>
      </c>
      <c r="C71" s="93">
        <v>2</v>
      </c>
      <c r="D71" s="133">
        <v>0.0029543072760270187</v>
      </c>
      <c r="E71" s="133">
        <v>2.682145076373832</v>
      </c>
      <c r="F71" s="93" t="s">
        <v>1281</v>
      </c>
      <c r="G71" s="93" t="b">
        <v>0</v>
      </c>
      <c r="H71" s="93" t="b">
        <v>0</v>
      </c>
      <c r="I71" s="93" t="b">
        <v>0</v>
      </c>
      <c r="J71" s="93" t="b">
        <v>0</v>
      </c>
      <c r="K71" s="93" t="b">
        <v>0</v>
      </c>
      <c r="L71" s="93" t="b">
        <v>0</v>
      </c>
    </row>
    <row r="72" spans="1:12" ht="15">
      <c r="A72" s="93" t="s">
        <v>990</v>
      </c>
      <c r="B72" s="93" t="s">
        <v>991</v>
      </c>
      <c r="C72" s="93">
        <v>2</v>
      </c>
      <c r="D72" s="133">
        <v>0.0029543072760270187</v>
      </c>
      <c r="E72" s="133">
        <v>2.682145076373832</v>
      </c>
      <c r="F72" s="93" t="s">
        <v>1281</v>
      </c>
      <c r="G72" s="93" t="b">
        <v>0</v>
      </c>
      <c r="H72" s="93" t="b">
        <v>0</v>
      </c>
      <c r="I72" s="93" t="b">
        <v>0</v>
      </c>
      <c r="J72" s="93" t="b">
        <v>0</v>
      </c>
      <c r="K72" s="93" t="b">
        <v>0</v>
      </c>
      <c r="L72" s="93" t="b">
        <v>0</v>
      </c>
    </row>
    <row r="73" spans="1:12" ht="15">
      <c r="A73" s="93" t="s">
        <v>991</v>
      </c>
      <c r="B73" s="93" t="s">
        <v>992</v>
      </c>
      <c r="C73" s="93">
        <v>2</v>
      </c>
      <c r="D73" s="133">
        <v>0.0029543072760270187</v>
      </c>
      <c r="E73" s="133">
        <v>2.682145076373832</v>
      </c>
      <c r="F73" s="93" t="s">
        <v>1281</v>
      </c>
      <c r="G73" s="93" t="b">
        <v>0</v>
      </c>
      <c r="H73" s="93" t="b">
        <v>0</v>
      </c>
      <c r="I73" s="93" t="b">
        <v>0</v>
      </c>
      <c r="J73" s="93" t="b">
        <v>0</v>
      </c>
      <c r="K73" s="93" t="b">
        <v>0</v>
      </c>
      <c r="L73" s="93" t="b">
        <v>0</v>
      </c>
    </row>
    <row r="74" spans="1:12" ht="15">
      <c r="A74" s="93" t="s">
        <v>992</v>
      </c>
      <c r="B74" s="93" t="s">
        <v>993</v>
      </c>
      <c r="C74" s="93">
        <v>2</v>
      </c>
      <c r="D74" s="133">
        <v>0.0029543072760270187</v>
      </c>
      <c r="E74" s="133">
        <v>2.682145076373832</v>
      </c>
      <c r="F74" s="93" t="s">
        <v>1281</v>
      </c>
      <c r="G74" s="93" t="b">
        <v>0</v>
      </c>
      <c r="H74" s="93" t="b">
        <v>0</v>
      </c>
      <c r="I74" s="93" t="b">
        <v>0</v>
      </c>
      <c r="J74" s="93" t="b">
        <v>0</v>
      </c>
      <c r="K74" s="93" t="b">
        <v>0</v>
      </c>
      <c r="L74" s="93" t="b">
        <v>0</v>
      </c>
    </row>
    <row r="75" spans="1:12" ht="15">
      <c r="A75" s="93" t="s">
        <v>993</v>
      </c>
      <c r="B75" s="93" t="s">
        <v>1260</v>
      </c>
      <c r="C75" s="93">
        <v>2</v>
      </c>
      <c r="D75" s="133">
        <v>0.0029543072760270187</v>
      </c>
      <c r="E75" s="133">
        <v>2.682145076373832</v>
      </c>
      <c r="F75" s="93" t="s">
        <v>1281</v>
      </c>
      <c r="G75" s="93" t="b">
        <v>0</v>
      </c>
      <c r="H75" s="93" t="b">
        <v>0</v>
      </c>
      <c r="I75" s="93" t="b">
        <v>0</v>
      </c>
      <c r="J75" s="93" t="b">
        <v>0</v>
      </c>
      <c r="K75" s="93" t="b">
        <v>0</v>
      </c>
      <c r="L75" s="93" t="b">
        <v>0</v>
      </c>
    </row>
    <row r="76" spans="1:12" ht="15">
      <c r="A76" s="93" t="s">
        <v>1260</v>
      </c>
      <c r="B76" s="93" t="s">
        <v>1261</v>
      </c>
      <c r="C76" s="93">
        <v>2</v>
      </c>
      <c r="D76" s="133">
        <v>0.0029543072760270187</v>
      </c>
      <c r="E76" s="133">
        <v>2.682145076373832</v>
      </c>
      <c r="F76" s="93" t="s">
        <v>1281</v>
      </c>
      <c r="G76" s="93" t="b">
        <v>0</v>
      </c>
      <c r="H76" s="93" t="b">
        <v>0</v>
      </c>
      <c r="I76" s="93" t="b">
        <v>0</v>
      </c>
      <c r="J76" s="93" t="b">
        <v>0</v>
      </c>
      <c r="K76" s="93" t="b">
        <v>0</v>
      </c>
      <c r="L76" s="93" t="b">
        <v>0</v>
      </c>
    </row>
    <row r="77" spans="1:12" ht="15">
      <c r="A77" s="93" t="s">
        <v>1261</v>
      </c>
      <c r="B77" s="93" t="s">
        <v>1262</v>
      </c>
      <c r="C77" s="93">
        <v>2</v>
      </c>
      <c r="D77" s="133">
        <v>0.0029543072760270187</v>
      </c>
      <c r="E77" s="133">
        <v>2.682145076373832</v>
      </c>
      <c r="F77" s="93" t="s">
        <v>1281</v>
      </c>
      <c r="G77" s="93" t="b">
        <v>0</v>
      </c>
      <c r="H77" s="93" t="b">
        <v>0</v>
      </c>
      <c r="I77" s="93" t="b">
        <v>0</v>
      </c>
      <c r="J77" s="93" t="b">
        <v>0</v>
      </c>
      <c r="K77" s="93" t="b">
        <v>0</v>
      </c>
      <c r="L77" s="93" t="b">
        <v>0</v>
      </c>
    </row>
    <row r="78" spans="1:12" ht="15">
      <c r="A78" s="93" t="s">
        <v>1262</v>
      </c>
      <c r="B78" s="93" t="s">
        <v>962</v>
      </c>
      <c r="C78" s="93">
        <v>2</v>
      </c>
      <c r="D78" s="133">
        <v>0.0029543072760270187</v>
      </c>
      <c r="E78" s="133">
        <v>1.4516961549955578</v>
      </c>
      <c r="F78" s="93" t="s">
        <v>1281</v>
      </c>
      <c r="G78" s="93" t="b">
        <v>0</v>
      </c>
      <c r="H78" s="93" t="b">
        <v>0</v>
      </c>
      <c r="I78" s="93" t="b">
        <v>0</v>
      </c>
      <c r="J78" s="93" t="b">
        <v>0</v>
      </c>
      <c r="K78" s="93" t="b">
        <v>0</v>
      </c>
      <c r="L78" s="93" t="b">
        <v>0</v>
      </c>
    </row>
    <row r="79" spans="1:12" ht="15">
      <c r="A79" s="93" t="s">
        <v>995</v>
      </c>
      <c r="B79" s="93" t="s">
        <v>996</v>
      </c>
      <c r="C79" s="93">
        <v>2</v>
      </c>
      <c r="D79" s="133">
        <v>0.0029543072760270187</v>
      </c>
      <c r="E79" s="133">
        <v>2.682145076373832</v>
      </c>
      <c r="F79" s="93" t="s">
        <v>1281</v>
      </c>
      <c r="G79" s="93" t="b">
        <v>0</v>
      </c>
      <c r="H79" s="93" t="b">
        <v>0</v>
      </c>
      <c r="I79" s="93" t="b">
        <v>0</v>
      </c>
      <c r="J79" s="93" t="b">
        <v>0</v>
      </c>
      <c r="K79" s="93" t="b">
        <v>0</v>
      </c>
      <c r="L79" s="93" t="b">
        <v>0</v>
      </c>
    </row>
    <row r="80" spans="1:12" ht="15">
      <c r="A80" s="93" t="s">
        <v>996</v>
      </c>
      <c r="B80" s="93" t="s">
        <v>997</v>
      </c>
      <c r="C80" s="93">
        <v>2</v>
      </c>
      <c r="D80" s="133">
        <v>0.0029543072760270187</v>
      </c>
      <c r="E80" s="133">
        <v>2.682145076373832</v>
      </c>
      <c r="F80" s="93" t="s">
        <v>1281</v>
      </c>
      <c r="G80" s="93" t="b">
        <v>0</v>
      </c>
      <c r="H80" s="93" t="b">
        <v>0</v>
      </c>
      <c r="I80" s="93" t="b">
        <v>0</v>
      </c>
      <c r="J80" s="93" t="b">
        <v>0</v>
      </c>
      <c r="K80" s="93" t="b">
        <v>0</v>
      </c>
      <c r="L80" s="93" t="b">
        <v>0</v>
      </c>
    </row>
    <row r="81" spans="1:12" ht="15">
      <c r="A81" s="93" t="s">
        <v>997</v>
      </c>
      <c r="B81" s="93" t="s">
        <v>998</v>
      </c>
      <c r="C81" s="93">
        <v>2</v>
      </c>
      <c r="D81" s="133">
        <v>0.0029543072760270187</v>
      </c>
      <c r="E81" s="133">
        <v>2.682145076373832</v>
      </c>
      <c r="F81" s="93" t="s">
        <v>1281</v>
      </c>
      <c r="G81" s="93" t="b">
        <v>0</v>
      </c>
      <c r="H81" s="93" t="b">
        <v>0</v>
      </c>
      <c r="I81" s="93" t="b">
        <v>0</v>
      </c>
      <c r="J81" s="93" t="b">
        <v>0</v>
      </c>
      <c r="K81" s="93" t="b">
        <v>0</v>
      </c>
      <c r="L81" s="93" t="b">
        <v>0</v>
      </c>
    </row>
    <row r="82" spans="1:12" ht="15">
      <c r="A82" s="93" t="s">
        <v>998</v>
      </c>
      <c r="B82" s="93" t="s">
        <v>999</v>
      </c>
      <c r="C82" s="93">
        <v>2</v>
      </c>
      <c r="D82" s="133">
        <v>0.0029543072760270187</v>
      </c>
      <c r="E82" s="133">
        <v>2.682145076373832</v>
      </c>
      <c r="F82" s="93" t="s">
        <v>1281</v>
      </c>
      <c r="G82" s="93" t="b">
        <v>0</v>
      </c>
      <c r="H82" s="93" t="b">
        <v>0</v>
      </c>
      <c r="I82" s="93" t="b">
        <v>0</v>
      </c>
      <c r="J82" s="93" t="b">
        <v>0</v>
      </c>
      <c r="K82" s="93" t="b">
        <v>0</v>
      </c>
      <c r="L82" s="93" t="b">
        <v>0</v>
      </c>
    </row>
    <row r="83" spans="1:12" ht="15">
      <c r="A83" s="93" t="s">
        <v>999</v>
      </c>
      <c r="B83" s="93" t="s">
        <v>1000</v>
      </c>
      <c r="C83" s="93">
        <v>2</v>
      </c>
      <c r="D83" s="133">
        <v>0.0029543072760270187</v>
      </c>
      <c r="E83" s="133">
        <v>2.682145076373832</v>
      </c>
      <c r="F83" s="93" t="s">
        <v>1281</v>
      </c>
      <c r="G83" s="93" t="b">
        <v>0</v>
      </c>
      <c r="H83" s="93" t="b">
        <v>0</v>
      </c>
      <c r="I83" s="93" t="b">
        <v>0</v>
      </c>
      <c r="J83" s="93" t="b">
        <v>0</v>
      </c>
      <c r="K83" s="93" t="b">
        <v>0</v>
      </c>
      <c r="L83" s="93" t="b">
        <v>0</v>
      </c>
    </row>
    <row r="84" spans="1:12" ht="15">
      <c r="A84" s="93" t="s">
        <v>1000</v>
      </c>
      <c r="B84" s="93" t="s">
        <v>975</v>
      </c>
      <c r="C84" s="93">
        <v>2</v>
      </c>
      <c r="D84" s="133">
        <v>0.0029543072760270187</v>
      </c>
      <c r="E84" s="133">
        <v>1.983175072037813</v>
      </c>
      <c r="F84" s="93" t="s">
        <v>1281</v>
      </c>
      <c r="G84" s="93" t="b">
        <v>0</v>
      </c>
      <c r="H84" s="93" t="b">
        <v>0</v>
      </c>
      <c r="I84" s="93" t="b">
        <v>0</v>
      </c>
      <c r="J84" s="93" t="b">
        <v>0</v>
      </c>
      <c r="K84" s="93" t="b">
        <v>0</v>
      </c>
      <c r="L84" s="93" t="b">
        <v>0</v>
      </c>
    </row>
    <row r="85" spans="1:12" ht="15">
      <c r="A85" s="93" t="s">
        <v>975</v>
      </c>
      <c r="B85" s="93" t="s">
        <v>1001</v>
      </c>
      <c r="C85" s="93">
        <v>2</v>
      </c>
      <c r="D85" s="133">
        <v>0.0029543072760270187</v>
      </c>
      <c r="E85" s="133">
        <v>1.983175072037813</v>
      </c>
      <c r="F85" s="93" t="s">
        <v>1281</v>
      </c>
      <c r="G85" s="93" t="b">
        <v>0</v>
      </c>
      <c r="H85" s="93" t="b">
        <v>0</v>
      </c>
      <c r="I85" s="93" t="b">
        <v>0</v>
      </c>
      <c r="J85" s="93" t="b">
        <v>0</v>
      </c>
      <c r="K85" s="93" t="b">
        <v>0</v>
      </c>
      <c r="L85" s="93" t="b">
        <v>0</v>
      </c>
    </row>
    <row r="86" spans="1:12" ht="15">
      <c r="A86" s="93" t="s">
        <v>1001</v>
      </c>
      <c r="B86" s="93" t="s">
        <v>1002</v>
      </c>
      <c r="C86" s="93">
        <v>2</v>
      </c>
      <c r="D86" s="133">
        <v>0.0029543072760270187</v>
      </c>
      <c r="E86" s="133">
        <v>2.682145076373832</v>
      </c>
      <c r="F86" s="93" t="s">
        <v>1281</v>
      </c>
      <c r="G86" s="93" t="b">
        <v>0</v>
      </c>
      <c r="H86" s="93" t="b">
        <v>0</v>
      </c>
      <c r="I86" s="93" t="b">
        <v>0</v>
      </c>
      <c r="J86" s="93" t="b">
        <v>0</v>
      </c>
      <c r="K86" s="93" t="b">
        <v>0</v>
      </c>
      <c r="L86" s="93" t="b">
        <v>0</v>
      </c>
    </row>
    <row r="87" spans="1:12" ht="15">
      <c r="A87" s="93" t="s">
        <v>1002</v>
      </c>
      <c r="B87" s="93" t="s">
        <v>1003</v>
      </c>
      <c r="C87" s="93">
        <v>2</v>
      </c>
      <c r="D87" s="133">
        <v>0.0029543072760270187</v>
      </c>
      <c r="E87" s="133">
        <v>2.682145076373832</v>
      </c>
      <c r="F87" s="93" t="s">
        <v>1281</v>
      </c>
      <c r="G87" s="93" t="b">
        <v>0</v>
      </c>
      <c r="H87" s="93" t="b">
        <v>0</v>
      </c>
      <c r="I87" s="93" t="b">
        <v>0</v>
      </c>
      <c r="J87" s="93" t="b">
        <v>0</v>
      </c>
      <c r="K87" s="93" t="b">
        <v>0</v>
      </c>
      <c r="L87" s="93" t="b">
        <v>0</v>
      </c>
    </row>
    <row r="88" spans="1:12" ht="15">
      <c r="A88" s="93" t="s">
        <v>1003</v>
      </c>
      <c r="B88" s="93" t="s">
        <v>1265</v>
      </c>
      <c r="C88" s="93">
        <v>2</v>
      </c>
      <c r="D88" s="133">
        <v>0.0029543072760270187</v>
      </c>
      <c r="E88" s="133">
        <v>2.682145076373832</v>
      </c>
      <c r="F88" s="93" t="s">
        <v>1281</v>
      </c>
      <c r="G88" s="93" t="b">
        <v>0</v>
      </c>
      <c r="H88" s="93" t="b">
        <v>0</v>
      </c>
      <c r="I88" s="93" t="b">
        <v>0</v>
      </c>
      <c r="J88" s="93" t="b">
        <v>0</v>
      </c>
      <c r="K88" s="93" t="b">
        <v>0</v>
      </c>
      <c r="L88" s="93" t="b">
        <v>0</v>
      </c>
    </row>
    <row r="89" spans="1:12" ht="15">
      <c r="A89" s="93" t="s">
        <v>1265</v>
      </c>
      <c r="B89" s="93" t="s">
        <v>1266</v>
      </c>
      <c r="C89" s="93">
        <v>2</v>
      </c>
      <c r="D89" s="133">
        <v>0.0029543072760270187</v>
      </c>
      <c r="E89" s="133">
        <v>2.682145076373832</v>
      </c>
      <c r="F89" s="93" t="s">
        <v>1281</v>
      </c>
      <c r="G89" s="93" t="b">
        <v>0</v>
      </c>
      <c r="H89" s="93" t="b">
        <v>0</v>
      </c>
      <c r="I89" s="93" t="b">
        <v>0</v>
      </c>
      <c r="J89" s="93" t="b">
        <v>0</v>
      </c>
      <c r="K89" s="93" t="b">
        <v>0</v>
      </c>
      <c r="L89" s="93" t="b">
        <v>0</v>
      </c>
    </row>
    <row r="90" spans="1:12" ht="15">
      <c r="A90" s="93" t="s">
        <v>1266</v>
      </c>
      <c r="B90" s="93" t="s">
        <v>1267</v>
      </c>
      <c r="C90" s="93">
        <v>2</v>
      </c>
      <c r="D90" s="133">
        <v>0.0029543072760270187</v>
      </c>
      <c r="E90" s="133">
        <v>2.682145076373832</v>
      </c>
      <c r="F90" s="93" t="s">
        <v>1281</v>
      </c>
      <c r="G90" s="93" t="b">
        <v>0</v>
      </c>
      <c r="H90" s="93" t="b">
        <v>0</v>
      </c>
      <c r="I90" s="93" t="b">
        <v>0</v>
      </c>
      <c r="J90" s="93" t="b">
        <v>0</v>
      </c>
      <c r="K90" s="93" t="b">
        <v>0</v>
      </c>
      <c r="L90" s="93" t="b">
        <v>0</v>
      </c>
    </row>
    <row r="91" spans="1:12" ht="15">
      <c r="A91" s="93" t="s">
        <v>1267</v>
      </c>
      <c r="B91" s="93" t="s">
        <v>1268</v>
      </c>
      <c r="C91" s="93">
        <v>2</v>
      </c>
      <c r="D91" s="133">
        <v>0.0029543072760270187</v>
      </c>
      <c r="E91" s="133">
        <v>2.682145076373832</v>
      </c>
      <c r="F91" s="93" t="s">
        <v>1281</v>
      </c>
      <c r="G91" s="93" t="b">
        <v>0</v>
      </c>
      <c r="H91" s="93" t="b">
        <v>0</v>
      </c>
      <c r="I91" s="93" t="b">
        <v>0</v>
      </c>
      <c r="J91" s="93" t="b">
        <v>0</v>
      </c>
      <c r="K91" s="93" t="b">
        <v>0</v>
      </c>
      <c r="L91" s="93" t="b">
        <v>0</v>
      </c>
    </row>
    <row r="92" spans="1:12" ht="15">
      <c r="A92" s="93" t="s">
        <v>1268</v>
      </c>
      <c r="B92" s="93" t="s">
        <v>1269</v>
      </c>
      <c r="C92" s="93">
        <v>2</v>
      </c>
      <c r="D92" s="133">
        <v>0.0029543072760270187</v>
      </c>
      <c r="E92" s="133">
        <v>2.682145076373832</v>
      </c>
      <c r="F92" s="93" t="s">
        <v>1281</v>
      </c>
      <c r="G92" s="93" t="b">
        <v>0</v>
      </c>
      <c r="H92" s="93" t="b">
        <v>0</v>
      </c>
      <c r="I92" s="93" t="b">
        <v>0</v>
      </c>
      <c r="J92" s="93" t="b">
        <v>0</v>
      </c>
      <c r="K92" s="93" t="b">
        <v>0</v>
      </c>
      <c r="L92" s="93" t="b">
        <v>0</v>
      </c>
    </row>
    <row r="93" spans="1:12" ht="15">
      <c r="A93" s="93" t="s">
        <v>1269</v>
      </c>
      <c r="B93" s="93" t="s">
        <v>1270</v>
      </c>
      <c r="C93" s="93">
        <v>2</v>
      </c>
      <c r="D93" s="133">
        <v>0.0029543072760270187</v>
      </c>
      <c r="E93" s="133">
        <v>2.682145076373832</v>
      </c>
      <c r="F93" s="93" t="s">
        <v>1281</v>
      </c>
      <c r="G93" s="93" t="b">
        <v>0</v>
      </c>
      <c r="H93" s="93" t="b">
        <v>0</v>
      </c>
      <c r="I93" s="93" t="b">
        <v>0</v>
      </c>
      <c r="J93" s="93" t="b">
        <v>0</v>
      </c>
      <c r="K93" s="93" t="b">
        <v>0</v>
      </c>
      <c r="L93" s="93" t="b">
        <v>0</v>
      </c>
    </row>
    <row r="94" spans="1:12" ht="15">
      <c r="A94" s="93" t="s">
        <v>1270</v>
      </c>
      <c r="B94" s="93" t="s">
        <v>1271</v>
      </c>
      <c r="C94" s="93">
        <v>2</v>
      </c>
      <c r="D94" s="133">
        <v>0.0029543072760270187</v>
      </c>
      <c r="E94" s="133">
        <v>2.682145076373832</v>
      </c>
      <c r="F94" s="93" t="s">
        <v>1281</v>
      </c>
      <c r="G94" s="93" t="b">
        <v>0</v>
      </c>
      <c r="H94" s="93" t="b">
        <v>0</v>
      </c>
      <c r="I94" s="93" t="b">
        <v>0</v>
      </c>
      <c r="J94" s="93" t="b">
        <v>0</v>
      </c>
      <c r="K94" s="93" t="b">
        <v>0</v>
      </c>
      <c r="L94" s="93" t="b">
        <v>0</v>
      </c>
    </row>
    <row r="95" spans="1:12" ht="15">
      <c r="A95" s="93" t="s">
        <v>1271</v>
      </c>
      <c r="B95" s="93" t="s">
        <v>962</v>
      </c>
      <c r="C95" s="93">
        <v>2</v>
      </c>
      <c r="D95" s="133">
        <v>0.0029543072760270187</v>
      </c>
      <c r="E95" s="133">
        <v>1.4516961549955578</v>
      </c>
      <c r="F95" s="93" t="s">
        <v>1281</v>
      </c>
      <c r="G95" s="93" t="b">
        <v>0</v>
      </c>
      <c r="H95" s="93" t="b">
        <v>0</v>
      </c>
      <c r="I95" s="93" t="b">
        <v>0</v>
      </c>
      <c r="J95" s="93" t="b">
        <v>0</v>
      </c>
      <c r="K95" s="93" t="b">
        <v>0</v>
      </c>
      <c r="L95" s="93" t="b">
        <v>0</v>
      </c>
    </row>
    <row r="96" spans="1:12" ht="15">
      <c r="A96" s="93" t="s">
        <v>1009</v>
      </c>
      <c r="B96" s="93" t="s">
        <v>1010</v>
      </c>
      <c r="C96" s="93">
        <v>2</v>
      </c>
      <c r="D96" s="133">
        <v>0.0029543072760270187</v>
      </c>
      <c r="E96" s="133">
        <v>2.3811150807098507</v>
      </c>
      <c r="F96" s="93" t="s">
        <v>1281</v>
      </c>
      <c r="G96" s="93" t="b">
        <v>0</v>
      </c>
      <c r="H96" s="93" t="b">
        <v>0</v>
      </c>
      <c r="I96" s="93" t="b">
        <v>0</v>
      </c>
      <c r="J96" s="93" t="b">
        <v>0</v>
      </c>
      <c r="K96" s="93" t="b">
        <v>0</v>
      </c>
      <c r="L96" s="93" t="b">
        <v>0</v>
      </c>
    </row>
    <row r="97" spans="1:12" ht="15">
      <c r="A97" s="93" t="s">
        <v>1010</v>
      </c>
      <c r="B97" s="93" t="s">
        <v>1011</v>
      </c>
      <c r="C97" s="93">
        <v>2</v>
      </c>
      <c r="D97" s="133">
        <v>0.0029543072760270187</v>
      </c>
      <c r="E97" s="133">
        <v>2.682145076373832</v>
      </c>
      <c r="F97" s="93" t="s">
        <v>1281</v>
      </c>
      <c r="G97" s="93" t="b">
        <v>0</v>
      </c>
      <c r="H97" s="93" t="b">
        <v>0</v>
      </c>
      <c r="I97" s="93" t="b">
        <v>0</v>
      </c>
      <c r="J97" s="93" t="b">
        <v>0</v>
      </c>
      <c r="K97" s="93" t="b">
        <v>0</v>
      </c>
      <c r="L97" s="93" t="b">
        <v>0</v>
      </c>
    </row>
    <row r="98" spans="1:12" ht="15">
      <c r="A98" s="93" t="s">
        <v>1011</v>
      </c>
      <c r="B98" s="93" t="s">
        <v>1272</v>
      </c>
      <c r="C98" s="93">
        <v>2</v>
      </c>
      <c r="D98" s="133">
        <v>0.0029543072760270187</v>
      </c>
      <c r="E98" s="133">
        <v>2.682145076373832</v>
      </c>
      <c r="F98" s="93" t="s">
        <v>1281</v>
      </c>
      <c r="G98" s="93" t="b">
        <v>0</v>
      </c>
      <c r="H98" s="93" t="b">
        <v>0</v>
      </c>
      <c r="I98" s="93" t="b">
        <v>0</v>
      </c>
      <c r="J98" s="93" t="b">
        <v>0</v>
      </c>
      <c r="K98" s="93" t="b">
        <v>0</v>
      </c>
      <c r="L98" s="93" t="b">
        <v>0</v>
      </c>
    </row>
    <row r="99" spans="1:12" ht="15">
      <c r="A99" s="93" t="s">
        <v>1272</v>
      </c>
      <c r="B99" s="93" t="s">
        <v>911</v>
      </c>
      <c r="C99" s="93">
        <v>2</v>
      </c>
      <c r="D99" s="133">
        <v>0.0029543072760270187</v>
      </c>
      <c r="E99" s="133">
        <v>1.9417823868795878</v>
      </c>
      <c r="F99" s="93" t="s">
        <v>1281</v>
      </c>
      <c r="G99" s="93" t="b">
        <v>0</v>
      </c>
      <c r="H99" s="93" t="b">
        <v>0</v>
      </c>
      <c r="I99" s="93" t="b">
        <v>0</v>
      </c>
      <c r="J99" s="93" t="b">
        <v>0</v>
      </c>
      <c r="K99" s="93" t="b">
        <v>0</v>
      </c>
      <c r="L99" s="93" t="b">
        <v>0</v>
      </c>
    </row>
    <row r="100" spans="1:12" ht="15">
      <c r="A100" s="93" t="s">
        <v>911</v>
      </c>
      <c r="B100" s="93" t="s">
        <v>1273</v>
      </c>
      <c r="C100" s="93">
        <v>2</v>
      </c>
      <c r="D100" s="133">
        <v>0.0029543072760270187</v>
      </c>
      <c r="E100" s="133">
        <v>1.9417823868795878</v>
      </c>
      <c r="F100" s="93" t="s">
        <v>1281</v>
      </c>
      <c r="G100" s="93" t="b">
        <v>0</v>
      </c>
      <c r="H100" s="93" t="b">
        <v>0</v>
      </c>
      <c r="I100" s="93" t="b">
        <v>0</v>
      </c>
      <c r="J100" s="93" t="b">
        <v>0</v>
      </c>
      <c r="K100" s="93" t="b">
        <v>0</v>
      </c>
      <c r="L100" s="93" t="b">
        <v>0</v>
      </c>
    </row>
    <row r="101" spans="1:12" ht="15">
      <c r="A101" s="93" t="s">
        <v>1273</v>
      </c>
      <c r="B101" s="93" t="s">
        <v>1274</v>
      </c>
      <c r="C101" s="93">
        <v>2</v>
      </c>
      <c r="D101" s="133">
        <v>0.0029543072760270187</v>
      </c>
      <c r="E101" s="133">
        <v>2.682145076373832</v>
      </c>
      <c r="F101" s="93" t="s">
        <v>1281</v>
      </c>
      <c r="G101" s="93" t="b">
        <v>0</v>
      </c>
      <c r="H101" s="93" t="b">
        <v>0</v>
      </c>
      <c r="I101" s="93" t="b">
        <v>0</v>
      </c>
      <c r="J101" s="93" t="b">
        <v>0</v>
      </c>
      <c r="K101" s="93" t="b">
        <v>0</v>
      </c>
      <c r="L101" s="93" t="b">
        <v>0</v>
      </c>
    </row>
    <row r="102" spans="1:12" ht="15">
      <c r="A102" s="93" t="s">
        <v>1274</v>
      </c>
      <c r="B102" s="93" t="s">
        <v>1005</v>
      </c>
      <c r="C102" s="93">
        <v>2</v>
      </c>
      <c r="D102" s="133">
        <v>0.0029543072760270187</v>
      </c>
      <c r="E102" s="133">
        <v>2.5060538173181506</v>
      </c>
      <c r="F102" s="93" t="s">
        <v>1281</v>
      </c>
      <c r="G102" s="93" t="b">
        <v>0</v>
      </c>
      <c r="H102" s="93" t="b">
        <v>0</v>
      </c>
      <c r="I102" s="93" t="b">
        <v>0</v>
      </c>
      <c r="J102" s="93" t="b">
        <v>0</v>
      </c>
      <c r="K102" s="93" t="b">
        <v>0</v>
      </c>
      <c r="L102" s="93" t="b">
        <v>0</v>
      </c>
    </row>
    <row r="103" spans="1:12" ht="15">
      <c r="A103" s="93" t="s">
        <v>1005</v>
      </c>
      <c r="B103" s="93" t="s">
        <v>943</v>
      </c>
      <c r="C103" s="93">
        <v>2</v>
      </c>
      <c r="D103" s="133">
        <v>0.0029543072760270187</v>
      </c>
      <c r="E103" s="133">
        <v>2.5060538173181506</v>
      </c>
      <c r="F103" s="93" t="s">
        <v>1281</v>
      </c>
      <c r="G103" s="93" t="b">
        <v>0</v>
      </c>
      <c r="H103" s="93" t="b">
        <v>0</v>
      </c>
      <c r="I103" s="93" t="b">
        <v>0</v>
      </c>
      <c r="J103" s="93" t="b">
        <v>0</v>
      </c>
      <c r="K103" s="93" t="b">
        <v>0</v>
      </c>
      <c r="L103" s="93" t="b">
        <v>0</v>
      </c>
    </row>
    <row r="104" spans="1:12" ht="15">
      <c r="A104" s="93" t="s">
        <v>943</v>
      </c>
      <c r="B104" s="93" t="s">
        <v>1006</v>
      </c>
      <c r="C104" s="93">
        <v>2</v>
      </c>
      <c r="D104" s="133">
        <v>0.0029543072760270187</v>
      </c>
      <c r="E104" s="133">
        <v>2.5060538173181506</v>
      </c>
      <c r="F104" s="93" t="s">
        <v>1281</v>
      </c>
      <c r="G104" s="93" t="b">
        <v>0</v>
      </c>
      <c r="H104" s="93" t="b">
        <v>0</v>
      </c>
      <c r="I104" s="93" t="b">
        <v>0</v>
      </c>
      <c r="J104" s="93" t="b">
        <v>0</v>
      </c>
      <c r="K104" s="93" t="b">
        <v>0</v>
      </c>
      <c r="L104" s="93" t="b">
        <v>0</v>
      </c>
    </row>
    <row r="105" spans="1:12" ht="15">
      <c r="A105" s="93" t="s">
        <v>1007</v>
      </c>
      <c r="B105" s="93" t="s">
        <v>945</v>
      </c>
      <c r="C105" s="93">
        <v>2</v>
      </c>
      <c r="D105" s="133">
        <v>0.0029543072760270187</v>
      </c>
      <c r="E105" s="133">
        <v>2.3299625582624692</v>
      </c>
      <c r="F105" s="93" t="s">
        <v>1281</v>
      </c>
      <c r="G105" s="93" t="b">
        <v>0</v>
      </c>
      <c r="H105" s="93" t="b">
        <v>0</v>
      </c>
      <c r="I105" s="93" t="b">
        <v>0</v>
      </c>
      <c r="J105" s="93" t="b">
        <v>0</v>
      </c>
      <c r="K105" s="93" t="b">
        <v>0</v>
      </c>
      <c r="L105" s="93" t="b">
        <v>0</v>
      </c>
    </row>
    <row r="106" spans="1:12" ht="15">
      <c r="A106" s="93" t="s">
        <v>945</v>
      </c>
      <c r="B106" s="93" t="s">
        <v>911</v>
      </c>
      <c r="C106" s="93">
        <v>2</v>
      </c>
      <c r="D106" s="133">
        <v>0.0029543072760270187</v>
      </c>
      <c r="E106" s="133">
        <v>1.7656911278239067</v>
      </c>
      <c r="F106" s="93" t="s">
        <v>1281</v>
      </c>
      <c r="G106" s="93" t="b">
        <v>0</v>
      </c>
      <c r="H106" s="93" t="b">
        <v>0</v>
      </c>
      <c r="I106" s="93" t="b">
        <v>0</v>
      </c>
      <c r="J106" s="93" t="b">
        <v>0</v>
      </c>
      <c r="K106" s="93" t="b">
        <v>0</v>
      </c>
      <c r="L106" s="93" t="b">
        <v>0</v>
      </c>
    </row>
    <row r="107" spans="1:12" ht="15">
      <c r="A107" s="93" t="s">
        <v>911</v>
      </c>
      <c r="B107" s="93" t="s">
        <v>1275</v>
      </c>
      <c r="C107" s="93">
        <v>2</v>
      </c>
      <c r="D107" s="133">
        <v>0.0029543072760270187</v>
      </c>
      <c r="E107" s="133">
        <v>1.9417823868795878</v>
      </c>
      <c r="F107" s="93" t="s">
        <v>1281</v>
      </c>
      <c r="G107" s="93" t="b">
        <v>0</v>
      </c>
      <c r="H107" s="93" t="b">
        <v>0</v>
      </c>
      <c r="I107" s="93" t="b">
        <v>0</v>
      </c>
      <c r="J107" s="93" t="b">
        <v>0</v>
      </c>
      <c r="K107" s="93" t="b">
        <v>0</v>
      </c>
      <c r="L107" s="93" t="b">
        <v>0</v>
      </c>
    </row>
    <row r="108" spans="1:12" ht="15">
      <c r="A108" s="93" t="s">
        <v>1275</v>
      </c>
      <c r="B108" s="93" t="s">
        <v>1008</v>
      </c>
      <c r="C108" s="93">
        <v>2</v>
      </c>
      <c r="D108" s="133">
        <v>0.0029543072760270187</v>
      </c>
      <c r="E108" s="133">
        <v>2.5060538173181506</v>
      </c>
      <c r="F108" s="93" t="s">
        <v>1281</v>
      </c>
      <c r="G108" s="93" t="b">
        <v>0</v>
      </c>
      <c r="H108" s="93" t="b">
        <v>0</v>
      </c>
      <c r="I108" s="93" t="b">
        <v>0</v>
      </c>
      <c r="J108" s="93" t="b">
        <v>0</v>
      </c>
      <c r="K108" s="93" t="b">
        <v>0</v>
      </c>
      <c r="L108" s="93" t="b">
        <v>0</v>
      </c>
    </row>
    <row r="109" spans="1:12" ht="15">
      <c r="A109" s="93" t="s">
        <v>1008</v>
      </c>
      <c r="B109" s="93" t="s">
        <v>1276</v>
      </c>
      <c r="C109" s="93">
        <v>2</v>
      </c>
      <c r="D109" s="133">
        <v>0.0029543072760270187</v>
      </c>
      <c r="E109" s="133">
        <v>2.5060538173181506</v>
      </c>
      <c r="F109" s="93" t="s">
        <v>1281</v>
      </c>
      <c r="G109" s="93" t="b">
        <v>0</v>
      </c>
      <c r="H109" s="93" t="b">
        <v>0</v>
      </c>
      <c r="I109" s="93" t="b">
        <v>0</v>
      </c>
      <c r="J109" s="93" t="b">
        <v>0</v>
      </c>
      <c r="K109" s="93" t="b">
        <v>0</v>
      </c>
      <c r="L109" s="93" t="b">
        <v>0</v>
      </c>
    </row>
    <row r="110" spans="1:12" ht="15">
      <c r="A110" s="93" t="s">
        <v>1276</v>
      </c>
      <c r="B110" s="93" t="s">
        <v>963</v>
      </c>
      <c r="C110" s="93">
        <v>2</v>
      </c>
      <c r="D110" s="133">
        <v>0.0029543072760270187</v>
      </c>
      <c r="E110" s="133">
        <v>1.837047036359575</v>
      </c>
      <c r="F110" s="93" t="s">
        <v>1281</v>
      </c>
      <c r="G110" s="93" t="b">
        <v>0</v>
      </c>
      <c r="H110" s="93" t="b">
        <v>0</v>
      </c>
      <c r="I110" s="93" t="b">
        <v>0</v>
      </c>
      <c r="J110" s="93" t="b">
        <v>0</v>
      </c>
      <c r="K110" s="93" t="b">
        <v>0</v>
      </c>
      <c r="L110" s="93" t="b">
        <v>0</v>
      </c>
    </row>
    <row r="111" spans="1:12" ht="15">
      <c r="A111" s="93" t="s">
        <v>964</v>
      </c>
      <c r="B111" s="93" t="s">
        <v>1277</v>
      </c>
      <c r="C111" s="93">
        <v>2</v>
      </c>
      <c r="D111" s="133">
        <v>0.0029543072760270187</v>
      </c>
      <c r="E111" s="133">
        <v>1.8692317197309762</v>
      </c>
      <c r="F111" s="93" t="s">
        <v>1281</v>
      </c>
      <c r="G111" s="93" t="b">
        <v>0</v>
      </c>
      <c r="H111" s="93" t="b">
        <v>0</v>
      </c>
      <c r="I111" s="93" t="b">
        <v>0</v>
      </c>
      <c r="J111" s="93" t="b">
        <v>0</v>
      </c>
      <c r="K111" s="93" t="b">
        <v>0</v>
      </c>
      <c r="L111" s="93" t="b">
        <v>0</v>
      </c>
    </row>
    <row r="112" spans="1:12" ht="15">
      <c r="A112" s="93" t="s">
        <v>1277</v>
      </c>
      <c r="B112" s="93" t="s">
        <v>1278</v>
      </c>
      <c r="C112" s="93">
        <v>2</v>
      </c>
      <c r="D112" s="133">
        <v>0.0029543072760270187</v>
      </c>
      <c r="E112" s="133">
        <v>2.682145076373832</v>
      </c>
      <c r="F112" s="93" t="s">
        <v>1281</v>
      </c>
      <c r="G112" s="93" t="b">
        <v>0</v>
      </c>
      <c r="H112" s="93" t="b">
        <v>0</v>
      </c>
      <c r="I112" s="93" t="b">
        <v>0</v>
      </c>
      <c r="J112" s="93" t="b">
        <v>0</v>
      </c>
      <c r="K112" s="93" t="b">
        <v>0</v>
      </c>
      <c r="L112" s="93" t="b">
        <v>0</v>
      </c>
    </row>
    <row r="113" spans="1:12" ht="15">
      <c r="A113" s="93" t="s">
        <v>1015</v>
      </c>
      <c r="B113" s="93" t="s">
        <v>1016</v>
      </c>
      <c r="C113" s="93">
        <v>2</v>
      </c>
      <c r="D113" s="133">
        <v>0.0029543072760270187</v>
      </c>
      <c r="E113" s="133">
        <v>2.682145076373832</v>
      </c>
      <c r="F113" s="93" t="s">
        <v>1281</v>
      </c>
      <c r="G113" s="93" t="b">
        <v>0</v>
      </c>
      <c r="H113" s="93" t="b">
        <v>0</v>
      </c>
      <c r="I113" s="93" t="b">
        <v>0</v>
      </c>
      <c r="J113" s="93" t="b">
        <v>0</v>
      </c>
      <c r="K113" s="93" t="b">
        <v>0</v>
      </c>
      <c r="L113" s="93" t="b">
        <v>0</v>
      </c>
    </row>
    <row r="114" spans="1:12" ht="15">
      <c r="A114" s="93" t="s">
        <v>967</v>
      </c>
      <c r="B114" s="93" t="s">
        <v>968</v>
      </c>
      <c r="C114" s="93">
        <v>8</v>
      </c>
      <c r="D114" s="133">
        <v>0</v>
      </c>
      <c r="E114" s="133">
        <v>1.414973347970818</v>
      </c>
      <c r="F114" s="93" t="s">
        <v>862</v>
      </c>
      <c r="G114" s="93" t="b">
        <v>0</v>
      </c>
      <c r="H114" s="93" t="b">
        <v>0</v>
      </c>
      <c r="I114" s="93" t="b">
        <v>0</v>
      </c>
      <c r="J114" s="93" t="b">
        <v>0</v>
      </c>
      <c r="K114" s="93" t="b">
        <v>0</v>
      </c>
      <c r="L114" s="93" t="b">
        <v>0</v>
      </c>
    </row>
    <row r="115" spans="1:12" ht="15">
      <c r="A115" s="93" t="s">
        <v>968</v>
      </c>
      <c r="B115" s="93" t="s">
        <v>969</v>
      </c>
      <c r="C115" s="93">
        <v>8</v>
      </c>
      <c r="D115" s="133">
        <v>0</v>
      </c>
      <c r="E115" s="133">
        <v>1.414973347970818</v>
      </c>
      <c r="F115" s="93" t="s">
        <v>862</v>
      </c>
      <c r="G115" s="93" t="b">
        <v>0</v>
      </c>
      <c r="H115" s="93" t="b">
        <v>0</v>
      </c>
      <c r="I115" s="93" t="b">
        <v>0</v>
      </c>
      <c r="J115" s="93" t="b">
        <v>0</v>
      </c>
      <c r="K115" s="93" t="b">
        <v>0</v>
      </c>
      <c r="L115" s="93" t="b">
        <v>0</v>
      </c>
    </row>
    <row r="116" spans="1:12" ht="15">
      <c r="A116" s="93" t="s">
        <v>969</v>
      </c>
      <c r="B116" s="93" t="s">
        <v>970</v>
      </c>
      <c r="C116" s="93">
        <v>8</v>
      </c>
      <c r="D116" s="133">
        <v>0</v>
      </c>
      <c r="E116" s="133">
        <v>1.414973347970818</v>
      </c>
      <c r="F116" s="93" t="s">
        <v>862</v>
      </c>
      <c r="G116" s="93" t="b">
        <v>0</v>
      </c>
      <c r="H116" s="93" t="b">
        <v>0</v>
      </c>
      <c r="I116" s="93" t="b">
        <v>0</v>
      </c>
      <c r="J116" s="93" t="b">
        <v>0</v>
      </c>
      <c r="K116" s="93" t="b">
        <v>0</v>
      </c>
      <c r="L116" s="93" t="b">
        <v>0</v>
      </c>
    </row>
    <row r="117" spans="1:12" ht="15">
      <c r="A117" s="93" t="s">
        <v>970</v>
      </c>
      <c r="B117" s="93" t="s">
        <v>971</v>
      </c>
      <c r="C117" s="93">
        <v>8</v>
      </c>
      <c r="D117" s="133">
        <v>0</v>
      </c>
      <c r="E117" s="133">
        <v>1.414973347970818</v>
      </c>
      <c r="F117" s="93" t="s">
        <v>862</v>
      </c>
      <c r="G117" s="93" t="b">
        <v>0</v>
      </c>
      <c r="H117" s="93" t="b">
        <v>0</v>
      </c>
      <c r="I117" s="93" t="b">
        <v>0</v>
      </c>
      <c r="J117" s="93" t="b">
        <v>1</v>
      </c>
      <c r="K117" s="93" t="b">
        <v>0</v>
      </c>
      <c r="L117" s="93" t="b">
        <v>0</v>
      </c>
    </row>
    <row r="118" spans="1:12" ht="15">
      <c r="A118" s="93" t="s">
        <v>971</v>
      </c>
      <c r="B118" s="93" t="s">
        <v>972</v>
      </c>
      <c r="C118" s="93">
        <v>8</v>
      </c>
      <c r="D118" s="133">
        <v>0</v>
      </c>
      <c r="E118" s="133">
        <v>1.414973347970818</v>
      </c>
      <c r="F118" s="93" t="s">
        <v>862</v>
      </c>
      <c r="G118" s="93" t="b">
        <v>1</v>
      </c>
      <c r="H118" s="93" t="b">
        <v>0</v>
      </c>
      <c r="I118" s="93" t="b">
        <v>0</v>
      </c>
      <c r="J118" s="93" t="b">
        <v>0</v>
      </c>
      <c r="K118" s="93" t="b">
        <v>0</v>
      </c>
      <c r="L118" s="93" t="b">
        <v>0</v>
      </c>
    </row>
    <row r="119" spans="1:12" ht="15">
      <c r="A119" s="93" t="s">
        <v>972</v>
      </c>
      <c r="B119" s="93" t="s">
        <v>973</v>
      </c>
      <c r="C119" s="93">
        <v>8</v>
      </c>
      <c r="D119" s="133">
        <v>0</v>
      </c>
      <c r="E119" s="133">
        <v>1.414973347970818</v>
      </c>
      <c r="F119" s="93" t="s">
        <v>862</v>
      </c>
      <c r="G119" s="93" t="b">
        <v>0</v>
      </c>
      <c r="H119" s="93" t="b">
        <v>0</v>
      </c>
      <c r="I119" s="93" t="b">
        <v>0</v>
      </c>
      <c r="J119" s="93" t="b">
        <v>0</v>
      </c>
      <c r="K119" s="93" t="b">
        <v>0</v>
      </c>
      <c r="L119" s="93" t="b">
        <v>0</v>
      </c>
    </row>
    <row r="120" spans="1:12" ht="15">
      <c r="A120" s="93" t="s">
        <v>973</v>
      </c>
      <c r="B120" s="93" t="s">
        <v>974</v>
      </c>
      <c r="C120" s="93">
        <v>8</v>
      </c>
      <c r="D120" s="133">
        <v>0</v>
      </c>
      <c r="E120" s="133">
        <v>1.414973347970818</v>
      </c>
      <c r="F120" s="93" t="s">
        <v>862</v>
      </c>
      <c r="G120" s="93" t="b">
        <v>0</v>
      </c>
      <c r="H120" s="93" t="b">
        <v>0</v>
      </c>
      <c r="I120" s="93" t="b">
        <v>0</v>
      </c>
      <c r="J120" s="93" t="b">
        <v>0</v>
      </c>
      <c r="K120" s="93" t="b">
        <v>0</v>
      </c>
      <c r="L120" s="93" t="b">
        <v>0</v>
      </c>
    </row>
    <row r="121" spans="1:12" ht="15">
      <c r="A121" s="93" t="s">
        <v>974</v>
      </c>
      <c r="B121" s="93" t="s">
        <v>975</v>
      </c>
      <c r="C121" s="93">
        <v>8</v>
      </c>
      <c r="D121" s="133">
        <v>0</v>
      </c>
      <c r="E121" s="133">
        <v>1.414973347970818</v>
      </c>
      <c r="F121" s="93" t="s">
        <v>862</v>
      </c>
      <c r="G121" s="93" t="b">
        <v>0</v>
      </c>
      <c r="H121" s="93" t="b">
        <v>0</v>
      </c>
      <c r="I121" s="93" t="b">
        <v>0</v>
      </c>
      <c r="J121" s="93" t="b">
        <v>0</v>
      </c>
      <c r="K121" s="93" t="b">
        <v>0</v>
      </c>
      <c r="L121" s="93" t="b">
        <v>0</v>
      </c>
    </row>
    <row r="122" spans="1:12" ht="15">
      <c r="A122" s="93" t="s">
        <v>975</v>
      </c>
      <c r="B122" s="93" t="s">
        <v>976</v>
      </c>
      <c r="C122" s="93">
        <v>8</v>
      </c>
      <c r="D122" s="133">
        <v>0</v>
      </c>
      <c r="E122" s="133">
        <v>1.414973347970818</v>
      </c>
      <c r="F122" s="93" t="s">
        <v>862</v>
      </c>
      <c r="G122" s="93" t="b">
        <v>0</v>
      </c>
      <c r="H122" s="93" t="b">
        <v>0</v>
      </c>
      <c r="I122" s="93" t="b">
        <v>0</v>
      </c>
      <c r="J122" s="93" t="b">
        <v>0</v>
      </c>
      <c r="K122" s="93" t="b">
        <v>0</v>
      </c>
      <c r="L122" s="93" t="b">
        <v>0</v>
      </c>
    </row>
    <row r="123" spans="1:12" ht="15">
      <c r="A123" s="93" t="s">
        <v>976</v>
      </c>
      <c r="B123" s="93" t="s">
        <v>1182</v>
      </c>
      <c r="C123" s="93">
        <v>8</v>
      </c>
      <c r="D123" s="133">
        <v>0</v>
      </c>
      <c r="E123" s="133">
        <v>1.414973347970818</v>
      </c>
      <c r="F123" s="93" t="s">
        <v>862</v>
      </c>
      <c r="G123" s="93" t="b">
        <v>0</v>
      </c>
      <c r="H123" s="93" t="b">
        <v>0</v>
      </c>
      <c r="I123" s="93" t="b">
        <v>0</v>
      </c>
      <c r="J123" s="93" t="b">
        <v>0</v>
      </c>
      <c r="K123" s="93" t="b">
        <v>0</v>
      </c>
      <c r="L123" s="93" t="b">
        <v>0</v>
      </c>
    </row>
    <row r="124" spans="1:12" ht="15">
      <c r="A124" s="93" t="s">
        <v>1182</v>
      </c>
      <c r="B124" s="93" t="s">
        <v>1183</v>
      </c>
      <c r="C124" s="93">
        <v>8</v>
      </c>
      <c r="D124" s="133">
        <v>0</v>
      </c>
      <c r="E124" s="133">
        <v>1.414973347970818</v>
      </c>
      <c r="F124" s="93" t="s">
        <v>862</v>
      </c>
      <c r="G124" s="93" t="b">
        <v>0</v>
      </c>
      <c r="H124" s="93" t="b">
        <v>0</v>
      </c>
      <c r="I124" s="93" t="b">
        <v>0</v>
      </c>
      <c r="J124" s="93" t="b">
        <v>0</v>
      </c>
      <c r="K124" s="93" t="b">
        <v>0</v>
      </c>
      <c r="L124" s="93" t="b">
        <v>0</v>
      </c>
    </row>
    <row r="125" spans="1:12" ht="15">
      <c r="A125" s="93" t="s">
        <v>1183</v>
      </c>
      <c r="B125" s="93" t="s">
        <v>1184</v>
      </c>
      <c r="C125" s="93">
        <v>8</v>
      </c>
      <c r="D125" s="133">
        <v>0</v>
      </c>
      <c r="E125" s="133">
        <v>1.414973347970818</v>
      </c>
      <c r="F125" s="93" t="s">
        <v>862</v>
      </c>
      <c r="G125" s="93" t="b">
        <v>0</v>
      </c>
      <c r="H125" s="93" t="b">
        <v>0</v>
      </c>
      <c r="I125" s="93" t="b">
        <v>0</v>
      </c>
      <c r="J125" s="93" t="b">
        <v>0</v>
      </c>
      <c r="K125" s="93" t="b">
        <v>0</v>
      </c>
      <c r="L125" s="93" t="b">
        <v>0</v>
      </c>
    </row>
    <row r="126" spans="1:12" ht="15">
      <c r="A126" s="93" t="s">
        <v>1184</v>
      </c>
      <c r="B126" s="93" t="s">
        <v>1185</v>
      </c>
      <c r="C126" s="93">
        <v>8</v>
      </c>
      <c r="D126" s="133">
        <v>0</v>
      </c>
      <c r="E126" s="133">
        <v>1.414973347970818</v>
      </c>
      <c r="F126" s="93" t="s">
        <v>862</v>
      </c>
      <c r="G126" s="93" t="b">
        <v>0</v>
      </c>
      <c r="H126" s="93" t="b">
        <v>0</v>
      </c>
      <c r="I126" s="93" t="b">
        <v>0</v>
      </c>
      <c r="J126" s="93" t="b">
        <v>0</v>
      </c>
      <c r="K126" s="93" t="b">
        <v>0</v>
      </c>
      <c r="L126" s="93" t="b">
        <v>0</v>
      </c>
    </row>
    <row r="127" spans="1:12" ht="15">
      <c r="A127" s="93" t="s">
        <v>1185</v>
      </c>
      <c r="B127" s="93" t="s">
        <v>1186</v>
      </c>
      <c r="C127" s="93">
        <v>8</v>
      </c>
      <c r="D127" s="133">
        <v>0</v>
      </c>
      <c r="E127" s="133">
        <v>1.414973347970818</v>
      </c>
      <c r="F127" s="93" t="s">
        <v>862</v>
      </c>
      <c r="G127" s="93" t="b">
        <v>0</v>
      </c>
      <c r="H127" s="93" t="b">
        <v>0</v>
      </c>
      <c r="I127" s="93" t="b">
        <v>0</v>
      </c>
      <c r="J127" s="93" t="b">
        <v>0</v>
      </c>
      <c r="K127" s="93" t="b">
        <v>0</v>
      </c>
      <c r="L127" s="93" t="b">
        <v>0</v>
      </c>
    </row>
    <row r="128" spans="1:12" ht="15">
      <c r="A128" s="93" t="s">
        <v>1186</v>
      </c>
      <c r="B128" s="93" t="s">
        <v>1187</v>
      </c>
      <c r="C128" s="93">
        <v>8</v>
      </c>
      <c r="D128" s="133">
        <v>0</v>
      </c>
      <c r="E128" s="133">
        <v>1.414973347970818</v>
      </c>
      <c r="F128" s="93" t="s">
        <v>862</v>
      </c>
      <c r="G128" s="93" t="b">
        <v>0</v>
      </c>
      <c r="H128" s="93" t="b">
        <v>0</v>
      </c>
      <c r="I128" s="93" t="b">
        <v>0</v>
      </c>
      <c r="J128" s="93" t="b">
        <v>0</v>
      </c>
      <c r="K128" s="93" t="b">
        <v>0</v>
      </c>
      <c r="L128" s="93" t="b">
        <v>0</v>
      </c>
    </row>
    <row r="129" spans="1:12" ht="15">
      <c r="A129" s="93" t="s">
        <v>1187</v>
      </c>
      <c r="B129" s="93" t="s">
        <v>1188</v>
      </c>
      <c r="C129" s="93">
        <v>8</v>
      </c>
      <c r="D129" s="133">
        <v>0</v>
      </c>
      <c r="E129" s="133">
        <v>1.414973347970818</v>
      </c>
      <c r="F129" s="93" t="s">
        <v>862</v>
      </c>
      <c r="G129" s="93" t="b">
        <v>0</v>
      </c>
      <c r="H129" s="93" t="b">
        <v>0</v>
      </c>
      <c r="I129" s="93" t="b">
        <v>0</v>
      </c>
      <c r="J129" s="93" t="b">
        <v>0</v>
      </c>
      <c r="K129" s="93" t="b">
        <v>0</v>
      </c>
      <c r="L129" s="93" t="b">
        <v>0</v>
      </c>
    </row>
    <row r="130" spans="1:12" ht="15">
      <c r="A130" s="93" t="s">
        <v>1188</v>
      </c>
      <c r="B130" s="93" t="s">
        <v>1189</v>
      </c>
      <c r="C130" s="93">
        <v>8</v>
      </c>
      <c r="D130" s="133">
        <v>0</v>
      </c>
      <c r="E130" s="133">
        <v>1.414973347970818</v>
      </c>
      <c r="F130" s="93" t="s">
        <v>862</v>
      </c>
      <c r="G130" s="93" t="b">
        <v>0</v>
      </c>
      <c r="H130" s="93" t="b">
        <v>0</v>
      </c>
      <c r="I130" s="93" t="b">
        <v>0</v>
      </c>
      <c r="J130" s="93" t="b">
        <v>0</v>
      </c>
      <c r="K130" s="93" t="b">
        <v>0</v>
      </c>
      <c r="L130" s="93" t="b">
        <v>0</v>
      </c>
    </row>
    <row r="131" spans="1:12" ht="15">
      <c r="A131" s="93" t="s">
        <v>1189</v>
      </c>
      <c r="B131" s="93" t="s">
        <v>1190</v>
      </c>
      <c r="C131" s="93">
        <v>8</v>
      </c>
      <c r="D131" s="133">
        <v>0</v>
      </c>
      <c r="E131" s="133">
        <v>1.414973347970818</v>
      </c>
      <c r="F131" s="93" t="s">
        <v>862</v>
      </c>
      <c r="G131" s="93" t="b">
        <v>0</v>
      </c>
      <c r="H131" s="93" t="b">
        <v>0</v>
      </c>
      <c r="I131" s="93" t="b">
        <v>0</v>
      </c>
      <c r="J131" s="93" t="b">
        <v>0</v>
      </c>
      <c r="K131" s="93" t="b">
        <v>0</v>
      </c>
      <c r="L131" s="93" t="b">
        <v>0</v>
      </c>
    </row>
    <row r="132" spans="1:12" ht="15">
      <c r="A132" s="93" t="s">
        <v>1190</v>
      </c>
      <c r="B132" s="93" t="s">
        <v>1181</v>
      </c>
      <c r="C132" s="93">
        <v>8</v>
      </c>
      <c r="D132" s="133">
        <v>0</v>
      </c>
      <c r="E132" s="133">
        <v>1.414973347970818</v>
      </c>
      <c r="F132" s="93" t="s">
        <v>862</v>
      </c>
      <c r="G132" s="93" t="b">
        <v>0</v>
      </c>
      <c r="H132" s="93" t="b">
        <v>0</v>
      </c>
      <c r="I132" s="93" t="b">
        <v>0</v>
      </c>
      <c r="J132" s="93" t="b">
        <v>0</v>
      </c>
      <c r="K132" s="93" t="b">
        <v>0</v>
      </c>
      <c r="L132" s="93" t="b">
        <v>0</v>
      </c>
    </row>
    <row r="133" spans="1:12" ht="15">
      <c r="A133" s="93" t="s">
        <v>1181</v>
      </c>
      <c r="B133" s="93" t="s">
        <v>1191</v>
      </c>
      <c r="C133" s="93">
        <v>8</v>
      </c>
      <c r="D133" s="133">
        <v>0</v>
      </c>
      <c r="E133" s="133">
        <v>1.414973347970818</v>
      </c>
      <c r="F133" s="93" t="s">
        <v>862</v>
      </c>
      <c r="G133" s="93" t="b">
        <v>0</v>
      </c>
      <c r="H133" s="93" t="b">
        <v>0</v>
      </c>
      <c r="I133" s="93" t="b">
        <v>0</v>
      </c>
      <c r="J133" s="93" t="b">
        <v>0</v>
      </c>
      <c r="K133" s="93" t="b">
        <v>0</v>
      </c>
      <c r="L133" s="93" t="b">
        <v>0</v>
      </c>
    </row>
    <row r="134" spans="1:12" ht="15">
      <c r="A134" s="93" t="s">
        <v>1191</v>
      </c>
      <c r="B134" s="93" t="s">
        <v>1192</v>
      </c>
      <c r="C134" s="93">
        <v>8</v>
      </c>
      <c r="D134" s="133">
        <v>0</v>
      </c>
      <c r="E134" s="133">
        <v>1.414973347970818</v>
      </c>
      <c r="F134" s="93" t="s">
        <v>862</v>
      </c>
      <c r="G134" s="93" t="b">
        <v>0</v>
      </c>
      <c r="H134" s="93" t="b">
        <v>0</v>
      </c>
      <c r="I134" s="93" t="b">
        <v>0</v>
      </c>
      <c r="J134" s="93" t="b">
        <v>0</v>
      </c>
      <c r="K134" s="93" t="b">
        <v>0</v>
      </c>
      <c r="L134" s="93" t="b">
        <v>0</v>
      </c>
    </row>
    <row r="135" spans="1:12" ht="15">
      <c r="A135" s="93" t="s">
        <v>1192</v>
      </c>
      <c r="B135" s="93" t="s">
        <v>629</v>
      </c>
      <c r="C135" s="93">
        <v>8</v>
      </c>
      <c r="D135" s="133">
        <v>0</v>
      </c>
      <c r="E135" s="133">
        <v>1.414973347970818</v>
      </c>
      <c r="F135" s="93" t="s">
        <v>862</v>
      </c>
      <c r="G135" s="93" t="b">
        <v>0</v>
      </c>
      <c r="H135" s="93" t="b">
        <v>0</v>
      </c>
      <c r="I135" s="93" t="b">
        <v>0</v>
      </c>
      <c r="J135" s="93" t="b">
        <v>0</v>
      </c>
      <c r="K135" s="93" t="b">
        <v>0</v>
      </c>
      <c r="L135" s="93" t="b">
        <v>0</v>
      </c>
    </row>
    <row r="136" spans="1:12" ht="15">
      <c r="A136" s="93" t="s">
        <v>629</v>
      </c>
      <c r="B136" s="93" t="s">
        <v>1193</v>
      </c>
      <c r="C136" s="93">
        <v>8</v>
      </c>
      <c r="D136" s="133">
        <v>0</v>
      </c>
      <c r="E136" s="133">
        <v>1.414973347970818</v>
      </c>
      <c r="F136" s="93" t="s">
        <v>862</v>
      </c>
      <c r="G136" s="93" t="b">
        <v>0</v>
      </c>
      <c r="H136" s="93" t="b">
        <v>0</v>
      </c>
      <c r="I136" s="93" t="b">
        <v>0</v>
      </c>
      <c r="J136" s="93" t="b">
        <v>0</v>
      </c>
      <c r="K136" s="93" t="b">
        <v>0</v>
      </c>
      <c r="L136" s="93" t="b">
        <v>0</v>
      </c>
    </row>
    <row r="137" spans="1:12" ht="15">
      <c r="A137" s="93" t="s">
        <v>1193</v>
      </c>
      <c r="B137" s="93" t="s">
        <v>1194</v>
      </c>
      <c r="C137" s="93">
        <v>8</v>
      </c>
      <c r="D137" s="133">
        <v>0</v>
      </c>
      <c r="E137" s="133">
        <v>1.414973347970818</v>
      </c>
      <c r="F137" s="93" t="s">
        <v>862</v>
      </c>
      <c r="G137" s="93" t="b">
        <v>0</v>
      </c>
      <c r="H137" s="93" t="b">
        <v>0</v>
      </c>
      <c r="I137" s="93" t="b">
        <v>0</v>
      </c>
      <c r="J137" s="93" t="b">
        <v>0</v>
      </c>
      <c r="K137" s="93" t="b">
        <v>0</v>
      </c>
      <c r="L137" s="93" t="b">
        <v>0</v>
      </c>
    </row>
    <row r="138" spans="1:12" ht="15">
      <c r="A138" s="93" t="s">
        <v>1194</v>
      </c>
      <c r="B138" s="93" t="s">
        <v>1195</v>
      </c>
      <c r="C138" s="93">
        <v>8</v>
      </c>
      <c r="D138" s="133">
        <v>0</v>
      </c>
      <c r="E138" s="133">
        <v>1.414973347970818</v>
      </c>
      <c r="F138" s="93" t="s">
        <v>862</v>
      </c>
      <c r="G138" s="93" t="b">
        <v>0</v>
      </c>
      <c r="H138" s="93" t="b">
        <v>0</v>
      </c>
      <c r="I138" s="93" t="b">
        <v>0</v>
      </c>
      <c r="J138" s="93" t="b">
        <v>0</v>
      </c>
      <c r="K138" s="93" t="b">
        <v>0</v>
      </c>
      <c r="L138" s="93" t="b">
        <v>0</v>
      </c>
    </row>
    <row r="139" spans="1:12" ht="15">
      <c r="A139" s="93" t="s">
        <v>1195</v>
      </c>
      <c r="B139" s="93" t="s">
        <v>962</v>
      </c>
      <c r="C139" s="93">
        <v>8</v>
      </c>
      <c r="D139" s="133">
        <v>0</v>
      </c>
      <c r="E139" s="133">
        <v>1.414973347970818</v>
      </c>
      <c r="F139" s="93" t="s">
        <v>862</v>
      </c>
      <c r="G139" s="93" t="b">
        <v>0</v>
      </c>
      <c r="H139" s="93" t="b">
        <v>0</v>
      </c>
      <c r="I139" s="93" t="b">
        <v>0</v>
      </c>
      <c r="J139" s="93" t="b">
        <v>0</v>
      </c>
      <c r="K139" s="93" t="b">
        <v>0</v>
      </c>
      <c r="L139" s="93" t="b">
        <v>0</v>
      </c>
    </row>
    <row r="140" spans="1:12" ht="15">
      <c r="A140" s="93" t="s">
        <v>978</v>
      </c>
      <c r="B140" s="93" t="s">
        <v>963</v>
      </c>
      <c r="C140" s="93">
        <v>10</v>
      </c>
      <c r="D140" s="133">
        <v>0.010594731529946924</v>
      </c>
      <c r="E140" s="133">
        <v>1.6953357196809247</v>
      </c>
      <c r="F140" s="93" t="s">
        <v>863</v>
      </c>
      <c r="G140" s="93" t="b">
        <v>0</v>
      </c>
      <c r="H140" s="93" t="b">
        <v>0</v>
      </c>
      <c r="I140" s="93" t="b">
        <v>0</v>
      </c>
      <c r="J140" s="93" t="b">
        <v>0</v>
      </c>
      <c r="K140" s="93" t="b">
        <v>0</v>
      </c>
      <c r="L140" s="93" t="b">
        <v>0</v>
      </c>
    </row>
    <row r="141" spans="1:12" ht="15">
      <c r="A141" s="93" t="s">
        <v>963</v>
      </c>
      <c r="B141" s="93" t="s">
        <v>979</v>
      </c>
      <c r="C141" s="93">
        <v>10</v>
      </c>
      <c r="D141" s="133">
        <v>0.010594731529946924</v>
      </c>
      <c r="E141" s="133">
        <v>1.6953357196809247</v>
      </c>
      <c r="F141" s="93" t="s">
        <v>863</v>
      </c>
      <c r="G141" s="93" t="b">
        <v>0</v>
      </c>
      <c r="H141" s="93" t="b">
        <v>0</v>
      </c>
      <c r="I141" s="93" t="b">
        <v>0</v>
      </c>
      <c r="J141" s="93" t="b">
        <v>0</v>
      </c>
      <c r="K141" s="93" t="b">
        <v>0</v>
      </c>
      <c r="L141" s="93" t="b">
        <v>0</v>
      </c>
    </row>
    <row r="142" spans="1:12" ht="15">
      <c r="A142" s="93" t="s">
        <v>962</v>
      </c>
      <c r="B142" s="93" t="s">
        <v>964</v>
      </c>
      <c r="C142" s="93">
        <v>10</v>
      </c>
      <c r="D142" s="133">
        <v>0.010594731529946924</v>
      </c>
      <c r="E142" s="133">
        <v>1.5984257066728684</v>
      </c>
      <c r="F142" s="93" t="s">
        <v>863</v>
      </c>
      <c r="G142" s="93" t="b">
        <v>0</v>
      </c>
      <c r="H142" s="93" t="b">
        <v>0</v>
      </c>
      <c r="I142" s="93" t="b">
        <v>0</v>
      </c>
      <c r="J142" s="93" t="b">
        <v>0</v>
      </c>
      <c r="K142" s="93" t="b">
        <v>0</v>
      </c>
      <c r="L142" s="93" t="b">
        <v>0</v>
      </c>
    </row>
    <row r="143" spans="1:12" ht="15">
      <c r="A143" s="93" t="s">
        <v>979</v>
      </c>
      <c r="B143" s="93" t="s">
        <v>980</v>
      </c>
      <c r="C143" s="93">
        <v>6</v>
      </c>
      <c r="D143" s="133">
        <v>0.008426967219209427</v>
      </c>
      <c r="E143" s="133">
        <v>1.5526682161121932</v>
      </c>
      <c r="F143" s="93" t="s">
        <v>863</v>
      </c>
      <c r="G143" s="93" t="b">
        <v>0</v>
      </c>
      <c r="H143" s="93" t="b">
        <v>0</v>
      </c>
      <c r="I143" s="93" t="b">
        <v>0</v>
      </c>
      <c r="J143" s="93" t="b">
        <v>0</v>
      </c>
      <c r="K143" s="93" t="b">
        <v>0</v>
      </c>
      <c r="L143" s="93" t="b">
        <v>0</v>
      </c>
    </row>
    <row r="144" spans="1:12" ht="15">
      <c r="A144" s="93" t="s">
        <v>980</v>
      </c>
      <c r="B144" s="93" t="s">
        <v>981</v>
      </c>
      <c r="C144" s="93">
        <v>6</v>
      </c>
      <c r="D144" s="133">
        <v>0.008426967219209427</v>
      </c>
      <c r="E144" s="133">
        <v>1.5526682161121932</v>
      </c>
      <c r="F144" s="93" t="s">
        <v>863</v>
      </c>
      <c r="G144" s="93" t="b">
        <v>0</v>
      </c>
      <c r="H144" s="93" t="b">
        <v>0</v>
      </c>
      <c r="I144" s="93" t="b">
        <v>0</v>
      </c>
      <c r="J144" s="93" t="b">
        <v>0</v>
      </c>
      <c r="K144" s="93" t="b">
        <v>0</v>
      </c>
      <c r="L144" s="93" t="b">
        <v>0</v>
      </c>
    </row>
    <row r="145" spans="1:12" ht="15">
      <c r="A145" s="93" t="s">
        <v>981</v>
      </c>
      <c r="B145" s="93" t="s">
        <v>1196</v>
      </c>
      <c r="C145" s="93">
        <v>6</v>
      </c>
      <c r="D145" s="133">
        <v>0.008426967219209427</v>
      </c>
      <c r="E145" s="133">
        <v>1.7745169657285496</v>
      </c>
      <c r="F145" s="93" t="s">
        <v>863</v>
      </c>
      <c r="G145" s="93" t="b">
        <v>0</v>
      </c>
      <c r="H145" s="93" t="b">
        <v>0</v>
      </c>
      <c r="I145" s="93" t="b">
        <v>0</v>
      </c>
      <c r="J145" s="93" t="b">
        <v>0</v>
      </c>
      <c r="K145" s="93" t="b">
        <v>0</v>
      </c>
      <c r="L145" s="93" t="b">
        <v>0</v>
      </c>
    </row>
    <row r="146" spans="1:12" ht="15">
      <c r="A146" s="93" t="s">
        <v>1196</v>
      </c>
      <c r="B146" s="93" t="s">
        <v>962</v>
      </c>
      <c r="C146" s="93">
        <v>6</v>
      </c>
      <c r="D146" s="133">
        <v>0.008426967219209427</v>
      </c>
      <c r="E146" s="133">
        <v>1.5440680443502757</v>
      </c>
      <c r="F146" s="93" t="s">
        <v>863</v>
      </c>
      <c r="G146" s="93" t="b">
        <v>0</v>
      </c>
      <c r="H146" s="93" t="b">
        <v>0</v>
      </c>
      <c r="I146" s="93" t="b">
        <v>0</v>
      </c>
      <c r="J146" s="93" t="b">
        <v>0</v>
      </c>
      <c r="K146" s="93" t="b">
        <v>0</v>
      </c>
      <c r="L146" s="93" t="b">
        <v>0</v>
      </c>
    </row>
    <row r="147" spans="1:12" ht="15">
      <c r="A147" s="93" t="s">
        <v>964</v>
      </c>
      <c r="B147" s="93" t="s">
        <v>1198</v>
      </c>
      <c r="C147" s="93">
        <v>6</v>
      </c>
      <c r="D147" s="133">
        <v>0.008426967219209427</v>
      </c>
      <c r="E147" s="133">
        <v>1.7745169657285496</v>
      </c>
      <c r="F147" s="93" t="s">
        <v>863</v>
      </c>
      <c r="G147" s="93" t="b">
        <v>0</v>
      </c>
      <c r="H147" s="93" t="b">
        <v>0</v>
      </c>
      <c r="I147" s="93" t="b">
        <v>0</v>
      </c>
      <c r="J147" s="93" t="b">
        <v>0</v>
      </c>
      <c r="K147" s="93" t="b">
        <v>0</v>
      </c>
      <c r="L147" s="93" t="b">
        <v>0</v>
      </c>
    </row>
    <row r="148" spans="1:12" ht="15">
      <c r="A148" s="93" t="s">
        <v>1198</v>
      </c>
      <c r="B148" s="93" t="s">
        <v>1203</v>
      </c>
      <c r="C148" s="93">
        <v>5</v>
      </c>
      <c r="D148" s="133">
        <v>0.007638189992531637</v>
      </c>
      <c r="E148" s="133">
        <v>1.996365715344906</v>
      </c>
      <c r="F148" s="93" t="s">
        <v>863</v>
      </c>
      <c r="G148" s="93" t="b">
        <v>0</v>
      </c>
      <c r="H148" s="93" t="b">
        <v>0</v>
      </c>
      <c r="I148" s="93" t="b">
        <v>0</v>
      </c>
      <c r="J148" s="93" t="b">
        <v>0</v>
      </c>
      <c r="K148" s="93" t="b">
        <v>0</v>
      </c>
      <c r="L148" s="93" t="b">
        <v>0</v>
      </c>
    </row>
    <row r="149" spans="1:12" ht="15">
      <c r="A149" s="93" t="s">
        <v>1203</v>
      </c>
      <c r="B149" s="93" t="s">
        <v>982</v>
      </c>
      <c r="C149" s="93">
        <v>5</v>
      </c>
      <c r="D149" s="133">
        <v>0.007638189992531637</v>
      </c>
      <c r="E149" s="133">
        <v>1.871426978736606</v>
      </c>
      <c r="F149" s="93" t="s">
        <v>863</v>
      </c>
      <c r="G149" s="93" t="b">
        <v>0</v>
      </c>
      <c r="H149" s="93" t="b">
        <v>0</v>
      </c>
      <c r="I149" s="93" t="b">
        <v>0</v>
      </c>
      <c r="J149" s="93" t="b">
        <v>0</v>
      </c>
      <c r="K149" s="93" t="b">
        <v>0</v>
      </c>
      <c r="L149" s="93" t="b">
        <v>0</v>
      </c>
    </row>
    <row r="150" spans="1:12" ht="15">
      <c r="A150" s="93" t="s">
        <v>1201</v>
      </c>
      <c r="B150" s="93" t="s">
        <v>1207</v>
      </c>
      <c r="C150" s="93">
        <v>4</v>
      </c>
      <c r="D150" s="133">
        <v>0.0067134136612604966</v>
      </c>
      <c r="E150" s="133">
        <v>2.075546961392531</v>
      </c>
      <c r="F150" s="93" t="s">
        <v>863</v>
      </c>
      <c r="G150" s="93" t="b">
        <v>0</v>
      </c>
      <c r="H150" s="93" t="b">
        <v>0</v>
      </c>
      <c r="I150" s="93" t="b">
        <v>0</v>
      </c>
      <c r="J150" s="93" t="b">
        <v>0</v>
      </c>
      <c r="K150" s="93" t="b">
        <v>0</v>
      </c>
      <c r="L150" s="93" t="b">
        <v>0</v>
      </c>
    </row>
    <row r="151" spans="1:12" ht="15">
      <c r="A151" s="93" t="s">
        <v>979</v>
      </c>
      <c r="B151" s="93" t="s">
        <v>962</v>
      </c>
      <c r="C151" s="93">
        <v>4</v>
      </c>
      <c r="D151" s="133">
        <v>0.0067134136612604966</v>
      </c>
      <c r="E151" s="133">
        <v>1.1461280356782382</v>
      </c>
      <c r="F151" s="93" t="s">
        <v>863</v>
      </c>
      <c r="G151" s="93" t="b">
        <v>0</v>
      </c>
      <c r="H151" s="93" t="b">
        <v>0</v>
      </c>
      <c r="I151" s="93" t="b">
        <v>0</v>
      </c>
      <c r="J151" s="93" t="b">
        <v>0</v>
      </c>
      <c r="K151" s="93" t="b">
        <v>0</v>
      </c>
      <c r="L151" s="93" t="b">
        <v>0</v>
      </c>
    </row>
    <row r="152" spans="1:12" ht="15">
      <c r="A152" s="93" t="s">
        <v>981</v>
      </c>
      <c r="B152" s="93" t="s">
        <v>980</v>
      </c>
      <c r="C152" s="93">
        <v>4</v>
      </c>
      <c r="D152" s="133">
        <v>0.0067134136612604966</v>
      </c>
      <c r="E152" s="133">
        <v>1.376576957056512</v>
      </c>
      <c r="F152" s="93" t="s">
        <v>863</v>
      </c>
      <c r="G152" s="93" t="b">
        <v>0</v>
      </c>
      <c r="H152" s="93" t="b">
        <v>0</v>
      </c>
      <c r="I152" s="93" t="b">
        <v>0</v>
      </c>
      <c r="J152" s="93" t="b">
        <v>0</v>
      </c>
      <c r="K152" s="93" t="b">
        <v>0</v>
      </c>
      <c r="L152" s="93" t="b">
        <v>0</v>
      </c>
    </row>
    <row r="153" spans="1:12" ht="15">
      <c r="A153" s="93" t="s">
        <v>982</v>
      </c>
      <c r="B153" s="93" t="s">
        <v>965</v>
      </c>
      <c r="C153" s="93">
        <v>3</v>
      </c>
      <c r="D153" s="133">
        <v>0.005617978146139619</v>
      </c>
      <c r="E153" s="133">
        <v>1.3485482334562684</v>
      </c>
      <c r="F153" s="93" t="s">
        <v>863</v>
      </c>
      <c r="G153" s="93" t="b">
        <v>0</v>
      </c>
      <c r="H153" s="93" t="b">
        <v>0</v>
      </c>
      <c r="I153" s="93" t="b">
        <v>0</v>
      </c>
      <c r="J153" s="93" t="b">
        <v>0</v>
      </c>
      <c r="K153" s="93" t="b">
        <v>0</v>
      </c>
      <c r="L153" s="93" t="b">
        <v>0</v>
      </c>
    </row>
    <row r="154" spans="1:12" ht="15">
      <c r="A154" s="93" t="s">
        <v>965</v>
      </c>
      <c r="B154" s="93" t="s">
        <v>983</v>
      </c>
      <c r="C154" s="93">
        <v>3</v>
      </c>
      <c r="D154" s="133">
        <v>0.005617978146139619</v>
      </c>
      <c r="E154" s="133">
        <v>1.3485482334562684</v>
      </c>
      <c r="F154" s="93" t="s">
        <v>863</v>
      </c>
      <c r="G154" s="93" t="b">
        <v>0</v>
      </c>
      <c r="H154" s="93" t="b">
        <v>0</v>
      </c>
      <c r="I154" s="93" t="b">
        <v>0</v>
      </c>
      <c r="J154" s="93" t="b">
        <v>0</v>
      </c>
      <c r="K154" s="93" t="b">
        <v>0</v>
      </c>
      <c r="L154" s="93" t="b">
        <v>0</v>
      </c>
    </row>
    <row r="155" spans="1:12" ht="15">
      <c r="A155" s="93" t="s">
        <v>983</v>
      </c>
      <c r="B155" s="93" t="s">
        <v>1216</v>
      </c>
      <c r="C155" s="93">
        <v>3</v>
      </c>
      <c r="D155" s="133">
        <v>0.005617978146139619</v>
      </c>
      <c r="E155" s="133">
        <v>1.8714269787366058</v>
      </c>
      <c r="F155" s="93" t="s">
        <v>863</v>
      </c>
      <c r="G155" s="93" t="b">
        <v>0</v>
      </c>
      <c r="H155" s="93" t="b">
        <v>0</v>
      </c>
      <c r="I155" s="93" t="b">
        <v>0</v>
      </c>
      <c r="J155" s="93" t="b">
        <v>0</v>
      </c>
      <c r="K155" s="93" t="b">
        <v>0</v>
      </c>
      <c r="L155" s="93" t="b">
        <v>0</v>
      </c>
    </row>
    <row r="156" spans="1:12" ht="15">
      <c r="A156" s="93" t="s">
        <v>964</v>
      </c>
      <c r="B156" s="93" t="s">
        <v>981</v>
      </c>
      <c r="C156" s="93">
        <v>3</v>
      </c>
      <c r="D156" s="133">
        <v>0.005617978146139619</v>
      </c>
      <c r="E156" s="133">
        <v>1.251638220448212</v>
      </c>
      <c r="F156" s="93" t="s">
        <v>863</v>
      </c>
      <c r="G156" s="93" t="b">
        <v>0</v>
      </c>
      <c r="H156" s="93" t="b">
        <v>0</v>
      </c>
      <c r="I156" s="93" t="b">
        <v>0</v>
      </c>
      <c r="J156" s="93" t="b">
        <v>0</v>
      </c>
      <c r="K156" s="93" t="b">
        <v>0</v>
      </c>
      <c r="L156" s="93" t="b">
        <v>0</v>
      </c>
    </row>
    <row r="157" spans="1:12" ht="15">
      <c r="A157" s="93" t="s">
        <v>980</v>
      </c>
      <c r="B157" s="93" t="s">
        <v>965</v>
      </c>
      <c r="C157" s="93">
        <v>3</v>
      </c>
      <c r="D157" s="133">
        <v>0.005617978146139619</v>
      </c>
      <c r="E157" s="133">
        <v>1.251638220448212</v>
      </c>
      <c r="F157" s="93" t="s">
        <v>863</v>
      </c>
      <c r="G157" s="93" t="b">
        <v>0</v>
      </c>
      <c r="H157" s="93" t="b">
        <v>0</v>
      </c>
      <c r="I157" s="93" t="b">
        <v>0</v>
      </c>
      <c r="J157" s="93" t="b">
        <v>0</v>
      </c>
      <c r="K157" s="93" t="b">
        <v>0</v>
      </c>
      <c r="L157" s="93" t="b">
        <v>0</v>
      </c>
    </row>
    <row r="158" spans="1:12" ht="15">
      <c r="A158" s="93" t="s">
        <v>1204</v>
      </c>
      <c r="B158" s="93" t="s">
        <v>1197</v>
      </c>
      <c r="C158" s="93">
        <v>3</v>
      </c>
      <c r="D158" s="133">
        <v>0.005617978146139619</v>
      </c>
      <c r="E158" s="133">
        <v>1.950608224784231</v>
      </c>
      <c r="F158" s="93" t="s">
        <v>863</v>
      </c>
      <c r="G158" s="93" t="b">
        <v>0</v>
      </c>
      <c r="H158" s="93" t="b">
        <v>0</v>
      </c>
      <c r="I158" s="93" t="b">
        <v>0</v>
      </c>
      <c r="J158" s="93" t="b">
        <v>0</v>
      </c>
      <c r="K158" s="93" t="b">
        <v>0</v>
      </c>
      <c r="L158" s="93" t="b">
        <v>0</v>
      </c>
    </row>
    <row r="159" spans="1:12" ht="15">
      <c r="A159" s="93" t="s">
        <v>1197</v>
      </c>
      <c r="B159" s="93" t="s">
        <v>1199</v>
      </c>
      <c r="C159" s="93">
        <v>3</v>
      </c>
      <c r="D159" s="133">
        <v>0.005617978146139619</v>
      </c>
      <c r="E159" s="133">
        <v>1.8536982117761744</v>
      </c>
      <c r="F159" s="93" t="s">
        <v>863</v>
      </c>
      <c r="G159" s="93" t="b">
        <v>0</v>
      </c>
      <c r="H159" s="93" t="b">
        <v>0</v>
      </c>
      <c r="I159" s="93" t="b">
        <v>0</v>
      </c>
      <c r="J159" s="93" t="b">
        <v>0</v>
      </c>
      <c r="K159" s="93" t="b">
        <v>0</v>
      </c>
      <c r="L159" s="93" t="b">
        <v>0</v>
      </c>
    </row>
    <row r="160" spans="1:12" ht="15">
      <c r="A160" s="93" t="s">
        <v>1258</v>
      </c>
      <c r="B160" s="93" t="s">
        <v>1202</v>
      </c>
      <c r="C160" s="93">
        <v>2</v>
      </c>
      <c r="D160" s="133">
        <v>0.004293036521653517</v>
      </c>
      <c r="E160" s="133">
        <v>2.075546961392531</v>
      </c>
      <c r="F160" s="93" t="s">
        <v>863</v>
      </c>
      <c r="G160" s="93" t="b">
        <v>0</v>
      </c>
      <c r="H160" s="93" t="b">
        <v>0</v>
      </c>
      <c r="I160" s="93" t="b">
        <v>0</v>
      </c>
      <c r="J160" s="93" t="b">
        <v>0</v>
      </c>
      <c r="K160" s="93" t="b">
        <v>0</v>
      </c>
      <c r="L160" s="93" t="b">
        <v>0</v>
      </c>
    </row>
    <row r="161" spans="1:12" ht="15">
      <c r="A161" s="93" t="s">
        <v>1202</v>
      </c>
      <c r="B161" s="93" t="s">
        <v>1201</v>
      </c>
      <c r="C161" s="93">
        <v>2</v>
      </c>
      <c r="D161" s="133">
        <v>0.004293036521653517</v>
      </c>
      <c r="E161" s="133">
        <v>1.7745169657285496</v>
      </c>
      <c r="F161" s="93" t="s">
        <v>863</v>
      </c>
      <c r="G161" s="93" t="b">
        <v>0</v>
      </c>
      <c r="H161" s="93" t="b">
        <v>0</v>
      </c>
      <c r="I161" s="93" t="b">
        <v>0</v>
      </c>
      <c r="J161" s="93" t="b">
        <v>0</v>
      </c>
      <c r="K161" s="93" t="b">
        <v>0</v>
      </c>
      <c r="L161" s="93" t="b">
        <v>0</v>
      </c>
    </row>
    <row r="162" spans="1:12" ht="15">
      <c r="A162" s="93" t="s">
        <v>962</v>
      </c>
      <c r="B162" s="93" t="s">
        <v>965</v>
      </c>
      <c r="C162" s="93">
        <v>2</v>
      </c>
      <c r="D162" s="133">
        <v>0.004293036521653517</v>
      </c>
      <c r="E162" s="133">
        <v>0.8994557023368496</v>
      </c>
      <c r="F162" s="93" t="s">
        <v>863</v>
      </c>
      <c r="G162" s="93" t="b">
        <v>0</v>
      </c>
      <c r="H162" s="93" t="b">
        <v>0</v>
      </c>
      <c r="I162" s="93" t="b">
        <v>0</v>
      </c>
      <c r="J162" s="93" t="b">
        <v>0</v>
      </c>
      <c r="K162" s="93" t="b">
        <v>0</v>
      </c>
      <c r="L162" s="93" t="b">
        <v>0</v>
      </c>
    </row>
    <row r="163" spans="1:12" ht="15">
      <c r="A163" s="93" t="s">
        <v>1009</v>
      </c>
      <c r="B163" s="93" t="s">
        <v>1250</v>
      </c>
      <c r="C163" s="93">
        <v>2</v>
      </c>
      <c r="D163" s="133">
        <v>0.004293036521653517</v>
      </c>
      <c r="E163" s="133">
        <v>2.4734869700645685</v>
      </c>
      <c r="F163" s="93" t="s">
        <v>863</v>
      </c>
      <c r="G163" s="93" t="b">
        <v>0</v>
      </c>
      <c r="H163" s="93" t="b">
        <v>0</v>
      </c>
      <c r="I163" s="93" t="b">
        <v>0</v>
      </c>
      <c r="J163" s="93" t="b">
        <v>0</v>
      </c>
      <c r="K163" s="93" t="b">
        <v>0</v>
      </c>
      <c r="L163" s="93" t="b">
        <v>0</v>
      </c>
    </row>
    <row r="164" spans="1:12" ht="15">
      <c r="A164" s="93" t="s">
        <v>1251</v>
      </c>
      <c r="B164" s="93" t="s">
        <v>1252</v>
      </c>
      <c r="C164" s="93">
        <v>2</v>
      </c>
      <c r="D164" s="133">
        <v>0.004293036521653517</v>
      </c>
      <c r="E164" s="133">
        <v>2.4734869700645685</v>
      </c>
      <c r="F164" s="93" t="s">
        <v>863</v>
      </c>
      <c r="G164" s="93" t="b">
        <v>0</v>
      </c>
      <c r="H164" s="93" t="b">
        <v>0</v>
      </c>
      <c r="I164" s="93" t="b">
        <v>0</v>
      </c>
      <c r="J164" s="93" t="b">
        <v>0</v>
      </c>
      <c r="K164" s="93" t="b">
        <v>0</v>
      </c>
      <c r="L164" s="93" t="b">
        <v>0</v>
      </c>
    </row>
    <row r="165" spans="1:12" ht="15">
      <c r="A165" s="93" t="s">
        <v>1252</v>
      </c>
      <c r="B165" s="93" t="s">
        <v>1253</v>
      </c>
      <c r="C165" s="93">
        <v>2</v>
      </c>
      <c r="D165" s="133">
        <v>0.004293036521653517</v>
      </c>
      <c r="E165" s="133">
        <v>2.4734869700645685</v>
      </c>
      <c r="F165" s="93" t="s">
        <v>863</v>
      </c>
      <c r="G165" s="93" t="b">
        <v>0</v>
      </c>
      <c r="H165" s="93" t="b">
        <v>0</v>
      </c>
      <c r="I165" s="93" t="b">
        <v>0</v>
      </c>
      <c r="J165" s="93" t="b">
        <v>0</v>
      </c>
      <c r="K165" s="93" t="b">
        <v>0</v>
      </c>
      <c r="L165" s="93" t="b">
        <v>0</v>
      </c>
    </row>
    <row r="166" spans="1:12" ht="15">
      <c r="A166" s="93" t="s">
        <v>965</v>
      </c>
      <c r="B166" s="93" t="s">
        <v>1241</v>
      </c>
      <c r="C166" s="93">
        <v>2</v>
      </c>
      <c r="D166" s="133">
        <v>0.004293036521653517</v>
      </c>
      <c r="E166" s="133">
        <v>1.7745169657285496</v>
      </c>
      <c r="F166" s="93" t="s">
        <v>863</v>
      </c>
      <c r="G166" s="93" t="b">
        <v>0</v>
      </c>
      <c r="H166" s="93" t="b">
        <v>0</v>
      </c>
      <c r="I166" s="93" t="b">
        <v>0</v>
      </c>
      <c r="J166" s="93" t="b">
        <v>0</v>
      </c>
      <c r="K166" s="93" t="b">
        <v>0</v>
      </c>
      <c r="L166" s="93" t="b">
        <v>0</v>
      </c>
    </row>
    <row r="167" spans="1:12" ht="15">
      <c r="A167" s="93" t="s">
        <v>1241</v>
      </c>
      <c r="B167" s="93" t="s">
        <v>983</v>
      </c>
      <c r="C167" s="93">
        <v>2</v>
      </c>
      <c r="D167" s="133">
        <v>0.004293036521653517</v>
      </c>
      <c r="E167" s="133">
        <v>1.871426978736606</v>
      </c>
      <c r="F167" s="93" t="s">
        <v>863</v>
      </c>
      <c r="G167" s="93" t="b">
        <v>0</v>
      </c>
      <c r="H167" s="93" t="b">
        <v>0</v>
      </c>
      <c r="I167" s="93" t="b">
        <v>0</v>
      </c>
      <c r="J167" s="93" t="b">
        <v>0</v>
      </c>
      <c r="K167" s="93" t="b">
        <v>0</v>
      </c>
      <c r="L167" s="93" t="b">
        <v>0</v>
      </c>
    </row>
    <row r="168" spans="1:12" ht="15">
      <c r="A168" s="93" t="s">
        <v>983</v>
      </c>
      <c r="B168" s="93" t="s">
        <v>982</v>
      </c>
      <c r="C168" s="93">
        <v>2</v>
      </c>
      <c r="D168" s="133">
        <v>0.004293036521653517</v>
      </c>
      <c r="E168" s="133">
        <v>1.2693669874086435</v>
      </c>
      <c r="F168" s="93" t="s">
        <v>863</v>
      </c>
      <c r="G168" s="93" t="b">
        <v>0</v>
      </c>
      <c r="H168" s="93" t="b">
        <v>0</v>
      </c>
      <c r="I168" s="93" t="b">
        <v>0</v>
      </c>
      <c r="J168" s="93" t="b">
        <v>0</v>
      </c>
      <c r="K168" s="93" t="b">
        <v>0</v>
      </c>
      <c r="L168" s="93" t="b">
        <v>0</v>
      </c>
    </row>
    <row r="169" spans="1:12" ht="15">
      <c r="A169" s="93" t="s">
        <v>982</v>
      </c>
      <c r="B169" s="93" t="s">
        <v>1217</v>
      </c>
      <c r="C169" s="93">
        <v>2</v>
      </c>
      <c r="D169" s="133">
        <v>0.004293036521653517</v>
      </c>
      <c r="E169" s="133">
        <v>1.6953357196809247</v>
      </c>
      <c r="F169" s="93" t="s">
        <v>863</v>
      </c>
      <c r="G169" s="93" t="b">
        <v>0</v>
      </c>
      <c r="H169" s="93" t="b">
        <v>0</v>
      </c>
      <c r="I169" s="93" t="b">
        <v>0</v>
      </c>
      <c r="J169" s="93" t="b">
        <v>0</v>
      </c>
      <c r="K169" s="93" t="b">
        <v>0</v>
      </c>
      <c r="L169" s="93" t="b">
        <v>0</v>
      </c>
    </row>
    <row r="170" spans="1:12" ht="15">
      <c r="A170" s="93" t="s">
        <v>965</v>
      </c>
      <c r="B170" s="93" t="s">
        <v>1240</v>
      </c>
      <c r="C170" s="93">
        <v>2</v>
      </c>
      <c r="D170" s="133">
        <v>0.004293036521653517</v>
      </c>
      <c r="E170" s="133">
        <v>1.7745169657285496</v>
      </c>
      <c r="F170" s="93" t="s">
        <v>863</v>
      </c>
      <c r="G170" s="93" t="b">
        <v>0</v>
      </c>
      <c r="H170" s="93" t="b">
        <v>0</v>
      </c>
      <c r="I170" s="93" t="b">
        <v>0</v>
      </c>
      <c r="J170" s="93" t="b">
        <v>0</v>
      </c>
      <c r="K170" s="93" t="b">
        <v>0</v>
      </c>
      <c r="L170" s="93" t="b">
        <v>0</v>
      </c>
    </row>
    <row r="171" spans="1:12" ht="15">
      <c r="A171" s="93" t="s">
        <v>911</v>
      </c>
      <c r="B171" s="93" t="s">
        <v>629</v>
      </c>
      <c r="C171" s="93">
        <v>2</v>
      </c>
      <c r="D171" s="133">
        <v>0.004293036521653517</v>
      </c>
      <c r="E171" s="133">
        <v>1.996365715344906</v>
      </c>
      <c r="F171" s="93" t="s">
        <v>863</v>
      </c>
      <c r="G171" s="93" t="b">
        <v>0</v>
      </c>
      <c r="H171" s="93" t="b">
        <v>0</v>
      </c>
      <c r="I171" s="93" t="b">
        <v>0</v>
      </c>
      <c r="J171" s="93" t="b">
        <v>0</v>
      </c>
      <c r="K171" s="93" t="b">
        <v>0</v>
      </c>
      <c r="L171" s="93" t="b">
        <v>0</v>
      </c>
    </row>
    <row r="172" spans="1:12" ht="15">
      <c r="A172" s="93" t="s">
        <v>1229</v>
      </c>
      <c r="B172" s="93" t="s">
        <v>1209</v>
      </c>
      <c r="C172" s="93">
        <v>2</v>
      </c>
      <c r="D172" s="133">
        <v>0.004293036521653517</v>
      </c>
      <c r="E172" s="133">
        <v>2.1724569744005873</v>
      </c>
      <c r="F172" s="93" t="s">
        <v>863</v>
      </c>
      <c r="G172" s="93" t="b">
        <v>0</v>
      </c>
      <c r="H172" s="93" t="b">
        <v>0</v>
      </c>
      <c r="I172" s="93" t="b">
        <v>0</v>
      </c>
      <c r="J172" s="93" t="b">
        <v>0</v>
      </c>
      <c r="K172" s="93" t="b">
        <v>0</v>
      </c>
      <c r="L172" s="93" t="b">
        <v>0</v>
      </c>
    </row>
    <row r="173" spans="1:12" ht="15">
      <c r="A173" s="93" t="s">
        <v>1226</v>
      </c>
      <c r="B173" s="93" t="s">
        <v>1215</v>
      </c>
      <c r="C173" s="93">
        <v>2</v>
      </c>
      <c r="D173" s="133">
        <v>0.005229366212676788</v>
      </c>
      <c r="E173" s="133">
        <v>2.297395711008887</v>
      </c>
      <c r="F173" s="93" t="s">
        <v>863</v>
      </c>
      <c r="G173" s="93" t="b">
        <v>0</v>
      </c>
      <c r="H173" s="93" t="b">
        <v>0</v>
      </c>
      <c r="I173" s="93" t="b">
        <v>0</v>
      </c>
      <c r="J173" s="93" t="b">
        <v>1</v>
      </c>
      <c r="K173" s="93" t="b">
        <v>0</v>
      </c>
      <c r="L173" s="93" t="b">
        <v>0</v>
      </c>
    </row>
    <row r="174" spans="1:12" ht="15">
      <c r="A174" s="93" t="s">
        <v>1227</v>
      </c>
      <c r="B174" s="93" t="s">
        <v>1202</v>
      </c>
      <c r="C174" s="93">
        <v>2</v>
      </c>
      <c r="D174" s="133">
        <v>0.005229366212676788</v>
      </c>
      <c r="E174" s="133">
        <v>2.075546961392531</v>
      </c>
      <c r="F174" s="93" t="s">
        <v>863</v>
      </c>
      <c r="G174" s="93" t="b">
        <v>0</v>
      </c>
      <c r="H174" s="93" t="b">
        <v>0</v>
      </c>
      <c r="I174" s="93" t="b">
        <v>0</v>
      </c>
      <c r="J174" s="93" t="b">
        <v>0</v>
      </c>
      <c r="K174" s="93" t="b">
        <v>0</v>
      </c>
      <c r="L174" s="93" t="b">
        <v>0</v>
      </c>
    </row>
    <row r="175" spans="1:12" ht="15">
      <c r="A175" s="93" t="s">
        <v>985</v>
      </c>
      <c r="B175" s="93" t="s">
        <v>986</v>
      </c>
      <c r="C175" s="93">
        <v>2</v>
      </c>
      <c r="D175" s="133">
        <v>0</v>
      </c>
      <c r="E175" s="133">
        <v>1.1139433523068367</v>
      </c>
      <c r="F175" s="93" t="s">
        <v>864</v>
      </c>
      <c r="G175" s="93" t="b">
        <v>0</v>
      </c>
      <c r="H175" s="93" t="b">
        <v>0</v>
      </c>
      <c r="I175" s="93" t="b">
        <v>0</v>
      </c>
      <c r="J175" s="93" t="b">
        <v>0</v>
      </c>
      <c r="K175" s="93" t="b">
        <v>0</v>
      </c>
      <c r="L175" s="93" t="b">
        <v>0</v>
      </c>
    </row>
    <row r="176" spans="1:12" ht="15">
      <c r="A176" s="93" t="s">
        <v>986</v>
      </c>
      <c r="B176" s="93" t="s">
        <v>931</v>
      </c>
      <c r="C176" s="93">
        <v>2</v>
      </c>
      <c r="D176" s="133">
        <v>0</v>
      </c>
      <c r="E176" s="133">
        <v>1.1139433523068367</v>
      </c>
      <c r="F176" s="93" t="s">
        <v>864</v>
      </c>
      <c r="G176" s="93" t="b">
        <v>0</v>
      </c>
      <c r="H176" s="93" t="b">
        <v>0</v>
      </c>
      <c r="I176" s="93" t="b">
        <v>0</v>
      </c>
      <c r="J176" s="93" t="b">
        <v>0</v>
      </c>
      <c r="K176" s="93" t="b">
        <v>0</v>
      </c>
      <c r="L176" s="93" t="b">
        <v>0</v>
      </c>
    </row>
    <row r="177" spans="1:12" ht="15">
      <c r="A177" s="93" t="s">
        <v>931</v>
      </c>
      <c r="B177" s="93" t="s">
        <v>987</v>
      </c>
      <c r="C177" s="93">
        <v>2</v>
      </c>
      <c r="D177" s="133">
        <v>0</v>
      </c>
      <c r="E177" s="133">
        <v>1.1139433523068367</v>
      </c>
      <c r="F177" s="93" t="s">
        <v>864</v>
      </c>
      <c r="G177" s="93" t="b">
        <v>0</v>
      </c>
      <c r="H177" s="93" t="b">
        <v>0</v>
      </c>
      <c r="I177" s="93" t="b">
        <v>0</v>
      </c>
      <c r="J177" s="93" t="b">
        <v>0</v>
      </c>
      <c r="K177" s="93" t="b">
        <v>0</v>
      </c>
      <c r="L177" s="93" t="b">
        <v>0</v>
      </c>
    </row>
    <row r="178" spans="1:12" ht="15">
      <c r="A178" s="93" t="s">
        <v>987</v>
      </c>
      <c r="B178" s="93" t="s">
        <v>988</v>
      </c>
      <c r="C178" s="93">
        <v>2</v>
      </c>
      <c r="D178" s="133">
        <v>0</v>
      </c>
      <c r="E178" s="133">
        <v>1.1139433523068367</v>
      </c>
      <c r="F178" s="93" t="s">
        <v>864</v>
      </c>
      <c r="G178" s="93" t="b">
        <v>0</v>
      </c>
      <c r="H178" s="93" t="b">
        <v>0</v>
      </c>
      <c r="I178" s="93" t="b">
        <v>0</v>
      </c>
      <c r="J178" s="93" t="b">
        <v>0</v>
      </c>
      <c r="K178" s="93" t="b">
        <v>0</v>
      </c>
      <c r="L178" s="93" t="b">
        <v>0</v>
      </c>
    </row>
    <row r="179" spans="1:12" ht="15">
      <c r="A179" s="93" t="s">
        <v>988</v>
      </c>
      <c r="B179" s="93" t="s">
        <v>989</v>
      </c>
      <c r="C179" s="93">
        <v>2</v>
      </c>
      <c r="D179" s="133">
        <v>0</v>
      </c>
      <c r="E179" s="133">
        <v>1.1139433523068367</v>
      </c>
      <c r="F179" s="93" t="s">
        <v>864</v>
      </c>
      <c r="G179" s="93" t="b">
        <v>0</v>
      </c>
      <c r="H179" s="93" t="b">
        <v>0</v>
      </c>
      <c r="I179" s="93" t="b">
        <v>0</v>
      </c>
      <c r="J179" s="93" t="b">
        <v>0</v>
      </c>
      <c r="K179" s="93" t="b">
        <v>0</v>
      </c>
      <c r="L179" s="93" t="b">
        <v>0</v>
      </c>
    </row>
    <row r="180" spans="1:12" ht="15">
      <c r="A180" s="93" t="s">
        <v>989</v>
      </c>
      <c r="B180" s="93" t="s">
        <v>990</v>
      </c>
      <c r="C180" s="93">
        <v>2</v>
      </c>
      <c r="D180" s="133">
        <v>0</v>
      </c>
      <c r="E180" s="133">
        <v>1.1139433523068367</v>
      </c>
      <c r="F180" s="93" t="s">
        <v>864</v>
      </c>
      <c r="G180" s="93" t="b">
        <v>0</v>
      </c>
      <c r="H180" s="93" t="b">
        <v>0</v>
      </c>
      <c r="I180" s="93" t="b">
        <v>0</v>
      </c>
      <c r="J180" s="93" t="b">
        <v>0</v>
      </c>
      <c r="K180" s="93" t="b">
        <v>0</v>
      </c>
      <c r="L180" s="93" t="b">
        <v>0</v>
      </c>
    </row>
    <row r="181" spans="1:12" ht="15">
      <c r="A181" s="93" t="s">
        <v>990</v>
      </c>
      <c r="B181" s="93" t="s">
        <v>991</v>
      </c>
      <c r="C181" s="93">
        <v>2</v>
      </c>
      <c r="D181" s="133">
        <v>0</v>
      </c>
      <c r="E181" s="133">
        <v>1.1139433523068367</v>
      </c>
      <c r="F181" s="93" t="s">
        <v>864</v>
      </c>
      <c r="G181" s="93" t="b">
        <v>0</v>
      </c>
      <c r="H181" s="93" t="b">
        <v>0</v>
      </c>
      <c r="I181" s="93" t="b">
        <v>0</v>
      </c>
      <c r="J181" s="93" t="b">
        <v>0</v>
      </c>
      <c r="K181" s="93" t="b">
        <v>0</v>
      </c>
      <c r="L181" s="93" t="b">
        <v>0</v>
      </c>
    </row>
    <row r="182" spans="1:12" ht="15">
      <c r="A182" s="93" t="s">
        <v>991</v>
      </c>
      <c r="B182" s="93" t="s">
        <v>992</v>
      </c>
      <c r="C182" s="93">
        <v>2</v>
      </c>
      <c r="D182" s="133">
        <v>0</v>
      </c>
      <c r="E182" s="133">
        <v>1.1139433523068367</v>
      </c>
      <c r="F182" s="93" t="s">
        <v>864</v>
      </c>
      <c r="G182" s="93" t="b">
        <v>0</v>
      </c>
      <c r="H182" s="93" t="b">
        <v>0</v>
      </c>
      <c r="I182" s="93" t="b">
        <v>0</v>
      </c>
      <c r="J182" s="93" t="b">
        <v>0</v>
      </c>
      <c r="K182" s="93" t="b">
        <v>0</v>
      </c>
      <c r="L182" s="93" t="b">
        <v>0</v>
      </c>
    </row>
    <row r="183" spans="1:12" ht="15">
      <c r="A183" s="93" t="s">
        <v>992</v>
      </c>
      <c r="B183" s="93" t="s">
        <v>993</v>
      </c>
      <c r="C183" s="93">
        <v>2</v>
      </c>
      <c r="D183" s="133">
        <v>0</v>
      </c>
      <c r="E183" s="133">
        <v>1.1139433523068367</v>
      </c>
      <c r="F183" s="93" t="s">
        <v>864</v>
      </c>
      <c r="G183" s="93" t="b">
        <v>0</v>
      </c>
      <c r="H183" s="93" t="b">
        <v>0</v>
      </c>
      <c r="I183" s="93" t="b">
        <v>0</v>
      </c>
      <c r="J183" s="93" t="b">
        <v>0</v>
      </c>
      <c r="K183" s="93" t="b">
        <v>0</v>
      </c>
      <c r="L183" s="93" t="b">
        <v>0</v>
      </c>
    </row>
    <row r="184" spans="1:12" ht="15">
      <c r="A184" s="93" t="s">
        <v>993</v>
      </c>
      <c r="B184" s="93" t="s">
        <v>1260</v>
      </c>
      <c r="C184" s="93">
        <v>2</v>
      </c>
      <c r="D184" s="133">
        <v>0</v>
      </c>
      <c r="E184" s="133">
        <v>1.1139433523068367</v>
      </c>
      <c r="F184" s="93" t="s">
        <v>864</v>
      </c>
      <c r="G184" s="93" t="b">
        <v>0</v>
      </c>
      <c r="H184" s="93" t="b">
        <v>0</v>
      </c>
      <c r="I184" s="93" t="b">
        <v>0</v>
      </c>
      <c r="J184" s="93" t="b">
        <v>0</v>
      </c>
      <c r="K184" s="93" t="b">
        <v>0</v>
      </c>
      <c r="L184" s="93" t="b">
        <v>0</v>
      </c>
    </row>
    <row r="185" spans="1:12" ht="15">
      <c r="A185" s="93" t="s">
        <v>1260</v>
      </c>
      <c r="B185" s="93" t="s">
        <v>1261</v>
      </c>
      <c r="C185" s="93">
        <v>2</v>
      </c>
      <c r="D185" s="133">
        <v>0</v>
      </c>
      <c r="E185" s="133">
        <v>1.1139433523068367</v>
      </c>
      <c r="F185" s="93" t="s">
        <v>864</v>
      </c>
      <c r="G185" s="93" t="b">
        <v>0</v>
      </c>
      <c r="H185" s="93" t="b">
        <v>0</v>
      </c>
      <c r="I185" s="93" t="b">
        <v>0</v>
      </c>
      <c r="J185" s="93" t="b">
        <v>0</v>
      </c>
      <c r="K185" s="93" t="b">
        <v>0</v>
      </c>
      <c r="L185" s="93" t="b">
        <v>0</v>
      </c>
    </row>
    <row r="186" spans="1:12" ht="15">
      <c r="A186" s="93" t="s">
        <v>1261</v>
      </c>
      <c r="B186" s="93" t="s">
        <v>1262</v>
      </c>
      <c r="C186" s="93">
        <v>2</v>
      </c>
      <c r="D186" s="133">
        <v>0</v>
      </c>
      <c r="E186" s="133">
        <v>1.1139433523068367</v>
      </c>
      <c r="F186" s="93" t="s">
        <v>864</v>
      </c>
      <c r="G186" s="93" t="b">
        <v>0</v>
      </c>
      <c r="H186" s="93" t="b">
        <v>0</v>
      </c>
      <c r="I186" s="93" t="b">
        <v>0</v>
      </c>
      <c r="J186" s="93" t="b">
        <v>0</v>
      </c>
      <c r="K186" s="93" t="b">
        <v>0</v>
      </c>
      <c r="L186" s="93" t="b">
        <v>0</v>
      </c>
    </row>
    <row r="187" spans="1:12" ht="15">
      <c r="A187" s="93" t="s">
        <v>1262</v>
      </c>
      <c r="B187" s="93" t="s">
        <v>962</v>
      </c>
      <c r="C187" s="93">
        <v>2</v>
      </c>
      <c r="D187" s="133">
        <v>0</v>
      </c>
      <c r="E187" s="133">
        <v>1.1139433523068367</v>
      </c>
      <c r="F187" s="93" t="s">
        <v>864</v>
      </c>
      <c r="G187" s="93" t="b">
        <v>0</v>
      </c>
      <c r="H187" s="93" t="b">
        <v>0</v>
      </c>
      <c r="I187" s="93" t="b">
        <v>0</v>
      </c>
      <c r="J187" s="93" t="b">
        <v>0</v>
      </c>
      <c r="K187" s="93" t="b">
        <v>0</v>
      </c>
      <c r="L187" s="93" t="b">
        <v>0</v>
      </c>
    </row>
    <row r="188" spans="1:12" ht="15">
      <c r="A188" s="93" t="s">
        <v>995</v>
      </c>
      <c r="B188" s="93" t="s">
        <v>996</v>
      </c>
      <c r="C188" s="93">
        <v>2</v>
      </c>
      <c r="D188" s="133">
        <v>0</v>
      </c>
      <c r="E188" s="133">
        <v>1.2304489213782739</v>
      </c>
      <c r="F188" s="93" t="s">
        <v>865</v>
      </c>
      <c r="G188" s="93" t="b">
        <v>0</v>
      </c>
      <c r="H188" s="93" t="b">
        <v>0</v>
      </c>
      <c r="I188" s="93" t="b">
        <v>0</v>
      </c>
      <c r="J188" s="93" t="b">
        <v>0</v>
      </c>
      <c r="K188" s="93" t="b">
        <v>0</v>
      </c>
      <c r="L188" s="93" t="b">
        <v>0</v>
      </c>
    </row>
    <row r="189" spans="1:12" ht="15">
      <c r="A189" s="93" t="s">
        <v>996</v>
      </c>
      <c r="B189" s="93" t="s">
        <v>997</v>
      </c>
      <c r="C189" s="93">
        <v>2</v>
      </c>
      <c r="D189" s="133">
        <v>0</v>
      </c>
      <c r="E189" s="133">
        <v>1.2304489213782739</v>
      </c>
      <c r="F189" s="93" t="s">
        <v>865</v>
      </c>
      <c r="G189" s="93" t="b">
        <v>0</v>
      </c>
      <c r="H189" s="93" t="b">
        <v>0</v>
      </c>
      <c r="I189" s="93" t="b">
        <v>0</v>
      </c>
      <c r="J189" s="93" t="b">
        <v>0</v>
      </c>
      <c r="K189" s="93" t="b">
        <v>0</v>
      </c>
      <c r="L189" s="93" t="b">
        <v>0</v>
      </c>
    </row>
    <row r="190" spans="1:12" ht="15">
      <c r="A190" s="93" t="s">
        <v>997</v>
      </c>
      <c r="B190" s="93" t="s">
        <v>998</v>
      </c>
      <c r="C190" s="93">
        <v>2</v>
      </c>
      <c r="D190" s="133">
        <v>0</v>
      </c>
      <c r="E190" s="133">
        <v>1.2304489213782739</v>
      </c>
      <c r="F190" s="93" t="s">
        <v>865</v>
      </c>
      <c r="G190" s="93" t="b">
        <v>0</v>
      </c>
      <c r="H190" s="93" t="b">
        <v>0</v>
      </c>
      <c r="I190" s="93" t="b">
        <v>0</v>
      </c>
      <c r="J190" s="93" t="b">
        <v>0</v>
      </c>
      <c r="K190" s="93" t="b">
        <v>0</v>
      </c>
      <c r="L190" s="93" t="b">
        <v>0</v>
      </c>
    </row>
    <row r="191" spans="1:12" ht="15">
      <c r="A191" s="93" t="s">
        <v>998</v>
      </c>
      <c r="B191" s="93" t="s">
        <v>999</v>
      </c>
      <c r="C191" s="93">
        <v>2</v>
      </c>
      <c r="D191" s="133">
        <v>0</v>
      </c>
      <c r="E191" s="133">
        <v>1.2304489213782739</v>
      </c>
      <c r="F191" s="93" t="s">
        <v>865</v>
      </c>
      <c r="G191" s="93" t="b">
        <v>0</v>
      </c>
      <c r="H191" s="93" t="b">
        <v>0</v>
      </c>
      <c r="I191" s="93" t="b">
        <v>0</v>
      </c>
      <c r="J191" s="93" t="b">
        <v>0</v>
      </c>
      <c r="K191" s="93" t="b">
        <v>0</v>
      </c>
      <c r="L191" s="93" t="b">
        <v>0</v>
      </c>
    </row>
    <row r="192" spans="1:12" ht="15">
      <c r="A192" s="93" t="s">
        <v>999</v>
      </c>
      <c r="B192" s="93" t="s">
        <v>1000</v>
      </c>
      <c r="C192" s="93">
        <v>2</v>
      </c>
      <c r="D192" s="133">
        <v>0</v>
      </c>
      <c r="E192" s="133">
        <v>1.2304489213782739</v>
      </c>
      <c r="F192" s="93" t="s">
        <v>865</v>
      </c>
      <c r="G192" s="93" t="b">
        <v>0</v>
      </c>
      <c r="H192" s="93" t="b">
        <v>0</v>
      </c>
      <c r="I192" s="93" t="b">
        <v>0</v>
      </c>
      <c r="J192" s="93" t="b">
        <v>0</v>
      </c>
      <c r="K192" s="93" t="b">
        <v>0</v>
      </c>
      <c r="L192" s="93" t="b">
        <v>0</v>
      </c>
    </row>
    <row r="193" spans="1:12" ht="15">
      <c r="A193" s="93" t="s">
        <v>1000</v>
      </c>
      <c r="B193" s="93" t="s">
        <v>975</v>
      </c>
      <c r="C193" s="93">
        <v>2</v>
      </c>
      <c r="D193" s="133">
        <v>0</v>
      </c>
      <c r="E193" s="133">
        <v>1.2304489213782739</v>
      </c>
      <c r="F193" s="93" t="s">
        <v>865</v>
      </c>
      <c r="G193" s="93" t="b">
        <v>0</v>
      </c>
      <c r="H193" s="93" t="b">
        <v>0</v>
      </c>
      <c r="I193" s="93" t="b">
        <v>0</v>
      </c>
      <c r="J193" s="93" t="b">
        <v>0</v>
      </c>
      <c r="K193" s="93" t="b">
        <v>0</v>
      </c>
      <c r="L193" s="93" t="b">
        <v>0</v>
      </c>
    </row>
    <row r="194" spans="1:12" ht="15">
      <c r="A194" s="93" t="s">
        <v>975</v>
      </c>
      <c r="B194" s="93" t="s">
        <v>1001</v>
      </c>
      <c r="C194" s="93">
        <v>2</v>
      </c>
      <c r="D194" s="133">
        <v>0</v>
      </c>
      <c r="E194" s="133">
        <v>1.2304489213782739</v>
      </c>
      <c r="F194" s="93" t="s">
        <v>865</v>
      </c>
      <c r="G194" s="93" t="b">
        <v>0</v>
      </c>
      <c r="H194" s="93" t="b">
        <v>0</v>
      </c>
      <c r="I194" s="93" t="b">
        <v>0</v>
      </c>
      <c r="J194" s="93" t="b">
        <v>0</v>
      </c>
      <c r="K194" s="93" t="b">
        <v>0</v>
      </c>
      <c r="L194" s="93" t="b">
        <v>0</v>
      </c>
    </row>
    <row r="195" spans="1:12" ht="15">
      <c r="A195" s="93" t="s">
        <v>1001</v>
      </c>
      <c r="B195" s="93" t="s">
        <v>1002</v>
      </c>
      <c r="C195" s="93">
        <v>2</v>
      </c>
      <c r="D195" s="133">
        <v>0</v>
      </c>
      <c r="E195" s="133">
        <v>1.2304489213782739</v>
      </c>
      <c r="F195" s="93" t="s">
        <v>865</v>
      </c>
      <c r="G195" s="93" t="b">
        <v>0</v>
      </c>
      <c r="H195" s="93" t="b">
        <v>0</v>
      </c>
      <c r="I195" s="93" t="b">
        <v>0</v>
      </c>
      <c r="J195" s="93" t="b">
        <v>0</v>
      </c>
      <c r="K195" s="93" t="b">
        <v>0</v>
      </c>
      <c r="L195" s="93" t="b">
        <v>0</v>
      </c>
    </row>
    <row r="196" spans="1:12" ht="15">
      <c r="A196" s="93" t="s">
        <v>1002</v>
      </c>
      <c r="B196" s="93" t="s">
        <v>1003</v>
      </c>
      <c r="C196" s="93">
        <v>2</v>
      </c>
      <c r="D196" s="133">
        <v>0</v>
      </c>
      <c r="E196" s="133">
        <v>1.2304489213782739</v>
      </c>
      <c r="F196" s="93" t="s">
        <v>865</v>
      </c>
      <c r="G196" s="93" t="b">
        <v>0</v>
      </c>
      <c r="H196" s="93" t="b">
        <v>0</v>
      </c>
      <c r="I196" s="93" t="b">
        <v>0</v>
      </c>
      <c r="J196" s="93" t="b">
        <v>0</v>
      </c>
      <c r="K196" s="93" t="b">
        <v>0</v>
      </c>
      <c r="L196" s="93" t="b">
        <v>0</v>
      </c>
    </row>
    <row r="197" spans="1:12" ht="15">
      <c r="A197" s="93" t="s">
        <v>1003</v>
      </c>
      <c r="B197" s="93" t="s">
        <v>1265</v>
      </c>
      <c r="C197" s="93">
        <v>2</v>
      </c>
      <c r="D197" s="133">
        <v>0</v>
      </c>
      <c r="E197" s="133">
        <v>1.2304489213782739</v>
      </c>
      <c r="F197" s="93" t="s">
        <v>865</v>
      </c>
      <c r="G197" s="93" t="b">
        <v>0</v>
      </c>
      <c r="H197" s="93" t="b">
        <v>0</v>
      </c>
      <c r="I197" s="93" t="b">
        <v>0</v>
      </c>
      <c r="J197" s="93" t="b">
        <v>0</v>
      </c>
      <c r="K197" s="93" t="b">
        <v>0</v>
      </c>
      <c r="L197" s="93" t="b">
        <v>0</v>
      </c>
    </row>
    <row r="198" spans="1:12" ht="15">
      <c r="A198" s="93" t="s">
        <v>1265</v>
      </c>
      <c r="B198" s="93" t="s">
        <v>1266</v>
      </c>
      <c r="C198" s="93">
        <v>2</v>
      </c>
      <c r="D198" s="133">
        <v>0</v>
      </c>
      <c r="E198" s="133">
        <v>1.2304489213782739</v>
      </c>
      <c r="F198" s="93" t="s">
        <v>865</v>
      </c>
      <c r="G198" s="93" t="b">
        <v>0</v>
      </c>
      <c r="H198" s="93" t="b">
        <v>0</v>
      </c>
      <c r="I198" s="93" t="b">
        <v>0</v>
      </c>
      <c r="J198" s="93" t="b">
        <v>0</v>
      </c>
      <c r="K198" s="93" t="b">
        <v>0</v>
      </c>
      <c r="L198" s="93" t="b">
        <v>0</v>
      </c>
    </row>
    <row r="199" spans="1:12" ht="15">
      <c r="A199" s="93" t="s">
        <v>1266</v>
      </c>
      <c r="B199" s="93" t="s">
        <v>1267</v>
      </c>
      <c r="C199" s="93">
        <v>2</v>
      </c>
      <c r="D199" s="133">
        <v>0</v>
      </c>
      <c r="E199" s="133">
        <v>1.2304489213782739</v>
      </c>
      <c r="F199" s="93" t="s">
        <v>865</v>
      </c>
      <c r="G199" s="93" t="b">
        <v>0</v>
      </c>
      <c r="H199" s="93" t="b">
        <v>0</v>
      </c>
      <c r="I199" s="93" t="b">
        <v>0</v>
      </c>
      <c r="J199" s="93" t="b">
        <v>0</v>
      </c>
      <c r="K199" s="93" t="b">
        <v>0</v>
      </c>
      <c r="L199" s="93" t="b">
        <v>0</v>
      </c>
    </row>
    <row r="200" spans="1:12" ht="15">
      <c r="A200" s="93" t="s">
        <v>1267</v>
      </c>
      <c r="B200" s="93" t="s">
        <v>1268</v>
      </c>
      <c r="C200" s="93">
        <v>2</v>
      </c>
      <c r="D200" s="133">
        <v>0</v>
      </c>
      <c r="E200" s="133">
        <v>1.2304489213782739</v>
      </c>
      <c r="F200" s="93" t="s">
        <v>865</v>
      </c>
      <c r="G200" s="93" t="b">
        <v>0</v>
      </c>
      <c r="H200" s="93" t="b">
        <v>0</v>
      </c>
      <c r="I200" s="93" t="b">
        <v>0</v>
      </c>
      <c r="J200" s="93" t="b">
        <v>0</v>
      </c>
      <c r="K200" s="93" t="b">
        <v>0</v>
      </c>
      <c r="L200" s="93" t="b">
        <v>0</v>
      </c>
    </row>
    <row r="201" spans="1:12" ht="15">
      <c r="A201" s="93" t="s">
        <v>1268</v>
      </c>
      <c r="B201" s="93" t="s">
        <v>1269</v>
      </c>
      <c r="C201" s="93">
        <v>2</v>
      </c>
      <c r="D201" s="133">
        <v>0</v>
      </c>
      <c r="E201" s="133">
        <v>1.2304489213782739</v>
      </c>
      <c r="F201" s="93" t="s">
        <v>865</v>
      </c>
      <c r="G201" s="93" t="b">
        <v>0</v>
      </c>
      <c r="H201" s="93" t="b">
        <v>0</v>
      </c>
      <c r="I201" s="93" t="b">
        <v>0</v>
      </c>
      <c r="J201" s="93" t="b">
        <v>0</v>
      </c>
      <c r="K201" s="93" t="b">
        <v>0</v>
      </c>
      <c r="L201" s="93" t="b">
        <v>0</v>
      </c>
    </row>
    <row r="202" spans="1:12" ht="15">
      <c r="A202" s="93" t="s">
        <v>1269</v>
      </c>
      <c r="B202" s="93" t="s">
        <v>1270</v>
      </c>
      <c r="C202" s="93">
        <v>2</v>
      </c>
      <c r="D202" s="133">
        <v>0</v>
      </c>
      <c r="E202" s="133">
        <v>1.2304489213782739</v>
      </c>
      <c r="F202" s="93" t="s">
        <v>865</v>
      </c>
      <c r="G202" s="93" t="b">
        <v>0</v>
      </c>
      <c r="H202" s="93" t="b">
        <v>0</v>
      </c>
      <c r="I202" s="93" t="b">
        <v>0</v>
      </c>
      <c r="J202" s="93" t="b">
        <v>0</v>
      </c>
      <c r="K202" s="93" t="b">
        <v>0</v>
      </c>
      <c r="L202" s="93" t="b">
        <v>0</v>
      </c>
    </row>
    <row r="203" spans="1:12" ht="15">
      <c r="A203" s="93" t="s">
        <v>1270</v>
      </c>
      <c r="B203" s="93" t="s">
        <v>1271</v>
      </c>
      <c r="C203" s="93">
        <v>2</v>
      </c>
      <c r="D203" s="133">
        <v>0</v>
      </c>
      <c r="E203" s="133">
        <v>1.2304489213782739</v>
      </c>
      <c r="F203" s="93" t="s">
        <v>865</v>
      </c>
      <c r="G203" s="93" t="b">
        <v>0</v>
      </c>
      <c r="H203" s="93" t="b">
        <v>0</v>
      </c>
      <c r="I203" s="93" t="b">
        <v>0</v>
      </c>
      <c r="J203" s="93" t="b">
        <v>0</v>
      </c>
      <c r="K203" s="93" t="b">
        <v>0</v>
      </c>
      <c r="L203" s="93" t="b">
        <v>0</v>
      </c>
    </row>
    <row r="204" spans="1:12" ht="15">
      <c r="A204" s="93" t="s">
        <v>1271</v>
      </c>
      <c r="B204" s="93" t="s">
        <v>962</v>
      </c>
      <c r="C204" s="93">
        <v>2</v>
      </c>
      <c r="D204" s="133">
        <v>0</v>
      </c>
      <c r="E204" s="133">
        <v>1.2304489213782739</v>
      </c>
      <c r="F204" s="93" t="s">
        <v>865</v>
      </c>
      <c r="G204" s="93" t="b">
        <v>0</v>
      </c>
      <c r="H204" s="93" t="b">
        <v>0</v>
      </c>
      <c r="I204" s="93" t="b">
        <v>0</v>
      </c>
      <c r="J204" s="93" t="b">
        <v>0</v>
      </c>
      <c r="K204" s="93" t="b">
        <v>0</v>
      </c>
      <c r="L204" s="93" t="b">
        <v>0</v>
      </c>
    </row>
    <row r="205" spans="1:12" ht="15">
      <c r="A205" s="93" t="s">
        <v>1006</v>
      </c>
      <c r="B205" s="93" t="s">
        <v>1007</v>
      </c>
      <c r="C205" s="93">
        <v>3</v>
      </c>
      <c r="D205" s="133">
        <v>0</v>
      </c>
      <c r="E205" s="133">
        <v>1.278753600952829</v>
      </c>
      <c r="F205" s="93" t="s">
        <v>866</v>
      </c>
      <c r="G205" s="93" t="b">
        <v>0</v>
      </c>
      <c r="H205" s="93" t="b">
        <v>0</v>
      </c>
      <c r="I205" s="93" t="b">
        <v>0</v>
      </c>
      <c r="J205" s="93" t="b">
        <v>0</v>
      </c>
      <c r="K205" s="93" t="b">
        <v>0</v>
      </c>
      <c r="L205" s="93" t="b">
        <v>0</v>
      </c>
    </row>
    <row r="206" spans="1:12" ht="15">
      <c r="A206" s="93" t="s">
        <v>1009</v>
      </c>
      <c r="B206" s="93" t="s">
        <v>1010</v>
      </c>
      <c r="C206" s="93">
        <v>2</v>
      </c>
      <c r="D206" s="133">
        <v>0.005869708635189375</v>
      </c>
      <c r="E206" s="133">
        <v>1.4548448600085102</v>
      </c>
      <c r="F206" s="93" t="s">
        <v>866</v>
      </c>
      <c r="G206" s="93" t="b">
        <v>0</v>
      </c>
      <c r="H206" s="93" t="b">
        <v>0</v>
      </c>
      <c r="I206" s="93" t="b">
        <v>0</v>
      </c>
      <c r="J206" s="93" t="b">
        <v>0</v>
      </c>
      <c r="K206" s="93" t="b">
        <v>0</v>
      </c>
      <c r="L206" s="93" t="b">
        <v>0</v>
      </c>
    </row>
    <row r="207" spans="1:12" ht="15">
      <c r="A207" s="93" t="s">
        <v>1010</v>
      </c>
      <c r="B207" s="93" t="s">
        <v>1011</v>
      </c>
      <c r="C207" s="93">
        <v>2</v>
      </c>
      <c r="D207" s="133">
        <v>0.005869708635189375</v>
      </c>
      <c r="E207" s="133">
        <v>1.4548448600085102</v>
      </c>
      <c r="F207" s="93" t="s">
        <v>866</v>
      </c>
      <c r="G207" s="93" t="b">
        <v>0</v>
      </c>
      <c r="H207" s="93" t="b">
        <v>0</v>
      </c>
      <c r="I207" s="93" t="b">
        <v>0</v>
      </c>
      <c r="J207" s="93" t="b">
        <v>0</v>
      </c>
      <c r="K207" s="93" t="b">
        <v>0</v>
      </c>
      <c r="L207" s="93" t="b">
        <v>0</v>
      </c>
    </row>
    <row r="208" spans="1:12" ht="15">
      <c r="A208" s="93" t="s">
        <v>1011</v>
      </c>
      <c r="B208" s="93" t="s">
        <v>1272</v>
      </c>
      <c r="C208" s="93">
        <v>2</v>
      </c>
      <c r="D208" s="133">
        <v>0.005869708635189375</v>
      </c>
      <c r="E208" s="133">
        <v>1.4548448600085102</v>
      </c>
      <c r="F208" s="93" t="s">
        <v>866</v>
      </c>
      <c r="G208" s="93" t="b">
        <v>0</v>
      </c>
      <c r="H208" s="93" t="b">
        <v>0</v>
      </c>
      <c r="I208" s="93" t="b">
        <v>0</v>
      </c>
      <c r="J208" s="93" t="b">
        <v>0</v>
      </c>
      <c r="K208" s="93" t="b">
        <v>0</v>
      </c>
      <c r="L208" s="93" t="b">
        <v>0</v>
      </c>
    </row>
    <row r="209" spans="1:12" ht="15">
      <c r="A209" s="93" t="s">
        <v>1272</v>
      </c>
      <c r="B209" s="93" t="s">
        <v>911</v>
      </c>
      <c r="C209" s="93">
        <v>2</v>
      </c>
      <c r="D209" s="133">
        <v>0.005869708635189375</v>
      </c>
      <c r="E209" s="133">
        <v>1.0569048513364727</v>
      </c>
      <c r="F209" s="93" t="s">
        <v>866</v>
      </c>
      <c r="G209" s="93" t="b">
        <v>0</v>
      </c>
      <c r="H209" s="93" t="b">
        <v>0</v>
      </c>
      <c r="I209" s="93" t="b">
        <v>0</v>
      </c>
      <c r="J209" s="93" t="b">
        <v>0</v>
      </c>
      <c r="K209" s="93" t="b">
        <v>0</v>
      </c>
      <c r="L209" s="93" t="b">
        <v>0</v>
      </c>
    </row>
    <row r="210" spans="1:12" ht="15">
      <c r="A210" s="93" t="s">
        <v>911</v>
      </c>
      <c r="B210" s="93" t="s">
        <v>1273</v>
      </c>
      <c r="C210" s="93">
        <v>2</v>
      </c>
      <c r="D210" s="133">
        <v>0.005869708635189375</v>
      </c>
      <c r="E210" s="133">
        <v>1.0569048513364727</v>
      </c>
      <c r="F210" s="93" t="s">
        <v>866</v>
      </c>
      <c r="G210" s="93" t="b">
        <v>0</v>
      </c>
      <c r="H210" s="93" t="b">
        <v>0</v>
      </c>
      <c r="I210" s="93" t="b">
        <v>0</v>
      </c>
      <c r="J210" s="93" t="b">
        <v>0</v>
      </c>
      <c r="K210" s="93" t="b">
        <v>0</v>
      </c>
      <c r="L210" s="93" t="b">
        <v>0</v>
      </c>
    </row>
    <row r="211" spans="1:12" ht="15">
      <c r="A211" s="93" t="s">
        <v>1273</v>
      </c>
      <c r="B211" s="93" t="s">
        <v>1274</v>
      </c>
      <c r="C211" s="93">
        <v>2</v>
      </c>
      <c r="D211" s="133">
        <v>0.005869708635189375</v>
      </c>
      <c r="E211" s="133">
        <v>1.4548448600085102</v>
      </c>
      <c r="F211" s="93" t="s">
        <v>866</v>
      </c>
      <c r="G211" s="93" t="b">
        <v>0</v>
      </c>
      <c r="H211" s="93" t="b">
        <v>0</v>
      </c>
      <c r="I211" s="93" t="b">
        <v>0</v>
      </c>
      <c r="J211" s="93" t="b">
        <v>0</v>
      </c>
      <c r="K211" s="93" t="b">
        <v>0</v>
      </c>
      <c r="L211" s="93" t="b">
        <v>0</v>
      </c>
    </row>
    <row r="212" spans="1:12" ht="15">
      <c r="A212" s="93" t="s">
        <v>1274</v>
      </c>
      <c r="B212" s="93" t="s">
        <v>1005</v>
      </c>
      <c r="C212" s="93">
        <v>2</v>
      </c>
      <c r="D212" s="133">
        <v>0.005869708635189375</v>
      </c>
      <c r="E212" s="133">
        <v>1.278753600952829</v>
      </c>
      <c r="F212" s="93" t="s">
        <v>866</v>
      </c>
      <c r="G212" s="93" t="b">
        <v>0</v>
      </c>
      <c r="H212" s="93" t="b">
        <v>0</v>
      </c>
      <c r="I212" s="93" t="b">
        <v>0</v>
      </c>
      <c r="J212" s="93" t="b">
        <v>0</v>
      </c>
      <c r="K212" s="93" t="b">
        <v>0</v>
      </c>
      <c r="L212" s="93" t="b">
        <v>0</v>
      </c>
    </row>
    <row r="213" spans="1:12" ht="15">
      <c r="A213" s="93" t="s">
        <v>1005</v>
      </c>
      <c r="B213" s="93" t="s">
        <v>943</v>
      </c>
      <c r="C213" s="93">
        <v>2</v>
      </c>
      <c r="D213" s="133">
        <v>0.005869708635189375</v>
      </c>
      <c r="E213" s="133">
        <v>1.278753600952829</v>
      </c>
      <c r="F213" s="93" t="s">
        <v>866</v>
      </c>
      <c r="G213" s="93" t="b">
        <v>0</v>
      </c>
      <c r="H213" s="93" t="b">
        <v>0</v>
      </c>
      <c r="I213" s="93" t="b">
        <v>0</v>
      </c>
      <c r="J213" s="93" t="b">
        <v>0</v>
      </c>
      <c r="K213" s="93" t="b">
        <v>0</v>
      </c>
      <c r="L213" s="93" t="b">
        <v>0</v>
      </c>
    </row>
    <row r="214" spans="1:12" ht="15">
      <c r="A214" s="93" t="s">
        <v>943</v>
      </c>
      <c r="B214" s="93" t="s">
        <v>1006</v>
      </c>
      <c r="C214" s="93">
        <v>2</v>
      </c>
      <c r="D214" s="133">
        <v>0.005869708635189375</v>
      </c>
      <c r="E214" s="133">
        <v>1.278753600952829</v>
      </c>
      <c r="F214" s="93" t="s">
        <v>866</v>
      </c>
      <c r="G214" s="93" t="b">
        <v>0</v>
      </c>
      <c r="H214" s="93" t="b">
        <v>0</v>
      </c>
      <c r="I214" s="93" t="b">
        <v>0</v>
      </c>
      <c r="J214" s="93" t="b">
        <v>0</v>
      </c>
      <c r="K214" s="93" t="b">
        <v>0</v>
      </c>
      <c r="L214" s="93" t="b">
        <v>0</v>
      </c>
    </row>
    <row r="215" spans="1:12" ht="15">
      <c r="A215" s="93" t="s">
        <v>1007</v>
      </c>
      <c r="B215" s="93" t="s">
        <v>945</v>
      </c>
      <c r="C215" s="93">
        <v>2</v>
      </c>
      <c r="D215" s="133">
        <v>0.005869708635189375</v>
      </c>
      <c r="E215" s="133">
        <v>1.278753600952829</v>
      </c>
      <c r="F215" s="93" t="s">
        <v>866</v>
      </c>
      <c r="G215" s="93" t="b">
        <v>0</v>
      </c>
      <c r="H215" s="93" t="b">
        <v>0</v>
      </c>
      <c r="I215" s="93" t="b">
        <v>0</v>
      </c>
      <c r="J215" s="93" t="b">
        <v>0</v>
      </c>
      <c r="K215" s="93" t="b">
        <v>0</v>
      </c>
      <c r="L215" s="93" t="b">
        <v>0</v>
      </c>
    </row>
    <row r="216" spans="1:12" ht="15">
      <c r="A216" s="93" t="s">
        <v>945</v>
      </c>
      <c r="B216" s="93" t="s">
        <v>911</v>
      </c>
      <c r="C216" s="93">
        <v>2</v>
      </c>
      <c r="D216" s="133">
        <v>0.005869708635189375</v>
      </c>
      <c r="E216" s="133">
        <v>1.0569048513364727</v>
      </c>
      <c r="F216" s="93" t="s">
        <v>866</v>
      </c>
      <c r="G216" s="93" t="b">
        <v>0</v>
      </c>
      <c r="H216" s="93" t="b">
        <v>0</v>
      </c>
      <c r="I216" s="93" t="b">
        <v>0</v>
      </c>
      <c r="J216" s="93" t="b">
        <v>0</v>
      </c>
      <c r="K216" s="93" t="b">
        <v>0</v>
      </c>
      <c r="L216" s="93" t="b">
        <v>0</v>
      </c>
    </row>
    <row r="217" spans="1:12" ht="15">
      <c r="A217" s="93" t="s">
        <v>911</v>
      </c>
      <c r="B217" s="93" t="s">
        <v>1275</v>
      </c>
      <c r="C217" s="93">
        <v>2</v>
      </c>
      <c r="D217" s="133">
        <v>0.005869708635189375</v>
      </c>
      <c r="E217" s="133">
        <v>1.0569048513364727</v>
      </c>
      <c r="F217" s="93" t="s">
        <v>866</v>
      </c>
      <c r="G217" s="93" t="b">
        <v>0</v>
      </c>
      <c r="H217" s="93" t="b">
        <v>0</v>
      </c>
      <c r="I217" s="93" t="b">
        <v>0</v>
      </c>
      <c r="J217" s="93" t="b">
        <v>0</v>
      </c>
      <c r="K217" s="93" t="b">
        <v>0</v>
      </c>
      <c r="L217" s="93" t="b">
        <v>0</v>
      </c>
    </row>
    <row r="218" spans="1:12" ht="15">
      <c r="A218" s="93" t="s">
        <v>1275</v>
      </c>
      <c r="B218" s="93" t="s">
        <v>1008</v>
      </c>
      <c r="C218" s="93">
        <v>2</v>
      </c>
      <c r="D218" s="133">
        <v>0.005869708635189375</v>
      </c>
      <c r="E218" s="133">
        <v>1.278753600952829</v>
      </c>
      <c r="F218" s="93" t="s">
        <v>866</v>
      </c>
      <c r="G218" s="93" t="b">
        <v>0</v>
      </c>
      <c r="H218" s="93" t="b">
        <v>0</v>
      </c>
      <c r="I218" s="93" t="b">
        <v>0</v>
      </c>
      <c r="J218" s="93" t="b">
        <v>0</v>
      </c>
      <c r="K218" s="93" t="b">
        <v>0</v>
      </c>
      <c r="L218" s="93" t="b">
        <v>0</v>
      </c>
    </row>
    <row r="219" spans="1:12" ht="15">
      <c r="A219" s="93" t="s">
        <v>1008</v>
      </c>
      <c r="B219" s="93" t="s">
        <v>1276</v>
      </c>
      <c r="C219" s="93">
        <v>2</v>
      </c>
      <c r="D219" s="133">
        <v>0.005869708635189375</v>
      </c>
      <c r="E219" s="133">
        <v>1.278753600952829</v>
      </c>
      <c r="F219" s="93" t="s">
        <v>866</v>
      </c>
      <c r="G219" s="93" t="b">
        <v>0</v>
      </c>
      <c r="H219" s="93" t="b">
        <v>0</v>
      </c>
      <c r="I219" s="93" t="b">
        <v>0</v>
      </c>
      <c r="J219" s="93" t="b">
        <v>0</v>
      </c>
      <c r="K219" s="93" t="b">
        <v>0</v>
      </c>
      <c r="L219" s="93" t="b">
        <v>0</v>
      </c>
    </row>
    <row r="220" spans="1:12" ht="15">
      <c r="A220" s="93" t="s">
        <v>1276</v>
      </c>
      <c r="B220" s="93" t="s">
        <v>963</v>
      </c>
      <c r="C220" s="93">
        <v>2</v>
      </c>
      <c r="D220" s="133">
        <v>0.005869708635189375</v>
      </c>
      <c r="E220" s="133">
        <v>1.4548448600085102</v>
      </c>
      <c r="F220" s="93" t="s">
        <v>866</v>
      </c>
      <c r="G220" s="93" t="b">
        <v>0</v>
      </c>
      <c r="H220" s="93" t="b">
        <v>0</v>
      </c>
      <c r="I220" s="93" t="b">
        <v>0</v>
      </c>
      <c r="J220" s="93" t="b">
        <v>0</v>
      </c>
      <c r="K220" s="93" t="b">
        <v>0</v>
      </c>
      <c r="L220" s="93" t="b">
        <v>0</v>
      </c>
    </row>
    <row r="221" spans="1:12" ht="15">
      <c r="A221" s="93" t="s">
        <v>963</v>
      </c>
      <c r="B221" s="93" t="s">
        <v>962</v>
      </c>
      <c r="C221" s="93">
        <v>2</v>
      </c>
      <c r="D221" s="133">
        <v>0.005869708635189375</v>
      </c>
      <c r="E221" s="133">
        <v>1.278753600952829</v>
      </c>
      <c r="F221" s="93" t="s">
        <v>866</v>
      </c>
      <c r="G221" s="93" t="b">
        <v>0</v>
      </c>
      <c r="H221" s="93" t="b">
        <v>0</v>
      </c>
      <c r="I221" s="93" t="b">
        <v>0</v>
      </c>
      <c r="J221" s="93" t="b">
        <v>0</v>
      </c>
      <c r="K221" s="93" t="b">
        <v>0</v>
      </c>
      <c r="L221" s="93" t="b">
        <v>0</v>
      </c>
    </row>
    <row r="222" spans="1:12" ht="15">
      <c r="A222" s="93" t="s">
        <v>962</v>
      </c>
      <c r="B222" s="93" t="s">
        <v>964</v>
      </c>
      <c r="C222" s="93">
        <v>2</v>
      </c>
      <c r="D222" s="133">
        <v>0.005869708635189375</v>
      </c>
      <c r="E222" s="133">
        <v>1.1026623418971477</v>
      </c>
      <c r="F222" s="93" t="s">
        <v>866</v>
      </c>
      <c r="G222" s="93" t="b">
        <v>0</v>
      </c>
      <c r="H222" s="93" t="b">
        <v>0</v>
      </c>
      <c r="I222" s="93" t="b">
        <v>0</v>
      </c>
      <c r="J222" s="93" t="b">
        <v>0</v>
      </c>
      <c r="K222" s="93" t="b">
        <v>0</v>
      </c>
      <c r="L222" s="93" t="b">
        <v>0</v>
      </c>
    </row>
    <row r="223" spans="1:12" ht="15">
      <c r="A223" s="93" t="s">
        <v>964</v>
      </c>
      <c r="B223" s="93" t="s">
        <v>1277</v>
      </c>
      <c r="C223" s="93">
        <v>2</v>
      </c>
      <c r="D223" s="133">
        <v>0.005869708635189375</v>
      </c>
      <c r="E223" s="133">
        <v>1.278753600952829</v>
      </c>
      <c r="F223" s="93" t="s">
        <v>866</v>
      </c>
      <c r="G223" s="93" t="b">
        <v>0</v>
      </c>
      <c r="H223" s="93" t="b">
        <v>0</v>
      </c>
      <c r="I223" s="93" t="b">
        <v>0</v>
      </c>
      <c r="J223" s="93" t="b">
        <v>0</v>
      </c>
      <c r="K223" s="93" t="b">
        <v>0</v>
      </c>
      <c r="L223" s="93" t="b">
        <v>0</v>
      </c>
    </row>
    <row r="224" spans="1:12" ht="15">
      <c r="A224" s="93" t="s">
        <v>1277</v>
      </c>
      <c r="B224" s="93" t="s">
        <v>1278</v>
      </c>
      <c r="C224" s="93">
        <v>2</v>
      </c>
      <c r="D224" s="133">
        <v>0.005869708635189375</v>
      </c>
      <c r="E224" s="133">
        <v>1.4548448600085102</v>
      </c>
      <c r="F224" s="93" t="s">
        <v>866</v>
      </c>
      <c r="G224" s="93" t="b">
        <v>0</v>
      </c>
      <c r="H224" s="93" t="b">
        <v>0</v>
      </c>
      <c r="I224" s="93" t="b">
        <v>0</v>
      </c>
      <c r="J224" s="93" t="b">
        <v>0</v>
      </c>
      <c r="K224" s="93" t="b">
        <v>0</v>
      </c>
      <c r="L224" s="93" t="b">
        <v>0</v>
      </c>
    </row>
    <row r="225" spans="1:12" ht="15">
      <c r="A225" s="93" t="s">
        <v>1015</v>
      </c>
      <c r="B225" s="93" t="s">
        <v>1016</v>
      </c>
      <c r="C225" s="93">
        <v>2</v>
      </c>
      <c r="D225" s="133">
        <v>0</v>
      </c>
      <c r="E225" s="133">
        <v>1.2041199826559248</v>
      </c>
      <c r="F225" s="93" t="s">
        <v>868</v>
      </c>
      <c r="G225" s="93" t="b">
        <v>0</v>
      </c>
      <c r="H225" s="93" t="b">
        <v>0</v>
      </c>
      <c r="I225" s="93" t="b">
        <v>0</v>
      </c>
      <c r="J225" s="93" t="b">
        <v>0</v>
      </c>
      <c r="K225" s="93" t="b">
        <v>0</v>
      </c>
      <c r="L225"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1305</v>
      </c>
      <c r="B2" s="136" t="s">
        <v>1306</v>
      </c>
      <c r="C2" s="67" t="s">
        <v>1307</v>
      </c>
    </row>
    <row r="3" spans="1:3" ht="15">
      <c r="A3" s="135" t="s">
        <v>862</v>
      </c>
      <c r="B3" s="135" t="s">
        <v>862</v>
      </c>
      <c r="C3" s="36">
        <v>8</v>
      </c>
    </row>
    <row r="4" spans="1:3" ht="15">
      <c r="A4" s="135" t="s">
        <v>863</v>
      </c>
      <c r="B4" s="135" t="s">
        <v>863</v>
      </c>
      <c r="C4" s="36">
        <v>48</v>
      </c>
    </row>
    <row r="5" spans="1:3" ht="15">
      <c r="A5" s="135" t="s">
        <v>864</v>
      </c>
      <c r="B5" s="135" t="s">
        <v>864</v>
      </c>
      <c r="C5" s="36">
        <v>2</v>
      </c>
    </row>
    <row r="6" spans="1:3" ht="15">
      <c r="A6" s="135" t="s">
        <v>865</v>
      </c>
      <c r="B6" s="135" t="s">
        <v>865</v>
      </c>
      <c r="C6" s="36">
        <v>2</v>
      </c>
    </row>
    <row r="7" spans="1:3" ht="15">
      <c r="A7" s="135" t="s">
        <v>866</v>
      </c>
      <c r="B7" s="135" t="s">
        <v>866</v>
      </c>
      <c r="C7" s="36">
        <v>3</v>
      </c>
    </row>
    <row r="8" spans="1:3" ht="15">
      <c r="A8" s="135" t="s">
        <v>867</v>
      </c>
      <c r="B8" s="135" t="s">
        <v>867</v>
      </c>
      <c r="C8" s="36">
        <v>1</v>
      </c>
    </row>
    <row r="9" spans="1:3" ht="15">
      <c r="A9" s="135" t="s">
        <v>868</v>
      </c>
      <c r="B9" s="135" t="s">
        <v>868</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1312</v>
      </c>
      <c r="B1" s="13" t="s">
        <v>17</v>
      </c>
    </row>
    <row r="2" spans="1:2" ht="15">
      <c r="A2" s="85" t="s">
        <v>1313</v>
      </c>
      <c r="B2" s="85" t="s">
        <v>1319</v>
      </c>
    </row>
    <row r="3" spans="1:2" ht="15">
      <c r="A3" s="85" t="s">
        <v>1314</v>
      </c>
      <c r="B3" s="85" t="s">
        <v>1320</v>
      </c>
    </row>
    <row r="4" spans="1:2" ht="15">
      <c r="A4" s="85" t="s">
        <v>1315</v>
      </c>
      <c r="B4" s="85" t="s">
        <v>1321</v>
      </c>
    </row>
    <row r="5" spans="1:2" ht="15">
      <c r="A5" s="85" t="s">
        <v>1316</v>
      </c>
      <c r="B5" s="85" t="s">
        <v>1322</v>
      </c>
    </row>
    <row r="6" spans="1:2" ht="15">
      <c r="A6" s="85" t="s">
        <v>1317</v>
      </c>
      <c r="B6" s="85" t="s">
        <v>1323</v>
      </c>
    </row>
    <row r="7" spans="1:2" ht="15">
      <c r="A7" s="85" t="s">
        <v>1318</v>
      </c>
      <c r="B7" s="85" t="s">
        <v>1320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1324</v>
      </c>
      <c r="B1" s="13" t="s">
        <v>34</v>
      </c>
    </row>
    <row r="2" spans="1:2" ht="15">
      <c r="A2" s="127" t="s">
        <v>228</v>
      </c>
      <c r="B2" s="85">
        <v>42</v>
      </c>
    </row>
    <row r="3" spans="1:2" ht="15">
      <c r="A3" s="127" t="s">
        <v>229</v>
      </c>
      <c r="B3" s="85">
        <v>0</v>
      </c>
    </row>
    <row r="4" spans="1:2" ht="15">
      <c r="A4" s="127" t="s">
        <v>230</v>
      </c>
      <c r="B4" s="85">
        <v>0</v>
      </c>
    </row>
    <row r="5" spans="1:2" ht="15">
      <c r="A5" s="127" t="s">
        <v>227</v>
      </c>
      <c r="B5" s="85">
        <v>0</v>
      </c>
    </row>
    <row r="6" spans="1:2" ht="15">
      <c r="A6" s="127" t="s">
        <v>226</v>
      </c>
      <c r="B6" s="85">
        <v>0</v>
      </c>
    </row>
    <row r="7" spans="1:2" ht="15">
      <c r="A7" s="127" t="s">
        <v>225</v>
      </c>
      <c r="B7" s="85">
        <v>0</v>
      </c>
    </row>
    <row r="8" spans="1:2" ht="15">
      <c r="A8" s="127" t="s">
        <v>231</v>
      </c>
      <c r="B8" s="85">
        <v>0</v>
      </c>
    </row>
    <row r="9" spans="1:2" ht="15">
      <c r="A9" s="127" t="s">
        <v>235</v>
      </c>
      <c r="B9" s="85">
        <v>0</v>
      </c>
    </row>
    <row r="10" spans="1:2" ht="15">
      <c r="A10" s="127" t="s">
        <v>236</v>
      </c>
      <c r="B10" s="85">
        <v>0</v>
      </c>
    </row>
    <row r="11" spans="1:2" ht="15">
      <c r="A11" s="127" t="s">
        <v>237</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1339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631</v>
      </c>
      <c r="AF2" s="13" t="s">
        <v>632</v>
      </c>
      <c r="AG2" s="13" t="s">
        <v>633</v>
      </c>
      <c r="AH2" s="13" t="s">
        <v>634</v>
      </c>
      <c r="AI2" s="13" t="s">
        <v>635</v>
      </c>
      <c r="AJ2" s="13" t="s">
        <v>636</v>
      </c>
      <c r="AK2" s="13" t="s">
        <v>637</v>
      </c>
      <c r="AL2" s="13" t="s">
        <v>638</v>
      </c>
      <c r="AM2" s="13" t="s">
        <v>639</v>
      </c>
      <c r="AN2" s="13" t="s">
        <v>640</v>
      </c>
      <c r="AO2" s="13" t="s">
        <v>641</v>
      </c>
      <c r="AP2" s="13" t="s">
        <v>642</v>
      </c>
      <c r="AQ2" s="13" t="s">
        <v>643</v>
      </c>
      <c r="AR2" s="13" t="s">
        <v>644</v>
      </c>
      <c r="AS2" s="13" t="s">
        <v>645</v>
      </c>
      <c r="AT2" s="13" t="s">
        <v>194</v>
      </c>
      <c r="AU2" s="13" t="s">
        <v>646</v>
      </c>
      <c r="AV2" s="13" t="s">
        <v>647</v>
      </c>
      <c r="AW2" s="13" t="s">
        <v>648</v>
      </c>
      <c r="AX2" s="13" t="s">
        <v>649</v>
      </c>
      <c r="AY2" s="13" t="s">
        <v>650</v>
      </c>
      <c r="AZ2" s="13" t="s">
        <v>651</v>
      </c>
      <c r="BA2" s="13" t="s">
        <v>876</v>
      </c>
      <c r="BB2" s="130" t="s">
        <v>1123</v>
      </c>
      <c r="BC2" s="130" t="s">
        <v>1127</v>
      </c>
      <c r="BD2" s="130" t="s">
        <v>1128</v>
      </c>
      <c r="BE2" s="130" t="s">
        <v>1130</v>
      </c>
      <c r="BF2" s="130" t="s">
        <v>1131</v>
      </c>
      <c r="BG2" s="130" t="s">
        <v>1138</v>
      </c>
      <c r="BH2" s="130" t="s">
        <v>1143</v>
      </c>
      <c r="BI2" s="130" t="s">
        <v>1156</v>
      </c>
      <c r="BJ2" s="130" t="s">
        <v>1162</v>
      </c>
      <c r="BK2" s="130" t="s">
        <v>1174</v>
      </c>
      <c r="BL2" s="130" t="s">
        <v>1294</v>
      </c>
      <c r="BM2" s="130" t="s">
        <v>1295</v>
      </c>
      <c r="BN2" s="130" t="s">
        <v>1296</v>
      </c>
      <c r="BO2" s="130" t="s">
        <v>1297</v>
      </c>
      <c r="BP2" s="130" t="s">
        <v>1298</v>
      </c>
      <c r="BQ2" s="130" t="s">
        <v>1299</v>
      </c>
      <c r="BR2" s="130" t="s">
        <v>1300</v>
      </c>
      <c r="BS2" s="130" t="s">
        <v>1301</v>
      </c>
      <c r="BT2" s="130" t="s">
        <v>1303</v>
      </c>
      <c r="BU2" s="3"/>
      <c r="BV2" s="3"/>
    </row>
    <row r="3" spans="1:74" ht="41.45" customHeight="1">
      <c r="A3" s="50" t="s">
        <v>214</v>
      </c>
      <c r="C3" s="53"/>
      <c r="D3" s="53" t="s">
        <v>64</v>
      </c>
      <c r="E3" s="54">
        <v>261.23059490084984</v>
      </c>
      <c r="F3" s="55">
        <v>99.46308642730442</v>
      </c>
      <c r="G3" s="114" t="s">
        <v>393</v>
      </c>
      <c r="H3" s="53"/>
      <c r="I3" s="57" t="s">
        <v>214</v>
      </c>
      <c r="J3" s="56"/>
      <c r="K3" s="56"/>
      <c r="L3" s="116" t="s">
        <v>797</v>
      </c>
      <c r="M3" s="59">
        <v>179.93539666034619</v>
      </c>
      <c r="N3" s="60">
        <v>8959.4677734375</v>
      </c>
      <c r="O3" s="60">
        <v>7016.9453125</v>
      </c>
      <c r="P3" s="58"/>
      <c r="Q3" s="61"/>
      <c r="R3" s="61"/>
      <c r="S3" s="51"/>
      <c r="T3" s="51">
        <v>0</v>
      </c>
      <c r="U3" s="51">
        <v>1</v>
      </c>
      <c r="V3" s="52">
        <v>0</v>
      </c>
      <c r="W3" s="52">
        <v>1</v>
      </c>
      <c r="X3" s="52">
        <v>0</v>
      </c>
      <c r="Y3" s="52">
        <v>0.999979</v>
      </c>
      <c r="Z3" s="52">
        <v>0</v>
      </c>
      <c r="AA3" s="52">
        <v>0</v>
      </c>
      <c r="AB3" s="62">
        <v>3</v>
      </c>
      <c r="AC3" s="62"/>
      <c r="AD3" s="63"/>
      <c r="AE3" s="85" t="s">
        <v>652</v>
      </c>
      <c r="AF3" s="85">
        <v>679</v>
      </c>
      <c r="AG3" s="85">
        <v>1475</v>
      </c>
      <c r="AH3" s="85">
        <v>1589</v>
      </c>
      <c r="AI3" s="85">
        <v>851</v>
      </c>
      <c r="AJ3" s="85"/>
      <c r="AK3" s="85" t="s">
        <v>678</v>
      </c>
      <c r="AL3" s="85" t="s">
        <v>626</v>
      </c>
      <c r="AM3" s="90" t="s">
        <v>708</v>
      </c>
      <c r="AN3" s="85"/>
      <c r="AO3" s="87">
        <v>40735.07623842593</v>
      </c>
      <c r="AP3" s="90" t="s">
        <v>731</v>
      </c>
      <c r="AQ3" s="85" t="b">
        <v>0</v>
      </c>
      <c r="AR3" s="85" t="b">
        <v>0</v>
      </c>
      <c r="AS3" s="85" t="b">
        <v>0</v>
      </c>
      <c r="AT3" s="85"/>
      <c r="AU3" s="85">
        <v>35</v>
      </c>
      <c r="AV3" s="90" t="s">
        <v>754</v>
      </c>
      <c r="AW3" s="85" t="b">
        <v>0</v>
      </c>
      <c r="AX3" s="85" t="s">
        <v>770</v>
      </c>
      <c r="AY3" s="90" t="s">
        <v>771</v>
      </c>
      <c r="AZ3" s="85" t="s">
        <v>66</v>
      </c>
      <c r="BA3" s="85" t="str">
        <f>REPLACE(INDEX(GroupVertices[Group],MATCH(Vertices[[#This Row],[Vertex]],GroupVertices[Vertex],0)),1,1,"")</f>
        <v>7</v>
      </c>
      <c r="BB3" s="51"/>
      <c r="BC3" s="51"/>
      <c r="BD3" s="51"/>
      <c r="BE3" s="51"/>
      <c r="BF3" s="51" t="s">
        <v>343</v>
      </c>
      <c r="BG3" s="51" t="s">
        <v>343</v>
      </c>
      <c r="BH3" s="131" t="s">
        <v>1144</v>
      </c>
      <c r="BI3" s="131" t="s">
        <v>1157</v>
      </c>
      <c r="BJ3" s="131" t="s">
        <v>1163</v>
      </c>
      <c r="BK3" s="131" t="s">
        <v>1175</v>
      </c>
      <c r="BL3" s="131">
        <v>2</v>
      </c>
      <c r="BM3" s="134">
        <v>3.7735849056603774</v>
      </c>
      <c r="BN3" s="131">
        <v>0</v>
      </c>
      <c r="BO3" s="134">
        <v>0</v>
      </c>
      <c r="BP3" s="131">
        <v>0</v>
      </c>
      <c r="BQ3" s="134">
        <v>0</v>
      </c>
      <c r="BR3" s="131">
        <v>51</v>
      </c>
      <c r="BS3" s="134">
        <v>96.22641509433963</v>
      </c>
      <c r="BT3" s="131">
        <v>53</v>
      </c>
      <c r="BU3" s="3"/>
      <c r="BV3" s="3"/>
    </row>
    <row r="4" spans="1:77" ht="41.45" customHeight="1">
      <c r="A4" s="14" t="s">
        <v>238</v>
      </c>
      <c r="C4" s="15"/>
      <c r="D4" s="15" t="s">
        <v>64</v>
      </c>
      <c r="E4" s="95">
        <v>179.70279239174423</v>
      </c>
      <c r="F4" s="81">
        <v>99.90421432503517</v>
      </c>
      <c r="G4" s="114" t="s">
        <v>761</v>
      </c>
      <c r="H4" s="15"/>
      <c r="I4" s="16" t="s">
        <v>238</v>
      </c>
      <c r="J4" s="66"/>
      <c r="K4" s="66"/>
      <c r="L4" s="116" t="s">
        <v>798</v>
      </c>
      <c r="M4" s="96">
        <v>32.92217260994556</v>
      </c>
      <c r="N4" s="97">
        <v>8959.4677734375</v>
      </c>
      <c r="O4" s="97">
        <v>8769.7109375</v>
      </c>
      <c r="P4" s="77"/>
      <c r="Q4" s="98"/>
      <c r="R4" s="98"/>
      <c r="S4" s="99"/>
      <c r="T4" s="51">
        <v>1</v>
      </c>
      <c r="U4" s="51">
        <v>0</v>
      </c>
      <c r="V4" s="52">
        <v>0</v>
      </c>
      <c r="W4" s="52">
        <v>1</v>
      </c>
      <c r="X4" s="52">
        <v>0</v>
      </c>
      <c r="Y4" s="52">
        <v>0.999979</v>
      </c>
      <c r="Z4" s="52">
        <v>0</v>
      </c>
      <c r="AA4" s="52">
        <v>0</v>
      </c>
      <c r="AB4" s="82">
        <v>4</v>
      </c>
      <c r="AC4" s="82"/>
      <c r="AD4" s="100"/>
      <c r="AE4" s="85" t="s">
        <v>653</v>
      </c>
      <c r="AF4" s="85">
        <v>144</v>
      </c>
      <c r="AG4" s="85">
        <v>273</v>
      </c>
      <c r="AH4" s="85">
        <v>545</v>
      </c>
      <c r="AI4" s="85">
        <v>368</v>
      </c>
      <c r="AJ4" s="85"/>
      <c r="AK4" s="85"/>
      <c r="AL4" s="85"/>
      <c r="AM4" s="90" t="s">
        <v>709</v>
      </c>
      <c r="AN4" s="85"/>
      <c r="AO4" s="87">
        <v>42187.95130787037</v>
      </c>
      <c r="AP4" s="90" t="s">
        <v>732</v>
      </c>
      <c r="AQ4" s="85" t="b">
        <v>1</v>
      </c>
      <c r="AR4" s="85" t="b">
        <v>0</v>
      </c>
      <c r="AS4" s="85" t="b">
        <v>1</v>
      </c>
      <c r="AT4" s="85"/>
      <c r="AU4" s="85">
        <v>2</v>
      </c>
      <c r="AV4" s="90" t="s">
        <v>755</v>
      </c>
      <c r="AW4" s="85" t="b">
        <v>0</v>
      </c>
      <c r="AX4" s="85" t="s">
        <v>770</v>
      </c>
      <c r="AY4" s="90" t="s">
        <v>772</v>
      </c>
      <c r="AZ4" s="85" t="s">
        <v>65</v>
      </c>
      <c r="BA4" s="85" t="str">
        <f>REPLACE(INDEX(GroupVertices[Group],MATCH(Vertices[[#This Row],[Vertex]],GroupVertices[Vertex],0)),1,1,"")</f>
        <v>7</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215</v>
      </c>
      <c r="C5" s="15"/>
      <c r="D5" s="15" t="s">
        <v>64</v>
      </c>
      <c r="E5" s="95">
        <v>175.83666531768515</v>
      </c>
      <c r="F5" s="81">
        <v>99.92513303565967</v>
      </c>
      <c r="G5" s="114" t="s">
        <v>394</v>
      </c>
      <c r="H5" s="15"/>
      <c r="I5" s="16" t="s">
        <v>215</v>
      </c>
      <c r="J5" s="66"/>
      <c r="K5" s="66"/>
      <c r="L5" s="116" t="s">
        <v>799</v>
      </c>
      <c r="M5" s="96">
        <v>25.950663649152855</v>
      </c>
      <c r="N5" s="97">
        <v>7075.31591796875</v>
      </c>
      <c r="O5" s="97">
        <v>8769.7109375</v>
      </c>
      <c r="P5" s="77"/>
      <c r="Q5" s="98"/>
      <c r="R5" s="98"/>
      <c r="S5" s="99"/>
      <c r="T5" s="51">
        <v>0</v>
      </c>
      <c r="U5" s="51">
        <v>1</v>
      </c>
      <c r="V5" s="52">
        <v>0</v>
      </c>
      <c r="W5" s="52">
        <v>1</v>
      </c>
      <c r="X5" s="52">
        <v>0</v>
      </c>
      <c r="Y5" s="52">
        <v>0.999979</v>
      </c>
      <c r="Z5" s="52">
        <v>0</v>
      </c>
      <c r="AA5" s="52">
        <v>0</v>
      </c>
      <c r="AB5" s="82">
        <v>5</v>
      </c>
      <c r="AC5" s="82"/>
      <c r="AD5" s="100"/>
      <c r="AE5" s="85" t="s">
        <v>654</v>
      </c>
      <c r="AF5" s="85">
        <v>880</v>
      </c>
      <c r="AG5" s="85">
        <v>216</v>
      </c>
      <c r="AH5" s="85">
        <v>1142</v>
      </c>
      <c r="AI5" s="85">
        <v>1275</v>
      </c>
      <c r="AJ5" s="85"/>
      <c r="AK5" s="85" t="s">
        <v>679</v>
      </c>
      <c r="AL5" s="85" t="s">
        <v>626</v>
      </c>
      <c r="AM5" s="90" t="s">
        <v>710</v>
      </c>
      <c r="AN5" s="85"/>
      <c r="AO5" s="87">
        <v>40114.114375</v>
      </c>
      <c r="AP5" s="90" t="s">
        <v>733</v>
      </c>
      <c r="AQ5" s="85" t="b">
        <v>0</v>
      </c>
      <c r="AR5" s="85" t="b">
        <v>0</v>
      </c>
      <c r="AS5" s="85" t="b">
        <v>1</v>
      </c>
      <c r="AT5" s="85"/>
      <c r="AU5" s="85">
        <v>8</v>
      </c>
      <c r="AV5" s="90" t="s">
        <v>756</v>
      </c>
      <c r="AW5" s="85" t="b">
        <v>0</v>
      </c>
      <c r="AX5" s="85" t="s">
        <v>770</v>
      </c>
      <c r="AY5" s="90" t="s">
        <v>773</v>
      </c>
      <c r="AZ5" s="85" t="s">
        <v>66</v>
      </c>
      <c r="BA5" s="85" t="str">
        <f>REPLACE(INDEX(GroupVertices[Group],MATCH(Vertices[[#This Row],[Vertex]],GroupVertices[Vertex],0)),1,1,"")</f>
        <v>6</v>
      </c>
      <c r="BB5" s="51" t="s">
        <v>298</v>
      </c>
      <c r="BC5" s="51" t="s">
        <v>298</v>
      </c>
      <c r="BD5" s="51" t="s">
        <v>335</v>
      </c>
      <c r="BE5" s="51" t="s">
        <v>335</v>
      </c>
      <c r="BF5" s="51"/>
      <c r="BG5" s="51"/>
      <c r="BH5" s="131" t="s">
        <v>1145</v>
      </c>
      <c r="BI5" s="131" t="s">
        <v>1145</v>
      </c>
      <c r="BJ5" s="131" t="s">
        <v>1164</v>
      </c>
      <c r="BK5" s="131" t="s">
        <v>1164</v>
      </c>
      <c r="BL5" s="131">
        <v>0</v>
      </c>
      <c r="BM5" s="134">
        <v>0</v>
      </c>
      <c r="BN5" s="131">
        <v>1</v>
      </c>
      <c r="BO5" s="134">
        <v>4.761904761904762</v>
      </c>
      <c r="BP5" s="131">
        <v>0</v>
      </c>
      <c r="BQ5" s="134">
        <v>0</v>
      </c>
      <c r="BR5" s="131">
        <v>20</v>
      </c>
      <c r="BS5" s="134">
        <v>95.23809523809524</v>
      </c>
      <c r="BT5" s="131">
        <v>21</v>
      </c>
      <c r="BU5" s="2"/>
      <c r="BV5" s="3"/>
      <c r="BW5" s="3"/>
      <c r="BX5" s="3"/>
      <c r="BY5" s="3"/>
    </row>
    <row r="6" spans="1:77" ht="41.45" customHeight="1">
      <c r="A6" s="14" t="s">
        <v>239</v>
      </c>
      <c r="C6" s="15"/>
      <c r="D6" s="15" t="s">
        <v>64</v>
      </c>
      <c r="E6" s="95">
        <v>1000</v>
      </c>
      <c r="F6" s="81">
        <v>70</v>
      </c>
      <c r="G6" s="114" t="s">
        <v>762</v>
      </c>
      <c r="H6" s="15"/>
      <c r="I6" s="16" t="s">
        <v>239</v>
      </c>
      <c r="J6" s="66"/>
      <c r="K6" s="66"/>
      <c r="L6" s="116" t="s">
        <v>800</v>
      </c>
      <c r="M6" s="96">
        <v>9999</v>
      </c>
      <c r="N6" s="97">
        <v>7075.31591796875</v>
      </c>
      <c r="O6" s="97">
        <v>7016.9453125</v>
      </c>
      <c r="P6" s="77"/>
      <c r="Q6" s="98"/>
      <c r="R6" s="98"/>
      <c r="S6" s="99"/>
      <c r="T6" s="51">
        <v>1</v>
      </c>
      <c r="U6" s="51">
        <v>0</v>
      </c>
      <c r="V6" s="52">
        <v>0</v>
      </c>
      <c r="W6" s="52">
        <v>1</v>
      </c>
      <c r="X6" s="52">
        <v>0</v>
      </c>
      <c r="Y6" s="52">
        <v>0.999979</v>
      </c>
      <c r="Z6" s="52">
        <v>0</v>
      </c>
      <c r="AA6" s="52">
        <v>0</v>
      </c>
      <c r="AB6" s="82">
        <v>6</v>
      </c>
      <c r="AC6" s="82"/>
      <c r="AD6" s="100"/>
      <c r="AE6" s="85" t="s">
        <v>655</v>
      </c>
      <c r="AF6" s="85">
        <v>642</v>
      </c>
      <c r="AG6" s="85">
        <v>81757</v>
      </c>
      <c r="AH6" s="85">
        <v>5555</v>
      </c>
      <c r="AI6" s="85">
        <v>3844</v>
      </c>
      <c r="AJ6" s="85"/>
      <c r="AK6" s="85" t="s">
        <v>680</v>
      </c>
      <c r="AL6" s="85" t="s">
        <v>626</v>
      </c>
      <c r="AM6" s="90" t="s">
        <v>711</v>
      </c>
      <c r="AN6" s="85"/>
      <c r="AO6" s="87">
        <v>39855.04230324074</v>
      </c>
      <c r="AP6" s="90" t="s">
        <v>734</v>
      </c>
      <c r="AQ6" s="85" t="b">
        <v>0</v>
      </c>
      <c r="AR6" s="85" t="b">
        <v>0</v>
      </c>
      <c r="AS6" s="85" t="b">
        <v>1</v>
      </c>
      <c r="AT6" s="85"/>
      <c r="AU6" s="85">
        <v>494</v>
      </c>
      <c r="AV6" s="90" t="s">
        <v>757</v>
      </c>
      <c r="AW6" s="85" t="b">
        <v>0</v>
      </c>
      <c r="AX6" s="85" t="s">
        <v>770</v>
      </c>
      <c r="AY6" s="90" t="s">
        <v>774</v>
      </c>
      <c r="AZ6" s="85" t="s">
        <v>65</v>
      </c>
      <c r="BA6" s="85" t="str">
        <f>REPLACE(INDEX(GroupVertices[Group],MATCH(Vertices[[#This Row],[Vertex]],GroupVertices[Vertex],0)),1,1,"")</f>
        <v>6</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216</v>
      </c>
      <c r="C7" s="15"/>
      <c r="D7" s="15" t="s">
        <v>64</v>
      </c>
      <c r="E7" s="95">
        <v>205.2056657223796</v>
      </c>
      <c r="F7" s="81">
        <v>99.7662242338981</v>
      </c>
      <c r="G7" s="114" t="s">
        <v>763</v>
      </c>
      <c r="H7" s="15"/>
      <c r="I7" s="16" t="s">
        <v>216</v>
      </c>
      <c r="J7" s="66"/>
      <c r="K7" s="66"/>
      <c r="L7" s="116" t="s">
        <v>801</v>
      </c>
      <c r="M7" s="96">
        <v>78.90967031622729</v>
      </c>
      <c r="N7" s="97">
        <v>7390.423828125</v>
      </c>
      <c r="O7" s="97">
        <v>5152.42578125</v>
      </c>
      <c r="P7" s="77"/>
      <c r="Q7" s="98"/>
      <c r="R7" s="98"/>
      <c r="S7" s="99"/>
      <c r="T7" s="51">
        <v>2</v>
      </c>
      <c r="U7" s="51">
        <v>1</v>
      </c>
      <c r="V7" s="52">
        <v>0</v>
      </c>
      <c r="W7" s="52">
        <v>1</v>
      </c>
      <c r="X7" s="52">
        <v>0</v>
      </c>
      <c r="Y7" s="52">
        <v>1.298217</v>
      </c>
      <c r="Z7" s="52">
        <v>0</v>
      </c>
      <c r="AA7" s="52">
        <v>0</v>
      </c>
      <c r="AB7" s="82">
        <v>7</v>
      </c>
      <c r="AC7" s="82"/>
      <c r="AD7" s="100"/>
      <c r="AE7" s="85" t="s">
        <v>656</v>
      </c>
      <c r="AF7" s="85">
        <v>733</v>
      </c>
      <c r="AG7" s="85">
        <v>649</v>
      </c>
      <c r="AH7" s="85">
        <v>3844</v>
      </c>
      <c r="AI7" s="85">
        <v>969</v>
      </c>
      <c r="AJ7" s="85"/>
      <c r="AK7" s="85" t="s">
        <v>681</v>
      </c>
      <c r="AL7" s="85" t="s">
        <v>702</v>
      </c>
      <c r="AM7" s="90" t="s">
        <v>712</v>
      </c>
      <c r="AN7" s="85"/>
      <c r="AO7" s="87">
        <v>39891.38916666667</v>
      </c>
      <c r="AP7" s="90" t="s">
        <v>735</v>
      </c>
      <c r="AQ7" s="85" t="b">
        <v>0</v>
      </c>
      <c r="AR7" s="85" t="b">
        <v>0</v>
      </c>
      <c r="AS7" s="85" t="b">
        <v>0</v>
      </c>
      <c r="AT7" s="85"/>
      <c r="AU7" s="85">
        <v>38</v>
      </c>
      <c r="AV7" s="90" t="s">
        <v>758</v>
      </c>
      <c r="AW7" s="85" t="b">
        <v>0</v>
      </c>
      <c r="AX7" s="85" t="s">
        <v>770</v>
      </c>
      <c r="AY7" s="90" t="s">
        <v>775</v>
      </c>
      <c r="AZ7" s="85" t="s">
        <v>66</v>
      </c>
      <c r="BA7" s="85" t="str">
        <f>REPLACE(INDEX(GroupVertices[Group],MATCH(Vertices[[#This Row],[Vertex]],GroupVertices[Vertex],0)),1,1,"")</f>
        <v>5</v>
      </c>
      <c r="BB7" s="51"/>
      <c r="BC7" s="51"/>
      <c r="BD7" s="51"/>
      <c r="BE7" s="51"/>
      <c r="BF7" s="51" t="s">
        <v>1132</v>
      </c>
      <c r="BG7" s="51" t="s">
        <v>1139</v>
      </c>
      <c r="BH7" s="131" t="s">
        <v>1146</v>
      </c>
      <c r="BI7" s="131" t="s">
        <v>1158</v>
      </c>
      <c r="BJ7" s="131" t="s">
        <v>1165</v>
      </c>
      <c r="BK7" s="131" t="s">
        <v>1176</v>
      </c>
      <c r="BL7" s="131">
        <v>1</v>
      </c>
      <c r="BM7" s="134">
        <v>2.272727272727273</v>
      </c>
      <c r="BN7" s="131">
        <v>0</v>
      </c>
      <c r="BO7" s="134">
        <v>0</v>
      </c>
      <c r="BP7" s="131">
        <v>0</v>
      </c>
      <c r="BQ7" s="134">
        <v>0</v>
      </c>
      <c r="BR7" s="131">
        <v>43</v>
      </c>
      <c r="BS7" s="134">
        <v>97.72727272727273</v>
      </c>
      <c r="BT7" s="131">
        <v>44</v>
      </c>
      <c r="BU7" s="2"/>
      <c r="BV7" s="3"/>
      <c r="BW7" s="3"/>
      <c r="BX7" s="3"/>
      <c r="BY7" s="3"/>
    </row>
    <row r="8" spans="1:77" ht="41.45" customHeight="1">
      <c r="A8" s="14" t="s">
        <v>217</v>
      </c>
      <c r="C8" s="15"/>
      <c r="D8" s="15" t="s">
        <v>64</v>
      </c>
      <c r="E8" s="95">
        <v>1000</v>
      </c>
      <c r="F8" s="81">
        <v>95.46577772340817</v>
      </c>
      <c r="G8" s="114" t="s">
        <v>395</v>
      </c>
      <c r="H8" s="15"/>
      <c r="I8" s="16" t="s">
        <v>217</v>
      </c>
      <c r="J8" s="66"/>
      <c r="K8" s="66"/>
      <c r="L8" s="116" t="s">
        <v>802</v>
      </c>
      <c r="M8" s="96">
        <v>1512.1051440455074</v>
      </c>
      <c r="N8" s="97">
        <v>7390.423828125</v>
      </c>
      <c r="O8" s="97">
        <v>3881.964599609375</v>
      </c>
      <c r="P8" s="77"/>
      <c r="Q8" s="98"/>
      <c r="R8" s="98"/>
      <c r="S8" s="99"/>
      <c r="T8" s="51">
        <v>0</v>
      </c>
      <c r="U8" s="51">
        <v>1</v>
      </c>
      <c r="V8" s="52">
        <v>0</v>
      </c>
      <c r="W8" s="52">
        <v>1</v>
      </c>
      <c r="X8" s="52">
        <v>0</v>
      </c>
      <c r="Y8" s="52">
        <v>0.70174</v>
      </c>
      <c r="Z8" s="52">
        <v>0</v>
      </c>
      <c r="AA8" s="52">
        <v>0</v>
      </c>
      <c r="AB8" s="82">
        <v>8</v>
      </c>
      <c r="AC8" s="82"/>
      <c r="AD8" s="100"/>
      <c r="AE8" s="85" t="s">
        <v>657</v>
      </c>
      <c r="AF8" s="85">
        <v>11531</v>
      </c>
      <c r="AG8" s="85">
        <v>12367</v>
      </c>
      <c r="AH8" s="85">
        <v>195042</v>
      </c>
      <c r="AI8" s="85">
        <v>136290</v>
      </c>
      <c r="AJ8" s="85"/>
      <c r="AK8" s="85" t="s">
        <v>682</v>
      </c>
      <c r="AL8" s="85" t="s">
        <v>703</v>
      </c>
      <c r="AM8" s="90" t="s">
        <v>713</v>
      </c>
      <c r="AN8" s="85"/>
      <c r="AO8" s="87">
        <v>40918.20482638889</v>
      </c>
      <c r="AP8" s="90" t="s">
        <v>736</v>
      </c>
      <c r="AQ8" s="85" t="b">
        <v>0</v>
      </c>
      <c r="AR8" s="85" t="b">
        <v>0</v>
      </c>
      <c r="AS8" s="85" t="b">
        <v>1</v>
      </c>
      <c r="AT8" s="85"/>
      <c r="AU8" s="85">
        <v>185</v>
      </c>
      <c r="AV8" s="90" t="s">
        <v>755</v>
      </c>
      <c r="AW8" s="85" t="b">
        <v>0</v>
      </c>
      <c r="AX8" s="85" t="s">
        <v>770</v>
      </c>
      <c r="AY8" s="90" t="s">
        <v>776</v>
      </c>
      <c r="AZ8" s="85" t="s">
        <v>66</v>
      </c>
      <c r="BA8" s="85" t="str">
        <f>REPLACE(INDEX(GroupVertices[Group],MATCH(Vertices[[#This Row],[Vertex]],GroupVertices[Vertex],0)),1,1,"")</f>
        <v>5</v>
      </c>
      <c r="BB8" s="51"/>
      <c r="BC8" s="51"/>
      <c r="BD8" s="51"/>
      <c r="BE8" s="51"/>
      <c r="BF8" s="51" t="s">
        <v>346</v>
      </c>
      <c r="BG8" s="51" t="s">
        <v>346</v>
      </c>
      <c r="BH8" s="131" t="s">
        <v>1147</v>
      </c>
      <c r="BI8" s="131" t="s">
        <v>1147</v>
      </c>
      <c r="BJ8" s="131" t="s">
        <v>1166</v>
      </c>
      <c r="BK8" s="131" t="s">
        <v>1166</v>
      </c>
      <c r="BL8" s="131">
        <v>0</v>
      </c>
      <c r="BM8" s="134">
        <v>0</v>
      </c>
      <c r="BN8" s="131">
        <v>0</v>
      </c>
      <c r="BO8" s="134">
        <v>0</v>
      </c>
      <c r="BP8" s="131">
        <v>0</v>
      </c>
      <c r="BQ8" s="134">
        <v>0</v>
      </c>
      <c r="BR8" s="131">
        <v>22</v>
      </c>
      <c r="BS8" s="134">
        <v>100</v>
      </c>
      <c r="BT8" s="131">
        <v>22</v>
      </c>
      <c r="BU8" s="2"/>
      <c r="BV8" s="3"/>
      <c r="BW8" s="3"/>
      <c r="BX8" s="3"/>
      <c r="BY8" s="3"/>
    </row>
    <row r="9" spans="1:77" ht="41.45" customHeight="1">
      <c r="A9" s="14" t="s">
        <v>218</v>
      </c>
      <c r="C9" s="15"/>
      <c r="D9" s="15" t="s">
        <v>64</v>
      </c>
      <c r="E9" s="95">
        <v>201.3395386483205</v>
      </c>
      <c r="F9" s="81">
        <v>99.7871429445226</v>
      </c>
      <c r="G9" s="114" t="s">
        <v>764</v>
      </c>
      <c r="H9" s="15"/>
      <c r="I9" s="16" t="s">
        <v>218</v>
      </c>
      <c r="J9" s="66"/>
      <c r="K9" s="66"/>
      <c r="L9" s="116" t="s">
        <v>803</v>
      </c>
      <c r="M9" s="96">
        <v>71.93816135543459</v>
      </c>
      <c r="N9" s="97">
        <v>9274.576171875</v>
      </c>
      <c r="O9" s="97">
        <v>1711.593505859375</v>
      </c>
      <c r="P9" s="77"/>
      <c r="Q9" s="98"/>
      <c r="R9" s="98"/>
      <c r="S9" s="99"/>
      <c r="T9" s="51">
        <v>2</v>
      </c>
      <c r="U9" s="51">
        <v>1</v>
      </c>
      <c r="V9" s="52">
        <v>0</v>
      </c>
      <c r="W9" s="52">
        <v>1</v>
      </c>
      <c r="X9" s="52">
        <v>0</v>
      </c>
      <c r="Y9" s="52">
        <v>1.298217</v>
      </c>
      <c r="Z9" s="52">
        <v>0</v>
      </c>
      <c r="AA9" s="52">
        <v>0</v>
      </c>
      <c r="AB9" s="82">
        <v>9</v>
      </c>
      <c r="AC9" s="82"/>
      <c r="AD9" s="100"/>
      <c r="AE9" s="85" t="s">
        <v>658</v>
      </c>
      <c r="AF9" s="85">
        <v>283</v>
      </c>
      <c r="AG9" s="85">
        <v>592</v>
      </c>
      <c r="AH9" s="85">
        <v>2399</v>
      </c>
      <c r="AI9" s="85">
        <v>2968</v>
      </c>
      <c r="AJ9" s="85"/>
      <c r="AK9" s="85" t="s">
        <v>683</v>
      </c>
      <c r="AL9" s="85" t="s">
        <v>624</v>
      </c>
      <c r="AM9" s="90" t="s">
        <v>714</v>
      </c>
      <c r="AN9" s="85"/>
      <c r="AO9" s="87">
        <v>39960.915821759256</v>
      </c>
      <c r="AP9" s="90" t="s">
        <v>737</v>
      </c>
      <c r="AQ9" s="85" t="b">
        <v>0</v>
      </c>
      <c r="AR9" s="85" t="b">
        <v>0</v>
      </c>
      <c r="AS9" s="85" t="b">
        <v>1</v>
      </c>
      <c r="AT9" s="85"/>
      <c r="AU9" s="85">
        <v>15</v>
      </c>
      <c r="AV9" s="90" t="s">
        <v>755</v>
      </c>
      <c r="AW9" s="85" t="b">
        <v>0</v>
      </c>
      <c r="AX9" s="85" t="s">
        <v>770</v>
      </c>
      <c r="AY9" s="90" t="s">
        <v>777</v>
      </c>
      <c r="AZ9" s="85" t="s">
        <v>66</v>
      </c>
      <c r="BA9" s="85" t="str">
        <f>REPLACE(INDEX(GroupVertices[Group],MATCH(Vertices[[#This Row],[Vertex]],GroupVertices[Vertex],0)),1,1,"")</f>
        <v>4</v>
      </c>
      <c r="BB9" s="51"/>
      <c r="BC9" s="51"/>
      <c r="BD9" s="51"/>
      <c r="BE9" s="51"/>
      <c r="BF9" s="51" t="s">
        <v>347</v>
      </c>
      <c r="BG9" s="51" t="s">
        <v>347</v>
      </c>
      <c r="BH9" s="131" t="s">
        <v>1021</v>
      </c>
      <c r="BI9" s="131" t="s">
        <v>1021</v>
      </c>
      <c r="BJ9" s="131" t="s">
        <v>1087</v>
      </c>
      <c r="BK9" s="131" t="s">
        <v>1087</v>
      </c>
      <c r="BL9" s="131">
        <v>0</v>
      </c>
      <c r="BM9" s="134">
        <v>0</v>
      </c>
      <c r="BN9" s="131">
        <v>0</v>
      </c>
      <c r="BO9" s="134">
        <v>0</v>
      </c>
      <c r="BP9" s="131">
        <v>0</v>
      </c>
      <c r="BQ9" s="134">
        <v>0</v>
      </c>
      <c r="BR9" s="131">
        <v>24</v>
      </c>
      <c r="BS9" s="134">
        <v>100</v>
      </c>
      <c r="BT9" s="131">
        <v>24</v>
      </c>
      <c r="BU9" s="2"/>
      <c r="BV9" s="3"/>
      <c r="BW9" s="3"/>
      <c r="BX9" s="3"/>
      <c r="BY9" s="3"/>
    </row>
    <row r="10" spans="1:77" ht="41.45" customHeight="1">
      <c r="A10" s="14" t="s">
        <v>219</v>
      </c>
      <c r="C10" s="15"/>
      <c r="D10" s="15" t="s">
        <v>64</v>
      </c>
      <c r="E10" s="95">
        <v>196.5238365034399</v>
      </c>
      <c r="F10" s="81">
        <v>99.81319958407242</v>
      </c>
      <c r="G10" s="114" t="s">
        <v>396</v>
      </c>
      <c r="H10" s="15"/>
      <c r="I10" s="16" t="s">
        <v>219</v>
      </c>
      <c r="J10" s="66"/>
      <c r="K10" s="66"/>
      <c r="L10" s="116" t="s">
        <v>804</v>
      </c>
      <c r="M10" s="96">
        <v>63.25435194813139</v>
      </c>
      <c r="N10" s="97">
        <v>9274.576171875</v>
      </c>
      <c r="O10" s="97">
        <v>4428.96875</v>
      </c>
      <c r="P10" s="77"/>
      <c r="Q10" s="98"/>
      <c r="R10" s="98"/>
      <c r="S10" s="99"/>
      <c r="T10" s="51">
        <v>0</v>
      </c>
      <c r="U10" s="51">
        <v>1</v>
      </c>
      <c r="V10" s="52">
        <v>0</v>
      </c>
      <c r="W10" s="52">
        <v>1</v>
      </c>
      <c r="X10" s="52">
        <v>0</v>
      </c>
      <c r="Y10" s="52">
        <v>0.70174</v>
      </c>
      <c r="Z10" s="52">
        <v>0</v>
      </c>
      <c r="AA10" s="52">
        <v>0</v>
      </c>
      <c r="AB10" s="82">
        <v>10</v>
      </c>
      <c r="AC10" s="82"/>
      <c r="AD10" s="100"/>
      <c r="AE10" s="85" t="s">
        <v>659</v>
      </c>
      <c r="AF10" s="85">
        <v>242</v>
      </c>
      <c r="AG10" s="85">
        <v>521</v>
      </c>
      <c r="AH10" s="85">
        <v>1485</v>
      </c>
      <c r="AI10" s="85">
        <v>1023</v>
      </c>
      <c r="AJ10" s="85"/>
      <c r="AK10" s="85" t="s">
        <v>684</v>
      </c>
      <c r="AL10" s="85" t="s">
        <v>704</v>
      </c>
      <c r="AM10" s="90" t="s">
        <v>715</v>
      </c>
      <c r="AN10" s="85"/>
      <c r="AO10" s="87">
        <v>41021.04821759259</v>
      </c>
      <c r="AP10" s="90" t="s">
        <v>738</v>
      </c>
      <c r="AQ10" s="85" t="b">
        <v>0</v>
      </c>
      <c r="AR10" s="85" t="b">
        <v>0</v>
      </c>
      <c r="AS10" s="85" t="b">
        <v>1</v>
      </c>
      <c r="AT10" s="85"/>
      <c r="AU10" s="85">
        <v>23</v>
      </c>
      <c r="AV10" s="90" t="s">
        <v>755</v>
      </c>
      <c r="AW10" s="85" t="b">
        <v>0</v>
      </c>
      <c r="AX10" s="85" t="s">
        <v>770</v>
      </c>
      <c r="AY10" s="90" t="s">
        <v>778</v>
      </c>
      <c r="AZ10" s="85" t="s">
        <v>66</v>
      </c>
      <c r="BA10" s="85" t="str">
        <f>REPLACE(INDEX(GroupVertices[Group],MATCH(Vertices[[#This Row],[Vertex]],GroupVertices[Vertex],0)),1,1,"")</f>
        <v>4</v>
      </c>
      <c r="BB10" s="51"/>
      <c r="BC10" s="51"/>
      <c r="BD10" s="51"/>
      <c r="BE10" s="51"/>
      <c r="BF10" s="51" t="s">
        <v>348</v>
      </c>
      <c r="BG10" s="51" t="s">
        <v>348</v>
      </c>
      <c r="BH10" s="131" t="s">
        <v>1021</v>
      </c>
      <c r="BI10" s="131" t="s">
        <v>1021</v>
      </c>
      <c r="BJ10" s="131" t="s">
        <v>1087</v>
      </c>
      <c r="BK10" s="131" t="s">
        <v>1087</v>
      </c>
      <c r="BL10" s="131">
        <v>0</v>
      </c>
      <c r="BM10" s="134">
        <v>0</v>
      </c>
      <c r="BN10" s="131">
        <v>0</v>
      </c>
      <c r="BO10" s="134">
        <v>0</v>
      </c>
      <c r="BP10" s="131">
        <v>0</v>
      </c>
      <c r="BQ10" s="134">
        <v>0</v>
      </c>
      <c r="BR10" s="131">
        <v>24</v>
      </c>
      <c r="BS10" s="134">
        <v>100</v>
      </c>
      <c r="BT10" s="131">
        <v>24</v>
      </c>
      <c r="BU10" s="2"/>
      <c r="BV10" s="3"/>
      <c r="BW10" s="3"/>
      <c r="BX10" s="3"/>
      <c r="BY10" s="3"/>
    </row>
    <row r="11" spans="1:77" ht="41.45" customHeight="1">
      <c r="A11" s="14" t="s">
        <v>220</v>
      </c>
      <c r="C11" s="15"/>
      <c r="D11" s="15" t="s">
        <v>64</v>
      </c>
      <c r="E11" s="95">
        <v>162</v>
      </c>
      <c r="F11" s="81">
        <v>100</v>
      </c>
      <c r="G11" s="114" t="s">
        <v>765</v>
      </c>
      <c r="H11" s="15"/>
      <c r="I11" s="16" t="s">
        <v>220</v>
      </c>
      <c r="J11" s="66"/>
      <c r="K11" s="66"/>
      <c r="L11" s="116" t="s">
        <v>805</v>
      </c>
      <c r="M11" s="96">
        <v>1</v>
      </c>
      <c r="N11" s="97">
        <v>899.8450317382812</v>
      </c>
      <c r="O11" s="97">
        <v>8484.4462890625</v>
      </c>
      <c r="P11" s="77"/>
      <c r="Q11" s="98"/>
      <c r="R11" s="98"/>
      <c r="S11" s="99"/>
      <c r="T11" s="51">
        <v>1</v>
      </c>
      <c r="U11" s="51">
        <v>1</v>
      </c>
      <c r="V11" s="52">
        <v>0</v>
      </c>
      <c r="W11" s="52">
        <v>0</v>
      </c>
      <c r="X11" s="52">
        <v>0</v>
      </c>
      <c r="Y11" s="52">
        <v>0.999979</v>
      </c>
      <c r="Z11" s="52">
        <v>0</v>
      </c>
      <c r="AA11" s="52" t="s">
        <v>879</v>
      </c>
      <c r="AB11" s="82">
        <v>11</v>
      </c>
      <c r="AC11" s="82"/>
      <c r="AD11" s="100"/>
      <c r="AE11" s="85" t="s">
        <v>660</v>
      </c>
      <c r="AF11" s="85">
        <v>51</v>
      </c>
      <c r="AG11" s="85">
        <v>12</v>
      </c>
      <c r="AH11" s="85">
        <v>76</v>
      </c>
      <c r="AI11" s="85">
        <v>0</v>
      </c>
      <c r="AJ11" s="85"/>
      <c r="AK11" s="85" t="s">
        <v>685</v>
      </c>
      <c r="AL11" s="85" t="s">
        <v>626</v>
      </c>
      <c r="AM11" s="90" t="s">
        <v>716</v>
      </c>
      <c r="AN11" s="85"/>
      <c r="AO11" s="87">
        <v>42816.39013888889</v>
      </c>
      <c r="AP11" s="90" t="s">
        <v>739</v>
      </c>
      <c r="AQ11" s="85" t="b">
        <v>0</v>
      </c>
      <c r="AR11" s="85" t="b">
        <v>0</v>
      </c>
      <c r="AS11" s="85" t="b">
        <v>1</v>
      </c>
      <c r="AT11" s="85"/>
      <c r="AU11" s="85">
        <v>0</v>
      </c>
      <c r="AV11" s="90" t="s">
        <v>755</v>
      </c>
      <c r="AW11" s="85" t="b">
        <v>0</v>
      </c>
      <c r="AX11" s="85" t="s">
        <v>770</v>
      </c>
      <c r="AY11" s="90" t="s">
        <v>779</v>
      </c>
      <c r="AZ11" s="85" t="s">
        <v>66</v>
      </c>
      <c r="BA11" s="85" t="str">
        <f>REPLACE(INDEX(GroupVertices[Group],MATCH(Vertices[[#This Row],[Vertex]],GroupVertices[Vertex],0)),1,1,"")</f>
        <v>2</v>
      </c>
      <c r="BB11" s="51"/>
      <c r="BC11" s="51"/>
      <c r="BD11" s="51"/>
      <c r="BE11" s="51"/>
      <c r="BF11" s="51" t="s">
        <v>1133</v>
      </c>
      <c r="BG11" s="51" t="s">
        <v>1133</v>
      </c>
      <c r="BH11" s="131" t="s">
        <v>1148</v>
      </c>
      <c r="BI11" s="131" t="s">
        <v>1148</v>
      </c>
      <c r="BJ11" s="131" t="s">
        <v>1167</v>
      </c>
      <c r="BK11" s="131" t="s">
        <v>1167</v>
      </c>
      <c r="BL11" s="131">
        <v>1</v>
      </c>
      <c r="BM11" s="134">
        <v>3.3333333333333335</v>
      </c>
      <c r="BN11" s="131">
        <v>0</v>
      </c>
      <c r="BO11" s="134">
        <v>0</v>
      </c>
      <c r="BP11" s="131">
        <v>0</v>
      </c>
      <c r="BQ11" s="134">
        <v>0</v>
      </c>
      <c r="BR11" s="131">
        <v>29</v>
      </c>
      <c r="BS11" s="134">
        <v>96.66666666666667</v>
      </c>
      <c r="BT11" s="131">
        <v>30</v>
      </c>
      <c r="BU11" s="2"/>
      <c r="BV11" s="3"/>
      <c r="BW11" s="3"/>
      <c r="BX11" s="3"/>
      <c r="BY11" s="3"/>
    </row>
    <row r="12" spans="1:77" ht="41.45" customHeight="1">
      <c r="A12" s="14" t="s">
        <v>221</v>
      </c>
      <c r="C12" s="15"/>
      <c r="D12" s="15" t="s">
        <v>64</v>
      </c>
      <c r="E12" s="95">
        <v>176.31145285309591</v>
      </c>
      <c r="F12" s="81">
        <v>99.92256407119702</v>
      </c>
      <c r="G12" s="114" t="s">
        <v>397</v>
      </c>
      <c r="H12" s="15"/>
      <c r="I12" s="16" t="s">
        <v>221</v>
      </c>
      <c r="J12" s="66"/>
      <c r="K12" s="66"/>
      <c r="L12" s="116" t="s">
        <v>806</v>
      </c>
      <c r="M12" s="96">
        <v>26.8068138724081</v>
      </c>
      <c r="N12" s="97">
        <v>3972.842041015625</v>
      </c>
      <c r="O12" s="97">
        <v>9556.2294921875</v>
      </c>
      <c r="P12" s="77"/>
      <c r="Q12" s="98"/>
      <c r="R12" s="98"/>
      <c r="S12" s="99"/>
      <c r="T12" s="51">
        <v>0</v>
      </c>
      <c r="U12" s="51">
        <v>1</v>
      </c>
      <c r="V12" s="52">
        <v>0</v>
      </c>
      <c r="W12" s="52">
        <v>0.076923</v>
      </c>
      <c r="X12" s="52">
        <v>0.098111</v>
      </c>
      <c r="Y12" s="52">
        <v>0.573465</v>
      </c>
      <c r="Z12" s="52">
        <v>0</v>
      </c>
      <c r="AA12" s="52">
        <v>0</v>
      </c>
      <c r="AB12" s="82">
        <v>12</v>
      </c>
      <c r="AC12" s="82"/>
      <c r="AD12" s="100"/>
      <c r="AE12" s="85" t="s">
        <v>661</v>
      </c>
      <c r="AF12" s="85">
        <v>90</v>
      </c>
      <c r="AG12" s="85">
        <v>223</v>
      </c>
      <c r="AH12" s="85">
        <v>460</v>
      </c>
      <c r="AI12" s="85">
        <v>605</v>
      </c>
      <c r="AJ12" s="85"/>
      <c r="AK12" s="85" t="s">
        <v>686</v>
      </c>
      <c r="AL12" s="85" t="s">
        <v>626</v>
      </c>
      <c r="AM12" s="90" t="s">
        <v>717</v>
      </c>
      <c r="AN12" s="85"/>
      <c r="AO12" s="87">
        <v>43256.21335648148</v>
      </c>
      <c r="AP12" s="90" t="s">
        <v>740</v>
      </c>
      <c r="AQ12" s="85" t="b">
        <v>1</v>
      </c>
      <c r="AR12" s="85" t="b">
        <v>0</v>
      </c>
      <c r="AS12" s="85" t="b">
        <v>0</v>
      </c>
      <c r="AT12" s="85"/>
      <c r="AU12" s="85">
        <v>0</v>
      </c>
      <c r="AV12" s="85"/>
      <c r="AW12" s="85" t="b">
        <v>0</v>
      </c>
      <c r="AX12" s="85" t="s">
        <v>770</v>
      </c>
      <c r="AY12" s="90" t="s">
        <v>780</v>
      </c>
      <c r="AZ12" s="85" t="s">
        <v>66</v>
      </c>
      <c r="BA12" s="85" t="str">
        <f>REPLACE(INDEX(GroupVertices[Group],MATCH(Vertices[[#This Row],[Vertex]],GroupVertices[Vertex],0)),1,1,"")</f>
        <v>1</v>
      </c>
      <c r="BB12" s="51"/>
      <c r="BC12" s="51"/>
      <c r="BD12" s="51"/>
      <c r="BE12" s="51"/>
      <c r="BF12" s="51" t="s">
        <v>350</v>
      </c>
      <c r="BG12" s="51" t="s">
        <v>350</v>
      </c>
      <c r="BH12" s="131" t="s">
        <v>1018</v>
      </c>
      <c r="BI12" s="131" t="s">
        <v>1018</v>
      </c>
      <c r="BJ12" s="131" t="s">
        <v>1084</v>
      </c>
      <c r="BK12" s="131" t="s">
        <v>1084</v>
      </c>
      <c r="BL12" s="131">
        <v>1</v>
      </c>
      <c r="BM12" s="134">
        <v>3.225806451612903</v>
      </c>
      <c r="BN12" s="131">
        <v>0</v>
      </c>
      <c r="BO12" s="134">
        <v>0</v>
      </c>
      <c r="BP12" s="131">
        <v>0</v>
      </c>
      <c r="BQ12" s="134">
        <v>0</v>
      </c>
      <c r="BR12" s="131">
        <v>30</v>
      </c>
      <c r="BS12" s="134">
        <v>96.7741935483871</v>
      </c>
      <c r="BT12" s="131">
        <v>31</v>
      </c>
      <c r="BU12" s="2"/>
      <c r="BV12" s="3"/>
      <c r="BW12" s="3"/>
      <c r="BX12" s="3"/>
      <c r="BY12" s="3"/>
    </row>
    <row r="13" spans="1:77" ht="41.45" customHeight="1">
      <c r="A13" s="14" t="s">
        <v>228</v>
      </c>
      <c r="C13" s="15"/>
      <c r="D13" s="15" t="s">
        <v>64</v>
      </c>
      <c r="E13" s="95">
        <v>181.1949817887495</v>
      </c>
      <c r="F13" s="81">
        <v>99.89614043672395</v>
      </c>
      <c r="G13" s="114" t="s">
        <v>766</v>
      </c>
      <c r="H13" s="15"/>
      <c r="I13" s="16" t="s">
        <v>228</v>
      </c>
      <c r="J13" s="66"/>
      <c r="K13" s="66"/>
      <c r="L13" s="116" t="s">
        <v>807</v>
      </c>
      <c r="M13" s="96">
        <v>35.612930454462045</v>
      </c>
      <c r="N13" s="97">
        <v>4629.53564453125</v>
      </c>
      <c r="O13" s="97">
        <v>5217.927734375</v>
      </c>
      <c r="P13" s="77"/>
      <c r="Q13" s="98"/>
      <c r="R13" s="98"/>
      <c r="S13" s="99"/>
      <c r="T13" s="51">
        <v>8</v>
      </c>
      <c r="U13" s="51">
        <v>1</v>
      </c>
      <c r="V13" s="52">
        <v>42</v>
      </c>
      <c r="W13" s="52">
        <v>0.142857</v>
      </c>
      <c r="X13" s="52">
        <v>0.313226</v>
      </c>
      <c r="Y13" s="52">
        <v>3.985573</v>
      </c>
      <c r="Z13" s="52">
        <v>0</v>
      </c>
      <c r="AA13" s="52">
        <v>0</v>
      </c>
      <c r="AB13" s="82">
        <v>13</v>
      </c>
      <c r="AC13" s="82"/>
      <c r="AD13" s="100"/>
      <c r="AE13" s="85" t="s">
        <v>662</v>
      </c>
      <c r="AF13" s="85">
        <v>264</v>
      </c>
      <c r="AG13" s="85">
        <v>295</v>
      </c>
      <c r="AH13" s="85">
        <v>199</v>
      </c>
      <c r="AI13" s="85">
        <v>261</v>
      </c>
      <c r="AJ13" s="85"/>
      <c r="AK13" s="85" t="s">
        <v>687</v>
      </c>
      <c r="AL13" s="85" t="s">
        <v>705</v>
      </c>
      <c r="AM13" s="90" t="s">
        <v>718</v>
      </c>
      <c r="AN13" s="85"/>
      <c r="AO13" s="87">
        <v>42823.886655092596</v>
      </c>
      <c r="AP13" s="90" t="s">
        <v>741</v>
      </c>
      <c r="AQ13" s="85" t="b">
        <v>1</v>
      </c>
      <c r="AR13" s="85" t="b">
        <v>0</v>
      </c>
      <c r="AS13" s="85" t="b">
        <v>1</v>
      </c>
      <c r="AT13" s="85"/>
      <c r="AU13" s="85">
        <v>3</v>
      </c>
      <c r="AV13" s="85"/>
      <c r="AW13" s="85" t="b">
        <v>0</v>
      </c>
      <c r="AX13" s="85" t="s">
        <v>770</v>
      </c>
      <c r="AY13" s="90" t="s">
        <v>781</v>
      </c>
      <c r="AZ13" s="85" t="s">
        <v>66</v>
      </c>
      <c r="BA13" s="85" t="str">
        <f>REPLACE(INDEX(GroupVertices[Group],MATCH(Vertices[[#This Row],[Vertex]],GroupVertices[Vertex],0)),1,1,"")</f>
        <v>1</v>
      </c>
      <c r="BB13" s="51"/>
      <c r="BC13" s="51"/>
      <c r="BD13" s="51"/>
      <c r="BE13" s="51"/>
      <c r="BF13" s="51" t="s">
        <v>352</v>
      </c>
      <c r="BG13" s="51" t="s">
        <v>352</v>
      </c>
      <c r="BH13" s="131" t="s">
        <v>1018</v>
      </c>
      <c r="BI13" s="131" t="s">
        <v>1018</v>
      </c>
      <c r="BJ13" s="131" t="s">
        <v>1084</v>
      </c>
      <c r="BK13" s="131" t="s">
        <v>1084</v>
      </c>
      <c r="BL13" s="131">
        <v>1</v>
      </c>
      <c r="BM13" s="134">
        <v>3.225806451612903</v>
      </c>
      <c r="BN13" s="131">
        <v>0</v>
      </c>
      <c r="BO13" s="134">
        <v>0</v>
      </c>
      <c r="BP13" s="131">
        <v>0</v>
      </c>
      <c r="BQ13" s="134">
        <v>0</v>
      </c>
      <c r="BR13" s="131">
        <v>30</v>
      </c>
      <c r="BS13" s="134">
        <v>96.7741935483871</v>
      </c>
      <c r="BT13" s="131">
        <v>31</v>
      </c>
      <c r="BU13" s="2"/>
      <c r="BV13" s="3"/>
      <c r="BW13" s="3"/>
      <c r="BX13" s="3"/>
      <c r="BY13" s="3"/>
    </row>
    <row r="14" spans="1:77" ht="41.45" customHeight="1">
      <c r="A14" s="14" t="s">
        <v>222</v>
      </c>
      <c r="C14" s="15"/>
      <c r="D14" s="15" t="s">
        <v>64</v>
      </c>
      <c r="E14" s="95">
        <v>171.97053824362607</v>
      </c>
      <c r="F14" s="81">
        <v>99.94605174628417</v>
      </c>
      <c r="G14" s="114" t="s">
        <v>398</v>
      </c>
      <c r="H14" s="15"/>
      <c r="I14" s="16" t="s">
        <v>222</v>
      </c>
      <c r="J14" s="66"/>
      <c r="K14" s="66"/>
      <c r="L14" s="116" t="s">
        <v>808</v>
      </c>
      <c r="M14" s="96">
        <v>18.979154688360143</v>
      </c>
      <c r="N14" s="97">
        <v>5782.00146484375</v>
      </c>
      <c r="O14" s="97">
        <v>2265.600830078125</v>
      </c>
      <c r="P14" s="77"/>
      <c r="Q14" s="98"/>
      <c r="R14" s="98"/>
      <c r="S14" s="99"/>
      <c r="T14" s="51">
        <v>0</v>
      </c>
      <c r="U14" s="51">
        <v>1</v>
      </c>
      <c r="V14" s="52">
        <v>0</v>
      </c>
      <c r="W14" s="52">
        <v>0.076923</v>
      </c>
      <c r="X14" s="52">
        <v>0.098111</v>
      </c>
      <c r="Y14" s="52">
        <v>0.573465</v>
      </c>
      <c r="Z14" s="52">
        <v>0</v>
      </c>
      <c r="AA14" s="52">
        <v>0</v>
      </c>
      <c r="AB14" s="82">
        <v>14</v>
      </c>
      <c r="AC14" s="82"/>
      <c r="AD14" s="100"/>
      <c r="AE14" s="85" t="s">
        <v>663</v>
      </c>
      <c r="AF14" s="85">
        <v>269</v>
      </c>
      <c r="AG14" s="85">
        <v>159</v>
      </c>
      <c r="AH14" s="85">
        <v>547</v>
      </c>
      <c r="AI14" s="85">
        <v>1881</v>
      </c>
      <c r="AJ14" s="85"/>
      <c r="AK14" s="85"/>
      <c r="AL14" s="85"/>
      <c r="AM14" s="85"/>
      <c r="AN14" s="85"/>
      <c r="AO14" s="87">
        <v>39990.35488425926</v>
      </c>
      <c r="AP14" s="90" t="s">
        <v>742</v>
      </c>
      <c r="AQ14" s="85" t="b">
        <v>1</v>
      </c>
      <c r="AR14" s="85" t="b">
        <v>0</v>
      </c>
      <c r="AS14" s="85" t="b">
        <v>0</v>
      </c>
      <c r="AT14" s="85"/>
      <c r="AU14" s="85">
        <v>0</v>
      </c>
      <c r="AV14" s="90" t="s">
        <v>755</v>
      </c>
      <c r="AW14" s="85" t="b">
        <v>0</v>
      </c>
      <c r="AX14" s="85" t="s">
        <v>770</v>
      </c>
      <c r="AY14" s="90" t="s">
        <v>782</v>
      </c>
      <c r="AZ14" s="85" t="s">
        <v>66</v>
      </c>
      <c r="BA14" s="85" t="str">
        <f>REPLACE(INDEX(GroupVertices[Group],MATCH(Vertices[[#This Row],[Vertex]],GroupVertices[Vertex],0)),1,1,"")</f>
        <v>1</v>
      </c>
      <c r="BB14" s="51"/>
      <c r="BC14" s="51"/>
      <c r="BD14" s="51"/>
      <c r="BE14" s="51"/>
      <c r="BF14" s="51" t="s">
        <v>350</v>
      </c>
      <c r="BG14" s="51" t="s">
        <v>350</v>
      </c>
      <c r="BH14" s="131" t="s">
        <v>1018</v>
      </c>
      <c r="BI14" s="131" t="s">
        <v>1018</v>
      </c>
      <c r="BJ14" s="131" t="s">
        <v>1084</v>
      </c>
      <c r="BK14" s="131" t="s">
        <v>1084</v>
      </c>
      <c r="BL14" s="131">
        <v>1</v>
      </c>
      <c r="BM14" s="134">
        <v>3.225806451612903</v>
      </c>
      <c r="BN14" s="131">
        <v>0</v>
      </c>
      <c r="BO14" s="134">
        <v>0</v>
      </c>
      <c r="BP14" s="131">
        <v>0</v>
      </c>
      <c r="BQ14" s="134">
        <v>0</v>
      </c>
      <c r="BR14" s="131">
        <v>30</v>
      </c>
      <c r="BS14" s="134">
        <v>96.7741935483871</v>
      </c>
      <c r="BT14" s="131">
        <v>31</v>
      </c>
      <c r="BU14" s="2"/>
      <c r="BV14" s="3"/>
      <c r="BW14" s="3"/>
      <c r="BX14" s="3"/>
      <c r="BY14" s="3"/>
    </row>
    <row r="15" spans="1:77" ht="41.45" customHeight="1">
      <c r="A15" s="14" t="s">
        <v>223</v>
      </c>
      <c r="C15" s="15"/>
      <c r="D15" s="15" t="s">
        <v>64</v>
      </c>
      <c r="E15" s="95">
        <v>191.02986645082962</v>
      </c>
      <c r="F15" s="81">
        <v>99.8429261728546</v>
      </c>
      <c r="G15" s="114" t="s">
        <v>399</v>
      </c>
      <c r="H15" s="15"/>
      <c r="I15" s="16" t="s">
        <v>223</v>
      </c>
      <c r="J15" s="66"/>
      <c r="K15" s="66"/>
      <c r="L15" s="116" t="s">
        <v>809</v>
      </c>
      <c r="M15" s="96">
        <v>53.347470793320696</v>
      </c>
      <c r="N15" s="97">
        <v>6035.78369140625</v>
      </c>
      <c r="O15" s="97">
        <v>6401.45947265625</v>
      </c>
      <c r="P15" s="77"/>
      <c r="Q15" s="98"/>
      <c r="R15" s="98"/>
      <c r="S15" s="99"/>
      <c r="T15" s="51">
        <v>0</v>
      </c>
      <c r="U15" s="51">
        <v>1</v>
      </c>
      <c r="V15" s="52">
        <v>0</v>
      </c>
      <c r="W15" s="52">
        <v>0.076923</v>
      </c>
      <c r="X15" s="52">
        <v>0.098111</v>
      </c>
      <c r="Y15" s="52">
        <v>0.573465</v>
      </c>
      <c r="Z15" s="52">
        <v>0</v>
      </c>
      <c r="AA15" s="52">
        <v>0</v>
      </c>
      <c r="AB15" s="82">
        <v>15</v>
      </c>
      <c r="AC15" s="82"/>
      <c r="AD15" s="100"/>
      <c r="AE15" s="85" t="s">
        <v>664</v>
      </c>
      <c r="AF15" s="85">
        <v>435</v>
      </c>
      <c r="AG15" s="85">
        <v>440</v>
      </c>
      <c r="AH15" s="85">
        <v>1291</v>
      </c>
      <c r="AI15" s="85">
        <v>2134</v>
      </c>
      <c r="AJ15" s="85"/>
      <c r="AK15" s="85" t="s">
        <v>688</v>
      </c>
      <c r="AL15" s="85" t="s">
        <v>626</v>
      </c>
      <c r="AM15" s="90" t="s">
        <v>719</v>
      </c>
      <c r="AN15" s="85"/>
      <c r="AO15" s="87">
        <v>42591.28822916667</v>
      </c>
      <c r="AP15" s="90" t="s">
        <v>743</v>
      </c>
      <c r="AQ15" s="85" t="b">
        <v>1</v>
      </c>
      <c r="AR15" s="85" t="b">
        <v>0</v>
      </c>
      <c r="AS15" s="85" t="b">
        <v>1</v>
      </c>
      <c r="AT15" s="85"/>
      <c r="AU15" s="85">
        <v>6</v>
      </c>
      <c r="AV15" s="85"/>
      <c r="AW15" s="85" t="b">
        <v>0</v>
      </c>
      <c r="AX15" s="85" t="s">
        <v>770</v>
      </c>
      <c r="AY15" s="90" t="s">
        <v>783</v>
      </c>
      <c r="AZ15" s="85" t="s">
        <v>66</v>
      </c>
      <c r="BA15" s="85" t="str">
        <f>REPLACE(INDEX(GroupVertices[Group],MATCH(Vertices[[#This Row],[Vertex]],GroupVertices[Vertex],0)),1,1,"")</f>
        <v>1</v>
      </c>
      <c r="BB15" s="51"/>
      <c r="BC15" s="51"/>
      <c r="BD15" s="51"/>
      <c r="BE15" s="51"/>
      <c r="BF15" s="51" t="s">
        <v>350</v>
      </c>
      <c r="BG15" s="51" t="s">
        <v>350</v>
      </c>
      <c r="BH15" s="131" t="s">
        <v>1018</v>
      </c>
      <c r="BI15" s="131" t="s">
        <v>1018</v>
      </c>
      <c r="BJ15" s="131" t="s">
        <v>1084</v>
      </c>
      <c r="BK15" s="131" t="s">
        <v>1084</v>
      </c>
      <c r="BL15" s="131">
        <v>1</v>
      </c>
      <c r="BM15" s="134">
        <v>3.225806451612903</v>
      </c>
      <c r="BN15" s="131">
        <v>0</v>
      </c>
      <c r="BO15" s="134">
        <v>0</v>
      </c>
      <c r="BP15" s="131">
        <v>0</v>
      </c>
      <c r="BQ15" s="134">
        <v>0</v>
      </c>
      <c r="BR15" s="131">
        <v>30</v>
      </c>
      <c r="BS15" s="134">
        <v>96.7741935483871</v>
      </c>
      <c r="BT15" s="131">
        <v>31</v>
      </c>
      <c r="BU15" s="2"/>
      <c r="BV15" s="3"/>
      <c r="BW15" s="3"/>
      <c r="BX15" s="3"/>
      <c r="BY15" s="3"/>
    </row>
    <row r="16" spans="1:77" ht="41.45" customHeight="1">
      <c r="A16" s="14" t="s">
        <v>224</v>
      </c>
      <c r="C16" s="15"/>
      <c r="D16" s="15" t="s">
        <v>64</v>
      </c>
      <c r="E16" s="95">
        <v>164.91655200323757</v>
      </c>
      <c r="F16" s="81">
        <v>99.98421921830081</v>
      </c>
      <c r="G16" s="114" t="s">
        <v>400</v>
      </c>
      <c r="H16" s="15"/>
      <c r="I16" s="16" t="s">
        <v>224</v>
      </c>
      <c r="J16" s="66"/>
      <c r="K16" s="66"/>
      <c r="L16" s="116" t="s">
        <v>810</v>
      </c>
      <c r="M16" s="96">
        <v>6.259208514282219</v>
      </c>
      <c r="N16" s="97">
        <v>899.8450317382812</v>
      </c>
      <c r="O16" s="97">
        <v>6161.1484375</v>
      </c>
      <c r="P16" s="77"/>
      <c r="Q16" s="98"/>
      <c r="R16" s="98"/>
      <c r="S16" s="99"/>
      <c r="T16" s="51">
        <v>1</v>
      </c>
      <c r="U16" s="51">
        <v>1</v>
      </c>
      <c r="V16" s="52">
        <v>0</v>
      </c>
      <c r="W16" s="52">
        <v>0</v>
      </c>
      <c r="X16" s="52">
        <v>0</v>
      </c>
      <c r="Y16" s="52">
        <v>0.999979</v>
      </c>
      <c r="Z16" s="52">
        <v>0</v>
      </c>
      <c r="AA16" s="52" t="s">
        <v>879</v>
      </c>
      <c r="AB16" s="82">
        <v>16</v>
      </c>
      <c r="AC16" s="82"/>
      <c r="AD16" s="100"/>
      <c r="AE16" s="85" t="s">
        <v>665</v>
      </c>
      <c r="AF16" s="85">
        <v>277</v>
      </c>
      <c r="AG16" s="85">
        <v>55</v>
      </c>
      <c r="AH16" s="85">
        <v>750</v>
      </c>
      <c r="AI16" s="85">
        <v>169</v>
      </c>
      <c r="AJ16" s="85"/>
      <c r="AK16" s="85" t="s">
        <v>689</v>
      </c>
      <c r="AL16" s="85" t="s">
        <v>626</v>
      </c>
      <c r="AM16" s="90" t="s">
        <v>720</v>
      </c>
      <c r="AN16" s="85"/>
      <c r="AO16" s="87">
        <v>42426.1887037037</v>
      </c>
      <c r="AP16" s="90" t="s">
        <v>744</v>
      </c>
      <c r="AQ16" s="85" t="b">
        <v>0</v>
      </c>
      <c r="AR16" s="85" t="b">
        <v>0</v>
      </c>
      <c r="AS16" s="85" t="b">
        <v>1</v>
      </c>
      <c r="AT16" s="85"/>
      <c r="AU16" s="85">
        <v>12</v>
      </c>
      <c r="AV16" s="90" t="s">
        <v>755</v>
      </c>
      <c r="AW16" s="85" t="b">
        <v>0</v>
      </c>
      <c r="AX16" s="85" t="s">
        <v>770</v>
      </c>
      <c r="AY16" s="90" t="s">
        <v>784</v>
      </c>
      <c r="AZ16" s="85" t="s">
        <v>66</v>
      </c>
      <c r="BA16" s="85" t="str">
        <f>REPLACE(INDEX(GroupVertices[Group],MATCH(Vertices[[#This Row],[Vertex]],GroupVertices[Vertex],0)),1,1,"")</f>
        <v>2</v>
      </c>
      <c r="BB16" s="51" t="s">
        <v>299</v>
      </c>
      <c r="BC16" s="51" t="s">
        <v>299</v>
      </c>
      <c r="BD16" s="51" t="s">
        <v>336</v>
      </c>
      <c r="BE16" s="51" t="s">
        <v>336</v>
      </c>
      <c r="BF16" s="51" t="s">
        <v>1134</v>
      </c>
      <c r="BG16" s="51" t="s">
        <v>1134</v>
      </c>
      <c r="BH16" s="131" t="s">
        <v>1149</v>
      </c>
      <c r="BI16" s="131" t="s">
        <v>1149</v>
      </c>
      <c r="BJ16" s="131" t="s">
        <v>1168</v>
      </c>
      <c r="BK16" s="131" t="s">
        <v>1168</v>
      </c>
      <c r="BL16" s="131">
        <v>0</v>
      </c>
      <c r="BM16" s="134">
        <v>0</v>
      </c>
      <c r="BN16" s="131">
        <v>0</v>
      </c>
      <c r="BO16" s="134">
        <v>0</v>
      </c>
      <c r="BP16" s="131">
        <v>0</v>
      </c>
      <c r="BQ16" s="134">
        <v>0</v>
      </c>
      <c r="BR16" s="131">
        <v>22</v>
      </c>
      <c r="BS16" s="134">
        <v>100</v>
      </c>
      <c r="BT16" s="131">
        <v>22</v>
      </c>
      <c r="BU16" s="2"/>
      <c r="BV16" s="3"/>
      <c r="BW16" s="3"/>
      <c r="BX16" s="3"/>
      <c r="BY16" s="3"/>
    </row>
    <row r="17" spans="1:77" ht="41.45" customHeight="1">
      <c r="A17" s="14" t="s">
        <v>225</v>
      </c>
      <c r="C17" s="15"/>
      <c r="D17" s="15" t="s">
        <v>64</v>
      </c>
      <c r="E17" s="95">
        <v>172.71663294212868</v>
      </c>
      <c r="F17" s="81">
        <v>99.94201480212857</v>
      </c>
      <c r="G17" s="114" t="s">
        <v>401</v>
      </c>
      <c r="H17" s="15"/>
      <c r="I17" s="16" t="s">
        <v>225</v>
      </c>
      <c r="J17" s="66"/>
      <c r="K17" s="66"/>
      <c r="L17" s="116" t="s">
        <v>811</v>
      </c>
      <c r="M17" s="96">
        <v>20.324533610618385</v>
      </c>
      <c r="N17" s="97">
        <v>3515.542236328125</v>
      </c>
      <c r="O17" s="97">
        <v>2103.670654296875</v>
      </c>
      <c r="P17" s="77"/>
      <c r="Q17" s="98"/>
      <c r="R17" s="98"/>
      <c r="S17" s="99"/>
      <c r="T17" s="51">
        <v>0</v>
      </c>
      <c r="U17" s="51">
        <v>1</v>
      </c>
      <c r="V17" s="52">
        <v>0</v>
      </c>
      <c r="W17" s="52">
        <v>0.076923</v>
      </c>
      <c r="X17" s="52">
        <v>0.098111</v>
      </c>
      <c r="Y17" s="52">
        <v>0.573465</v>
      </c>
      <c r="Z17" s="52">
        <v>0</v>
      </c>
      <c r="AA17" s="52">
        <v>0</v>
      </c>
      <c r="AB17" s="82">
        <v>17</v>
      </c>
      <c r="AC17" s="82"/>
      <c r="AD17" s="100"/>
      <c r="AE17" s="85" t="s">
        <v>666</v>
      </c>
      <c r="AF17" s="85">
        <v>267</v>
      </c>
      <c r="AG17" s="85">
        <v>170</v>
      </c>
      <c r="AH17" s="85">
        <v>693</v>
      </c>
      <c r="AI17" s="85">
        <v>725</v>
      </c>
      <c r="AJ17" s="85"/>
      <c r="AK17" s="85" t="s">
        <v>690</v>
      </c>
      <c r="AL17" s="85" t="s">
        <v>706</v>
      </c>
      <c r="AM17" s="90" t="s">
        <v>721</v>
      </c>
      <c r="AN17" s="85"/>
      <c r="AO17" s="87">
        <v>39976.29728009259</v>
      </c>
      <c r="AP17" s="85"/>
      <c r="AQ17" s="85" t="b">
        <v>1</v>
      </c>
      <c r="AR17" s="85" t="b">
        <v>0</v>
      </c>
      <c r="AS17" s="85" t="b">
        <v>1</v>
      </c>
      <c r="AT17" s="85"/>
      <c r="AU17" s="85">
        <v>6</v>
      </c>
      <c r="AV17" s="90" t="s">
        <v>755</v>
      </c>
      <c r="AW17" s="85" t="b">
        <v>0</v>
      </c>
      <c r="AX17" s="85" t="s">
        <v>770</v>
      </c>
      <c r="AY17" s="90" t="s">
        <v>785</v>
      </c>
      <c r="AZ17" s="85" t="s">
        <v>66</v>
      </c>
      <c r="BA17" s="85" t="str">
        <f>REPLACE(INDEX(GroupVertices[Group],MATCH(Vertices[[#This Row],[Vertex]],GroupVertices[Vertex],0)),1,1,"")</f>
        <v>1</v>
      </c>
      <c r="BB17" s="51"/>
      <c r="BC17" s="51"/>
      <c r="BD17" s="51"/>
      <c r="BE17" s="51"/>
      <c r="BF17" s="51" t="s">
        <v>350</v>
      </c>
      <c r="BG17" s="51" t="s">
        <v>350</v>
      </c>
      <c r="BH17" s="131" t="s">
        <v>1018</v>
      </c>
      <c r="BI17" s="131" t="s">
        <v>1018</v>
      </c>
      <c r="BJ17" s="131" t="s">
        <v>1084</v>
      </c>
      <c r="BK17" s="131" t="s">
        <v>1084</v>
      </c>
      <c r="BL17" s="131">
        <v>1</v>
      </c>
      <c r="BM17" s="134">
        <v>3.225806451612903</v>
      </c>
      <c r="BN17" s="131">
        <v>0</v>
      </c>
      <c r="BO17" s="134">
        <v>0</v>
      </c>
      <c r="BP17" s="131">
        <v>0</v>
      </c>
      <c r="BQ17" s="134">
        <v>0</v>
      </c>
      <c r="BR17" s="131">
        <v>30</v>
      </c>
      <c r="BS17" s="134">
        <v>96.7741935483871</v>
      </c>
      <c r="BT17" s="131">
        <v>31</v>
      </c>
      <c r="BU17" s="2"/>
      <c r="BV17" s="3"/>
      <c r="BW17" s="3"/>
      <c r="BX17" s="3"/>
      <c r="BY17" s="3"/>
    </row>
    <row r="18" spans="1:77" ht="41.45" customHeight="1">
      <c r="A18" s="14" t="s">
        <v>226</v>
      </c>
      <c r="C18" s="15"/>
      <c r="D18" s="15" t="s">
        <v>64</v>
      </c>
      <c r="E18" s="95">
        <v>188.4524484014569</v>
      </c>
      <c r="F18" s="81">
        <v>99.85687197993761</v>
      </c>
      <c r="G18" s="114" t="s">
        <v>402</v>
      </c>
      <c r="H18" s="15"/>
      <c r="I18" s="16" t="s">
        <v>226</v>
      </c>
      <c r="J18" s="66"/>
      <c r="K18" s="66"/>
      <c r="L18" s="116" t="s">
        <v>812</v>
      </c>
      <c r="M18" s="96">
        <v>48.69979815279222</v>
      </c>
      <c r="N18" s="97">
        <v>4660.388671875</v>
      </c>
      <c r="O18" s="97">
        <v>436.4266662597656</v>
      </c>
      <c r="P18" s="77"/>
      <c r="Q18" s="98"/>
      <c r="R18" s="98"/>
      <c r="S18" s="99"/>
      <c r="T18" s="51">
        <v>0</v>
      </c>
      <c r="U18" s="51">
        <v>1</v>
      </c>
      <c r="V18" s="52">
        <v>0</v>
      </c>
      <c r="W18" s="52">
        <v>0.076923</v>
      </c>
      <c r="X18" s="52">
        <v>0.098111</v>
      </c>
      <c r="Y18" s="52">
        <v>0.573465</v>
      </c>
      <c r="Z18" s="52">
        <v>0</v>
      </c>
      <c r="AA18" s="52">
        <v>0</v>
      </c>
      <c r="AB18" s="82">
        <v>18</v>
      </c>
      <c r="AC18" s="82"/>
      <c r="AD18" s="100"/>
      <c r="AE18" s="85" t="s">
        <v>667</v>
      </c>
      <c r="AF18" s="85">
        <v>446</v>
      </c>
      <c r="AG18" s="85">
        <v>402</v>
      </c>
      <c r="AH18" s="85">
        <v>1817</v>
      </c>
      <c r="AI18" s="85">
        <v>6107</v>
      </c>
      <c r="AJ18" s="85"/>
      <c r="AK18" s="85" t="s">
        <v>691</v>
      </c>
      <c r="AL18" s="85" t="s">
        <v>626</v>
      </c>
      <c r="AM18" s="85"/>
      <c r="AN18" s="85"/>
      <c r="AO18" s="87">
        <v>39876.307905092595</v>
      </c>
      <c r="AP18" s="90" t="s">
        <v>745</v>
      </c>
      <c r="AQ18" s="85" t="b">
        <v>1</v>
      </c>
      <c r="AR18" s="85" t="b">
        <v>0</v>
      </c>
      <c r="AS18" s="85" t="b">
        <v>1</v>
      </c>
      <c r="AT18" s="85"/>
      <c r="AU18" s="85">
        <v>3</v>
      </c>
      <c r="AV18" s="90" t="s">
        <v>755</v>
      </c>
      <c r="AW18" s="85" t="b">
        <v>0</v>
      </c>
      <c r="AX18" s="85" t="s">
        <v>770</v>
      </c>
      <c r="AY18" s="90" t="s">
        <v>786</v>
      </c>
      <c r="AZ18" s="85" t="s">
        <v>66</v>
      </c>
      <c r="BA18" s="85" t="str">
        <f>REPLACE(INDEX(GroupVertices[Group],MATCH(Vertices[[#This Row],[Vertex]],GroupVertices[Vertex],0)),1,1,"")</f>
        <v>1</v>
      </c>
      <c r="BB18" s="51"/>
      <c r="BC18" s="51"/>
      <c r="BD18" s="51"/>
      <c r="BE18" s="51"/>
      <c r="BF18" s="51" t="s">
        <v>350</v>
      </c>
      <c r="BG18" s="51" t="s">
        <v>350</v>
      </c>
      <c r="BH18" s="131" t="s">
        <v>1018</v>
      </c>
      <c r="BI18" s="131" t="s">
        <v>1018</v>
      </c>
      <c r="BJ18" s="131" t="s">
        <v>1084</v>
      </c>
      <c r="BK18" s="131" t="s">
        <v>1084</v>
      </c>
      <c r="BL18" s="131">
        <v>1</v>
      </c>
      <c r="BM18" s="134">
        <v>3.225806451612903</v>
      </c>
      <c r="BN18" s="131">
        <v>0</v>
      </c>
      <c r="BO18" s="134">
        <v>0</v>
      </c>
      <c r="BP18" s="131">
        <v>0</v>
      </c>
      <c r="BQ18" s="134">
        <v>0</v>
      </c>
      <c r="BR18" s="131">
        <v>30</v>
      </c>
      <c r="BS18" s="134">
        <v>96.7741935483871</v>
      </c>
      <c r="BT18" s="131">
        <v>31</v>
      </c>
      <c r="BU18" s="2"/>
      <c r="BV18" s="3"/>
      <c r="BW18" s="3"/>
      <c r="BX18" s="3"/>
      <c r="BY18" s="3"/>
    </row>
    <row r="19" spans="1:77" ht="41.45" customHeight="1">
      <c r="A19" s="14" t="s">
        <v>227</v>
      </c>
      <c r="C19" s="15"/>
      <c r="D19" s="15" t="s">
        <v>64</v>
      </c>
      <c r="E19" s="95">
        <v>178.3462565762849</v>
      </c>
      <c r="F19" s="81">
        <v>99.9115542234999</v>
      </c>
      <c r="G19" s="114" t="s">
        <v>403</v>
      </c>
      <c r="H19" s="15"/>
      <c r="I19" s="16" t="s">
        <v>227</v>
      </c>
      <c r="J19" s="66"/>
      <c r="K19" s="66"/>
      <c r="L19" s="116" t="s">
        <v>813</v>
      </c>
      <c r="M19" s="96">
        <v>30.476029114930576</v>
      </c>
      <c r="N19" s="97">
        <v>5230.6318359375</v>
      </c>
      <c r="O19" s="97">
        <v>9570.2197265625</v>
      </c>
      <c r="P19" s="77"/>
      <c r="Q19" s="98"/>
      <c r="R19" s="98"/>
      <c r="S19" s="99"/>
      <c r="T19" s="51">
        <v>0</v>
      </c>
      <c r="U19" s="51">
        <v>1</v>
      </c>
      <c r="V19" s="52">
        <v>0</v>
      </c>
      <c r="W19" s="52">
        <v>0.076923</v>
      </c>
      <c r="X19" s="52">
        <v>0.098111</v>
      </c>
      <c r="Y19" s="52">
        <v>0.573465</v>
      </c>
      <c r="Z19" s="52">
        <v>0</v>
      </c>
      <c r="AA19" s="52">
        <v>0</v>
      </c>
      <c r="AB19" s="82">
        <v>19</v>
      </c>
      <c r="AC19" s="82"/>
      <c r="AD19" s="100"/>
      <c r="AE19" s="85" t="s">
        <v>668</v>
      </c>
      <c r="AF19" s="85">
        <v>360</v>
      </c>
      <c r="AG19" s="85">
        <v>253</v>
      </c>
      <c r="AH19" s="85">
        <v>203</v>
      </c>
      <c r="AI19" s="85">
        <v>345</v>
      </c>
      <c r="AJ19" s="85"/>
      <c r="AK19" s="85" t="s">
        <v>692</v>
      </c>
      <c r="AL19" s="85" t="s">
        <v>707</v>
      </c>
      <c r="AM19" s="90" t="s">
        <v>722</v>
      </c>
      <c r="AN19" s="85"/>
      <c r="AO19" s="87">
        <v>43186.01383101852</v>
      </c>
      <c r="AP19" s="90" t="s">
        <v>746</v>
      </c>
      <c r="AQ19" s="85" t="b">
        <v>1</v>
      </c>
      <c r="AR19" s="85" t="b">
        <v>0</v>
      </c>
      <c r="AS19" s="85" t="b">
        <v>1</v>
      </c>
      <c r="AT19" s="85"/>
      <c r="AU19" s="85">
        <v>3</v>
      </c>
      <c r="AV19" s="85"/>
      <c r="AW19" s="85" t="b">
        <v>0</v>
      </c>
      <c r="AX19" s="85" t="s">
        <v>770</v>
      </c>
      <c r="AY19" s="90" t="s">
        <v>787</v>
      </c>
      <c r="AZ19" s="85" t="s">
        <v>66</v>
      </c>
      <c r="BA19" s="85" t="str">
        <f>REPLACE(INDEX(GroupVertices[Group],MATCH(Vertices[[#This Row],[Vertex]],GroupVertices[Vertex],0)),1,1,"")</f>
        <v>1</v>
      </c>
      <c r="BB19" s="51"/>
      <c r="BC19" s="51"/>
      <c r="BD19" s="51"/>
      <c r="BE19" s="51"/>
      <c r="BF19" s="51" t="s">
        <v>350</v>
      </c>
      <c r="BG19" s="51" t="s">
        <v>350</v>
      </c>
      <c r="BH19" s="131" t="s">
        <v>1018</v>
      </c>
      <c r="BI19" s="131" t="s">
        <v>1018</v>
      </c>
      <c r="BJ19" s="131" t="s">
        <v>1084</v>
      </c>
      <c r="BK19" s="131" t="s">
        <v>1084</v>
      </c>
      <c r="BL19" s="131">
        <v>1</v>
      </c>
      <c r="BM19" s="134">
        <v>3.225806451612903</v>
      </c>
      <c r="BN19" s="131">
        <v>0</v>
      </c>
      <c r="BO19" s="134">
        <v>0</v>
      </c>
      <c r="BP19" s="131">
        <v>0</v>
      </c>
      <c r="BQ19" s="134">
        <v>0</v>
      </c>
      <c r="BR19" s="131">
        <v>30</v>
      </c>
      <c r="BS19" s="134">
        <v>96.7741935483871</v>
      </c>
      <c r="BT19" s="131">
        <v>31</v>
      </c>
      <c r="BU19" s="2"/>
      <c r="BV19" s="3"/>
      <c r="BW19" s="3"/>
      <c r="BX19" s="3"/>
      <c r="BY19" s="3"/>
    </row>
    <row r="20" spans="1:77" ht="41.45" customHeight="1">
      <c r="A20" s="14" t="s">
        <v>229</v>
      </c>
      <c r="C20" s="15"/>
      <c r="D20" s="15" t="s">
        <v>64</v>
      </c>
      <c r="E20" s="95">
        <v>307.2171590449211</v>
      </c>
      <c r="F20" s="81">
        <v>99.21426386934981</v>
      </c>
      <c r="G20" s="114" t="s">
        <v>404</v>
      </c>
      <c r="H20" s="15"/>
      <c r="I20" s="16" t="s">
        <v>229</v>
      </c>
      <c r="J20" s="66"/>
      <c r="K20" s="66"/>
      <c r="L20" s="116" t="s">
        <v>814</v>
      </c>
      <c r="M20" s="96">
        <v>262.8596611413542</v>
      </c>
      <c r="N20" s="97">
        <v>3209.5556640625</v>
      </c>
      <c r="O20" s="97">
        <v>6199.53515625</v>
      </c>
      <c r="P20" s="77"/>
      <c r="Q20" s="98"/>
      <c r="R20" s="98"/>
      <c r="S20" s="99"/>
      <c r="T20" s="51">
        <v>0</v>
      </c>
      <c r="U20" s="51">
        <v>1</v>
      </c>
      <c r="V20" s="52">
        <v>0</v>
      </c>
      <c r="W20" s="52">
        <v>0.076923</v>
      </c>
      <c r="X20" s="52">
        <v>0.098111</v>
      </c>
      <c r="Y20" s="52">
        <v>0.573465</v>
      </c>
      <c r="Z20" s="52">
        <v>0</v>
      </c>
      <c r="AA20" s="52">
        <v>0</v>
      </c>
      <c r="AB20" s="82">
        <v>20</v>
      </c>
      <c r="AC20" s="82"/>
      <c r="AD20" s="100"/>
      <c r="AE20" s="85" t="s">
        <v>669</v>
      </c>
      <c r="AF20" s="85">
        <v>918</v>
      </c>
      <c r="AG20" s="85">
        <v>2153</v>
      </c>
      <c r="AH20" s="85">
        <v>3380</v>
      </c>
      <c r="AI20" s="85">
        <v>1605</v>
      </c>
      <c r="AJ20" s="85"/>
      <c r="AK20" s="85" t="s">
        <v>693</v>
      </c>
      <c r="AL20" s="85" t="s">
        <v>626</v>
      </c>
      <c r="AM20" s="90" t="s">
        <v>723</v>
      </c>
      <c r="AN20" s="85"/>
      <c r="AO20" s="87">
        <v>39864.80609953704</v>
      </c>
      <c r="AP20" s="85"/>
      <c r="AQ20" s="85" t="b">
        <v>0</v>
      </c>
      <c r="AR20" s="85" t="b">
        <v>0</v>
      </c>
      <c r="AS20" s="85" t="b">
        <v>1</v>
      </c>
      <c r="AT20" s="85"/>
      <c r="AU20" s="85">
        <v>56</v>
      </c>
      <c r="AV20" s="90" t="s">
        <v>759</v>
      </c>
      <c r="AW20" s="85" t="b">
        <v>0</v>
      </c>
      <c r="AX20" s="85" t="s">
        <v>770</v>
      </c>
      <c r="AY20" s="90" t="s">
        <v>788</v>
      </c>
      <c r="AZ20" s="85" t="s">
        <v>66</v>
      </c>
      <c r="BA20" s="85" t="str">
        <f>REPLACE(INDEX(GroupVertices[Group],MATCH(Vertices[[#This Row],[Vertex]],GroupVertices[Vertex],0)),1,1,"")</f>
        <v>1</v>
      </c>
      <c r="BB20" s="51"/>
      <c r="BC20" s="51"/>
      <c r="BD20" s="51"/>
      <c r="BE20" s="51"/>
      <c r="BF20" s="51" t="s">
        <v>350</v>
      </c>
      <c r="BG20" s="51" t="s">
        <v>350</v>
      </c>
      <c r="BH20" s="131" t="s">
        <v>1018</v>
      </c>
      <c r="BI20" s="131" t="s">
        <v>1018</v>
      </c>
      <c r="BJ20" s="131" t="s">
        <v>1084</v>
      </c>
      <c r="BK20" s="131" t="s">
        <v>1084</v>
      </c>
      <c r="BL20" s="131">
        <v>1</v>
      </c>
      <c r="BM20" s="134">
        <v>3.225806451612903</v>
      </c>
      <c r="BN20" s="131">
        <v>0</v>
      </c>
      <c r="BO20" s="134">
        <v>0</v>
      </c>
      <c r="BP20" s="131">
        <v>0</v>
      </c>
      <c r="BQ20" s="134">
        <v>0</v>
      </c>
      <c r="BR20" s="131">
        <v>30</v>
      </c>
      <c r="BS20" s="134">
        <v>96.7741935483871</v>
      </c>
      <c r="BT20" s="131">
        <v>31</v>
      </c>
      <c r="BU20" s="2"/>
      <c r="BV20" s="3"/>
      <c r="BW20" s="3"/>
      <c r="BX20" s="3"/>
      <c r="BY20" s="3"/>
    </row>
    <row r="21" spans="1:77" ht="41.45" customHeight="1">
      <c r="A21" s="14" t="s">
        <v>230</v>
      </c>
      <c r="C21" s="15"/>
      <c r="D21" s="15" t="s">
        <v>64</v>
      </c>
      <c r="E21" s="95">
        <v>174.27664912990693</v>
      </c>
      <c r="F21" s="81">
        <v>99.93357391889413</v>
      </c>
      <c r="G21" s="114" t="s">
        <v>767</v>
      </c>
      <c r="H21" s="15"/>
      <c r="I21" s="16" t="s">
        <v>230</v>
      </c>
      <c r="J21" s="66"/>
      <c r="K21" s="66"/>
      <c r="L21" s="116" t="s">
        <v>815</v>
      </c>
      <c r="M21" s="96">
        <v>23.13759862988562</v>
      </c>
      <c r="N21" s="97">
        <v>2309.71044921875</v>
      </c>
      <c r="O21" s="97">
        <v>6161.1484375</v>
      </c>
      <c r="P21" s="77"/>
      <c r="Q21" s="98"/>
      <c r="R21" s="98"/>
      <c r="S21" s="99"/>
      <c r="T21" s="51">
        <v>1</v>
      </c>
      <c r="U21" s="51">
        <v>1</v>
      </c>
      <c r="V21" s="52">
        <v>0</v>
      </c>
      <c r="W21" s="52">
        <v>0</v>
      </c>
      <c r="X21" s="52">
        <v>0</v>
      </c>
      <c r="Y21" s="52">
        <v>0.999979</v>
      </c>
      <c r="Z21" s="52">
        <v>0</v>
      </c>
      <c r="AA21" s="52" t="s">
        <v>879</v>
      </c>
      <c r="AB21" s="82">
        <v>21</v>
      </c>
      <c r="AC21" s="82"/>
      <c r="AD21" s="100"/>
      <c r="AE21" s="85" t="s">
        <v>670</v>
      </c>
      <c r="AF21" s="85">
        <v>690</v>
      </c>
      <c r="AG21" s="85">
        <v>193</v>
      </c>
      <c r="AH21" s="85">
        <v>4824</v>
      </c>
      <c r="AI21" s="85">
        <v>9803</v>
      </c>
      <c r="AJ21" s="85"/>
      <c r="AK21" s="85" t="s">
        <v>694</v>
      </c>
      <c r="AL21" s="85" t="s">
        <v>626</v>
      </c>
      <c r="AM21" s="90" t="s">
        <v>724</v>
      </c>
      <c r="AN21" s="85"/>
      <c r="AO21" s="87">
        <v>40034.0333912037</v>
      </c>
      <c r="AP21" s="90" t="s">
        <v>747</v>
      </c>
      <c r="AQ21" s="85" t="b">
        <v>0</v>
      </c>
      <c r="AR21" s="85" t="b">
        <v>0</v>
      </c>
      <c r="AS21" s="85" t="b">
        <v>1</v>
      </c>
      <c r="AT21" s="85"/>
      <c r="AU21" s="85">
        <v>18</v>
      </c>
      <c r="AV21" s="90" t="s">
        <v>760</v>
      </c>
      <c r="AW21" s="85" t="b">
        <v>0</v>
      </c>
      <c r="AX21" s="85" t="s">
        <v>770</v>
      </c>
      <c r="AY21" s="90" t="s">
        <v>789</v>
      </c>
      <c r="AZ21" s="85" t="s">
        <v>66</v>
      </c>
      <c r="BA21" s="85" t="str">
        <f>REPLACE(INDEX(GroupVertices[Group],MATCH(Vertices[[#This Row],[Vertex]],GroupVertices[Vertex],0)),1,1,"")</f>
        <v>2</v>
      </c>
      <c r="BB21" s="51"/>
      <c r="BC21" s="51"/>
      <c r="BD21" s="51"/>
      <c r="BE21" s="51"/>
      <c r="BF21" s="51" t="s">
        <v>234</v>
      </c>
      <c r="BG21" s="51" t="s">
        <v>234</v>
      </c>
      <c r="BH21" s="131" t="s">
        <v>1150</v>
      </c>
      <c r="BI21" s="131" t="s">
        <v>1150</v>
      </c>
      <c r="BJ21" s="131" t="s">
        <v>1169</v>
      </c>
      <c r="BK21" s="131" t="s">
        <v>1169</v>
      </c>
      <c r="BL21" s="131">
        <v>0</v>
      </c>
      <c r="BM21" s="134">
        <v>0</v>
      </c>
      <c r="BN21" s="131">
        <v>1</v>
      </c>
      <c r="BO21" s="134">
        <v>4.3478260869565215</v>
      </c>
      <c r="BP21" s="131">
        <v>0</v>
      </c>
      <c r="BQ21" s="134">
        <v>0</v>
      </c>
      <c r="BR21" s="131">
        <v>22</v>
      </c>
      <c r="BS21" s="134">
        <v>95.65217391304348</v>
      </c>
      <c r="BT21" s="131">
        <v>23</v>
      </c>
      <c r="BU21" s="2"/>
      <c r="BV21" s="3"/>
      <c r="BW21" s="3"/>
      <c r="BX21" s="3"/>
      <c r="BY21" s="3"/>
    </row>
    <row r="22" spans="1:77" ht="41.45" customHeight="1">
      <c r="A22" s="14" t="s">
        <v>231</v>
      </c>
      <c r="C22" s="15"/>
      <c r="D22" s="15" t="s">
        <v>64</v>
      </c>
      <c r="E22" s="95">
        <v>185.60372318899232</v>
      </c>
      <c r="F22" s="81">
        <v>99.87228576671356</v>
      </c>
      <c r="G22" s="114" t="s">
        <v>768</v>
      </c>
      <c r="H22" s="15"/>
      <c r="I22" s="16" t="s">
        <v>231</v>
      </c>
      <c r="J22" s="66"/>
      <c r="K22" s="66"/>
      <c r="L22" s="116" t="s">
        <v>816</v>
      </c>
      <c r="M22" s="96">
        <v>43.56289681326075</v>
      </c>
      <c r="N22" s="97">
        <v>7390.423828125</v>
      </c>
      <c r="O22" s="97">
        <v>2258.59765625</v>
      </c>
      <c r="P22" s="77"/>
      <c r="Q22" s="98"/>
      <c r="R22" s="98"/>
      <c r="S22" s="99"/>
      <c r="T22" s="51">
        <v>2</v>
      </c>
      <c r="U22" s="51">
        <v>1</v>
      </c>
      <c r="V22" s="52">
        <v>0</v>
      </c>
      <c r="W22" s="52">
        <v>1</v>
      </c>
      <c r="X22" s="52">
        <v>0</v>
      </c>
      <c r="Y22" s="52">
        <v>1.298217</v>
      </c>
      <c r="Z22" s="52">
        <v>0</v>
      </c>
      <c r="AA22" s="52">
        <v>0</v>
      </c>
      <c r="AB22" s="82">
        <v>22</v>
      </c>
      <c r="AC22" s="82"/>
      <c r="AD22" s="100"/>
      <c r="AE22" s="85" t="s">
        <v>671</v>
      </c>
      <c r="AF22" s="85">
        <v>278</v>
      </c>
      <c r="AG22" s="85">
        <v>360</v>
      </c>
      <c r="AH22" s="85">
        <v>269</v>
      </c>
      <c r="AI22" s="85">
        <v>1326</v>
      </c>
      <c r="AJ22" s="85"/>
      <c r="AK22" s="85" t="s">
        <v>695</v>
      </c>
      <c r="AL22" s="85" t="s">
        <v>628</v>
      </c>
      <c r="AM22" s="90" t="s">
        <v>725</v>
      </c>
      <c r="AN22" s="85"/>
      <c r="AO22" s="87">
        <v>40720.00576388889</v>
      </c>
      <c r="AP22" s="90" t="s">
        <v>748</v>
      </c>
      <c r="AQ22" s="85" t="b">
        <v>0</v>
      </c>
      <c r="AR22" s="85" t="b">
        <v>0</v>
      </c>
      <c r="AS22" s="85" t="b">
        <v>1</v>
      </c>
      <c r="AT22" s="85"/>
      <c r="AU22" s="85">
        <v>52</v>
      </c>
      <c r="AV22" s="90" t="s">
        <v>755</v>
      </c>
      <c r="AW22" s="85" t="b">
        <v>0</v>
      </c>
      <c r="AX22" s="85" t="s">
        <v>770</v>
      </c>
      <c r="AY22" s="90" t="s">
        <v>790</v>
      </c>
      <c r="AZ22" s="85" t="s">
        <v>66</v>
      </c>
      <c r="BA22" s="85" t="str">
        <f>REPLACE(INDEX(GroupVertices[Group],MATCH(Vertices[[#This Row],[Vertex]],GroupVertices[Vertex],0)),1,1,"")</f>
        <v>3</v>
      </c>
      <c r="BB22" s="51"/>
      <c r="BC22" s="51"/>
      <c r="BD22" s="51"/>
      <c r="BE22" s="51"/>
      <c r="BF22" s="51" t="s">
        <v>353</v>
      </c>
      <c r="BG22" s="51" t="s">
        <v>353</v>
      </c>
      <c r="BH22" s="131" t="s">
        <v>1020</v>
      </c>
      <c r="BI22" s="131" t="s">
        <v>1020</v>
      </c>
      <c r="BJ22" s="131" t="s">
        <v>1086</v>
      </c>
      <c r="BK22" s="131" t="s">
        <v>1086</v>
      </c>
      <c r="BL22" s="131">
        <v>0</v>
      </c>
      <c r="BM22" s="134">
        <v>0</v>
      </c>
      <c r="BN22" s="131">
        <v>0</v>
      </c>
      <c r="BO22" s="134">
        <v>0</v>
      </c>
      <c r="BP22" s="131">
        <v>0</v>
      </c>
      <c r="BQ22" s="134">
        <v>0</v>
      </c>
      <c r="BR22" s="131">
        <v>15</v>
      </c>
      <c r="BS22" s="134">
        <v>100</v>
      </c>
      <c r="BT22" s="131">
        <v>15</v>
      </c>
      <c r="BU22" s="2"/>
      <c r="BV22" s="3"/>
      <c r="BW22" s="3"/>
      <c r="BX22" s="3"/>
      <c r="BY22" s="3"/>
    </row>
    <row r="23" spans="1:77" ht="41.45" customHeight="1">
      <c r="A23" s="14" t="s">
        <v>232</v>
      </c>
      <c r="C23" s="15"/>
      <c r="D23" s="15" t="s">
        <v>64</v>
      </c>
      <c r="E23" s="95">
        <v>198.9656009712667</v>
      </c>
      <c r="F23" s="81">
        <v>99.7999877668359</v>
      </c>
      <c r="G23" s="114" t="s">
        <v>405</v>
      </c>
      <c r="H23" s="15"/>
      <c r="I23" s="16" t="s">
        <v>232</v>
      </c>
      <c r="J23" s="66"/>
      <c r="K23" s="66"/>
      <c r="L23" s="116" t="s">
        <v>817</v>
      </c>
      <c r="M23" s="96">
        <v>67.65741023915835</v>
      </c>
      <c r="N23" s="97">
        <v>7390.423828125</v>
      </c>
      <c r="O23" s="97">
        <v>988.136474609375</v>
      </c>
      <c r="P23" s="77"/>
      <c r="Q23" s="98"/>
      <c r="R23" s="98"/>
      <c r="S23" s="99"/>
      <c r="T23" s="51">
        <v>0</v>
      </c>
      <c r="U23" s="51">
        <v>1</v>
      </c>
      <c r="V23" s="52">
        <v>0</v>
      </c>
      <c r="W23" s="52">
        <v>1</v>
      </c>
      <c r="X23" s="52">
        <v>0</v>
      </c>
      <c r="Y23" s="52">
        <v>0.70174</v>
      </c>
      <c r="Z23" s="52">
        <v>0</v>
      </c>
      <c r="AA23" s="52">
        <v>0</v>
      </c>
      <c r="AB23" s="82">
        <v>23</v>
      </c>
      <c r="AC23" s="82"/>
      <c r="AD23" s="100"/>
      <c r="AE23" s="85" t="s">
        <v>672</v>
      </c>
      <c r="AF23" s="85">
        <v>585</v>
      </c>
      <c r="AG23" s="85">
        <v>557</v>
      </c>
      <c r="AH23" s="85">
        <v>5368</v>
      </c>
      <c r="AI23" s="85">
        <v>14711</v>
      </c>
      <c r="AJ23" s="85"/>
      <c r="AK23" s="85" t="s">
        <v>696</v>
      </c>
      <c r="AL23" s="85" t="s">
        <v>626</v>
      </c>
      <c r="AM23" s="90" t="s">
        <v>726</v>
      </c>
      <c r="AN23" s="85"/>
      <c r="AO23" s="87">
        <v>42971.41543981482</v>
      </c>
      <c r="AP23" s="90" t="s">
        <v>749</v>
      </c>
      <c r="AQ23" s="85" t="b">
        <v>0</v>
      </c>
      <c r="AR23" s="85" t="b">
        <v>0</v>
      </c>
      <c r="AS23" s="85" t="b">
        <v>0</v>
      </c>
      <c r="AT23" s="85"/>
      <c r="AU23" s="85">
        <v>7</v>
      </c>
      <c r="AV23" s="90" t="s">
        <v>755</v>
      </c>
      <c r="AW23" s="85" t="b">
        <v>0</v>
      </c>
      <c r="AX23" s="85" t="s">
        <v>770</v>
      </c>
      <c r="AY23" s="90" t="s">
        <v>791</v>
      </c>
      <c r="AZ23" s="85" t="s">
        <v>66</v>
      </c>
      <c r="BA23" s="85" t="str">
        <f>REPLACE(INDEX(GroupVertices[Group],MATCH(Vertices[[#This Row],[Vertex]],GroupVertices[Vertex],0)),1,1,"")</f>
        <v>3</v>
      </c>
      <c r="BB23" s="51"/>
      <c r="BC23" s="51"/>
      <c r="BD23" s="51"/>
      <c r="BE23" s="51"/>
      <c r="BF23" s="51" t="s">
        <v>354</v>
      </c>
      <c r="BG23" s="51" t="s">
        <v>354</v>
      </c>
      <c r="BH23" s="131" t="s">
        <v>1020</v>
      </c>
      <c r="BI23" s="131" t="s">
        <v>1020</v>
      </c>
      <c r="BJ23" s="131" t="s">
        <v>1086</v>
      </c>
      <c r="BK23" s="131" t="s">
        <v>1086</v>
      </c>
      <c r="BL23" s="131">
        <v>0</v>
      </c>
      <c r="BM23" s="134">
        <v>0</v>
      </c>
      <c r="BN23" s="131">
        <v>0</v>
      </c>
      <c r="BO23" s="134">
        <v>0</v>
      </c>
      <c r="BP23" s="131">
        <v>0</v>
      </c>
      <c r="BQ23" s="134">
        <v>0</v>
      </c>
      <c r="BR23" s="131">
        <v>15</v>
      </c>
      <c r="BS23" s="134">
        <v>100</v>
      </c>
      <c r="BT23" s="131">
        <v>15</v>
      </c>
      <c r="BU23" s="2"/>
      <c r="BV23" s="3"/>
      <c r="BW23" s="3"/>
      <c r="BX23" s="3"/>
      <c r="BY23" s="3"/>
    </row>
    <row r="24" spans="1:77" ht="41.45" customHeight="1">
      <c r="A24" s="14" t="s">
        <v>233</v>
      </c>
      <c r="C24" s="15"/>
      <c r="D24" s="15" t="s">
        <v>64</v>
      </c>
      <c r="E24" s="95">
        <v>322.81732092270335</v>
      </c>
      <c r="F24" s="81">
        <v>99.12985503700533</v>
      </c>
      <c r="G24" s="114" t="s">
        <v>406</v>
      </c>
      <c r="H24" s="15"/>
      <c r="I24" s="16" t="s">
        <v>233</v>
      </c>
      <c r="J24" s="66"/>
      <c r="K24" s="66"/>
      <c r="L24" s="116" t="s">
        <v>818</v>
      </c>
      <c r="M24" s="96">
        <v>290.99031133402656</v>
      </c>
      <c r="N24" s="97">
        <v>899.8450317382812</v>
      </c>
      <c r="O24" s="97">
        <v>1514.554443359375</v>
      </c>
      <c r="P24" s="77"/>
      <c r="Q24" s="98"/>
      <c r="R24" s="98"/>
      <c r="S24" s="99"/>
      <c r="T24" s="51">
        <v>1</v>
      </c>
      <c r="U24" s="51">
        <v>1</v>
      </c>
      <c r="V24" s="52">
        <v>0</v>
      </c>
      <c r="W24" s="52">
        <v>0</v>
      </c>
      <c r="X24" s="52">
        <v>0</v>
      </c>
      <c r="Y24" s="52">
        <v>0.999979</v>
      </c>
      <c r="Z24" s="52">
        <v>0</v>
      </c>
      <c r="AA24" s="52" t="s">
        <v>879</v>
      </c>
      <c r="AB24" s="82">
        <v>24</v>
      </c>
      <c r="AC24" s="82"/>
      <c r="AD24" s="100"/>
      <c r="AE24" s="85" t="s">
        <v>673</v>
      </c>
      <c r="AF24" s="85">
        <v>318</v>
      </c>
      <c r="AG24" s="85">
        <v>2383</v>
      </c>
      <c r="AH24" s="85">
        <v>3861</v>
      </c>
      <c r="AI24" s="85">
        <v>642</v>
      </c>
      <c r="AJ24" s="85"/>
      <c r="AK24" s="85" t="s">
        <v>697</v>
      </c>
      <c r="AL24" s="85"/>
      <c r="AM24" s="90" t="s">
        <v>727</v>
      </c>
      <c r="AN24" s="85"/>
      <c r="AO24" s="87">
        <v>41962.324479166666</v>
      </c>
      <c r="AP24" s="90" t="s">
        <v>750</v>
      </c>
      <c r="AQ24" s="85" t="b">
        <v>1</v>
      </c>
      <c r="AR24" s="85" t="b">
        <v>0</v>
      </c>
      <c r="AS24" s="85" t="b">
        <v>1</v>
      </c>
      <c r="AT24" s="85"/>
      <c r="AU24" s="85">
        <v>14</v>
      </c>
      <c r="AV24" s="90" t="s">
        <v>755</v>
      </c>
      <c r="AW24" s="85" t="b">
        <v>0</v>
      </c>
      <c r="AX24" s="85" t="s">
        <v>770</v>
      </c>
      <c r="AY24" s="90" t="s">
        <v>792</v>
      </c>
      <c r="AZ24" s="85" t="s">
        <v>66</v>
      </c>
      <c r="BA24" s="85" t="str">
        <f>REPLACE(INDEX(GroupVertices[Group],MATCH(Vertices[[#This Row],[Vertex]],GroupVertices[Vertex],0)),1,1,"")</f>
        <v>2</v>
      </c>
      <c r="BB24" s="51" t="s">
        <v>1124</v>
      </c>
      <c r="BC24" s="51" t="s">
        <v>1124</v>
      </c>
      <c r="BD24" s="51" t="s">
        <v>338</v>
      </c>
      <c r="BE24" s="51" t="s">
        <v>338</v>
      </c>
      <c r="BF24" s="51" t="s">
        <v>1135</v>
      </c>
      <c r="BG24" s="51" t="s">
        <v>1140</v>
      </c>
      <c r="BH24" s="131" t="s">
        <v>1151</v>
      </c>
      <c r="BI24" s="131" t="s">
        <v>1159</v>
      </c>
      <c r="BJ24" s="131" t="s">
        <v>1170</v>
      </c>
      <c r="BK24" s="131" t="s">
        <v>1177</v>
      </c>
      <c r="BL24" s="131">
        <v>3</v>
      </c>
      <c r="BM24" s="134">
        <v>4.225352112676056</v>
      </c>
      <c r="BN24" s="131">
        <v>0</v>
      </c>
      <c r="BO24" s="134">
        <v>0</v>
      </c>
      <c r="BP24" s="131">
        <v>0</v>
      </c>
      <c r="BQ24" s="134">
        <v>0</v>
      </c>
      <c r="BR24" s="131">
        <v>68</v>
      </c>
      <c r="BS24" s="134">
        <v>95.77464788732394</v>
      </c>
      <c r="BT24" s="131">
        <v>71</v>
      </c>
      <c r="BU24" s="2"/>
      <c r="BV24" s="3"/>
      <c r="BW24" s="3"/>
      <c r="BX24" s="3"/>
      <c r="BY24" s="3"/>
    </row>
    <row r="25" spans="1:77" ht="41.45" customHeight="1">
      <c r="A25" s="14" t="s">
        <v>234</v>
      </c>
      <c r="C25" s="15"/>
      <c r="D25" s="15" t="s">
        <v>64</v>
      </c>
      <c r="E25" s="95">
        <v>441.7176851477135</v>
      </c>
      <c r="F25" s="81">
        <v>98.48651293657105</v>
      </c>
      <c r="G25" s="114" t="s">
        <v>407</v>
      </c>
      <c r="H25" s="15"/>
      <c r="I25" s="16" t="s">
        <v>234</v>
      </c>
      <c r="J25" s="66"/>
      <c r="K25" s="66"/>
      <c r="L25" s="116" t="s">
        <v>819</v>
      </c>
      <c r="M25" s="96">
        <v>505.39478867209004</v>
      </c>
      <c r="N25" s="97">
        <v>2309.71044921875</v>
      </c>
      <c r="O25" s="97">
        <v>1514.554443359375</v>
      </c>
      <c r="P25" s="77"/>
      <c r="Q25" s="98"/>
      <c r="R25" s="98"/>
      <c r="S25" s="99"/>
      <c r="T25" s="51">
        <v>1</v>
      </c>
      <c r="U25" s="51">
        <v>1</v>
      </c>
      <c r="V25" s="52">
        <v>0</v>
      </c>
      <c r="W25" s="52">
        <v>0</v>
      </c>
      <c r="X25" s="52">
        <v>0</v>
      </c>
      <c r="Y25" s="52">
        <v>0.999979</v>
      </c>
      <c r="Z25" s="52">
        <v>0</v>
      </c>
      <c r="AA25" s="52" t="s">
        <v>879</v>
      </c>
      <c r="AB25" s="82">
        <v>25</v>
      </c>
      <c r="AC25" s="82"/>
      <c r="AD25" s="100"/>
      <c r="AE25" s="85" t="s">
        <v>674</v>
      </c>
      <c r="AF25" s="85">
        <v>31</v>
      </c>
      <c r="AG25" s="85">
        <v>4136</v>
      </c>
      <c r="AH25" s="85">
        <v>35102</v>
      </c>
      <c r="AI25" s="85">
        <v>0</v>
      </c>
      <c r="AJ25" s="85"/>
      <c r="AK25" s="85" t="s">
        <v>698</v>
      </c>
      <c r="AL25" s="85" t="s">
        <v>626</v>
      </c>
      <c r="AM25" s="90" t="s">
        <v>728</v>
      </c>
      <c r="AN25" s="85"/>
      <c r="AO25" s="87">
        <v>39672.07509259259</v>
      </c>
      <c r="AP25" s="85"/>
      <c r="AQ25" s="85" t="b">
        <v>0</v>
      </c>
      <c r="AR25" s="85" t="b">
        <v>0</v>
      </c>
      <c r="AS25" s="85" t="b">
        <v>0</v>
      </c>
      <c r="AT25" s="85"/>
      <c r="AU25" s="85">
        <v>97</v>
      </c>
      <c r="AV25" s="90" t="s">
        <v>755</v>
      </c>
      <c r="AW25" s="85" t="b">
        <v>0</v>
      </c>
      <c r="AX25" s="85" t="s">
        <v>770</v>
      </c>
      <c r="AY25" s="90" t="s">
        <v>793</v>
      </c>
      <c r="AZ25" s="85" t="s">
        <v>66</v>
      </c>
      <c r="BA25" s="85" t="str">
        <f>REPLACE(INDEX(GroupVertices[Group],MATCH(Vertices[[#This Row],[Vertex]],GroupVertices[Vertex],0)),1,1,"")</f>
        <v>2</v>
      </c>
      <c r="BB25" s="51" t="s">
        <v>1125</v>
      </c>
      <c r="BC25" s="51" t="s">
        <v>1125</v>
      </c>
      <c r="BD25" s="51" t="s">
        <v>339</v>
      </c>
      <c r="BE25" s="51" t="s">
        <v>339</v>
      </c>
      <c r="BF25" s="51"/>
      <c r="BG25" s="51"/>
      <c r="BH25" s="131" t="s">
        <v>1152</v>
      </c>
      <c r="BI25" s="131" t="s">
        <v>1152</v>
      </c>
      <c r="BJ25" s="131" t="s">
        <v>1171</v>
      </c>
      <c r="BK25" s="131" t="s">
        <v>1171</v>
      </c>
      <c r="BL25" s="131">
        <v>6</v>
      </c>
      <c r="BM25" s="134">
        <v>2.955665024630542</v>
      </c>
      <c r="BN25" s="131">
        <v>5</v>
      </c>
      <c r="BO25" s="134">
        <v>2.4630541871921183</v>
      </c>
      <c r="BP25" s="131">
        <v>0</v>
      </c>
      <c r="BQ25" s="134">
        <v>0</v>
      </c>
      <c r="BR25" s="131">
        <v>192</v>
      </c>
      <c r="BS25" s="134">
        <v>94.58128078817734</v>
      </c>
      <c r="BT25" s="131">
        <v>203</v>
      </c>
      <c r="BU25" s="2"/>
      <c r="BV25" s="3"/>
      <c r="BW25" s="3"/>
      <c r="BX25" s="3"/>
      <c r="BY25" s="3"/>
    </row>
    <row r="26" spans="1:77" ht="41.45" customHeight="1">
      <c r="A26" s="14" t="s">
        <v>235</v>
      </c>
      <c r="C26" s="15"/>
      <c r="D26" s="15" t="s">
        <v>64</v>
      </c>
      <c r="E26" s="95">
        <v>162.6104411169567</v>
      </c>
      <c r="F26" s="81">
        <v>99.99669704569087</v>
      </c>
      <c r="G26" s="114" t="s">
        <v>769</v>
      </c>
      <c r="H26" s="15"/>
      <c r="I26" s="16" t="s">
        <v>235</v>
      </c>
      <c r="J26" s="66"/>
      <c r="K26" s="66"/>
      <c r="L26" s="116" t="s">
        <v>820</v>
      </c>
      <c r="M26" s="96">
        <v>2.100764572756743</v>
      </c>
      <c r="N26" s="97">
        <v>2309.71044921875</v>
      </c>
      <c r="O26" s="97">
        <v>8484.4462890625</v>
      </c>
      <c r="P26" s="77"/>
      <c r="Q26" s="98"/>
      <c r="R26" s="98"/>
      <c r="S26" s="99"/>
      <c r="T26" s="51">
        <v>1</v>
      </c>
      <c r="U26" s="51">
        <v>1</v>
      </c>
      <c r="V26" s="52">
        <v>0</v>
      </c>
      <c r="W26" s="52">
        <v>0</v>
      </c>
      <c r="X26" s="52">
        <v>0</v>
      </c>
      <c r="Y26" s="52">
        <v>0.999979</v>
      </c>
      <c r="Z26" s="52">
        <v>0</v>
      </c>
      <c r="AA26" s="52" t="s">
        <v>879</v>
      </c>
      <c r="AB26" s="82">
        <v>26</v>
      </c>
      <c r="AC26" s="82"/>
      <c r="AD26" s="100"/>
      <c r="AE26" s="85" t="s">
        <v>675</v>
      </c>
      <c r="AF26" s="85">
        <v>29</v>
      </c>
      <c r="AG26" s="85">
        <v>21</v>
      </c>
      <c r="AH26" s="85">
        <v>482</v>
      </c>
      <c r="AI26" s="85">
        <v>15</v>
      </c>
      <c r="AJ26" s="85"/>
      <c r="AK26" s="85" t="s">
        <v>699</v>
      </c>
      <c r="AL26" s="85" t="s">
        <v>626</v>
      </c>
      <c r="AM26" s="90" t="s">
        <v>729</v>
      </c>
      <c r="AN26" s="85"/>
      <c r="AO26" s="87">
        <v>42675.751493055555</v>
      </c>
      <c r="AP26" s="90" t="s">
        <v>751</v>
      </c>
      <c r="AQ26" s="85" t="b">
        <v>0</v>
      </c>
      <c r="AR26" s="85" t="b">
        <v>0</v>
      </c>
      <c r="AS26" s="85" t="b">
        <v>0</v>
      </c>
      <c r="AT26" s="85"/>
      <c r="AU26" s="85">
        <v>1</v>
      </c>
      <c r="AV26" s="90" t="s">
        <v>755</v>
      </c>
      <c r="AW26" s="85" t="b">
        <v>0</v>
      </c>
      <c r="AX26" s="85" t="s">
        <v>770</v>
      </c>
      <c r="AY26" s="90" t="s">
        <v>794</v>
      </c>
      <c r="AZ26" s="85" t="s">
        <v>66</v>
      </c>
      <c r="BA26" s="85" t="str">
        <f>REPLACE(INDEX(GroupVertices[Group],MATCH(Vertices[[#This Row],[Vertex]],GroupVertices[Vertex],0)),1,1,"")</f>
        <v>2</v>
      </c>
      <c r="BB26" s="51"/>
      <c r="BC26" s="51"/>
      <c r="BD26" s="51"/>
      <c r="BE26" s="51"/>
      <c r="BF26" s="51" t="s">
        <v>1136</v>
      </c>
      <c r="BG26" s="51" t="s">
        <v>1141</v>
      </c>
      <c r="BH26" s="131" t="s">
        <v>1153</v>
      </c>
      <c r="BI26" s="131" t="s">
        <v>1160</v>
      </c>
      <c r="BJ26" s="131" t="s">
        <v>1085</v>
      </c>
      <c r="BK26" s="131" t="s">
        <v>1178</v>
      </c>
      <c r="BL26" s="131">
        <v>10</v>
      </c>
      <c r="BM26" s="134">
        <v>3.1746031746031744</v>
      </c>
      <c r="BN26" s="131">
        <v>2</v>
      </c>
      <c r="BO26" s="134">
        <v>0.6349206349206349</v>
      </c>
      <c r="BP26" s="131">
        <v>1</v>
      </c>
      <c r="BQ26" s="134">
        <v>0.31746031746031744</v>
      </c>
      <c r="BR26" s="131">
        <v>303</v>
      </c>
      <c r="BS26" s="134">
        <v>96.19047619047619</v>
      </c>
      <c r="BT26" s="131">
        <v>315</v>
      </c>
      <c r="BU26" s="2"/>
      <c r="BV26" s="3"/>
      <c r="BW26" s="3"/>
      <c r="BX26" s="3"/>
      <c r="BY26" s="3"/>
    </row>
    <row r="27" spans="1:77" ht="41.45" customHeight="1">
      <c r="A27" s="14" t="s">
        <v>236</v>
      </c>
      <c r="C27" s="15"/>
      <c r="D27" s="15" t="s">
        <v>64</v>
      </c>
      <c r="E27" s="95">
        <v>175.63318494536625</v>
      </c>
      <c r="F27" s="81">
        <v>99.92623402042939</v>
      </c>
      <c r="G27" s="114" t="s">
        <v>408</v>
      </c>
      <c r="H27" s="15"/>
      <c r="I27" s="16" t="s">
        <v>236</v>
      </c>
      <c r="J27" s="66"/>
      <c r="K27" s="66"/>
      <c r="L27" s="116" t="s">
        <v>821</v>
      </c>
      <c r="M27" s="96">
        <v>25.583742124900606</v>
      </c>
      <c r="N27" s="97">
        <v>899.8450317382812</v>
      </c>
      <c r="O27" s="97">
        <v>3837.8515625</v>
      </c>
      <c r="P27" s="77"/>
      <c r="Q27" s="98"/>
      <c r="R27" s="98"/>
      <c r="S27" s="99"/>
      <c r="T27" s="51">
        <v>1</v>
      </c>
      <c r="U27" s="51">
        <v>1</v>
      </c>
      <c r="V27" s="52">
        <v>0</v>
      </c>
      <c r="W27" s="52">
        <v>0</v>
      </c>
      <c r="X27" s="52">
        <v>0</v>
      </c>
      <c r="Y27" s="52">
        <v>0.999979</v>
      </c>
      <c r="Z27" s="52">
        <v>0</v>
      </c>
      <c r="AA27" s="52" t="s">
        <v>879</v>
      </c>
      <c r="AB27" s="82">
        <v>27</v>
      </c>
      <c r="AC27" s="82"/>
      <c r="AD27" s="100"/>
      <c r="AE27" s="85" t="s">
        <v>676</v>
      </c>
      <c r="AF27" s="85">
        <v>369</v>
      </c>
      <c r="AG27" s="85">
        <v>213</v>
      </c>
      <c r="AH27" s="85">
        <v>2529</v>
      </c>
      <c r="AI27" s="85">
        <v>1624</v>
      </c>
      <c r="AJ27" s="85"/>
      <c r="AK27" s="85" t="s">
        <v>700</v>
      </c>
      <c r="AL27" s="85" t="s">
        <v>628</v>
      </c>
      <c r="AM27" s="85"/>
      <c r="AN27" s="85"/>
      <c r="AO27" s="87">
        <v>39881.16342592592</v>
      </c>
      <c r="AP27" s="90" t="s">
        <v>752</v>
      </c>
      <c r="AQ27" s="85" t="b">
        <v>0</v>
      </c>
      <c r="AR27" s="85" t="b">
        <v>0</v>
      </c>
      <c r="AS27" s="85" t="b">
        <v>1</v>
      </c>
      <c r="AT27" s="85"/>
      <c r="AU27" s="85">
        <v>7</v>
      </c>
      <c r="AV27" s="90" t="s">
        <v>755</v>
      </c>
      <c r="AW27" s="85" t="b">
        <v>0</v>
      </c>
      <c r="AX27" s="85" t="s">
        <v>770</v>
      </c>
      <c r="AY27" s="90" t="s">
        <v>795</v>
      </c>
      <c r="AZ27" s="85" t="s">
        <v>66</v>
      </c>
      <c r="BA27" s="85" t="str">
        <f>REPLACE(INDEX(GroupVertices[Group],MATCH(Vertices[[#This Row],[Vertex]],GroupVertices[Vertex],0)),1,1,"")</f>
        <v>2</v>
      </c>
      <c r="BB27" s="51" t="s">
        <v>329</v>
      </c>
      <c r="BC27" s="51" t="s">
        <v>329</v>
      </c>
      <c r="BD27" s="51" t="s">
        <v>336</v>
      </c>
      <c r="BE27" s="51" t="s">
        <v>336</v>
      </c>
      <c r="BF27" s="51" t="s">
        <v>367</v>
      </c>
      <c r="BG27" s="51" t="s">
        <v>367</v>
      </c>
      <c r="BH27" s="131" t="s">
        <v>1154</v>
      </c>
      <c r="BI27" s="131" t="s">
        <v>1154</v>
      </c>
      <c r="BJ27" s="131" t="s">
        <v>1172</v>
      </c>
      <c r="BK27" s="131" t="s">
        <v>1172</v>
      </c>
      <c r="BL27" s="131">
        <v>1</v>
      </c>
      <c r="BM27" s="134">
        <v>4.166666666666667</v>
      </c>
      <c r="BN27" s="131">
        <v>0</v>
      </c>
      <c r="BO27" s="134">
        <v>0</v>
      </c>
      <c r="BP27" s="131">
        <v>0</v>
      </c>
      <c r="BQ27" s="134">
        <v>0</v>
      </c>
      <c r="BR27" s="131">
        <v>23</v>
      </c>
      <c r="BS27" s="134">
        <v>95.83333333333333</v>
      </c>
      <c r="BT27" s="131">
        <v>24</v>
      </c>
      <c r="BU27" s="2"/>
      <c r="BV27" s="3"/>
      <c r="BW27" s="3"/>
      <c r="BX27" s="3"/>
      <c r="BY27" s="3"/>
    </row>
    <row r="28" spans="1:77" ht="41.45" customHeight="1">
      <c r="A28" s="101" t="s">
        <v>237</v>
      </c>
      <c r="C28" s="102"/>
      <c r="D28" s="102" t="s">
        <v>64</v>
      </c>
      <c r="E28" s="103">
        <v>180.24540671792795</v>
      </c>
      <c r="F28" s="104">
        <v>99.90127836564928</v>
      </c>
      <c r="G28" s="115" t="s">
        <v>409</v>
      </c>
      <c r="H28" s="102"/>
      <c r="I28" s="105" t="s">
        <v>237</v>
      </c>
      <c r="J28" s="106"/>
      <c r="K28" s="106"/>
      <c r="L28" s="117" t="s">
        <v>822</v>
      </c>
      <c r="M28" s="107">
        <v>33.900630007951555</v>
      </c>
      <c r="N28" s="108">
        <v>2309.71044921875</v>
      </c>
      <c r="O28" s="108">
        <v>3837.8515625</v>
      </c>
      <c r="P28" s="109"/>
      <c r="Q28" s="110"/>
      <c r="R28" s="110"/>
      <c r="S28" s="111"/>
      <c r="T28" s="51">
        <v>1</v>
      </c>
      <c r="U28" s="51">
        <v>1</v>
      </c>
      <c r="V28" s="52">
        <v>0</v>
      </c>
      <c r="W28" s="52">
        <v>0</v>
      </c>
      <c r="X28" s="52">
        <v>0</v>
      </c>
      <c r="Y28" s="52">
        <v>0.999979</v>
      </c>
      <c r="Z28" s="52">
        <v>0</v>
      </c>
      <c r="AA28" s="52" t="s">
        <v>879</v>
      </c>
      <c r="AB28" s="112">
        <v>28</v>
      </c>
      <c r="AC28" s="112"/>
      <c r="AD28" s="113"/>
      <c r="AE28" s="85" t="s">
        <v>677</v>
      </c>
      <c r="AF28" s="85">
        <v>176</v>
      </c>
      <c r="AG28" s="85">
        <v>281</v>
      </c>
      <c r="AH28" s="85">
        <v>691</v>
      </c>
      <c r="AI28" s="85">
        <v>15</v>
      </c>
      <c r="AJ28" s="85"/>
      <c r="AK28" s="85" t="s">
        <v>701</v>
      </c>
      <c r="AL28" s="85" t="s">
        <v>626</v>
      </c>
      <c r="AM28" s="90" t="s">
        <v>730</v>
      </c>
      <c r="AN28" s="85"/>
      <c r="AO28" s="87">
        <v>40499.88542824074</v>
      </c>
      <c r="AP28" s="90" t="s">
        <v>753</v>
      </c>
      <c r="AQ28" s="85" t="b">
        <v>0</v>
      </c>
      <c r="AR28" s="85" t="b">
        <v>0</v>
      </c>
      <c r="AS28" s="85" t="b">
        <v>1</v>
      </c>
      <c r="AT28" s="85"/>
      <c r="AU28" s="85">
        <v>6</v>
      </c>
      <c r="AV28" s="90" t="s">
        <v>755</v>
      </c>
      <c r="AW28" s="85" t="b">
        <v>0</v>
      </c>
      <c r="AX28" s="85" t="s">
        <v>770</v>
      </c>
      <c r="AY28" s="90" t="s">
        <v>796</v>
      </c>
      <c r="AZ28" s="85" t="s">
        <v>66</v>
      </c>
      <c r="BA28" s="85" t="str">
        <f>REPLACE(INDEX(GroupVertices[Group],MATCH(Vertices[[#This Row],[Vertex]],GroupVertices[Vertex],0)),1,1,"")</f>
        <v>2</v>
      </c>
      <c r="BB28" s="51" t="s">
        <v>1126</v>
      </c>
      <c r="BC28" s="51" t="s">
        <v>1126</v>
      </c>
      <c r="BD28" s="51" t="s">
        <v>1129</v>
      </c>
      <c r="BE28" s="51" t="s">
        <v>1129</v>
      </c>
      <c r="BF28" s="51" t="s">
        <v>1137</v>
      </c>
      <c r="BG28" s="51" t="s">
        <v>1142</v>
      </c>
      <c r="BH28" s="131" t="s">
        <v>1155</v>
      </c>
      <c r="BI28" s="131" t="s">
        <v>1161</v>
      </c>
      <c r="BJ28" s="131" t="s">
        <v>1173</v>
      </c>
      <c r="BK28" s="131" t="s">
        <v>1179</v>
      </c>
      <c r="BL28" s="131">
        <v>6</v>
      </c>
      <c r="BM28" s="134">
        <v>3.468208092485549</v>
      </c>
      <c r="BN28" s="131">
        <v>2</v>
      </c>
      <c r="BO28" s="134">
        <v>1.1560693641618498</v>
      </c>
      <c r="BP28" s="131">
        <v>0</v>
      </c>
      <c r="BQ28" s="134">
        <v>0</v>
      </c>
      <c r="BR28" s="131">
        <v>165</v>
      </c>
      <c r="BS28" s="134">
        <v>95.3757225433526</v>
      </c>
      <c r="BT28" s="131">
        <v>173</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8"/>
    <dataValidation allowBlank="1" showInputMessage="1" promptTitle="Vertex Tooltip" prompt="Enter optional text that will pop up when the mouse is hovered over the vertex." errorTitle="Invalid Vertex Image Key" sqref="L3:L2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8"/>
    <dataValidation allowBlank="1" showInputMessage="1" promptTitle="Vertex Label Fill Color" prompt="To select an optional fill color for the Label shape, right-click and select Select Color on the right-click menu." sqref="J3:J28"/>
    <dataValidation allowBlank="1" showInputMessage="1" promptTitle="Vertex Image File" prompt="Enter the path to an image file.  Hover over the column header for examples." errorTitle="Invalid Vertex Image Key" sqref="G3:G28"/>
    <dataValidation allowBlank="1" showInputMessage="1" promptTitle="Vertex Color" prompt="To select an optional vertex color, right-click and select Select Color on the right-click menu." sqref="C3:C28"/>
    <dataValidation allowBlank="1" showInputMessage="1" promptTitle="Vertex Opacity" prompt="Enter an optional vertex opacity between 0 (transparent) and 100 (opaque)." errorTitle="Invalid Vertex Opacity" error="The optional vertex opacity must be a whole number between 0 and 10." sqref="F3:F28"/>
    <dataValidation type="list" allowBlank="1" showInputMessage="1" showErrorMessage="1" promptTitle="Vertex Shape" prompt="Select an optional vertex shape." errorTitle="Invalid Vertex Shape" error="You have entered an invalid vertex shape.  Try selecting from the drop-down list instead." sqref="D3:D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8">
      <formula1>ValidVertexLabelPositions</formula1>
    </dataValidation>
    <dataValidation allowBlank="1" showInputMessage="1" showErrorMessage="1" promptTitle="Vertex Name" prompt="Enter the name of the vertex." sqref="A3:A28"/>
  </dataValidations>
  <hyperlinks>
    <hyperlink ref="AM3" r:id="rId1" display="https://t.co/JaYxFMD3si"/>
    <hyperlink ref="AM4" r:id="rId2" display="https://t.co/T5nM0arGMI"/>
    <hyperlink ref="AM5" r:id="rId3" display="https://t.co/8aIp2fM5Yy"/>
    <hyperlink ref="AM6" r:id="rId4" display="http://t.co/qqUaLb7u2c"/>
    <hyperlink ref="AM7" r:id="rId5" display="http://t.co/hB9ARq0QZ1"/>
    <hyperlink ref="AM8" r:id="rId6" display="https://t.co/sqc9FJQZyF"/>
    <hyperlink ref="AM9" r:id="rId7" display="http://t.co/TQf3Djn4gg"/>
    <hyperlink ref="AM10" r:id="rId8" display="http://t.co/gn1rpe5m0d"/>
    <hyperlink ref="AM11" r:id="rId9" display="https://t.co/z59FopAa4d"/>
    <hyperlink ref="AM12" r:id="rId10" display="https://t.co/YCPo5XGl6a"/>
    <hyperlink ref="AM13" r:id="rId11" display="https://t.co/wrR7tb73PX"/>
    <hyperlink ref="AM15" r:id="rId12" display="https://t.co/b69Ka0LiyT"/>
    <hyperlink ref="AM16" r:id="rId13" display="https://t.co/H4IswT7h5Z"/>
    <hyperlink ref="AM17" r:id="rId14" display="https://t.co/PARKdBu5CG"/>
    <hyperlink ref="AM19" r:id="rId15" display="https://t.co/DYNnXpFtEn"/>
    <hyperlink ref="AM20" r:id="rId16" display="http://t.co/MNFaosSFRG"/>
    <hyperlink ref="AM21" r:id="rId17" display="https://t.co/jDkfRBZM3h"/>
    <hyperlink ref="AM22" r:id="rId18" display="https://t.co/x6Ag7kQZ80"/>
    <hyperlink ref="AM23" r:id="rId19" display="https://t.co/zpyn5gm2Lr"/>
    <hyperlink ref="AM24" r:id="rId20" display="https://t.co/iBXipSSsC7"/>
    <hyperlink ref="AM25" r:id="rId21" display="http://t.co/TmRGWYqQRo"/>
    <hyperlink ref="AM26" r:id="rId22" display="https://t.co/pBbDiUGwOQ"/>
    <hyperlink ref="AM28" r:id="rId23" display="http://t.co/JBD1pTnifW"/>
    <hyperlink ref="AP3" r:id="rId24" display="https://pbs.twimg.com/profile_banners/333138734/1401324963"/>
    <hyperlink ref="AP4" r:id="rId25" display="https://pbs.twimg.com/profile_banners/3266532074/1562554230"/>
    <hyperlink ref="AP5" r:id="rId26" display="https://pbs.twimg.com/profile_banners/85727724/1415860762"/>
    <hyperlink ref="AP6" r:id="rId27" display="https://pbs.twimg.com/profile_banners/20561798/1563508197"/>
    <hyperlink ref="AP7" r:id="rId28" display="https://pbs.twimg.com/profile_banners/25262595/1433812004"/>
    <hyperlink ref="AP8" r:id="rId29" display="https://pbs.twimg.com/profile_banners/459890008/1452307110"/>
    <hyperlink ref="AP9" r:id="rId30" display="https://pbs.twimg.com/profile_banners/42977277/1487710115"/>
    <hyperlink ref="AP10" r:id="rId31" display="https://pbs.twimg.com/profile_banners/559972783/1399430230"/>
    <hyperlink ref="AP11" r:id="rId32" display="https://pbs.twimg.com/profile_banners/844479210794160129/1490175136"/>
    <hyperlink ref="AP12" r:id="rId33" display="https://pbs.twimg.com/profile_banners/1003865807871344640/1528261390"/>
    <hyperlink ref="AP13" r:id="rId34" display="https://pbs.twimg.com/profile_banners/847195859850641409/1494479396"/>
    <hyperlink ref="AP14" r:id="rId35" display="https://pbs.twimg.com/profile_banners/50977516/1460136532"/>
    <hyperlink ref="AP15" r:id="rId36" display="https://pbs.twimg.com/profile_banners/762905010220838913/1538211469"/>
    <hyperlink ref="AP16" r:id="rId37" display="https://pbs.twimg.com/profile_banners/703074945580998656/1513809201"/>
    <hyperlink ref="AP18" r:id="rId38" display="https://pbs.twimg.com/profile_banners/22745672/1453001579"/>
    <hyperlink ref="AP19" r:id="rId39" display="https://pbs.twimg.com/profile_banners/978426350930247680/1525488374"/>
    <hyperlink ref="AP21" r:id="rId40" display="https://pbs.twimg.com/profile_banners/64076835/1529295603"/>
    <hyperlink ref="AP22" r:id="rId41" display="https://pbs.twimg.com/profile_banners/324087269/1529922043"/>
    <hyperlink ref="AP23" r:id="rId42" display="https://pbs.twimg.com/profile_banners/900658497309638656/1539146382"/>
    <hyperlink ref="AP24" r:id="rId43" display="https://pbs.twimg.com/profile_banners/2904262046/1461985229"/>
    <hyperlink ref="AP26" r:id="rId44" display="https://pbs.twimg.com/profile_banners/793513472470331392/1537307386"/>
    <hyperlink ref="AP27" r:id="rId45" display="https://pbs.twimg.com/profile_banners/23399084/1471476285"/>
    <hyperlink ref="AP28" r:id="rId46" display="https://pbs.twimg.com/profile_banners/216835627/1497918167"/>
    <hyperlink ref="AV3" r:id="rId47" display="http://abs.twimg.com/images/themes/theme4/bg.gif"/>
    <hyperlink ref="AV4" r:id="rId48" display="http://abs.twimg.com/images/themes/theme1/bg.png"/>
    <hyperlink ref="AV5" r:id="rId49" display="http://abs.twimg.com/images/themes/theme12/bg.gif"/>
    <hyperlink ref="AV6" r:id="rId50" display="http://abs.twimg.com/images/themes/theme15/bg.png"/>
    <hyperlink ref="AV7" r:id="rId51" display="http://abs.twimg.com/images/themes/theme7/bg.gif"/>
    <hyperlink ref="AV8" r:id="rId52" display="http://abs.twimg.com/images/themes/theme1/bg.png"/>
    <hyperlink ref="AV9" r:id="rId53" display="http://abs.twimg.com/images/themes/theme1/bg.png"/>
    <hyperlink ref="AV10" r:id="rId54" display="http://abs.twimg.com/images/themes/theme1/bg.png"/>
    <hyperlink ref="AV11" r:id="rId55" display="http://abs.twimg.com/images/themes/theme1/bg.png"/>
    <hyperlink ref="AV14" r:id="rId56" display="http://abs.twimg.com/images/themes/theme1/bg.png"/>
    <hyperlink ref="AV16" r:id="rId57" display="http://abs.twimg.com/images/themes/theme1/bg.png"/>
    <hyperlink ref="AV17" r:id="rId58" display="http://abs.twimg.com/images/themes/theme1/bg.png"/>
    <hyperlink ref="AV18" r:id="rId59" display="http://abs.twimg.com/images/themes/theme1/bg.png"/>
    <hyperlink ref="AV20" r:id="rId60" display="http://abs.twimg.com/images/themes/theme14/bg.gif"/>
    <hyperlink ref="AV21" r:id="rId61" display="http://abs.twimg.com/images/themes/theme10/bg.gif"/>
    <hyperlink ref="AV22" r:id="rId62" display="http://abs.twimg.com/images/themes/theme1/bg.png"/>
    <hyperlink ref="AV23" r:id="rId63" display="http://abs.twimg.com/images/themes/theme1/bg.png"/>
    <hyperlink ref="AV24" r:id="rId64" display="http://abs.twimg.com/images/themes/theme1/bg.png"/>
    <hyperlink ref="AV25" r:id="rId65" display="http://abs.twimg.com/images/themes/theme1/bg.png"/>
    <hyperlink ref="AV26" r:id="rId66" display="http://abs.twimg.com/images/themes/theme1/bg.png"/>
    <hyperlink ref="AV27" r:id="rId67" display="http://abs.twimg.com/images/themes/theme1/bg.png"/>
    <hyperlink ref="AV28" r:id="rId68" display="http://abs.twimg.com/images/themes/theme1/bg.png"/>
    <hyperlink ref="G3" r:id="rId69" display="http://pbs.twimg.com/profile_images/471817348131729408/Zx0cJgd3_normal.png"/>
    <hyperlink ref="G4" r:id="rId70" display="http://pbs.twimg.com/profile_images/1148062006349455360/jcv_vpWp_normal.png"/>
    <hyperlink ref="G5" r:id="rId71" display="http://pbs.twimg.com/profile_images/617912430711037952/2lsObdt1_normal.jpg"/>
    <hyperlink ref="G6" r:id="rId72" display="http://pbs.twimg.com/profile_images/378800000737562568/6bc72ae6a55570355d9b0070945c0b2a_normal.png"/>
    <hyperlink ref="G7" r:id="rId73" display="http://pbs.twimg.com/profile_images/953452707540492288/W5J19ezj_normal.jpg"/>
    <hyperlink ref="G8" r:id="rId74" display="http://pbs.twimg.com/profile_images/1745744811/Off_Valparaiso_normal.jpg"/>
    <hyperlink ref="G9" r:id="rId75" display="http://pbs.twimg.com/profile_images/834142686223310848/iXjVOsXw_normal.jpg"/>
    <hyperlink ref="G10" r:id="rId76" display="http://pbs.twimg.com/profile_images/688814631754665984/B2C6bqDR_normal.png"/>
    <hyperlink ref="G11" r:id="rId77" display="http://pbs.twimg.com/profile_images/844480489960488960/wFZqFgLj_normal.jpg"/>
    <hyperlink ref="G12" r:id="rId78" display="http://pbs.twimg.com/profile_images/1003867351379410944/aU5SNihC_normal.jpg"/>
    <hyperlink ref="G13" r:id="rId79" display="http://pbs.twimg.com/profile_images/862528645859950592/rpee5yEu_normal.jpg"/>
    <hyperlink ref="G14" r:id="rId80" display="http://pbs.twimg.com/profile_images/1109950092121825280/bFOLkQGy_normal.png"/>
    <hyperlink ref="G15" r:id="rId81" display="http://pbs.twimg.com/profile_images/1098077647140139008/y3O1lVmP_normal.jpg"/>
    <hyperlink ref="G16" r:id="rId82" display="http://pbs.twimg.com/profile_images/943610293602566144/cfiuRK6h_normal.jpg"/>
    <hyperlink ref="G17" r:id="rId83" display="http://pbs.twimg.com/profile_images/1006976967667691520/PJD6Am85_normal.jpg"/>
    <hyperlink ref="G18" r:id="rId84" display="http://pbs.twimg.com/profile_images/1061868836083785729/Z-5ueuJz_normal.jpg"/>
    <hyperlink ref="G19" r:id="rId85" display="http://pbs.twimg.com/profile_images/1034953162069663744/XPN2SJM4_normal.jpg"/>
    <hyperlink ref="G20" r:id="rId86" display="http://pbs.twimg.com/profile_images/643897511413813249/Lehf62nf_normal.jpg"/>
    <hyperlink ref="G21" r:id="rId87" display="http://pbs.twimg.com/profile_images/1008563737391874048/soJiN_q2_normal.jpg"/>
    <hyperlink ref="G22" r:id="rId88" display="http://pbs.twimg.com/profile_images/1050983388805398528/FVEMiXsB_normal.jpg"/>
    <hyperlink ref="G23" r:id="rId89" display="http://pbs.twimg.com/profile_images/1049877000398299137/OUVrSqhi_normal.jpg"/>
    <hyperlink ref="G24" r:id="rId90" display="http://pbs.twimg.com/profile_images/916170428703322112/SaOSk9zj_normal.jpg"/>
    <hyperlink ref="G25" r:id="rId91" display="http://pbs.twimg.com/profile_images/221978272/Voxy_normal.gif"/>
    <hyperlink ref="G26" r:id="rId92" display="http://pbs.twimg.com/profile_images/1089795006926209026/GUcOfnT1_normal.jpg"/>
    <hyperlink ref="G27" r:id="rId93" display="http://pbs.twimg.com/profile_images/766049630790483969/ShEsaPYF_normal.jpg"/>
    <hyperlink ref="G28" r:id="rId94" display="http://pbs.twimg.com/profile_images/461670650784927744/hKqwVa21_normal.png"/>
    <hyperlink ref="AY3" r:id="rId95" display="https://twitter.com/investauckland"/>
    <hyperlink ref="AY4" r:id="rId96" display="https://twitter.com/pwcheraldtalks"/>
    <hyperlink ref="AY5" r:id="rId97" display="https://twitter.com/belleplanner"/>
    <hyperlink ref="AY6" r:id="rId98" display="https://twitter.com/auckland_nz"/>
    <hyperlink ref="AY7" r:id="rId99" display="https://twitter.com/aotea9"/>
    <hyperlink ref="AY8" r:id="rId100" display="https://twitter.com/off_valpo"/>
    <hyperlink ref="AY9" r:id="rId101" display="https://twitter.com/aarondavisnz"/>
    <hyperlink ref="AY10" r:id="rId102" display="https://twitter.com/harcourtsm"/>
    <hyperlink ref="AY11" r:id="rId103" display="https://twitter.com/creativeimagenz"/>
    <hyperlink ref="AY12" r:id="rId104" display="https://twitter.com/autactiveageing"/>
    <hyperlink ref="AY13" r:id="rId105" display="https://twitter.com/autresearch"/>
    <hyperlink ref="AY14" r:id="rId106" display="https://twitter.com/bridgetdicker"/>
    <hyperlink ref="AY15" r:id="rId107" display="https://twitter.com/autparamedicine"/>
    <hyperlink ref="AY16" r:id="rId108" display="https://twitter.com/jelpuyat1"/>
    <hyperlink ref="AY17" r:id="rId109" display="https://twitter.com/srgurr"/>
    <hyperlink ref="AY18" r:id="rId110" display="https://twitter.com/tamzinbrott"/>
    <hyperlink ref="AY19" r:id="rId111" display="https://twitter.com/goodhealthdesn"/>
    <hyperlink ref="AY20" r:id="rId112" display="https://twitter.com/otellenn"/>
    <hyperlink ref="AY21" r:id="rId113" display="https://twitter.com/annabellelui"/>
    <hyperlink ref="AY22" r:id="rId114" display="https://twitter.com/angusmcnaughton"/>
    <hyperlink ref="AY23" r:id="rId115" display="https://twitter.com/stinkink"/>
    <hyperlink ref="AY24" r:id="rId116" display="https://twitter.com/nicksautner"/>
    <hyperlink ref="AY25" r:id="rId117" display="https://twitter.com/aucklandnz"/>
    <hyperlink ref="AY26" r:id="rId118" display="https://twitter.com/aucklife"/>
    <hyperlink ref="AY27" r:id="rId119" display="https://twitter.com/mslapa"/>
    <hyperlink ref="AY28" r:id="rId120" display="https://twitter.com/ais_aucklandnz"/>
  </hyperlinks>
  <printOptions/>
  <pageMargins left="0.7" right="0.7" top="0.75" bottom="0.75" header="0.3" footer="0.3"/>
  <pageSetup horizontalDpi="600" verticalDpi="600" orientation="portrait" r:id="rId125"/>
  <drawing r:id="rId124"/>
  <legacyDrawing r:id="rId122"/>
  <tableParts>
    <tablePart r:id="rId1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898</v>
      </c>
      <c r="Z2" s="13" t="s">
        <v>908</v>
      </c>
      <c r="AA2" s="13" t="s">
        <v>953</v>
      </c>
      <c r="AB2" s="13" t="s">
        <v>1017</v>
      </c>
      <c r="AC2" s="13" t="s">
        <v>1083</v>
      </c>
      <c r="AD2" s="13" t="s">
        <v>1105</v>
      </c>
      <c r="AE2" s="13" t="s">
        <v>1106</v>
      </c>
      <c r="AF2" s="13" t="s">
        <v>1115</v>
      </c>
      <c r="AG2" s="67" t="s">
        <v>1294</v>
      </c>
      <c r="AH2" s="67" t="s">
        <v>1295</v>
      </c>
      <c r="AI2" s="67" t="s">
        <v>1296</v>
      </c>
      <c r="AJ2" s="67" t="s">
        <v>1297</v>
      </c>
      <c r="AK2" s="67" t="s">
        <v>1298</v>
      </c>
      <c r="AL2" s="67" t="s">
        <v>1299</v>
      </c>
      <c r="AM2" s="67" t="s">
        <v>1300</v>
      </c>
      <c r="AN2" s="67" t="s">
        <v>1301</v>
      </c>
      <c r="AO2" s="67" t="s">
        <v>1304</v>
      </c>
    </row>
    <row r="3" spans="1:41" ht="15">
      <c r="A3" s="128" t="s">
        <v>862</v>
      </c>
      <c r="B3" s="129" t="s">
        <v>869</v>
      </c>
      <c r="C3" s="129" t="s">
        <v>56</v>
      </c>
      <c r="D3" s="120"/>
      <c r="E3" s="119"/>
      <c r="F3" s="121" t="s">
        <v>1330</v>
      </c>
      <c r="G3" s="122"/>
      <c r="H3" s="122"/>
      <c r="I3" s="123">
        <v>3</v>
      </c>
      <c r="J3" s="124"/>
      <c r="K3" s="51">
        <v>8</v>
      </c>
      <c r="L3" s="51">
        <v>8</v>
      </c>
      <c r="M3" s="51">
        <v>0</v>
      </c>
      <c r="N3" s="51">
        <v>8</v>
      </c>
      <c r="O3" s="51">
        <v>1</v>
      </c>
      <c r="P3" s="52">
        <v>0</v>
      </c>
      <c r="Q3" s="52">
        <v>0</v>
      </c>
      <c r="R3" s="51">
        <v>1</v>
      </c>
      <c r="S3" s="51">
        <v>0</v>
      </c>
      <c r="T3" s="51">
        <v>8</v>
      </c>
      <c r="U3" s="51">
        <v>8</v>
      </c>
      <c r="V3" s="51">
        <v>2</v>
      </c>
      <c r="W3" s="52">
        <v>1.53125</v>
      </c>
      <c r="X3" s="52">
        <v>0.125</v>
      </c>
      <c r="Y3" s="85"/>
      <c r="Z3" s="85"/>
      <c r="AA3" s="85" t="s">
        <v>352</v>
      </c>
      <c r="AB3" s="93" t="s">
        <v>1018</v>
      </c>
      <c r="AC3" s="93" t="s">
        <v>1084</v>
      </c>
      <c r="AD3" s="93"/>
      <c r="AE3" s="93"/>
      <c r="AF3" s="93" t="s">
        <v>1116</v>
      </c>
      <c r="AG3" s="131">
        <v>8</v>
      </c>
      <c r="AH3" s="134">
        <v>3.225806451612903</v>
      </c>
      <c r="AI3" s="131">
        <v>0</v>
      </c>
      <c r="AJ3" s="134">
        <v>0</v>
      </c>
      <c r="AK3" s="131">
        <v>0</v>
      </c>
      <c r="AL3" s="134">
        <v>0</v>
      </c>
      <c r="AM3" s="131">
        <v>240</v>
      </c>
      <c r="AN3" s="134">
        <v>96.7741935483871</v>
      </c>
      <c r="AO3" s="131">
        <v>248</v>
      </c>
    </row>
    <row r="4" spans="1:41" ht="15">
      <c r="A4" s="128" t="s">
        <v>863</v>
      </c>
      <c r="B4" s="129" t="s">
        <v>870</v>
      </c>
      <c r="C4" s="129" t="s">
        <v>56</v>
      </c>
      <c r="D4" s="125"/>
      <c r="E4" s="102"/>
      <c r="F4" s="105" t="s">
        <v>1331</v>
      </c>
      <c r="G4" s="109"/>
      <c r="H4" s="109"/>
      <c r="I4" s="126">
        <v>4</v>
      </c>
      <c r="J4" s="112"/>
      <c r="K4" s="51">
        <v>8</v>
      </c>
      <c r="L4" s="51">
        <v>4</v>
      </c>
      <c r="M4" s="51">
        <v>44</v>
      </c>
      <c r="N4" s="51">
        <v>48</v>
      </c>
      <c r="O4" s="51">
        <v>48</v>
      </c>
      <c r="P4" s="52" t="s">
        <v>879</v>
      </c>
      <c r="Q4" s="52" t="s">
        <v>879</v>
      </c>
      <c r="R4" s="51">
        <v>8</v>
      </c>
      <c r="S4" s="51">
        <v>8</v>
      </c>
      <c r="T4" s="51">
        <v>1</v>
      </c>
      <c r="U4" s="51">
        <v>27</v>
      </c>
      <c r="V4" s="51">
        <v>0</v>
      </c>
      <c r="W4" s="52">
        <v>0</v>
      </c>
      <c r="X4" s="52">
        <v>0</v>
      </c>
      <c r="Y4" s="85" t="s">
        <v>899</v>
      </c>
      <c r="Z4" s="85" t="s">
        <v>909</v>
      </c>
      <c r="AA4" s="85" t="s">
        <v>954</v>
      </c>
      <c r="AB4" s="93" t="s">
        <v>1019</v>
      </c>
      <c r="AC4" s="93" t="s">
        <v>1085</v>
      </c>
      <c r="AD4" s="93"/>
      <c r="AE4" s="93"/>
      <c r="AF4" s="93" t="s">
        <v>1117</v>
      </c>
      <c r="AG4" s="131">
        <v>27</v>
      </c>
      <c r="AH4" s="134">
        <v>3.1358885017421603</v>
      </c>
      <c r="AI4" s="131">
        <v>10</v>
      </c>
      <c r="AJ4" s="134">
        <v>1.1614401858304297</v>
      </c>
      <c r="AK4" s="131">
        <v>1</v>
      </c>
      <c r="AL4" s="134">
        <v>0.11614401858304298</v>
      </c>
      <c r="AM4" s="131">
        <v>824</v>
      </c>
      <c r="AN4" s="134">
        <v>95.70267131242741</v>
      </c>
      <c r="AO4" s="131">
        <v>861</v>
      </c>
    </row>
    <row r="5" spans="1:41" ht="15">
      <c r="A5" s="128" t="s">
        <v>864</v>
      </c>
      <c r="B5" s="129" t="s">
        <v>871</v>
      </c>
      <c r="C5" s="129" t="s">
        <v>56</v>
      </c>
      <c r="D5" s="125"/>
      <c r="E5" s="102"/>
      <c r="F5" s="105" t="s">
        <v>1332</v>
      </c>
      <c r="G5" s="109"/>
      <c r="H5" s="109"/>
      <c r="I5" s="126">
        <v>5</v>
      </c>
      <c r="J5" s="112"/>
      <c r="K5" s="51">
        <v>2</v>
      </c>
      <c r="L5" s="51">
        <v>2</v>
      </c>
      <c r="M5" s="51">
        <v>0</v>
      </c>
      <c r="N5" s="51">
        <v>2</v>
      </c>
      <c r="O5" s="51">
        <v>1</v>
      </c>
      <c r="P5" s="52">
        <v>0</v>
      </c>
      <c r="Q5" s="52">
        <v>0</v>
      </c>
      <c r="R5" s="51">
        <v>1</v>
      </c>
      <c r="S5" s="51">
        <v>0</v>
      </c>
      <c r="T5" s="51">
        <v>2</v>
      </c>
      <c r="U5" s="51">
        <v>2</v>
      </c>
      <c r="V5" s="51">
        <v>1</v>
      </c>
      <c r="W5" s="52">
        <v>0.5</v>
      </c>
      <c r="X5" s="52">
        <v>0.5</v>
      </c>
      <c r="Y5" s="85"/>
      <c r="Z5" s="85"/>
      <c r="AA5" s="85" t="s">
        <v>353</v>
      </c>
      <c r="AB5" s="93" t="s">
        <v>1020</v>
      </c>
      <c r="AC5" s="93" t="s">
        <v>1086</v>
      </c>
      <c r="AD5" s="93"/>
      <c r="AE5" s="93"/>
      <c r="AF5" s="93" t="s">
        <v>1118</v>
      </c>
      <c r="AG5" s="131">
        <v>0</v>
      </c>
      <c r="AH5" s="134">
        <v>0</v>
      </c>
      <c r="AI5" s="131">
        <v>0</v>
      </c>
      <c r="AJ5" s="134">
        <v>0</v>
      </c>
      <c r="AK5" s="131">
        <v>0</v>
      </c>
      <c r="AL5" s="134">
        <v>0</v>
      </c>
      <c r="AM5" s="131">
        <v>30</v>
      </c>
      <c r="AN5" s="134">
        <v>100</v>
      </c>
      <c r="AO5" s="131">
        <v>30</v>
      </c>
    </row>
    <row r="6" spans="1:41" ht="15">
      <c r="A6" s="128" t="s">
        <v>865</v>
      </c>
      <c r="B6" s="129" t="s">
        <v>872</v>
      </c>
      <c r="C6" s="129" t="s">
        <v>56</v>
      </c>
      <c r="D6" s="125"/>
      <c r="E6" s="102"/>
      <c r="F6" s="105" t="s">
        <v>1333</v>
      </c>
      <c r="G6" s="109"/>
      <c r="H6" s="109"/>
      <c r="I6" s="126">
        <v>6</v>
      </c>
      <c r="J6" s="112"/>
      <c r="K6" s="51">
        <v>2</v>
      </c>
      <c r="L6" s="51">
        <v>2</v>
      </c>
      <c r="M6" s="51">
        <v>0</v>
      </c>
      <c r="N6" s="51">
        <v>2</v>
      </c>
      <c r="O6" s="51">
        <v>1</v>
      </c>
      <c r="P6" s="52">
        <v>0</v>
      </c>
      <c r="Q6" s="52">
        <v>0</v>
      </c>
      <c r="R6" s="51">
        <v>1</v>
      </c>
      <c r="S6" s="51">
        <v>0</v>
      </c>
      <c r="T6" s="51">
        <v>2</v>
      </c>
      <c r="U6" s="51">
        <v>2</v>
      </c>
      <c r="V6" s="51">
        <v>1</v>
      </c>
      <c r="W6" s="52">
        <v>0.5</v>
      </c>
      <c r="X6" s="52">
        <v>0.5</v>
      </c>
      <c r="Y6" s="85"/>
      <c r="Z6" s="85"/>
      <c r="AA6" s="85" t="s">
        <v>347</v>
      </c>
      <c r="AB6" s="93" t="s">
        <v>1021</v>
      </c>
      <c r="AC6" s="93" t="s">
        <v>1087</v>
      </c>
      <c r="AD6" s="93"/>
      <c r="AE6" s="93"/>
      <c r="AF6" s="93" t="s">
        <v>1119</v>
      </c>
      <c r="AG6" s="131">
        <v>0</v>
      </c>
      <c r="AH6" s="134">
        <v>0</v>
      </c>
      <c r="AI6" s="131">
        <v>0</v>
      </c>
      <c r="AJ6" s="134">
        <v>0</v>
      </c>
      <c r="AK6" s="131">
        <v>0</v>
      </c>
      <c r="AL6" s="134">
        <v>0</v>
      </c>
      <c r="AM6" s="131">
        <v>48</v>
      </c>
      <c r="AN6" s="134">
        <v>100</v>
      </c>
      <c r="AO6" s="131">
        <v>48</v>
      </c>
    </row>
    <row r="7" spans="1:41" ht="15">
      <c r="A7" s="128" t="s">
        <v>866</v>
      </c>
      <c r="B7" s="129" t="s">
        <v>873</v>
      </c>
      <c r="C7" s="129" t="s">
        <v>56</v>
      </c>
      <c r="D7" s="125"/>
      <c r="E7" s="102"/>
      <c r="F7" s="105" t="s">
        <v>1334</v>
      </c>
      <c r="G7" s="109"/>
      <c r="H7" s="109"/>
      <c r="I7" s="126">
        <v>7</v>
      </c>
      <c r="J7" s="112"/>
      <c r="K7" s="51">
        <v>2</v>
      </c>
      <c r="L7" s="51">
        <v>1</v>
      </c>
      <c r="M7" s="51">
        <v>2</v>
      </c>
      <c r="N7" s="51">
        <v>3</v>
      </c>
      <c r="O7" s="51">
        <v>2</v>
      </c>
      <c r="P7" s="52">
        <v>0</v>
      </c>
      <c r="Q7" s="52">
        <v>0</v>
      </c>
      <c r="R7" s="51">
        <v>1</v>
      </c>
      <c r="S7" s="51">
        <v>0</v>
      </c>
      <c r="T7" s="51">
        <v>2</v>
      </c>
      <c r="U7" s="51">
        <v>3</v>
      </c>
      <c r="V7" s="51">
        <v>1</v>
      </c>
      <c r="W7" s="52">
        <v>0.5</v>
      </c>
      <c r="X7" s="52">
        <v>0.5</v>
      </c>
      <c r="Y7" s="85"/>
      <c r="Z7" s="85"/>
      <c r="AA7" s="85" t="s">
        <v>955</v>
      </c>
      <c r="AB7" s="93" t="s">
        <v>1022</v>
      </c>
      <c r="AC7" s="93" t="s">
        <v>1088</v>
      </c>
      <c r="AD7" s="93"/>
      <c r="AE7" s="93"/>
      <c r="AF7" s="93" t="s">
        <v>1120</v>
      </c>
      <c r="AG7" s="131">
        <v>1</v>
      </c>
      <c r="AH7" s="134">
        <v>1.5151515151515151</v>
      </c>
      <c r="AI7" s="131">
        <v>0</v>
      </c>
      <c r="AJ7" s="134">
        <v>0</v>
      </c>
      <c r="AK7" s="131">
        <v>0</v>
      </c>
      <c r="AL7" s="134">
        <v>0</v>
      </c>
      <c r="AM7" s="131">
        <v>65</v>
      </c>
      <c r="AN7" s="134">
        <v>98.48484848484848</v>
      </c>
      <c r="AO7" s="131">
        <v>66</v>
      </c>
    </row>
    <row r="8" spans="1:41" ht="15">
      <c r="A8" s="128" t="s">
        <v>867</v>
      </c>
      <c r="B8" s="129" t="s">
        <v>874</v>
      </c>
      <c r="C8" s="129" t="s">
        <v>56</v>
      </c>
      <c r="D8" s="125"/>
      <c r="E8" s="102"/>
      <c r="F8" s="105" t="s">
        <v>1335</v>
      </c>
      <c r="G8" s="109"/>
      <c r="H8" s="109"/>
      <c r="I8" s="126">
        <v>8</v>
      </c>
      <c r="J8" s="112"/>
      <c r="K8" s="51">
        <v>2</v>
      </c>
      <c r="L8" s="51">
        <v>1</v>
      </c>
      <c r="M8" s="51">
        <v>0</v>
      </c>
      <c r="N8" s="51">
        <v>1</v>
      </c>
      <c r="O8" s="51">
        <v>0</v>
      </c>
      <c r="P8" s="52">
        <v>0</v>
      </c>
      <c r="Q8" s="52">
        <v>0</v>
      </c>
      <c r="R8" s="51">
        <v>1</v>
      </c>
      <c r="S8" s="51">
        <v>0</v>
      </c>
      <c r="T8" s="51">
        <v>2</v>
      </c>
      <c r="U8" s="51">
        <v>1</v>
      </c>
      <c r="V8" s="51">
        <v>1</v>
      </c>
      <c r="W8" s="52">
        <v>0.5</v>
      </c>
      <c r="X8" s="52">
        <v>0.5</v>
      </c>
      <c r="Y8" s="85" t="s">
        <v>298</v>
      </c>
      <c r="Z8" s="85" t="s">
        <v>335</v>
      </c>
      <c r="AA8" s="85"/>
      <c r="AB8" s="93" t="s">
        <v>1013</v>
      </c>
      <c r="AC8" s="93" t="s">
        <v>608</v>
      </c>
      <c r="AD8" s="93"/>
      <c r="AE8" s="93" t="s">
        <v>239</v>
      </c>
      <c r="AF8" s="93" t="s">
        <v>1121</v>
      </c>
      <c r="AG8" s="131">
        <v>0</v>
      </c>
      <c r="AH8" s="134">
        <v>0</v>
      </c>
      <c r="AI8" s="131">
        <v>1</v>
      </c>
      <c r="AJ8" s="134">
        <v>4.761904761904762</v>
      </c>
      <c r="AK8" s="131">
        <v>0</v>
      </c>
      <c r="AL8" s="134">
        <v>0</v>
      </c>
      <c r="AM8" s="131">
        <v>20</v>
      </c>
      <c r="AN8" s="134">
        <v>95.23809523809524</v>
      </c>
      <c r="AO8" s="131">
        <v>21</v>
      </c>
    </row>
    <row r="9" spans="1:41" ht="15">
      <c r="A9" s="128" t="s">
        <v>868</v>
      </c>
      <c r="B9" s="129" t="s">
        <v>875</v>
      </c>
      <c r="C9" s="129" t="s">
        <v>56</v>
      </c>
      <c r="D9" s="125"/>
      <c r="E9" s="102"/>
      <c r="F9" s="105" t="s">
        <v>1336</v>
      </c>
      <c r="G9" s="109"/>
      <c r="H9" s="109"/>
      <c r="I9" s="126">
        <v>9</v>
      </c>
      <c r="J9" s="112"/>
      <c r="K9" s="51">
        <v>2</v>
      </c>
      <c r="L9" s="51">
        <v>0</v>
      </c>
      <c r="M9" s="51">
        <v>2</v>
      </c>
      <c r="N9" s="51">
        <v>2</v>
      </c>
      <c r="O9" s="51">
        <v>0</v>
      </c>
      <c r="P9" s="52">
        <v>0</v>
      </c>
      <c r="Q9" s="52">
        <v>0</v>
      </c>
      <c r="R9" s="51">
        <v>1</v>
      </c>
      <c r="S9" s="51">
        <v>0</v>
      </c>
      <c r="T9" s="51">
        <v>2</v>
      </c>
      <c r="U9" s="51">
        <v>2</v>
      </c>
      <c r="V9" s="51">
        <v>1</v>
      </c>
      <c r="W9" s="52">
        <v>0.5</v>
      </c>
      <c r="X9" s="52">
        <v>0.5</v>
      </c>
      <c r="Y9" s="85"/>
      <c r="Z9" s="85"/>
      <c r="AA9" s="85" t="s">
        <v>343</v>
      </c>
      <c r="AB9" s="93" t="s">
        <v>1023</v>
      </c>
      <c r="AC9" s="93" t="s">
        <v>1082</v>
      </c>
      <c r="AD9" s="93"/>
      <c r="AE9" s="93" t="s">
        <v>238</v>
      </c>
      <c r="AF9" s="93" t="s">
        <v>1122</v>
      </c>
      <c r="AG9" s="131">
        <v>2</v>
      </c>
      <c r="AH9" s="134">
        <v>3.7735849056603774</v>
      </c>
      <c r="AI9" s="131">
        <v>0</v>
      </c>
      <c r="AJ9" s="134">
        <v>0</v>
      </c>
      <c r="AK9" s="131">
        <v>0</v>
      </c>
      <c r="AL9" s="134">
        <v>0</v>
      </c>
      <c r="AM9" s="131">
        <v>51</v>
      </c>
      <c r="AN9" s="134">
        <v>96.22641509433963</v>
      </c>
      <c r="AO9" s="131">
        <v>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862</v>
      </c>
      <c r="B2" s="93" t="s">
        <v>229</v>
      </c>
      <c r="C2" s="85">
        <f>VLOOKUP(GroupVertices[[#This Row],[Vertex]],Vertices[],MATCH("ID",Vertices[[#Headers],[Vertex]:[Vertex Content Word Count]],0),FALSE)</f>
        <v>20</v>
      </c>
    </row>
    <row r="3" spans="1:3" ht="15">
      <c r="A3" s="85" t="s">
        <v>862</v>
      </c>
      <c r="B3" s="93" t="s">
        <v>228</v>
      </c>
      <c r="C3" s="85">
        <f>VLOOKUP(GroupVertices[[#This Row],[Vertex]],Vertices[],MATCH("ID",Vertices[[#Headers],[Vertex]:[Vertex Content Word Count]],0),FALSE)</f>
        <v>13</v>
      </c>
    </row>
    <row r="4" spans="1:3" ht="15">
      <c r="A4" s="85" t="s">
        <v>862</v>
      </c>
      <c r="B4" s="93" t="s">
        <v>227</v>
      </c>
      <c r="C4" s="85">
        <f>VLOOKUP(GroupVertices[[#This Row],[Vertex]],Vertices[],MATCH("ID",Vertices[[#Headers],[Vertex]:[Vertex Content Word Count]],0),FALSE)</f>
        <v>19</v>
      </c>
    </row>
    <row r="5" spans="1:3" ht="15">
      <c r="A5" s="85" t="s">
        <v>862</v>
      </c>
      <c r="B5" s="93" t="s">
        <v>226</v>
      </c>
      <c r="C5" s="85">
        <f>VLOOKUP(GroupVertices[[#This Row],[Vertex]],Vertices[],MATCH("ID",Vertices[[#Headers],[Vertex]:[Vertex Content Word Count]],0),FALSE)</f>
        <v>18</v>
      </c>
    </row>
    <row r="6" spans="1:3" ht="15">
      <c r="A6" s="85" t="s">
        <v>862</v>
      </c>
      <c r="B6" s="93" t="s">
        <v>225</v>
      </c>
      <c r="C6" s="85">
        <f>VLOOKUP(GroupVertices[[#This Row],[Vertex]],Vertices[],MATCH("ID",Vertices[[#Headers],[Vertex]:[Vertex Content Word Count]],0),FALSE)</f>
        <v>17</v>
      </c>
    </row>
    <row r="7" spans="1:3" ht="15">
      <c r="A7" s="85" t="s">
        <v>862</v>
      </c>
      <c r="B7" s="93" t="s">
        <v>223</v>
      </c>
      <c r="C7" s="85">
        <f>VLOOKUP(GroupVertices[[#This Row],[Vertex]],Vertices[],MATCH("ID",Vertices[[#Headers],[Vertex]:[Vertex Content Word Count]],0),FALSE)</f>
        <v>15</v>
      </c>
    </row>
    <row r="8" spans="1:3" ht="15">
      <c r="A8" s="85" t="s">
        <v>862</v>
      </c>
      <c r="B8" s="93" t="s">
        <v>222</v>
      </c>
      <c r="C8" s="85">
        <f>VLOOKUP(GroupVertices[[#This Row],[Vertex]],Vertices[],MATCH("ID",Vertices[[#Headers],[Vertex]:[Vertex Content Word Count]],0),FALSE)</f>
        <v>14</v>
      </c>
    </row>
    <row r="9" spans="1:3" ht="15">
      <c r="A9" s="85" t="s">
        <v>862</v>
      </c>
      <c r="B9" s="93" t="s">
        <v>221</v>
      </c>
      <c r="C9" s="85">
        <f>VLOOKUP(GroupVertices[[#This Row],[Vertex]],Vertices[],MATCH("ID",Vertices[[#Headers],[Vertex]:[Vertex Content Word Count]],0),FALSE)</f>
        <v>12</v>
      </c>
    </row>
    <row r="10" spans="1:3" ht="15">
      <c r="A10" s="85" t="s">
        <v>863</v>
      </c>
      <c r="B10" s="93" t="s">
        <v>220</v>
      </c>
      <c r="C10" s="85">
        <f>VLOOKUP(GroupVertices[[#This Row],[Vertex]],Vertices[],MATCH("ID",Vertices[[#Headers],[Vertex]:[Vertex Content Word Count]],0),FALSE)</f>
        <v>11</v>
      </c>
    </row>
    <row r="11" spans="1:3" ht="15">
      <c r="A11" s="85" t="s">
        <v>863</v>
      </c>
      <c r="B11" s="93" t="s">
        <v>224</v>
      </c>
      <c r="C11" s="85">
        <f>VLOOKUP(GroupVertices[[#This Row],[Vertex]],Vertices[],MATCH("ID",Vertices[[#Headers],[Vertex]:[Vertex Content Word Count]],0),FALSE)</f>
        <v>16</v>
      </c>
    </row>
    <row r="12" spans="1:3" ht="15">
      <c r="A12" s="85" t="s">
        <v>863</v>
      </c>
      <c r="B12" s="93" t="s">
        <v>230</v>
      </c>
      <c r="C12" s="85">
        <f>VLOOKUP(GroupVertices[[#This Row],[Vertex]],Vertices[],MATCH("ID",Vertices[[#Headers],[Vertex]:[Vertex Content Word Count]],0),FALSE)</f>
        <v>21</v>
      </c>
    </row>
    <row r="13" spans="1:3" ht="15">
      <c r="A13" s="85" t="s">
        <v>863</v>
      </c>
      <c r="B13" s="93" t="s">
        <v>233</v>
      </c>
      <c r="C13" s="85">
        <f>VLOOKUP(GroupVertices[[#This Row],[Vertex]],Vertices[],MATCH("ID",Vertices[[#Headers],[Vertex]:[Vertex Content Word Count]],0),FALSE)</f>
        <v>24</v>
      </c>
    </row>
    <row r="14" spans="1:3" ht="15">
      <c r="A14" s="85" t="s">
        <v>863</v>
      </c>
      <c r="B14" s="93" t="s">
        <v>234</v>
      </c>
      <c r="C14" s="85">
        <f>VLOOKUP(GroupVertices[[#This Row],[Vertex]],Vertices[],MATCH("ID",Vertices[[#Headers],[Vertex]:[Vertex Content Word Count]],0),FALSE)</f>
        <v>25</v>
      </c>
    </row>
    <row r="15" spans="1:3" ht="15">
      <c r="A15" s="85" t="s">
        <v>863</v>
      </c>
      <c r="B15" s="93" t="s">
        <v>235</v>
      </c>
      <c r="C15" s="85">
        <f>VLOOKUP(GroupVertices[[#This Row],[Vertex]],Vertices[],MATCH("ID",Vertices[[#Headers],[Vertex]:[Vertex Content Word Count]],0),FALSE)</f>
        <v>26</v>
      </c>
    </row>
    <row r="16" spans="1:3" ht="15">
      <c r="A16" s="85" t="s">
        <v>863</v>
      </c>
      <c r="B16" s="93" t="s">
        <v>236</v>
      </c>
      <c r="C16" s="85">
        <f>VLOOKUP(GroupVertices[[#This Row],[Vertex]],Vertices[],MATCH("ID",Vertices[[#Headers],[Vertex]:[Vertex Content Word Count]],0),FALSE)</f>
        <v>27</v>
      </c>
    </row>
    <row r="17" spans="1:3" ht="15">
      <c r="A17" s="85" t="s">
        <v>863</v>
      </c>
      <c r="B17" s="93" t="s">
        <v>237</v>
      </c>
      <c r="C17" s="85">
        <f>VLOOKUP(GroupVertices[[#This Row],[Vertex]],Vertices[],MATCH("ID",Vertices[[#Headers],[Vertex]:[Vertex Content Word Count]],0),FALSE)</f>
        <v>28</v>
      </c>
    </row>
    <row r="18" spans="1:3" ht="15">
      <c r="A18" s="85" t="s">
        <v>864</v>
      </c>
      <c r="B18" s="93" t="s">
        <v>232</v>
      </c>
      <c r="C18" s="85">
        <f>VLOOKUP(GroupVertices[[#This Row],[Vertex]],Vertices[],MATCH("ID",Vertices[[#Headers],[Vertex]:[Vertex Content Word Count]],0),FALSE)</f>
        <v>23</v>
      </c>
    </row>
    <row r="19" spans="1:3" ht="15">
      <c r="A19" s="85" t="s">
        <v>864</v>
      </c>
      <c r="B19" s="93" t="s">
        <v>231</v>
      </c>
      <c r="C19" s="85">
        <f>VLOOKUP(GroupVertices[[#This Row],[Vertex]],Vertices[],MATCH("ID",Vertices[[#Headers],[Vertex]:[Vertex Content Word Count]],0),FALSE)</f>
        <v>22</v>
      </c>
    </row>
    <row r="20" spans="1:3" ht="15">
      <c r="A20" s="85" t="s">
        <v>865</v>
      </c>
      <c r="B20" s="93" t="s">
        <v>219</v>
      </c>
      <c r="C20" s="85">
        <f>VLOOKUP(GroupVertices[[#This Row],[Vertex]],Vertices[],MATCH("ID",Vertices[[#Headers],[Vertex]:[Vertex Content Word Count]],0),FALSE)</f>
        <v>10</v>
      </c>
    </row>
    <row r="21" spans="1:3" ht="15">
      <c r="A21" s="85" t="s">
        <v>865</v>
      </c>
      <c r="B21" s="93" t="s">
        <v>218</v>
      </c>
      <c r="C21" s="85">
        <f>VLOOKUP(GroupVertices[[#This Row],[Vertex]],Vertices[],MATCH("ID",Vertices[[#Headers],[Vertex]:[Vertex Content Word Count]],0),FALSE)</f>
        <v>9</v>
      </c>
    </row>
    <row r="22" spans="1:3" ht="15">
      <c r="A22" s="85" t="s">
        <v>866</v>
      </c>
      <c r="B22" s="93" t="s">
        <v>217</v>
      </c>
      <c r="C22" s="85">
        <f>VLOOKUP(GroupVertices[[#This Row],[Vertex]],Vertices[],MATCH("ID",Vertices[[#Headers],[Vertex]:[Vertex Content Word Count]],0),FALSE)</f>
        <v>8</v>
      </c>
    </row>
    <row r="23" spans="1:3" ht="15">
      <c r="A23" s="85" t="s">
        <v>866</v>
      </c>
      <c r="B23" s="93" t="s">
        <v>216</v>
      </c>
      <c r="C23" s="85">
        <f>VLOOKUP(GroupVertices[[#This Row],[Vertex]],Vertices[],MATCH("ID",Vertices[[#Headers],[Vertex]:[Vertex Content Word Count]],0),FALSE)</f>
        <v>7</v>
      </c>
    </row>
    <row r="24" spans="1:3" ht="15">
      <c r="A24" s="85" t="s">
        <v>867</v>
      </c>
      <c r="B24" s="93" t="s">
        <v>215</v>
      </c>
      <c r="C24" s="85">
        <f>VLOOKUP(GroupVertices[[#This Row],[Vertex]],Vertices[],MATCH("ID",Vertices[[#Headers],[Vertex]:[Vertex Content Word Count]],0),FALSE)</f>
        <v>5</v>
      </c>
    </row>
    <row r="25" spans="1:3" ht="15">
      <c r="A25" s="85" t="s">
        <v>867</v>
      </c>
      <c r="B25" s="93" t="s">
        <v>239</v>
      </c>
      <c r="C25" s="85">
        <f>VLOOKUP(GroupVertices[[#This Row],[Vertex]],Vertices[],MATCH("ID",Vertices[[#Headers],[Vertex]:[Vertex Content Word Count]],0),FALSE)</f>
        <v>6</v>
      </c>
    </row>
    <row r="26" spans="1:3" ht="15">
      <c r="A26" s="85" t="s">
        <v>868</v>
      </c>
      <c r="B26" s="93" t="s">
        <v>214</v>
      </c>
      <c r="C26" s="85">
        <f>VLOOKUP(GroupVertices[[#This Row],[Vertex]],Vertices[],MATCH("ID",Vertices[[#Headers],[Vertex]:[Vertex Content Word Count]],0),FALSE)</f>
        <v>3</v>
      </c>
    </row>
    <row r="27" spans="1:3" ht="15">
      <c r="A27" s="85" t="s">
        <v>868</v>
      </c>
      <c r="B27" s="93" t="s">
        <v>238</v>
      </c>
      <c r="C27"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1308</v>
      </c>
      <c r="B2" s="36" t="s">
        <v>823</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18</v>
      </c>
      <c r="P2" s="39">
        <f>MIN(Vertices[PageRank])</f>
        <v>0.573465</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0.7636363636363637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0.005695018181818182</v>
      </c>
      <c r="O3" s="42">
        <f>COUNTIF(Vertices[Eigenvector Centrality],"&gt;= "&amp;N3)-COUNTIF(Vertices[Eigenvector Centrality],"&gt;="&amp;N4)</f>
        <v>0</v>
      </c>
      <c r="P3" s="41">
        <f aca="true" t="shared" si="7" ref="P3:P26">P2+($P$57-$P$2)/BinDivisor</f>
        <v>0.6355033272727273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0.2909090909090909</v>
      </c>
      <c r="G4" s="40">
        <f>COUNTIF(Vertices[In-Degree],"&gt;= "&amp;F4)-COUNTIF(Vertices[In-Degree],"&gt;="&amp;F5)</f>
        <v>0</v>
      </c>
      <c r="H4" s="39">
        <f t="shared" si="3"/>
        <v>0.03636363636363636</v>
      </c>
      <c r="I4" s="40">
        <f>COUNTIF(Vertices[Out-Degree],"&gt;= "&amp;H4)-COUNTIF(Vertices[Out-Degree],"&gt;="&amp;H5)</f>
        <v>0</v>
      </c>
      <c r="J4" s="39">
        <f t="shared" si="4"/>
        <v>1.5272727272727273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0.011390036363636363</v>
      </c>
      <c r="O4" s="40">
        <f>COUNTIF(Vertices[Eigenvector Centrality],"&gt;= "&amp;N4)-COUNTIF(Vertices[Eigenvector Centrality],"&gt;="&amp;N5)</f>
        <v>0</v>
      </c>
      <c r="P4" s="39">
        <f t="shared" si="7"/>
        <v>0.6975416545454546</v>
      </c>
      <c r="Q4" s="40">
        <f>COUNTIF(Vertices[PageRank],"&gt;= "&amp;P4)-COUNTIF(Vertices[PageRank],"&gt;="&amp;P5)</f>
        <v>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0.43636363636363634</v>
      </c>
      <c r="G5" s="42">
        <f>COUNTIF(Vertices[In-Degree],"&gt;= "&amp;F5)-COUNTIF(Vertices[In-Degree],"&gt;="&amp;F6)</f>
        <v>0</v>
      </c>
      <c r="H5" s="41">
        <f t="shared" si="3"/>
        <v>0.05454545454545454</v>
      </c>
      <c r="I5" s="42">
        <f>COUNTIF(Vertices[Out-Degree],"&gt;= "&amp;H5)-COUNTIF(Vertices[Out-Degree],"&gt;="&amp;H6)</f>
        <v>0</v>
      </c>
      <c r="J5" s="41">
        <f t="shared" si="4"/>
        <v>2.290909090909091</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0.017085054545454545</v>
      </c>
      <c r="O5" s="42">
        <f>COUNTIF(Vertices[Eigenvector Centrality],"&gt;= "&amp;N5)-COUNTIF(Vertices[Eigenvector Centrality],"&gt;="&amp;N6)</f>
        <v>0</v>
      </c>
      <c r="P5" s="41">
        <f t="shared" si="7"/>
        <v>0.7595799818181819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0.5818181818181818</v>
      </c>
      <c r="G6" s="40">
        <f>COUNTIF(Vertices[In-Degree],"&gt;= "&amp;F6)-COUNTIF(Vertices[In-Degree],"&gt;="&amp;F7)</f>
        <v>0</v>
      </c>
      <c r="H6" s="39">
        <f t="shared" si="3"/>
        <v>0.07272727272727272</v>
      </c>
      <c r="I6" s="40">
        <f>COUNTIF(Vertices[Out-Degree],"&gt;= "&amp;H6)-COUNTIF(Vertices[Out-Degree],"&gt;="&amp;H7)</f>
        <v>0</v>
      </c>
      <c r="J6" s="39">
        <f t="shared" si="4"/>
        <v>3.0545454545454547</v>
      </c>
      <c r="K6" s="40">
        <f>COUNTIF(Vertices[Betweenness Centrality],"&gt;= "&amp;J6)-COUNTIF(Vertices[Betweenness Centrality],"&gt;="&amp;J7)</f>
        <v>0</v>
      </c>
      <c r="L6" s="39">
        <f t="shared" si="5"/>
        <v>0.07272727272727272</v>
      </c>
      <c r="M6" s="40">
        <f>COUNTIF(Vertices[Closeness Centrality],"&gt;= "&amp;L6)-COUNTIF(Vertices[Closeness Centrality],"&gt;="&amp;L7)</f>
        <v>7</v>
      </c>
      <c r="N6" s="39">
        <f t="shared" si="6"/>
        <v>0.022780072727272727</v>
      </c>
      <c r="O6" s="40">
        <f>COUNTIF(Vertices[Eigenvector Centrality],"&gt;= "&amp;N6)-COUNTIF(Vertices[Eigenvector Centrality],"&gt;="&amp;N7)</f>
        <v>0</v>
      </c>
      <c r="P6" s="39">
        <f t="shared" si="7"/>
        <v>0.8216183090909092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48</v>
      </c>
      <c r="D7" s="34">
        <f t="shared" si="1"/>
        <v>0</v>
      </c>
      <c r="E7" s="3">
        <f>COUNTIF(Vertices[Degree],"&gt;= "&amp;D7)-COUNTIF(Vertices[Degree],"&gt;="&amp;D8)</f>
        <v>0</v>
      </c>
      <c r="F7" s="41">
        <f t="shared" si="2"/>
        <v>0.7272727272727273</v>
      </c>
      <c r="G7" s="42">
        <f>COUNTIF(Vertices[In-Degree],"&gt;= "&amp;F7)-COUNTIF(Vertices[In-Degree],"&gt;="&amp;F8)</f>
        <v>0</v>
      </c>
      <c r="H7" s="41">
        <f t="shared" si="3"/>
        <v>0.09090909090909091</v>
      </c>
      <c r="I7" s="42">
        <f>COUNTIF(Vertices[Out-Degree],"&gt;= "&amp;H7)-COUNTIF(Vertices[Out-Degree],"&gt;="&amp;H8)</f>
        <v>0</v>
      </c>
      <c r="J7" s="41">
        <f t="shared" si="4"/>
        <v>3.8181818181818183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0.028475090909090908</v>
      </c>
      <c r="O7" s="42">
        <f>COUNTIF(Vertices[Eigenvector Centrality],"&gt;= "&amp;N7)-COUNTIF(Vertices[Eigenvector Centrality],"&gt;="&amp;N8)</f>
        <v>0</v>
      </c>
      <c r="P7" s="41">
        <f t="shared" si="7"/>
        <v>0.8836566363636364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0.8727272727272728</v>
      </c>
      <c r="G8" s="40">
        <f>COUNTIF(Vertices[In-Degree],"&gt;= "&amp;F8)-COUNTIF(Vertices[In-Degree],"&gt;="&amp;F9)</f>
        <v>10</v>
      </c>
      <c r="H8" s="39">
        <f t="shared" si="3"/>
        <v>0.1090909090909091</v>
      </c>
      <c r="I8" s="40">
        <f>COUNTIF(Vertices[Out-Degree],"&gt;= "&amp;H8)-COUNTIF(Vertices[Out-Degree],"&gt;="&amp;H9)</f>
        <v>0</v>
      </c>
      <c r="J8" s="39">
        <f t="shared" si="4"/>
        <v>4.581818181818182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0.03417010909090909</v>
      </c>
      <c r="O8" s="40">
        <f>COUNTIF(Vertices[Eigenvector Centrality],"&gt;= "&amp;N8)-COUNTIF(Vertices[Eigenvector Centrality],"&gt;="&amp;N9)</f>
        <v>0</v>
      </c>
      <c r="P8" s="39">
        <f t="shared" si="7"/>
        <v>0.9456949636363637</v>
      </c>
      <c r="Q8" s="40">
        <f>COUNTIF(Vertices[PageRank],"&gt;= "&amp;P8)-COUNTIF(Vertices[PageRank],"&gt;="&amp;P9)</f>
        <v>12</v>
      </c>
      <c r="R8" s="39">
        <f t="shared" si="8"/>
        <v>0</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1.0181818181818183</v>
      </c>
      <c r="G9" s="42">
        <f>COUNTIF(Vertices[In-Degree],"&gt;= "&amp;F9)-COUNTIF(Vertices[In-Degree],"&gt;="&amp;F10)</f>
        <v>0</v>
      </c>
      <c r="H9" s="41">
        <f t="shared" si="3"/>
        <v>0.1272727272727273</v>
      </c>
      <c r="I9" s="42">
        <f>COUNTIF(Vertices[Out-Degree],"&gt;= "&amp;H9)-COUNTIF(Vertices[Out-Degree],"&gt;="&amp;H10)</f>
        <v>0</v>
      </c>
      <c r="J9" s="41">
        <f t="shared" si="4"/>
        <v>5.345454545454546</v>
      </c>
      <c r="K9" s="42">
        <f>COUNTIF(Vertices[Betweenness Centrality],"&gt;= "&amp;J9)-COUNTIF(Vertices[Betweenness Centrality],"&gt;="&amp;J10)</f>
        <v>0</v>
      </c>
      <c r="L9" s="41">
        <f t="shared" si="5"/>
        <v>0.1272727272727273</v>
      </c>
      <c r="M9" s="42">
        <f>COUNTIF(Vertices[Closeness Centrality],"&gt;= "&amp;L9)-COUNTIF(Vertices[Closeness Centrality],"&gt;="&amp;L10)</f>
        <v>1</v>
      </c>
      <c r="N9" s="41">
        <f t="shared" si="6"/>
        <v>0.03986512727272727</v>
      </c>
      <c r="O9" s="42">
        <f>COUNTIF(Vertices[Eigenvector Centrality],"&gt;= "&amp;N9)-COUNTIF(Vertices[Eigenvector Centrality],"&gt;="&amp;N10)</f>
        <v>0</v>
      </c>
      <c r="P9" s="41">
        <f t="shared" si="7"/>
        <v>1.007733290909091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53</v>
      </c>
      <c r="D10" s="34">
        <f t="shared" si="1"/>
        <v>0</v>
      </c>
      <c r="E10" s="3">
        <f>COUNTIF(Vertices[Degree],"&gt;= "&amp;D10)-COUNTIF(Vertices[Degree],"&gt;="&amp;D11)</f>
        <v>0</v>
      </c>
      <c r="F10" s="39">
        <f t="shared" si="2"/>
        <v>1.1636363636363638</v>
      </c>
      <c r="G10" s="40">
        <f>COUNTIF(Vertices[In-Degree],"&gt;= "&amp;F10)-COUNTIF(Vertices[In-Degree],"&gt;="&amp;F11)</f>
        <v>0</v>
      </c>
      <c r="H10" s="39">
        <f t="shared" si="3"/>
        <v>0.14545454545454548</v>
      </c>
      <c r="I10" s="40">
        <f>COUNTIF(Vertices[Out-Degree],"&gt;= "&amp;H10)-COUNTIF(Vertices[Out-Degree],"&gt;="&amp;H11)</f>
        <v>0</v>
      </c>
      <c r="J10" s="39">
        <f t="shared" si="4"/>
        <v>6.109090909090909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0.04556014545454545</v>
      </c>
      <c r="O10" s="40">
        <f>COUNTIF(Vertices[Eigenvector Centrality],"&gt;= "&amp;N10)-COUNTIF(Vertices[Eigenvector Centrality],"&gt;="&amp;N11)</f>
        <v>0</v>
      </c>
      <c r="P10" s="39">
        <f t="shared" si="7"/>
        <v>1.0697716181818182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1.3090909090909093</v>
      </c>
      <c r="G11" s="42">
        <f>COUNTIF(Vertices[In-Degree],"&gt;= "&amp;F11)-COUNTIF(Vertices[In-Degree],"&gt;="&amp;F12)</f>
        <v>0</v>
      </c>
      <c r="H11" s="41">
        <f t="shared" si="3"/>
        <v>0.16363636363636366</v>
      </c>
      <c r="I11" s="42">
        <f>COUNTIF(Vertices[Out-Degree],"&gt;= "&amp;H11)-COUNTIF(Vertices[Out-Degree],"&gt;="&amp;H12)</f>
        <v>0</v>
      </c>
      <c r="J11" s="41">
        <f t="shared" si="4"/>
        <v>6.872727272727273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0.051255163636363635</v>
      </c>
      <c r="O11" s="42">
        <f>COUNTIF(Vertices[Eigenvector Centrality],"&gt;= "&amp;N11)-COUNTIF(Vertices[Eigenvector Centrality],"&gt;="&amp;N12)</f>
        <v>0</v>
      </c>
      <c r="P11" s="41">
        <f t="shared" si="7"/>
        <v>1.1318099454545454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1.4545454545454548</v>
      </c>
      <c r="G12" s="40">
        <f>COUNTIF(Vertices[In-Degree],"&gt;= "&amp;F12)-COUNTIF(Vertices[In-Degree],"&gt;="&amp;F13)</f>
        <v>0</v>
      </c>
      <c r="H12" s="39">
        <f t="shared" si="3"/>
        <v>0.18181818181818185</v>
      </c>
      <c r="I12" s="40">
        <f>COUNTIF(Vertices[Out-Degree],"&gt;= "&amp;H12)-COUNTIF(Vertices[Out-Degree],"&gt;="&amp;H13)</f>
        <v>0</v>
      </c>
      <c r="J12" s="39">
        <f t="shared" si="4"/>
        <v>7.636363636363637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0.056950181818181816</v>
      </c>
      <c r="O12" s="40">
        <f>COUNTIF(Vertices[Eigenvector Centrality],"&gt;= "&amp;N12)-COUNTIF(Vertices[Eigenvector Centrality],"&gt;="&amp;N13)</f>
        <v>0</v>
      </c>
      <c r="P12" s="39">
        <f t="shared" si="7"/>
        <v>1.1938482727272726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1.6000000000000003</v>
      </c>
      <c r="G13" s="42">
        <f>COUNTIF(Vertices[In-Degree],"&gt;= "&amp;F13)-COUNTIF(Vertices[In-Degree],"&gt;="&amp;F14)</f>
        <v>0</v>
      </c>
      <c r="H13" s="41">
        <f t="shared" si="3"/>
        <v>0.20000000000000004</v>
      </c>
      <c r="I13" s="42">
        <f>COUNTIF(Vertices[Out-Degree],"&gt;= "&amp;H13)-COUNTIF(Vertices[Out-Degree],"&gt;="&amp;H14)</f>
        <v>0</v>
      </c>
      <c r="J13" s="41">
        <f t="shared" si="4"/>
        <v>8.4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0.0626452</v>
      </c>
      <c r="O13" s="42">
        <f>COUNTIF(Vertices[Eigenvector Centrality],"&gt;= "&amp;N13)-COUNTIF(Vertices[Eigenvector Centrality],"&gt;="&amp;N14)</f>
        <v>0</v>
      </c>
      <c r="P13" s="41">
        <f t="shared" si="7"/>
        <v>1.2558865999999997</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1.7454545454545458</v>
      </c>
      <c r="G14" s="40">
        <f>COUNTIF(Vertices[In-Degree],"&gt;= "&amp;F14)-COUNTIF(Vertices[In-Degree],"&gt;="&amp;F15)</f>
        <v>0</v>
      </c>
      <c r="H14" s="39">
        <f t="shared" si="3"/>
        <v>0.21818181818181823</v>
      </c>
      <c r="I14" s="40">
        <f>COUNTIF(Vertices[Out-Degree],"&gt;= "&amp;H14)-COUNTIF(Vertices[Out-Degree],"&gt;="&amp;H15)</f>
        <v>0</v>
      </c>
      <c r="J14" s="39">
        <f t="shared" si="4"/>
        <v>9.163636363636364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0.06834021818181818</v>
      </c>
      <c r="O14" s="40">
        <f>COUNTIF(Vertices[Eigenvector Centrality],"&gt;= "&amp;N14)-COUNTIF(Vertices[Eigenvector Centrality],"&gt;="&amp;N15)</f>
        <v>0</v>
      </c>
      <c r="P14" s="39">
        <f t="shared" si="7"/>
        <v>1.317924927272727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14</v>
      </c>
      <c r="D15" s="34">
        <f t="shared" si="1"/>
        <v>0</v>
      </c>
      <c r="E15" s="3">
        <f>COUNTIF(Vertices[Degree],"&gt;= "&amp;D15)-COUNTIF(Vertices[Degree],"&gt;="&amp;D16)</f>
        <v>0</v>
      </c>
      <c r="F15" s="41">
        <f t="shared" si="2"/>
        <v>1.8909090909090913</v>
      </c>
      <c r="G15" s="42">
        <f>COUNTIF(Vertices[In-Degree],"&gt;= "&amp;F15)-COUNTIF(Vertices[In-Degree],"&gt;="&amp;F16)</f>
        <v>3</v>
      </c>
      <c r="H15" s="41">
        <f t="shared" si="3"/>
        <v>0.23636363636363641</v>
      </c>
      <c r="I15" s="42">
        <f>COUNTIF(Vertices[Out-Degree],"&gt;= "&amp;H15)-COUNTIF(Vertices[Out-Degree],"&gt;="&amp;H16)</f>
        <v>0</v>
      </c>
      <c r="J15" s="41">
        <f t="shared" si="4"/>
        <v>9.927272727272728</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0.07403523636363636</v>
      </c>
      <c r="O15" s="42">
        <f>COUNTIF(Vertices[Eigenvector Centrality],"&gt;= "&amp;N15)-COUNTIF(Vertices[Eigenvector Centrality],"&gt;="&amp;N16)</f>
        <v>0</v>
      </c>
      <c r="P15" s="41">
        <f t="shared" si="7"/>
        <v>1.379963254545454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8</v>
      </c>
      <c r="D16" s="34">
        <f t="shared" si="1"/>
        <v>0</v>
      </c>
      <c r="E16" s="3">
        <f>COUNTIF(Vertices[Degree],"&gt;= "&amp;D16)-COUNTIF(Vertices[Degree],"&gt;="&amp;D17)</f>
        <v>0</v>
      </c>
      <c r="F16" s="39">
        <f t="shared" si="2"/>
        <v>2.0363636363636366</v>
      </c>
      <c r="G16" s="40">
        <f>COUNTIF(Vertices[In-Degree],"&gt;= "&amp;F16)-COUNTIF(Vertices[In-Degree],"&gt;="&amp;F17)</f>
        <v>0</v>
      </c>
      <c r="H16" s="39">
        <f t="shared" si="3"/>
        <v>0.2545454545454546</v>
      </c>
      <c r="I16" s="40">
        <f>COUNTIF(Vertices[Out-Degree],"&gt;= "&amp;H16)-COUNTIF(Vertices[Out-Degree],"&gt;="&amp;H17)</f>
        <v>0</v>
      </c>
      <c r="J16" s="39">
        <f t="shared" si="4"/>
        <v>10.690909090909091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0.07973025454545454</v>
      </c>
      <c r="O16" s="40">
        <f>COUNTIF(Vertices[Eigenvector Centrality],"&gt;= "&amp;N16)-COUNTIF(Vertices[Eigenvector Centrality],"&gt;="&amp;N17)</f>
        <v>0</v>
      </c>
      <c r="P16" s="39">
        <f t="shared" si="7"/>
        <v>1.4420015818181813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8</v>
      </c>
      <c r="D17" s="34">
        <f t="shared" si="1"/>
        <v>0</v>
      </c>
      <c r="E17" s="3">
        <f>COUNTIF(Vertices[Degree],"&gt;= "&amp;D17)-COUNTIF(Vertices[Degree],"&gt;="&amp;D18)</f>
        <v>0</v>
      </c>
      <c r="F17" s="41">
        <f t="shared" si="2"/>
        <v>2.181818181818182</v>
      </c>
      <c r="G17" s="42">
        <f>COUNTIF(Vertices[In-Degree],"&gt;= "&amp;F17)-COUNTIF(Vertices[In-Degree],"&gt;="&amp;F18)</f>
        <v>0</v>
      </c>
      <c r="H17" s="41">
        <f t="shared" si="3"/>
        <v>0.27272727272727276</v>
      </c>
      <c r="I17" s="42">
        <f>COUNTIF(Vertices[Out-Degree],"&gt;= "&amp;H17)-COUNTIF(Vertices[Out-Degree],"&gt;="&amp;H18)</f>
        <v>0</v>
      </c>
      <c r="J17" s="41">
        <f t="shared" si="4"/>
        <v>11.454545454545455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0.08542527272727272</v>
      </c>
      <c r="O17" s="42">
        <f>COUNTIF(Vertices[Eigenvector Centrality],"&gt;= "&amp;N17)-COUNTIF(Vertices[Eigenvector Centrality],"&gt;="&amp;N18)</f>
        <v>0</v>
      </c>
      <c r="P17" s="41">
        <f t="shared" si="7"/>
        <v>1.5040399090909085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27</v>
      </c>
      <c r="D18" s="34">
        <f t="shared" si="1"/>
        <v>0</v>
      </c>
      <c r="E18" s="3">
        <f>COUNTIF(Vertices[Degree],"&gt;= "&amp;D18)-COUNTIF(Vertices[Degree],"&gt;="&amp;D19)</f>
        <v>0</v>
      </c>
      <c r="F18" s="39">
        <f t="shared" si="2"/>
        <v>2.3272727272727276</v>
      </c>
      <c r="G18" s="40">
        <f>COUNTIF(Vertices[In-Degree],"&gt;= "&amp;F18)-COUNTIF(Vertices[In-Degree],"&gt;="&amp;F19)</f>
        <v>0</v>
      </c>
      <c r="H18" s="39">
        <f t="shared" si="3"/>
        <v>0.29090909090909095</v>
      </c>
      <c r="I18" s="40">
        <f>COUNTIF(Vertices[Out-Degree],"&gt;= "&amp;H18)-COUNTIF(Vertices[Out-Degree],"&gt;="&amp;H19)</f>
        <v>0</v>
      </c>
      <c r="J18" s="39">
        <f t="shared" si="4"/>
        <v>12.218181818181819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0.0911202909090909</v>
      </c>
      <c r="O18" s="40">
        <f>COUNTIF(Vertices[Eigenvector Centrality],"&gt;= "&amp;N18)-COUNTIF(Vertices[Eigenvector Centrality],"&gt;="&amp;N19)</f>
        <v>0</v>
      </c>
      <c r="P18" s="39">
        <f t="shared" si="7"/>
        <v>1.5660782363636356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2.472727272727273</v>
      </c>
      <c r="G19" s="42">
        <f>COUNTIF(Vertices[In-Degree],"&gt;= "&amp;F19)-COUNTIF(Vertices[In-Degree],"&gt;="&amp;F20)</f>
        <v>0</v>
      </c>
      <c r="H19" s="41">
        <f t="shared" si="3"/>
        <v>0.30909090909090914</v>
      </c>
      <c r="I19" s="42">
        <f>COUNTIF(Vertices[Out-Degree],"&gt;= "&amp;H19)-COUNTIF(Vertices[Out-Degree],"&gt;="&amp;H20)</f>
        <v>0</v>
      </c>
      <c r="J19" s="41">
        <f t="shared" si="4"/>
        <v>12.981818181818182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0.09681530909090909</v>
      </c>
      <c r="O19" s="42">
        <f>COUNTIF(Vertices[Eigenvector Centrality],"&gt;= "&amp;N19)-COUNTIF(Vertices[Eigenvector Centrality],"&gt;="&amp;N20)</f>
        <v>7</v>
      </c>
      <c r="P19" s="41">
        <f t="shared" si="7"/>
        <v>1.6281165636363628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2.6181818181818186</v>
      </c>
      <c r="G20" s="40">
        <f>COUNTIF(Vertices[In-Degree],"&gt;= "&amp;F20)-COUNTIF(Vertices[In-Degree],"&gt;="&amp;F21)</f>
        <v>0</v>
      </c>
      <c r="H20" s="39">
        <f t="shared" si="3"/>
        <v>0.3272727272727273</v>
      </c>
      <c r="I20" s="40">
        <f>COUNTIF(Vertices[Out-Degree],"&gt;= "&amp;H20)-COUNTIF(Vertices[Out-Degree],"&gt;="&amp;H21)</f>
        <v>0</v>
      </c>
      <c r="J20" s="39">
        <f t="shared" si="4"/>
        <v>13.745454545454546</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0.10251032727272727</v>
      </c>
      <c r="O20" s="40">
        <f>COUNTIF(Vertices[Eigenvector Centrality],"&gt;= "&amp;N20)-COUNTIF(Vertices[Eigenvector Centrality],"&gt;="&amp;N21)</f>
        <v>0</v>
      </c>
      <c r="P20" s="39">
        <f t="shared" si="7"/>
        <v>1.69015489090909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1.173913</v>
      </c>
      <c r="D21" s="34">
        <f t="shared" si="1"/>
        <v>0</v>
      </c>
      <c r="E21" s="3">
        <f>COUNTIF(Vertices[Degree],"&gt;= "&amp;D21)-COUNTIF(Vertices[Degree],"&gt;="&amp;D22)</f>
        <v>0</v>
      </c>
      <c r="F21" s="41">
        <f t="shared" si="2"/>
        <v>2.763636363636364</v>
      </c>
      <c r="G21" s="42">
        <f>COUNTIF(Vertices[In-Degree],"&gt;= "&amp;F21)-COUNTIF(Vertices[In-Degree],"&gt;="&amp;F22)</f>
        <v>0</v>
      </c>
      <c r="H21" s="41">
        <f t="shared" si="3"/>
        <v>0.3454545454545455</v>
      </c>
      <c r="I21" s="42">
        <f>COUNTIF(Vertices[Out-Degree],"&gt;= "&amp;H21)-COUNTIF(Vertices[Out-Degree],"&gt;="&amp;H22)</f>
        <v>0</v>
      </c>
      <c r="J21" s="41">
        <f t="shared" si="4"/>
        <v>14.50909090909091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0.10820534545454545</v>
      </c>
      <c r="O21" s="42">
        <f>COUNTIF(Vertices[Eigenvector Centrality],"&gt;= "&amp;N21)-COUNTIF(Vertices[Eigenvector Centrality],"&gt;="&amp;N22)</f>
        <v>0</v>
      </c>
      <c r="P21" s="41">
        <f t="shared" si="7"/>
        <v>1.7521932181818172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2.9090909090909096</v>
      </c>
      <c r="G22" s="40">
        <f>COUNTIF(Vertices[In-Degree],"&gt;= "&amp;F22)-COUNTIF(Vertices[In-Degree],"&gt;="&amp;F23)</f>
        <v>0</v>
      </c>
      <c r="H22" s="39">
        <f t="shared" si="3"/>
        <v>0.3636363636363637</v>
      </c>
      <c r="I22" s="40">
        <f>COUNTIF(Vertices[Out-Degree],"&gt;= "&amp;H22)-COUNTIF(Vertices[Out-Degree],"&gt;="&amp;H23)</f>
        <v>0</v>
      </c>
      <c r="J22" s="39">
        <f t="shared" si="4"/>
        <v>15.272727272727273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0.11390036363636363</v>
      </c>
      <c r="O22" s="40">
        <f>COUNTIF(Vertices[Eigenvector Centrality],"&gt;= "&amp;N22)-COUNTIF(Vertices[Eigenvector Centrality],"&gt;="&amp;N23)</f>
        <v>0</v>
      </c>
      <c r="P22" s="39">
        <f t="shared" si="7"/>
        <v>1.8142315454545443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0.018461538461538463</v>
      </c>
      <c r="D23" s="34">
        <f t="shared" si="1"/>
        <v>0</v>
      </c>
      <c r="E23" s="3">
        <f>COUNTIF(Vertices[Degree],"&gt;= "&amp;D23)-COUNTIF(Vertices[Degree],"&gt;="&amp;D24)</f>
        <v>0</v>
      </c>
      <c r="F23" s="41">
        <f t="shared" si="2"/>
        <v>3.054545454545455</v>
      </c>
      <c r="G23" s="42">
        <f>COUNTIF(Vertices[In-Degree],"&gt;= "&amp;F23)-COUNTIF(Vertices[In-Degree],"&gt;="&amp;F24)</f>
        <v>0</v>
      </c>
      <c r="H23" s="41">
        <f t="shared" si="3"/>
        <v>0.3818181818181819</v>
      </c>
      <c r="I23" s="42">
        <f>COUNTIF(Vertices[Out-Degree],"&gt;= "&amp;H23)-COUNTIF(Vertices[Out-Degree],"&gt;="&amp;H24)</f>
        <v>0</v>
      </c>
      <c r="J23" s="41">
        <f t="shared" si="4"/>
        <v>16.03636363636364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0.11959538181818181</v>
      </c>
      <c r="O23" s="42">
        <f>COUNTIF(Vertices[Eigenvector Centrality],"&gt;= "&amp;N23)-COUNTIF(Vertices[Eigenvector Centrality],"&gt;="&amp;N24)</f>
        <v>0</v>
      </c>
      <c r="P23" s="41">
        <f t="shared" si="7"/>
        <v>1.8762698727272715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1309</v>
      </c>
      <c r="B24" s="36">
        <v>0.254132</v>
      </c>
      <c r="D24" s="34">
        <f t="shared" si="1"/>
        <v>0</v>
      </c>
      <c r="E24" s="3">
        <f>COUNTIF(Vertices[Degree],"&gt;= "&amp;D24)-COUNTIF(Vertices[Degree],"&gt;="&amp;D25)</f>
        <v>0</v>
      </c>
      <c r="F24" s="39">
        <f t="shared" si="2"/>
        <v>3.2000000000000006</v>
      </c>
      <c r="G24" s="40">
        <f>COUNTIF(Vertices[In-Degree],"&gt;= "&amp;F24)-COUNTIF(Vertices[In-Degree],"&gt;="&amp;F25)</f>
        <v>0</v>
      </c>
      <c r="H24" s="39">
        <f t="shared" si="3"/>
        <v>0.4000000000000001</v>
      </c>
      <c r="I24" s="40">
        <f>COUNTIF(Vertices[Out-Degree],"&gt;= "&amp;H24)-COUNTIF(Vertices[Out-Degree],"&gt;="&amp;H25)</f>
        <v>0</v>
      </c>
      <c r="J24" s="39">
        <f t="shared" si="4"/>
        <v>16.800000000000004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0.1252904</v>
      </c>
      <c r="O24" s="40">
        <f>COUNTIF(Vertices[Eigenvector Centrality],"&gt;= "&amp;N24)-COUNTIF(Vertices[Eigenvector Centrality],"&gt;="&amp;N25)</f>
        <v>0</v>
      </c>
      <c r="P24" s="39">
        <f t="shared" si="7"/>
        <v>1.9383081999999987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3.345454545454546</v>
      </c>
      <c r="G25" s="42">
        <f>COUNTIF(Vertices[In-Degree],"&gt;= "&amp;F25)-COUNTIF(Vertices[In-Degree],"&gt;="&amp;F26)</f>
        <v>0</v>
      </c>
      <c r="H25" s="41">
        <f t="shared" si="3"/>
        <v>0.41818181818181827</v>
      </c>
      <c r="I25" s="42">
        <f>COUNTIF(Vertices[Out-Degree],"&gt;= "&amp;H25)-COUNTIF(Vertices[Out-Degree],"&gt;="&amp;H26)</f>
        <v>0</v>
      </c>
      <c r="J25" s="41">
        <f t="shared" si="4"/>
        <v>17.56363636363637</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0.1309854181818182</v>
      </c>
      <c r="O25" s="42">
        <f>COUNTIF(Vertices[Eigenvector Centrality],"&gt;= "&amp;N25)-COUNTIF(Vertices[Eigenvector Centrality],"&gt;="&amp;N26)</f>
        <v>0</v>
      </c>
      <c r="P25" s="41">
        <f t="shared" si="7"/>
        <v>2.000346527272726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1310</v>
      </c>
      <c r="B26" s="36" t="s">
        <v>1311</v>
      </c>
      <c r="D26" s="34">
        <f t="shared" si="1"/>
        <v>0</v>
      </c>
      <c r="E26" s="3">
        <f>COUNTIF(Vertices[Degree],"&gt;= "&amp;D26)-COUNTIF(Vertices[Degree],"&gt;="&amp;D28)</f>
        <v>0</v>
      </c>
      <c r="F26" s="39">
        <f t="shared" si="2"/>
        <v>3.4909090909090916</v>
      </c>
      <c r="G26" s="40">
        <f>COUNTIF(Vertices[In-Degree],"&gt;= "&amp;F26)-COUNTIF(Vertices[In-Degree],"&gt;="&amp;F28)</f>
        <v>0</v>
      </c>
      <c r="H26" s="39">
        <f t="shared" si="3"/>
        <v>0.43636363636363645</v>
      </c>
      <c r="I26" s="40">
        <f>COUNTIF(Vertices[Out-Degree],"&gt;= "&amp;H26)-COUNTIF(Vertices[Out-Degree],"&gt;="&amp;H28)</f>
        <v>0</v>
      </c>
      <c r="J26" s="39">
        <f t="shared" si="4"/>
        <v>18.327272727272735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0.13668043636363636</v>
      </c>
      <c r="O26" s="40">
        <f>COUNTIF(Vertices[Eigenvector Centrality],"&gt;= "&amp;N26)-COUNTIF(Vertices[Eigenvector Centrality],"&gt;="&amp;N28)</f>
        <v>0</v>
      </c>
      <c r="P26" s="39">
        <f t="shared" si="7"/>
        <v>2.0623848545454533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-24</v>
      </c>
      <c r="J27" s="78"/>
      <c r="K27" s="79">
        <f>COUNTIF(Vertices[Betweenness Centrality],"&gt;= "&amp;J27)-COUNTIF(Vertices[Betweenness Centrality],"&gt;="&amp;J28)</f>
        <v>-1</v>
      </c>
      <c r="L27" s="78"/>
      <c r="M27" s="79">
        <f>COUNTIF(Vertices[Closeness Centrality],"&gt;= "&amp;L27)-COUNTIF(Vertices[Closeness Centrality],"&gt;="&amp;L28)</f>
        <v>-10</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-26</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0.45454545454545464</v>
      </c>
      <c r="I28" s="42">
        <f>COUNTIF(Vertices[Out-Degree],"&gt;= "&amp;H28)-COUNTIF(Vertices[Out-Degree],"&gt;="&amp;H40)</f>
        <v>0</v>
      </c>
      <c r="J28" s="41">
        <f>J26+($J$57-$J$2)/BinDivisor</f>
        <v>19.0909090909091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0.14237545454545453</v>
      </c>
      <c r="O28" s="42">
        <f>COUNTIF(Vertices[Eigenvector Centrality],"&gt;= "&amp;N28)-COUNTIF(Vertices[Eigenvector Centrality],"&gt;="&amp;N40)</f>
        <v>0</v>
      </c>
      <c r="P28" s="41">
        <f>P26+($P$57-$P$2)/BinDivisor</f>
        <v>2.1244231818181807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-24</v>
      </c>
      <c r="J38" s="78"/>
      <c r="K38" s="79">
        <f>COUNTIF(Vertices[Betweenness Centrality],"&gt;= "&amp;J38)-COUNTIF(Vertices[Betweenness Centrality],"&gt;="&amp;J40)</f>
        <v>-1</v>
      </c>
      <c r="L38" s="78"/>
      <c r="M38" s="79">
        <f>COUNTIF(Vertices[Closeness Centrality],"&gt;= "&amp;L38)-COUNTIF(Vertices[Closeness Centrality],"&gt;="&amp;L40)</f>
        <v>-10</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-24</v>
      </c>
      <c r="J39" s="78"/>
      <c r="K39" s="79">
        <f>COUNTIF(Vertices[Betweenness Centrality],"&gt;= "&amp;J39)-COUNTIF(Vertices[Betweenness Centrality],"&gt;="&amp;J40)</f>
        <v>-1</v>
      </c>
      <c r="L39" s="78"/>
      <c r="M39" s="79">
        <f>COUNTIF(Vertices[Closeness Centrality],"&gt;= "&amp;L39)-COUNTIF(Vertices[Closeness Centrality],"&gt;="&amp;L40)</f>
        <v>-10</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0.47272727272727283</v>
      </c>
      <c r="I40" s="40">
        <f>COUNTIF(Vertices[Out-Degree],"&gt;= "&amp;H40)-COUNTIF(Vertices[Out-Degree],"&gt;="&amp;H41)</f>
        <v>0</v>
      </c>
      <c r="J40" s="39">
        <f>J28+($J$57-$J$2)/BinDivisor</f>
        <v>19.854545454545466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0.1480704727272727</v>
      </c>
      <c r="O40" s="40">
        <f>COUNTIF(Vertices[Eigenvector Centrality],"&gt;= "&amp;N40)-COUNTIF(Vertices[Eigenvector Centrality],"&gt;="&amp;N41)</f>
        <v>0</v>
      </c>
      <c r="P40" s="39">
        <f>P28+($P$57-$P$2)/BinDivisor</f>
        <v>2.186461509090908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20.61818181818183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0.15376549090909086</v>
      </c>
      <c r="O41" s="42">
        <f>COUNTIF(Vertices[Eigenvector Centrality],"&gt;= "&amp;N41)-COUNTIF(Vertices[Eigenvector Centrality],"&gt;="&amp;N42)</f>
        <v>0</v>
      </c>
      <c r="P41" s="41">
        <f aca="true" t="shared" si="16" ref="P41:P56">P40+($P$57-$P$2)/BinDivisor</f>
        <v>2.2484998363636355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0.5090909090909091</v>
      </c>
      <c r="I42" s="40">
        <f>COUNTIF(Vertices[Out-Degree],"&gt;= "&amp;H42)-COUNTIF(Vertices[Out-Degree],"&gt;="&amp;H43)</f>
        <v>0</v>
      </c>
      <c r="J42" s="39">
        <f t="shared" si="13"/>
        <v>21.381818181818197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0.15946050909090903</v>
      </c>
      <c r="O42" s="40">
        <f>COUNTIF(Vertices[Eigenvector Centrality],"&gt;= "&amp;N42)-COUNTIF(Vertices[Eigenvector Centrality],"&gt;="&amp;N43)</f>
        <v>0</v>
      </c>
      <c r="P42" s="39">
        <f t="shared" si="16"/>
        <v>2.310538163636363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0.5272727272727273</v>
      </c>
      <c r="I43" s="42">
        <f>COUNTIF(Vertices[Out-Degree],"&gt;= "&amp;H43)-COUNTIF(Vertices[Out-Degree],"&gt;="&amp;H44)</f>
        <v>0</v>
      </c>
      <c r="J43" s="41">
        <f t="shared" si="13"/>
        <v>22.145454545454562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0.1651555272727272</v>
      </c>
      <c r="O43" s="42">
        <f>COUNTIF(Vertices[Eigenvector Centrality],"&gt;= "&amp;N43)-COUNTIF(Vertices[Eigenvector Centrality],"&gt;="&amp;N44)</f>
        <v>0</v>
      </c>
      <c r="P43" s="41">
        <f t="shared" si="16"/>
        <v>2.3725764909090903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0.5454545454545455</v>
      </c>
      <c r="I44" s="40">
        <f>COUNTIF(Vertices[Out-Degree],"&gt;= "&amp;H44)-COUNTIF(Vertices[Out-Degree],"&gt;="&amp;H45)</f>
        <v>0</v>
      </c>
      <c r="J44" s="39">
        <f t="shared" si="13"/>
        <v>22.909090909090928</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0.17085054545454537</v>
      </c>
      <c r="O44" s="40">
        <f>COUNTIF(Vertices[Eigenvector Centrality],"&gt;= "&amp;N44)-COUNTIF(Vertices[Eigenvector Centrality],"&gt;="&amp;N45)</f>
        <v>0</v>
      </c>
      <c r="P44" s="39">
        <f t="shared" si="16"/>
        <v>2.4346148181818177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0.5636363636363637</v>
      </c>
      <c r="I45" s="42">
        <f>COUNTIF(Vertices[Out-Degree],"&gt;= "&amp;H45)-COUNTIF(Vertices[Out-Degree],"&gt;="&amp;H46)</f>
        <v>0</v>
      </c>
      <c r="J45" s="41">
        <f t="shared" si="13"/>
        <v>23.672727272727293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0.17654556363636353</v>
      </c>
      <c r="O45" s="42">
        <f>COUNTIF(Vertices[Eigenvector Centrality],"&gt;= "&amp;N45)-COUNTIF(Vertices[Eigenvector Centrality],"&gt;="&amp;N46)</f>
        <v>0</v>
      </c>
      <c r="P45" s="41">
        <f t="shared" si="16"/>
        <v>2.496653145454545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0.5818181818181819</v>
      </c>
      <c r="I46" s="40">
        <f>COUNTIF(Vertices[Out-Degree],"&gt;= "&amp;H46)-COUNTIF(Vertices[Out-Degree],"&gt;="&amp;H47)</f>
        <v>0</v>
      </c>
      <c r="J46" s="39">
        <f t="shared" si="13"/>
        <v>24.43636363636366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0.1822405818181817</v>
      </c>
      <c r="O46" s="40">
        <f>COUNTIF(Vertices[Eigenvector Centrality],"&gt;= "&amp;N46)-COUNTIF(Vertices[Eigenvector Centrality],"&gt;="&amp;N47)</f>
        <v>0</v>
      </c>
      <c r="P46" s="39">
        <f t="shared" si="16"/>
        <v>2.5586914727272725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0.6000000000000001</v>
      </c>
      <c r="I47" s="42">
        <f>COUNTIF(Vertices[Out-Degree],"&gt;= "&amp;H47)-COUNTIF(Vertices[Out-Degree],"&gt;="&amp;H48)</f>
        <v>0</v>
      </c>
      <c r="J47" s="41">
        <f t="shared" si="13"/>
        <v>25.200000000000024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0.18793559999999987</v>
      </c>
      <c r="O47" s="42">
        <f>COUNTIF(Vertices[Eigenvector Centrality],"&gt;= "&amp;N47)-COUNTIF(Vertices[Eigenvector Centrality],"&gt;="&amp;N48)</f>
        <v>0</v>
      </c>
      <c r="P47" s="41">
        <f t="shared" si="16"/>
        <v>2.6207298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0</v>
      </c>
      <c r="H48" s="39">
        <f t="shared" si="12"/>
        <v>0.6181818181818183</v>
      </c>
      <c r="I48" s="40">
        <f>COUNTIF(Vertices[Out-Degree],"&gt;= "&amp;H48)-COUNTIF(Vertices[Out-Degree],"&gt;="&amp;H49)</f>
        <v>0</v>
      </c>
      <c r="J48" s="39">
        <f t="shared" si="13"/>
        <v>25.96363636363639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0.19363061818181804</v>
      </c>
      <c r="O48" s="40">
        <f>COUNTIF(Vertices[Eigenvector Centrality],"&gt;= "&amp;N48)-COUNTIF(Vertices[Eigenvector Centrality],"&gt;="&amp;N49)</f>
        <v>0</v>
      </c>
      <c r="P48" s="39">
        <f t="shared" si="16"/>
        <v>2.6827681272727273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0.6363636363636365</v>
      </c>
      <c r="I49" s="42">
        <f>COUNTIF(Vertices[Out-Degree],"&gt;= "&amp;H49)-COUNTIF(Vertices[Out-Degree],"&gt;="&amp;H50)</f>
        <v>0</v>
      </c>
      <c r="J49" s="41">
        <f t="shared" si="13"/>
        <v>26.727272727272755</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0.1993256363636362</v>
      </c>
      <c r="O49" s="42">
        <f>COUNTIF(Vertices[Eigenvector Centrality],"&gt;= "&amp;N49)-COUNTIF(Vertices[Eigenvector Centrality],"&gt;="&amp;N50)</f>
        <v>0</v>
      </c>
      <c r="P49" s="41">
        <f t="shared" si="16"/>
        <v>2.7448064545454547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0.6545454545454547</v>
      </c>
      <c r="I50" s="40">
        <f>COUNTIF(Vertices[Out-Degree],"&gt;= "&amp;H50)-COUNTIF(Vertices[Out-Degree],"&gt;="&amp;H51)</f>
        <v>0</v>
      </c>
      <c r="J50" s="39">
        <f t="shared" si="13"/>
        <v>27.49090909090912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0.20502065454545437</v>
      </c>
      <c r="O50" s="40">
        <f>COUNTIF(Vertices[Eigenvector Centrality],"&gt;= "&amp;N50)-COUNTIF(Vertices[Eigenvector Centrality],"&gt;="&amp;N51)</f>
        <v>0</v>
      </c>
      <c r="P50" s="39">
        <f t="shared" si="16"/>
        <v>2.806844781818182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0.6727272727272728</v>
      </c>
      <c r="I51" s="42">
        <f>COUNTIF(Vertices[Out-Degree],"&gt;= "&amp;H51)-COUNTIF(Vertices[Out-Degree],"&gt;="&amp;H52)</f>
        <v>0</v>
      </c>
      <c r="J51" s="41">
        <f t="shared" si="13"/>
        <v>28.254545454545486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0.21071567272727254</v>
      </c>
      <c r="O51" s="42">
        <f>COUNTIF(Vertices[Eigenvector Centrality],"&gt;= "&amp;N51)-COUNTIF(Vertices[Eigenvector Centrality],"&gt;="&amp;N52)</f>
        <v>0</v>
      </c>
      <c r="P51" s="41">
        <f t="shared" si="16"/>
        <v>2.8688831090909095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0.690909090909091</v>
      </c>
      <c r="I52" s="40">
        <f>COUNTIF(Vertices[Out-Degree],"&gt;= "&amp;H52)-COUNTIF(Vertices[Out-Degree],"&gt;="&amp;H53)</f>
        <v>0</v>
      </c>
      <c r="J52" s="39">
        <f t="shared" si="13"/>
        <v>29.01818181818185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0.2164106909090907</v>
      </c>
      <c r="O52" s="40">
        <f>COUNTIF(Vertices[Eigenvector Centrality],"&gt;= "&amp;N52)-COUNTIF(Vertices[Eigenvector Centrality],"&gt;="&amp;N53)</f>
        <v>0</v>
      </c>
      <c r="P52" s="39">
        <f t="shared" si="16"/>
        <v>2.930921436363637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0.7090909090909092</v>
      </c>
      <c r="I53" s="42">
        <f>COUNTIF(Vertices[Out-Degree],"&gt;= "&amp;H53)-COUNTIF(Vertices[Out-Degree],"&gt;="&amp;H54)</f>
        <v>0</v>
      </c>
      <c r="J53" s="41">
        <f t="shared" si="13"/>
        <v>29.781818181818217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0.22210570909090888</v>
      </c>
      <c r="O53" s="42">
        <f>COUNTIF(Vertices[Eigenvector Centrality],"&gt;= "&amp;N53)-COUNTIF(Vertices[Eigenvector Centrality],"&gt;="&amp;N54)</f>
        <v>0</v>
      </c>
      <c r="P53" s="41">
        <f t="shared" si="16"/>
        <v>2.9929597636363643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0.7272727272727274</v>
      </c>
      <c r="I54" s="40">
        <f>COUNTIF(Vertices[Out-Degree],"&gt;= "&amp;H54)-COUNTIF(Vertices[Out-Degree],"&gt;="&amp;H55)</f>
        <v>0</v>
      </c>
      <c r="J54" s="39">
        <f t="shared" si="13"/>
        <v>30.545454545454582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0.22780072727272704</v>
      </c>
      <c r="O54" s="40">
        <f>COUNTIF(Vertices[Eigenvector Centrality],"&gt;= "&amp;N54)-COUNTIF(Vertices[Eigenvector Centrality],"&gt;="&amp;N55)</f>
        <v>0</v>
      </c>
      <c r="P54" s="39">
        <f t="shared" si="16"/>
        <v>3.0549980909090917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0.7454545454545456</v>
      </c>
      <c r="I55" s="42">
        <f>COUNTIF(Vertices[Out-Degree],"&gt;= "&amp;H55)-COUNTIF(Vertices[Out-Degree],"&gt;="&amp;H56)</f>
        <v>0</v>
      </c>
      <c r="J55" s="41">
        <f t="shared" si="13"/>
        <v>31.309090909090948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0.2334957454545452</v>
      </c>
      <c r="O55" s="42">
        <f>COUNTIF(Vertices[Eigenvector Centrality],"&gt;= "&amp;N55)-COUNTIF(Vertices[Eigenvector Centrality],"&gt;="&amp;N56)</f>
        <v>0</v>
      </c>
      <c r="P55" s="41">
        <f t="shared" si="16"/>
        <v>3.117036418181819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0.7636363636363638</v>
      </c>
      <c r="I56" s="40">
        <f>COUNTIF(Vertices[Out-Degree],"&gt;= "&amp;H56)-COUNTIF(Vertices[Out-Degree],"&gt;="&amp;H57)</f>
        <v>0</v>
      </c>
      <c r="J56" s="39">
        <f t="shared" si="13"/>
        <v>32.07272727272731</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0.23919076363636338</v>
      </c>
      <c r="O56" s="40">
        <f>COUNTIF(Vertices[Eigenvector Centrality],"&gt;= "&amp;N56)-COUNTIF(Vertices[Eigenvector Centrality],"&gt;="&amp;N57)</f>
        <v>0</v>
      </c>
      <c r="P56" s="39">
        <f t="shared" si="16"/>
        <v>3.1790747454545465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1</v>
      </c>
      <c r="I57" s="44">
        <f>COUNTIF(Vertices[Out-Degree],"&gt;= "&amp;H57)-COUNTIF(Vertices[Out-Degree],"&gt;="&amp;H58)</f>
        <v>24</v>
      </c>
      <c r="J57" s="43">
        <f>MAX(Vertices[Betweenness Centrality])</f>
        <v>42</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0.313226</v>
      </c>
      <c r="O57" s="44">
        <f>COUNTIF(Vertices[Eigenvector Centrality],"&gt;= "&amp;N57)-COUNTIF(Vertices[Eigenvector Centrality],"&gt;="&amp;N58)</f>
        <v>1</v>
      </c>
      <c r="P57" s="43">
        <f>MAX(Vertices[PageRank])</f>
        <v>3.985573</v>
      </c>
      <c r="Q57" s="44">
        <f>COUNTIF(Vertices[PageRank],"&gt;= "&amp;P57)-COUNTIF(Vertices[PageRank],"&gt;="&amp;P58)</f>
        <v>1</v>
      </c>
      <c r="R57" s="43">
        <f>MAX(Vertices[Clustering Coefficient])</f>
        <v>0</v>
      </c>
      <c r="S57" s="47">
        <f>COUNTIF(Vertices[Clustering Coefficient],"&gt;= "&amp;R57)-COUNTIF(Vertices[Clustering Coefficient],"&gt;="&amp;R58)</f>
        <v>26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0.9230769230769231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0.9230769230769231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42</v>
      </c>
    </row>
    <row r="99" spans="1:2" ht="15">
      <c r="A99" s="35" t="s">
        <v>102</v>
      </c>
      <c r="B99" s="49">
        <f>_xlfn.IFERROR(AVERAGE(Vertices[Betweenness Centrality]),NoMetricMessage)</f>
        <v>1.6153846153846154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0.4108199230769233</v>
      </c>
    </row>
    <row r="114" spans="1:2" ht="15">
      <c r="A114" s="35" t="s">
        <v>109</v>
      </c>
      <c r="B114" s="49">
        <f>_xlfn.IFERROR(MEDIAN(Vertices[Closeness Centrality]),NoMetricMessage)</f>
        <v>0.076923</v>
      </c>
    </row>
    <row r="125" spans="1:2" ht="15">
      <c r="A125" s="35" t="s">
        <v>112</v>
      </c>
      <c r="B125" s="49">
        <f>IF(COUNT(Vertices[Eigenvector Centrality])&gt;0,N2,NoMetricMessage)</f>
        <v>0</v>
      </c>
    </row>
    <row r="126" spans="1:2" ht="15">
      <c r="A126" s="35" t="s">
        <v>113</v>
      </c>
      <c r="B126" s="49">
        <f>IF(COUNT(Vertices[Eigenvector Centrality])&gt;0,N57,NoMetricMessage)</f>
        <v>0.313226</v>
      </c>
    </row>
    <row r="127" spans="1:2" ht="15">
      <c r="A127" s="35" t="s">
        <v>114</v>
      </c>
      <c r="B127" s="49">
        <f>_xlfn.IFERROR(AVERAGE(Vertices[Eigenvector Centrality]),NoMetricMessage)</f>
        <v>0.038461653846153854</v>
      </c>
    </row>
    <row r="128" spans="1:2" ht="15">
      <c r="A128" s="35" t="s">
        <v>115</v>
      </c>
      <c r="B128" s="49">
        <f>_xlfn.IFERROR(MEDIAN(Vertices[Eigenvector Centrality]),NoMetricMessage)</f>
        <v>0</v>
      </c>
    </row>
    <row r="139" spans="1:2" ht="15">
      <c r="A139" s="35" t="s">
        <v>140</v>
      </c>
      <c r="B139" s="49">
        <f>IF(COUNT(Vertices[PageRank])&gt;0,P2,NoMetricMessage)</f>
        <v>0.573465</v>
      </c>
    </row>
    <row r="140" spans="1:2" ht="15">
      <c r="A140" s="35" t="s">
        <v>141</v>
      </c>
      <c r="B140" s="49">
        <f>IF(COUNT(Vertices[PageRank])&gt;0,P57,NoMetricMessage)</f>
        <v>3.985573</v>
      </c>
    </row>
    <row r="141" spans="1:2" ht="15">
      <c r="A141" s="35" t="s">
        <v>142</v>
      </c>
      <c r="B141" s="49">
        <f>_xlfn.IFERROR(AVERAGE(Vertices[PageRank]),NoMetricMessage)</f>
        <v>0.9999787307692307</v>
      </c>
    </row>
    <row r="142" spans="1:2" ht="15">
      <c r="A142" s="35" t="s">
        <v>143</v>
      </c>
      <c r="B142" s="49">
        <f>_xlfn.IFERROR(MEDIAN(Vertices[PageRank]),NoMetricMessage)</f>
        <v>0.999979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825</v>
      </c>
      <c r="K7" s="13" t="s">
        <v>826</v>
      </c>
    </row>
    <row r="8" spans="1:11" ht="409.5">
      <c r="A8"/>
      <c r="B8">
        <v>2</v>
      </c>
      <c r="C8">
        <v>2</v>
      </c>
      <c r="D8" t="s">
        <v>61</v>
      </c>
      <c r="E8" t="s">
        <v>61</v>
      </c>
      <c r="H8" t="s">
        <v>73</v>
      </c>
      <c r="J8" t="s">
        <v>827</v>
      </c>
      <c r="K8" s="13" t="s">
        <v>828</v>
      </c>
    </row>
    <row r="9" spans="1:11" ht="409.5">
      <c r="A9"/>
      <c r="B9">
        <v>3</v>
      </c>
      <c r="C9">
        <v>4</v>
      </c>
      <c r="D9" t="s">
        <v>62</v>
      </c>
      <c r="E9" t="s">
        <v>62</v>
      </c>
      <c r="H9" t="s">
        <v>74</v>
      </c>
      <c r="J9" t="s">
        <v>829</v>
      </c>
      <c r="K9" s="118" t="s">
        <v>830</v>
      </c>
    </row>
    <row r="10" spans="1:11" ht="409.5">
      <c r="A10"/>
      <c r="B10">
        <v>4</v>
      </c>
      <c r="D10" t="s">
        <v>63</v>
      </c>
      <c r="E10" t="s">
        <v>63</v>
      </c>
      <c r="H10" t="s">
        <v>75</v>
      </c>
      <c r="J10" t="s">
        <v>831</v>
      </c>
      <c r="K10" s="13" t="s">
        <v>832</v>
      </c>
    </row>
    <row r="11" spans="1:11" ht="15">
      <c r="A11"/>
      <c r="B11">
        <v>5</v>
      </c>
      <c r="D11" t="s">
        <v>46</v>
      </c>
      <c r="E11">
        <v>1</v>
      </c>
      <c r="H11" t="s">
        <v>76</v>
      </c>
      <c r="J11" t="s">
        <v>833</v>
      </c>
      <c r="K11" t="s">
        <v>834</v>
      </c>
    </row>
    <row r="12" spans="1:11" ht="15">
      <c r="A12"/>
      <c r="B12"/>
      <c r="D12" t="s">
        <v>64</v>
      </c>
      <c r="E12">
        <v>2</v>
      </c>
      <c r="H12">
        <v>0</v>
      </c>
      <c r="J12" t="s">
        <v>835</v>
      </c>
      <c r="K12" t="s">
        <v>836</v>
      </c>
    </row>
    <row r="13" spans="1:11" ht="15">
      <c r="A13"/>
      <c r="B13"/>
      <c r="D13">
        <v>1</v>
      </c>
      <c r="E13">
        <v>3</v>
      </c>
      <c r="H13">
        <v>1</v>
      </c>
      <c r="J13" t="s">
        <v>837</v>
      </c>
      <c r="K13" t="s">
        <v>838</v>
      </c>
    </row>
    <row r="14" spans="4:11" ht="15">
      <c r="D14">
        <v>2</v>
      </c>
      <c r="E14">
        <v>4</v>
      </c>
      <c r="H14">
        <v>2</v>
      </c>
      <c r="J14" t="s">
        <v>839</v>
      </c>
      <c r="K14" t="s">
        <v>840</v>
      </c>
    </row>
    <row r="15" spans="4:11" ht="15">
      <c r="D15">
        <v>3</v>
      </c>
      <c r="E15">
        <v>5</v>
      </c>
      <c r="H15">
        <v>3</v>
      </c>
      <c r="J15" t="s">
        <v>841</v>
      </c>
      <c r="K15" t="s">
        <v>842</v>
      </c>
    </row>
    <row r="16" spans="4:11" ht="15">
      <c r="D16">
        <v>4</v>
      </c>
      <c r="E16">
        <v>6</v>
      </c>
      <c r="H16">
        <v>4</v>
      </c>
      <c r="J16" t="s">
        <v>843</v>
      </c>
      <c r="K16" t="s">
        <v>844</v>
      </c>
    </row>
    <row r="17" spans="4:11" ht="15">
      <c r="D17">
        <v>5</v>
      </c>
      <c r="E17">
        <v>7</v>
      </c>
      <c r="H17">
        <v>5</v>
      </c>
      <c r="J17" t="s">
        <v>845</v>
      </c>
      <c r="K17" t="s">
        <v>846</v>
      </c>
    </row>
    <row r="18" spans="4:11" ht="15">
      <c r="D18">
        <v>6</v>
      </c>
      <c r="E18">
        <v>8</v>
      </c>
      <c r="H18">
        <v>6</v>
      </c>
      <c r="J18" t="s">
        <v>847</v>
      </c>
      <c r="K18" t="s">
        <v>848</v>
      </c>
    </row>
    <row r="19" spans="4:11" ht="15">
      <c r="D19">
        <v>7</v>
      </c>
      <c r="E19">
        <v>9</v>
      </c>
      <c r="H19">
        <v>7</v>
      </c>
      <c r="J19" t="s">
        <v>849</v>
      </c>
      <c r="K19" t="s">
        <v>850</v>
      </c>
    </row>
    <row r="20" spans="4:11" ht="15">
      <c r="D20">
        <v>8</v>
      </c>
      <c r="H20">
        <v>8</v>
      </c>
      <c r="J20" t="s">
        <v>851</v>
      </c>
      <c r="K20" t="s">
        <v>852</v>
      </c>
    </row>
    <row r="21" spans="4:11" ht="409.5">
      <c r="D21">
        <v>9</v>
      </c>
      <c r="H21">
        <v>9</v>
      </c>
      <c r="J21" t="s">
        <v>853</v>
      </c>
      <c r="K21" s="13" t="s">
        <v>854</v>
      </c>
    </row>
    <row r="22" spans="4:11" ht="409.5">
      <c r="D22">
        <v>10</v>
      </c>
      <c r="J22" t="s">
        <v>855</v>
      </c>
      <c r="K22" s="13" t="s">
        <v>856</v>
      </c>
    </row>
    <row r="23" spans="4:11" ht="409.5">
      <c r="D23">
        <v>11</v>
      </c>
      <c r="J23" t="s">
        <v>857</v>
      </c>
      <c r="K23" s="13" t="s">
        <v>858</v>
      </c>
    </row>
    <row r="24" spans="10:11" ht="409.5">
      <c r="J24" t="s">
        <v>859</v>
      </c>
      <c r="K24" s="13" t="s">
        <v>1340</v>
      </c>
    </row>
    <row r="25" spans="10:11" ht="15">
      <c r="J25" t="s">
        <v>860</v>
      </c>
      <c r="K25" t="b">
        <v>0</v>
      </c>
    </row>
    <row r="26" spans="10:11" ht="15">
      <c r="J26" t="s">
        <v>1337</v>
      </c>
      <c r="K26" t="s">
        <v>1338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880</v>
      </c>
      <c r="B1" s="13" t="s">
        <v>881</v>
      </c>
      <c r="C1" s="85" t="s">
        <v>882</v>
      </c>
      <c r="D1" s="85" t="s">
        <v>884</v>
      </c>
      <c r="E1" s="13" t="s">
        <v>883</v>
      </c>
      <c r="F1" s="13" t="s">
        <v>888</v>
      </c>
      <c r="G1" s="85" t="s">
        <v>887</v>
      </c>
      <c r="H1" s="85" t="s">
        <v>890</v>
      </c>
      <c r="I1" s="85" t="s">
        <v>889</v>
      </c>
      <c r="J1" s="85" t="s">
        <v>892</v>
      </c>
      <c r="K1" s="85" t="s">
        <v>891</v>
      </c>
      <c r="L1" s="85" t="s">
        <v>894</v>
      </c>
      <c r="M1" s="13" t="s">
        <v>893</v>
      </c>
      <c r="N1" s="13" t="s">
        <v>896</v>
      </c>
      <c r="O1" s="85" t="s">
        <v>895</v>
      </c>
      <c r="P1" s="85" t="s">
        <v>897</v>
      </c>
    </row>
    <row r="2" spans="1:16" ht="15">
      <c r="A2" s="90" t="s">
        <v>334</v>
      </c>
      <c r="B2" s="85">
        <v>1</v>
      </c>
      <c r="C2" s="85"/>
      <c r="D2" s="85"/>
      <c r="E2" s="90" t="s">
        <v>299</v>
      </c>
      <c r="F2" s="85">
        <v>1</v>
      </c>
      <c r="G2" s="85"/>
      <c r="H2" s="85"/>
      <c r="I2" s="85"/>
      <c r="J2" s="85"/>
      <c r="K2" s="85"/>
      <c r="L2" s="85"/>
      <c r="M2" s="90" t="s">
        <v>298</v>
      </c>
      <c r="N2" s="85">
        <v>1</v>
      </c>
      <c r="O2" s="85"/>
      <c r="P2" s="85"/>
    </row>
    <row r="3" spans="1:16" ht="15">
      <c r="A3" s="90" t="s">
        <v>333</v>
      </c>
      <c r="B3" s="85">
        <v>1</v>
      </c>
      <c r="C3" s="85"/>
      <c r="D3" s="85"/>
      <c r="E3" s="90" t="s">
        <v>301</v>
      </c>
      <c r="F3" s="85">
        <v>1</v>
      </c>
      <c r="G3" s="85"/>
      <c r="H3" s="85"/>
      <c r="I3" s="85"/>
      <c r="J3" s="85"/>
      <c r="K3" s="85"/>
      <c r="L3" s="85"/>
      <c r="M3" s="85"/>
      <c r="N3" s="85"/>
      <c r="O3" s="85"/>
      <c r="P3" s="85"/>
    </row>
    <row r="4" spans="1:16" ht="15">
      <c r="A4" s="90" t="s">
        <v>332</v>
      </c>
      <c r="B4" s="85">
        <v>1</v>
      </c>
      <c r="C4" s="85"/>
      <c r="D4" s="85"/>
      <c r="E4" s="90" t="s">
        <v>885</v>
      </c>
      <c r="F4" s="85">
        <v>1</v>
      </c>
      <c r="G4" s="85"/>
      <c r="H4" s="85"/>
      <c r="I4" s="85"/>
      <c r="J4" s="85"/>
      <c r="K4" s="85"/>
      <c r="L4" s="85"/>
      <c r="M4" s="85"/>
      <c r="N4" s="85"/>
      <c r="O4" s="85"/>
      <c r="P4" s="85"/>
    </row>
    <row r="5" spans="1:16" ht="15">
      <c r="A5" s="90" t="s">
        <v>331</v>
      </c>
      <c r="B5" s="85">
        <v>1</v>
      </c>
      <c r="C5" s="85"/>
      <c r="D5" s="85"/>
      <c r="E5" s="90" t="s">
        <v>886</v>
      </c>
      <c r="F5" s="85">
        <v>1</v>
      </c>
      <c r="G5" s="85"/>
      <c r="H5" s="85"/>
      <c r="I5" s="85"/>
      <c r="J5" s="85"/>
      <c r="K5" s="85"/>
      <c r="L5" s="85"/>
      <c r="M5" s="85"/>
      <c r="N5" s="85"/>
      <c r="O5" s="85"/>
      <c r="P5" s="85"/>
    </row>
    <row r="6" spans="1:16" ht="15">
      <c r="A6" s="90" t="s">
        <v>330</v>
      </c>
      <c r="B6" s="85">
        <v>1</v>
      </c>
      <c r="C6" s="85"/>
      <c r="D6" s="85"/>
      <c r="E6" s="90" t="s">
        <v>328</v>
      </c>
      <c r="F6" s="85">
        <v>1</v>
      </c>
      <c r="G6" s="85"/>
      <c r="H6" s="85"/>
      <c r="I6" s="85"/>
      <c r="J6" s="85"/>
      <c r="K6" s="85"/>
      <c r="L6" s="85"/>
      <c r="M6" s="85"/>
      <c r="N6" s="85"/>
      <c r="O6" s="85"/>
      <c r="P6" s="85"/>
    </row>
    <row r="7" spans="1:16" ht="15">
      <c r="A7" s="90" t="s">
        <v>329</v>
      </c>
      <c r="B7" s="85">
        <v>1</v>
      </c>
      <c r="C7" s="85"/>
      <c r="D7" s="85"/>
      <c r="E7" s="90" t="s">
        <v>302</v>
      </c>
      <c r="F7" s="85">
        <v>1</v>
      </c>
      <c r="G7" s="85"/>
      <c r="H7" s="85"/>
      <c r="I7" s="85"/>
      <c r="J7" s="85"/>
      <c r="K7" s="85"/>
      <c r="L7" s="85"/>
      <c r="M7" s="85"/>
      <c r="N7" s="85"/>
      <c r="O7" s="85"/>
      <c r="P7" s="85"/>
    </row>
    <row r="8" spans="1:16" ht="15">
      <c r="A8" s="90" t="s">
        <v>328</v>
      </c>
      <c r="B8" s="85">
        <v>1</v>
      </c>
      <c r="C8" s="85"/>
      <c r="D8" s="85"/>
      <c r="E8" s="90" t="s">
        <v>303</v>
      </c>
      <c r="F8" s="85">
        <v>1</v>
      </c>
      <c r="G8" s="85"/>
      <c r="H8" s="85"/>
      <c r="I8" s="85"/>
      <c r="J8" s="85"/>
      <c r="K8" s="85"/>
      <c r="L8" s="85"/>
      <c r="M8" s="85"/>
      <c r="N8" s="85"/>
      <c r="O8" s="85"/>
      <c r="P8" s="85"/>
    </row>
    <row r="9" spans="1:16" ht="15">
      <c r="A9" s="90" t="s">
        <v>327</v>
      </c>
      <c r="B9" s="85">
        <v>1</v>
      </c>
      <c r="C9" s="85"/>
      <c r="D9" s="85"/>
      <c r="E9" s="90" t="s">
        <v>304</v>
      </c>
      <c r="F9" s="85">
        <v>1</v>
      </c>
      <c r="G9" s="85"/>
      <c r="H9" s="85"/>
      <c r="I9" s="85"/>
      <c r="J9" s="85"/>
      <c r="K9" s="85"/>
      <c r="L9" s="85"/>
      <c r="M9" s="85"/>
      <c r="N9" s="85"/>
      <c r="O9" s="85"/>
      <c r="P9" s="85"/>
    </row>
    <row r="10" spans="1:16" ht="15">
      <c r="A10" s="90" t="s">
        <v>326</v>
      </c>
      <c r="B10" s="85">
        <v>1</v>
      </c>
      <c r="C10" s="85"/>
      <c r="D10" s="85"/>
      <c r="E10" s="90" t="s">
        <v>305</v>
      </c>
      <c r="F10" s="85">
        <v>1</v>
      </c>
      <c r="G10" s="85"/>
      <c r="H10" s="85"/>
      <c r="I10" s="85"/>
      <c r="J10" s="85"/>
      <c r="K10" s="85"/>
      <c r="L10" s="85"/>
      <c r="M10" s="85"/>
      <c r="N10" s="85"/>
      <c r="O10" s="85"/>
      <c r="P10" s="85"/>
    </row>
    <row r="11" spans="1:16" ht="15">
      <c r="A11" s="90" t="s">
        <v>325</v>
      </c>
      <c r="B11" s="85">
        <v>1</v>
      </c>
      <c r="C11" s="85"/>
      <c r="D11" s="85"/>
      <c r="E11" s="90" t="s">
        <v>306</v>
      </c>
      <c r="F11" s="85">
        <v>1</v>
      </c>
      <c r="G11" s="85"/>
      <c r="H11" s="85"/>
      <c r="I11" s="85"/>
      <c r="J11" s="85"/>
      <c r="K11" s="85"/>
      <c r="L11" s="85"/>
      <c r="M11" s="85"/>
      <c r="N11" s="85"/>
      <c r="O11" s="85"/>
      <c r="P11" s="85"/>
    </row>
    <row r="14" spans="1:16" ht="15" customHeight="1">
      <c r="A14" s="13" t="s">
        <v>900</v>
      </c>
      <c r="B14" s="13" t="s">
        <v>881</v>
      </c>
      <c r="C14" s="85" t="s">
        <v>901</v>
      </c>
      <c r="D14" s="85" t="s">
        <v>884</v>
      </c>
      <c r="E14" s="13" t="s">
        <v>902</v>
      </c>
      <c r="F14" s="13" t="s">
        <v>888</v>
      </c>
      <c r="G14" s="85" t="s">
        <v>903</v>
      </c>
      <c r="H14" s="85" t="s">
        <v>890</v>
      </c>
      <c r="I14" s="85" t="s">
        <v>904</v>
      </c>
      <c r="J14" s="85" t="s">
        <v>892</v>
      </c>
      <c r="K14" s="85" t="s">
        <v>905</v>
      </c>
      <c r="L14" s="85" t="s">
        <v>894</v>
      </c>
      <c r="M14" s="13" t="s">
        <v>906</v>
      </c>
      <c r="N14" s="13" t="s">
        <v>896</v>
      </c>
      <c r="O14" s="85" t="s">
        <v>907</v>
      </c>
      <c r="P14" s="85" t="s">
        <v>897</v>
      </c>
    </row>
    <row r="15" spans="1:16" ht="15">
      <c r="A15" s="85" t="s">
        <v>339</v>
      </c>
      <c r="B15" s="85">
        <v>29</v>
      </c>
      <c r="C15" s="85"/>
      <c r="D15" s="85"/>
      <c r="E15" s="85" t="s">
        <v>339</v>
      </c>
      <c r="F15" s="85">
        <v>29</v>
      </c>
      <c r="G15" s="85"/>
      <c r="H15" s="85"/>
      <c r="I15" s="85"/>
      <c r="J15" s="85"/>
      <c r="K15" s="85"/>
      <c r="L15" s="85"/>
      <c r="M15" s="85" t="s">
        <v>335</v>
      </c>
      <c r="N15" s="85">
        <v>1</v>
      </c>
      <c r="O15" s="85"/>
      <c r="P15" s="85"/>
    </row>
    <row r="16" spans="1:16" ht="15">
      <c r="A16" s="85" t="s">
        <v>338</v>
      </c>
      <c r="B16" s="85">
        <v>3</v>
      </c>
      <c r="C16" s="85"/>
      <c r="D16" s="85"/>
      <c r="E16" s="85" t="s">
        <v>338</v>
      </c>
      <c r="F16" s="85">
        <v>3</v>
      </c>
      <c r="G16" s="85"/>
      <c r="H16" s="85"/>
      <c r="I16" s="85"/>
      <c r="J16" s="85"/>
      <c r="K16" s="85"/>
      <c r="L16" s="85"/>
      <c r="M16" s="85"/>
      <c r="N16" s="85"/>
      <c r="O16" s="85"/>
      <c r="P16" s="85"/>
    </row>
    <row r="17" spans="1:16" ht="15">
      <c r="A17" s="85" t="s">
        <v>340</v>
      </c>
      <c r="B17" s="85">
        <v>2</v>
      </c>
      <c r="C17" s="85"/>
      <c r="D17" s="85"/>
      <c r="E17" s="85" t="s">
        <v>336</v>
      </c>
      <c r="F17" s="85">
        <v>2</v>
      </c>
      <c r="G17" s="85"/>
      <c r="H17" s="85"/>
      <c r="I17" s="85"/>
      <c r="J17" s="85"/>
      <c r="K17" s="85"/>
      <c r="L17" s="85"/>
      <c r="M17" s="85"/>
      <c r="N17" s="85"/>
      <c r="O17" s="85"/>
      <c r="P17" s="85"/>
    </row>
    <row r="18" spans="1:16" ht="15">
      <c r="A18" s="85" t="s">
        <v>336</v>
      </c>
      <c r="B18" s="85">
        <v>2</v>
      </c>
      <c r="C18" s="85"/>
      <c r="D18" s="85"/>
      <c r="E18" s="85" t="s">
        <v>340</v>
      </c>
      <c r="F18" s="85">
        <v>2</v>
      </c>
      <c r="G18" s="85"/>
      <c r="H18" s="85"/>
      <c r="I18" s="85"/>
      <c r="J18" s="85"/>
      <c r="K18" s="85"/>
      <c r="L18" s="85"/>
      <c r="M18" s="85"/>
      <c r="N18" s="85"/>
      <c r="O18" s="85"/>
      <c r="P18" s="85"/>
    </row>
    <row r="19" spans="1:16" ht="15">
      <c r="A19" s="85" t="s">
        <v>341</v>
      </c>
      <c r="B19" s="85">
        <v>1</v>
      </c>
      <c r="C19" s="85"/>
      <c r="D19" s="85"/>
      <c r="E19" s="85" t="s">
        <v>341</v>
      </c>
      <c r="F19" s="85">
        <v>1</v>
      </c>
      <c r="G19" s="85"/>
      <c r="H19" s="85"/>
      <c r="I19" s="85"/>
      <c r="J19" s="85"/>
      <c r="K19" s="85"/>
      <c r="L19" s="85"/>
      <c r="M19" s="85"/>
      <c r="N19" s="85"/>
      <c r="O19" s="85"/>
      <c r="P19" s="85"/>
    </row>
    <row r="20" spans="1:16" ht="15">
      <c r="A20" s="85" t="s">
        <v>335</v>
      </c>
      <c r="B20" s="85">
        <v>1</v>
      </c>
      <c r="C20" s="85"/>
      <c r="D20" s="85"/>
      <c r="E20" s="85"/>
      <c r="F20" s="85"/>
      <c r="G20" s="85"/>
      <c r="H20" s="85"/>
      <c r="I20" s="85"/>
      <c r="J20" s="85"/>
      <c r="K20" s="85"/>
      <c r="L20" s="85"/>
      <c r="M20" s="85"/>
      <c r="N20" s="85"/>
      <c r="O20" s="85"/>
      <c r="P20" s="85"/>
    </row>
    <row r="23" spans="1:16" ht="15" customHeight="1">
      <c r="A23" s="13" t="s">
        <v>910</v>
      </c>
      <c r="B23" s="13" t="s">
        <v>881</v>
      </c>
      <c r="C23" s="13" t="s">
        <v>919</v>
      </c>
      <c r="D23" s="13" t="s">
        <v>884</v>
      </c>
      <c r="E23" s="13" t="s">
        <v>928</v>
      </c>
      <c r="F23" s="13" t="s">
        <v>888</v>
      </c>
      <c r="G23" s="13" t="s">
        <v>929</v>
      </c>
      <c r="H23" s="13" t="s">
        <v>890</v>
      </c>
      <c r="I23" s="13" t="s">
        <v>936</v>
      </c>
      <c r="J23" s="13" t="s">
        <v>892</v>
      </c>
      <c r="K23" s="13" t="s">
        <v>942</v>
      </c>
      <c r="L23" s="13" t="s">
        <v>894</v>
      </c>
      <c r="M23" s="85" t="s">
        <v>949</v>
      </c>
      <c r="N23" s="85" t="s">
        <v>896</v>
      </c>
      <c r="O23" s="13" t="s">
        <v>950</v>
      </c>
      <c r="P23" s="13" t="s">
        <v>897</v>
      </c>
    </row>
    <row r="24" spans="1:16" ht="15">
      <c r="A24" s="85" t="s">
        <v>234</v>
      </c>
      <c r="B24" s="85">
        <v>24</v>
      </c>
      <c r="C24" s="85" t="s">
        <v>920</v>
      </c>
      <c r="D24" s="85">
        <v>8</v>
      </c>
      <c r="E24" s="85" t="s">
        <v>234</v>
      </c>
      <c r="F24" s="85">
        <v>17</v>
      </c>
      <c r="G24" s="85" t="s">
        <v>930</v>
      </c>
      <c r="H24" s="85">
        <v>2</v>
      </c>
      <c r="I24" s="85" t="s">
        <v>348</v>
      </c>
      <c r="J24" s="85">
        <v>2</v>
      </c>
      <c r="K24" s="85" t="s">
        <v>346</v>
      </c>
      <c r="L24" s="85">
        <v>2</v>
      </c>
      <c r="M24" s="85"/>
      <c r="N24" s="85"/>
      <c r="O24" s="85" t="s">
        <v>234</v>
      </c>
      <c r="P24" s="85">
        <v>2</v>
      </c>
    </row>
    <row r="25" spans="1:16" ht="15">
      <c r="A25" s="85" t="s">
        <v>911</v>
      </c>
      <c r="B25" s="85">
        <v>13</v>
      </c>
      <c r="C25" s="85" t="s">
        <v>921</v>
      </c>
      <c r="D25" s="85">
        <v>8</v>
      </c>
      <c r="E25" s="85" t="s">
        <v>911</v>
      </c>
      <c r="F25" s="85">
        <v>12</v>
      </c>
      <c r="G25" s="85" t="s">
        <v>931</v>
      </c>
      <c r="H25" s="85">
        <v>2</v>
      </c>
      <c r="I25" s="85" t="s">
        <v>937</v>
      </c>
      <c r="J25" s="85">
        <v>1</v>
      </c>
      <c r="K25" s="85" t="s">
        <v>943</v>
      </c>
      <c r="L25" s="85">
        <v>2</v>
      </c>
      <c r="M25" s="85"/>
      <c r="N25" s="85"/>
      <c r="O25" s="85" t="s">
        <v>951</v>
      </c>
      <c r="P25" s="85">
        <v>2</v>
      </c>
    </row>
    <row r="26" spans="1:16" ht="15">
      <c r="A26" s="85" t="s">
        <v>912</v>
      </c>
      <c r="B26" s="85">
        <v>12</v>
      </c>
      <c r="C26" s="85" t="s">
        <v>922</v>
      </c>
      <c r="D26" s="85">
        <v>8</v>
      </c>
      <c r="E26" s="85" t="s">
        <v>913</v>
      </c>
      <c r="F26" s="85">
        <v>10</v>
      </c>
      <c r="G26" s="85" t="s">
        <v>932</v>
      </c>
      <c r="H26" s="85">
        <v>2</v>
      </c>
      <c r="I26" s="85" t="s">
        <v>938</v>
      </c>
      <c r="J26" s="85">
        <v>1</v>
      </c>
      <c r="K26" s="85" t="s">
        <v>912</v>
      </c>
      <c r="L26" s="85">
        <v>2</v>
      </c>
      <c r="M26" s="85"/>
      <c r="N26" s="85"/>
      <c r="O26" s="85" t="s">
        <v>952</v>
      </c>
      <c r="P26" s="85">
        <v>2</v>
      </c>
    </row>
    <row r="27" spans="1:16" ht="15">
      <c r="A27" s="85" t="s">
        <v>913</v>
      </c>
      <c r="B27" s="85">
        <v>10</v>
      </c>
      <c r="C27" s="85" t="s">
        <v>923</v>
      </c>
      <c r="D27" s="85">
        <v>1</v>
      </c>
      <c r="E27" s="85" t="s">
        <v>235</v>
      </c>
      <c r="F27" s="85">
        <v>10</v>
      </c>
      <c r="G27" s="85" t="s">
        <v>933</v>
      </c>
      <c r="H27" s="85">
        <v>2</v>
      </c>
      <c r="I27" s="85" t="s">
        <v>939</v>
      </c>
      <c r="J27" s="85">
        <v>1</v>
      </c>
      <c r="K27" s="85" t="s">
        <v>234</v>
      </c>
      <c r="L27" s="85">
        <v>2</v>
      </c>
      <c r="M27" s="85"/>
      <c r="N27" s="85"/>
      <c r="O27" s="85"/>
      <c r="P27" s="85"/>
    </row>
    <row r="28" spans="1:16" ht="15">
      <c r="A28" s="85" t="s">
        <v>235</v>
      </c>
      <c r="B28" s="85">
        <v>10</v>
      </c>
      <c r="C28" s="85" t="s">
        <v>924</v>
      </c>
      <c r="D28" s="85">
        <v>1</v>
      </c>
      <c r="E28" s="85" t="s">
        <v>914</v>
      </c>
      <c r="F28" s="85">
        <v>10</v>
      </c>
      <c r="G28" s="85" t="s">
        <v>934</v>
      </c>
      <c r="H28" s="85">
        <v>2</v>
      </c>
      <c r="I28" s="85" t="s">
        <v>218</v>
      </c>
      <c r="J28" s="85">
        <v>1</v>
      </c>
      <c r="K28" s="85" t="s">
        <v>944</v>
      </c>
      <c r="L28" s="85">
        <v>1</v>
      </c>
      <c r="M28" s="85"/>
      <c r="N28" s="85"/>
      <c r="O28" s="85"/>
      <c r="P28" s="85"/>
    </row>
    <row r="29" spans="1:16" ht="15">
      <c r="A29" s="85" t="s">
        <v>914</v>
      </c>
      <c r="B29" s="85">
        <v>10</v>
      </c>
      <c r="C29" s="85" t="s">
        <v>925</v>
      </c>
      <c r="D29" s="85">
        <v>1</v>
      </c>
      <c r="E29" s="85" t="s">
        <v>915</v>
      </c>
      <c r="F29" s="85">
        <v>10</v>
      </c>
      <c r="G29" s="85" t="s">
        <v>935</v>
      </c>
      <c r="H29" s="85">
        <v>1</v>
      </c>
      <c r="I29" s="85" t="s">
        <v>940</v>
      </c>
      <c r="J29" s="85">
        <v>1</v>
      </c>
      <c r="K29" s="85" t="s">
        <v>945</v>
      </c>
      <c r="L29" s="85">
        <v>1</v>
      </c>
      <c r="M29" s="85"/>
      <c r="N29" s="85"/>
      <c r="O29" s="85"/>
      <c r="P29" s="85"/>
    </row>
    <row r="30" spans="1:16" ht="15">
      <c r="A30" s="85" t="s">
        <v>915</v>
      </c>
      <c r="B30" s="85">
        <v>10</v>
      </c>
      <c r="C30" s="85" t="s">
        <v>926</v>
      </c>
      <c r="D30" s="85">
        <v>1</v>
      </c>
      <c r="E30" s="85" t="s">
        <v>916</v>
      </c>
      <c r="F30" s="85">
        <v>10</v>
      </c>
      <c r="G30" s="85" t="s">
        <v>234</v>
      </c>
      <c r="H30" s="85">
        <v>1</v>
      </c>
      <c r="I30" s="85" t="s">
        <v>941</v>
      </c>
      <c r="J30" s="85">
        <v>1</v>
      </c>
      <c r="K30" s="85" t="s">
        <v>946</v>
      </c>
      <c r="L30" s="85">
        <v>1</v>
      </c>
      <c r="M30" s="85"/>
      <c r="N30" s="85"/>
      <c r="O30" s="85"/>
      <c r="P30" s="85"/>
    </row>
    <row r="31" spans="1:16" ht="15">
      <c r="A31" s="85" t="s">
        <v>916</v>
      </c>
      <c r="B31" s="85">
        <v>10</v>
      </c>
      <c r="C31" s="85" t="s">
        <v>927</v>
      </c>
      <c r="D31" s="85">
        <v>1</v>
      </c>
      <c r="E31" s="85" t="s">
        <v>912</v>
      </c>
      <c r="F31" s="85">
        <v>10</v>
      </c>
      <c r="G31" s="85"/>
      <c r="H31" s="85"/>
      <c r="I31" s="85" t="s">
        <v>234</v>
      </c>
      <c r="J31" s="85">
        <v>1</v>
      </c>
      <c r="K31" s="85" t="s">
        <v>947</v>
      </c>
      <c r="L31" s="85">
        <v>1</v>
      </c>
      <c r="M31" s="85"/>
      <c r="N31" s="85"/>
      <c r="O31" s="85"/>
      <c r="P31" s="85"/>
    </row>
    <row r="32" spans="1:16" ht="15">
      <c r="A32" s="85" t="s">
        <v>917</v>
      </c>
      <c r="B32" s="85">
        <v>8</v>
      </c>
      <c r="C32" s="85" t="s">
        <v>234</v>
      </c>
      <c r="D32" s="85">
        <v>1</v>
      </c>
      <c r="E32" s="85" t="s">
        <v>917</v>
      </c>
      <c r="F32" s="85">
        <v>8</v>
      </c>
      <c r="G32" s="85"/>
      <c r="H32" s="85"/>
      <c r="I32" s="85"/>
      <c r="J32" s="85"/>
      <c r="K32" s="85" t="s">
        <v>911</v>
      </c>
      <c r="L32" s="85">
        <v>1</v>
      </c>
      <c r="M32" s="85"/>
      <c r="N32" s="85"/>
      <c r="O32" s="85"/>
      <c r="P32" s="85"/>
    </row>
    <row r="33" spans="1:16" ht="15">
      <c r="A33" s="85" t="s">
        <v>918</v>
      </c>
      <c r="B33" s="85">
        <v>8</v>
      </c>
      <c r="C33" s="85"/>
      <c r="D33" s="85"/>
      <c r="E33" s="85" t="s">
        <v>918</v>
      </c>
      <c r="F33" s="85">
        <v>8</v>
      </c>
      <c r="G33" s="85"/>
      <c r="H33" s="85"/>
      <c r="I33" s="85"/>
      <c r="J33" s="85"/>
      <c r="K33" s="85" t="s">
        <v>948</v>
      </c>
      <c r="L33" s="85">
        <v>1</v>
      </c>
      <c r="M33" s="85"/>
      <c r="N33" s="85"/>
      <c r="O33" s="85"/>
      <c r="P33" s="85"/>
    </row>
    <row r="36" spans="1:16" ht="15" customHeight="1">
      <c r="A36" s="13" t="s">
        <v>956</v>
      </c>
      <c r="B36" s="13" t="s">
        <v>881</v>
      </c>
      <c r="C36" s="13" t="s">
        <v>966</v>
      </c>
      <c r="D36" s="13" t="s">
        <v>884</v>
      </c>
      <c r="E36" s="13" t="s">
        <v>977</v>
      </c>
      <c r="F36" s="13" t="s">
        <v>888</v>
      </c>
      <c r="G36" s="13" t="s">
        <v>984</v>
      </c>
      <c r="H36" s="13" t="s">
        <v>890</v>
      </c>
      <c r="I36" s="13" t="s">
        <v>994</v>
      </c>
      <c r="J36" s="13" t="s">
        <v>892</v>
      </c>
      <c r="K36" s="13" t="s">
        <v>1004</v>
      </c>
      <c r="L36" s="13" t="s">
        <v>894</v>
      </c>
      <c r="M36" s="13" t="s">
        <v>1012</v>
      </c>
      <c r="N36" s="13" t="s">
        <v>896</v>
      </c>
      <c r="O36" s="13" t="s">
        <v>1014</v>
      </c>
      <c r="P36" s="13" t="s">
        <v>897</v>
      </c>
    </row>
    <row r="37" spans="1:16" ht="15">
      <c r="A37" s="93" t="s">
        <v>957</v>
      </c>
      <c r="B37" s="93">
        <v>38</v>
      </c>
      <c r="C37" s="93" t="s">
        <v>967</v>
      </c>
      <c r="D37" s="93">
        <v>8</v>
      </c>
      <c r="E37" s="93" t="s">
        <v>962</v>
      </c>
      <c r="F37" s="93">
        <v>17</v>
      </c>
      <c r="G37" s="93" t="s">
        <v>985</v>
      </c>
      <c r="H37" s="93">
        <v>2</v>
      </c>
      <c r="I37" s="93" t="s">
        <v>995</v>
      </c>
      <c r="J37" s="93">
        <v>2</v>
      </c>
      <c r="K37" s="93" t="s">
        <v>911</v>
      </c>
      <c r="L37" s="93">
        <v>5</v>
      </c>
      <c r="M37" s="93" t="s">
        <v>1013</v>
      </c>
      <c r="N37" s="93">
        <v>2</v>
      </c>
      <c r="O37" s="93" t="s">
        <v>951</v>
      </c>
      <c r="P37" s="93">
        <v>3</v>
      </c>
    </row>
    <row r="38" spans="1:16" ht="15">
      <c r="A38" s="93" t="s">
        <v>958</v>
      </c>
      <c r="B38" s="93">
        <v>11</v>
      </c>
      <c r="C38" s="93" t="s">
        <v>968</v>
      </c>
      <c r="D38" s="93">
        <v>8</v>
      </c>
      <c r="E38" s="93" t="s">
        <v>963</v>
      </c>
      <c r="F38" s="93">
        <v>12</v>
      </c>
      <c r="G38" s="93" t="s">
        <v>986</v>
      </c>
      <c r="H38" s="93">
        <v>2</v>
      </c>
      <c r="I38" s="93" t="s">
        <v>996</v>
      </c>
      <c r="J38" s="93">
        <v>2</v>
      </c>
      <c r="K38" s="93" t="s">
        <v>1005</v>
      </c>
      <c r="L38" s="93">
        <v>3</v>
      </c>
      <c r="M38" s="93"/>
      <c r="N38" s="93"/>
      <c r="O38" s="93" t="s">
        <v>238</v>
      </c>
      <c r="P38" s="93">
        <v>2</v>
      </c>
    </row>
    <row r="39" spans="1:16" ht="15">
      <c r="A39" s="93" t="s">
        <v>959</v>
      </c>
      <c r="B39" s="93">
        <v>1</v>
      </c>
      <c r="C39" s="93" t="s">
        <v>969</v>
      </c>
      <c r="D39" s="93">
        <v>8</v>
      </c>
      <c r="E39" s="93" t="s">
        <v>965</v>
      </c>
      <c r="F39" s="93">
        <v>10</v>
      </c>
      <c r="G39" s="93" t="s">
        <v>931</v>
      </c>
      <c r="H39" s="93">
        <v>2</v>
      </c>
      <c r="I39" s="93" t="s">
        <v>997</v>
      </c>
      <c r="J39" s="93">
        <v>2</v>
      </c>
      <c r="K39" s="93" t="s">
        <v>1006</v>
      </c>
      <c r="L39" s="93">
        <v>3</v>
      </c>
      <c r="M39" s="93"/>
      <c r="N39" s="93"/>
      <c r="O39" s="93" t="s">
        <v>962</v>
      </c>
      <c r="P39" s="93">
        <v>2</v>
      </c>
    </row>
    <row r="40" spans="1:16" ht="15">
      <c r="A40" s="93" t="s">
        <v>960</v>
      </c>
      <c r="B40" s="93">
        <v>1278</v>
      </c>
      <c r="C40" s="93" t="s">
        <v>970</v>
      </c>
      <c r="D40" s="93">
        <v>8</v>
      </c>
      <c r="E40" s="93" t="s">
        <v>978</v>
      </c>
      <c r="F40" s="93">
        <v>10</v>
      </c>
      <c r="G40" s="93" t="s">
        <v>987</v>
      </c>
      <c r="H40" s="93">
        <v>2</v>
      </c>
      <c r="I40" s="93" t="s">
        <v>998</v>
      </c>
      <c r="J40" s="93">
        <v>2</v>
      </c>
      <c r="K40" s="93" t="s">
        <v>1007</v>
      </c>
      <c r="L40" s="93">
        <v>3</v>
      </c>
      <c r="M40" s="93"/>
      <c r="N40" s="93"/>
      <c r="O40" s="93" t="s">
        <v>1015</v>
      </c>
      <c r="P40" s="93">
        <v>2</v>
      </c>
    </row>
    <row r="41" spans="1:16" ht="15">
      <c r="A41" s="93" t="s">
        <v>961</v>
      </c>
      <c r="B41" s="93">
        <v>1327</v>
      </c>
      <c r="C41" s="93" t="s">
        <v>971</v>
      </c>
      <c r="D41" s="93">
        <v>8</v>
      </c>
      <c r="E41" s="93" t="s">
        <v>979</v>
      </c>
      <c r="F41" s="93">
        <v>10</v>
      </c>
      <c r="G41" s="93" t="s">
        <v>988</v>
      </c>
      <c r="H41" s="93">
        <v>2</v>
      </c>
      <c r="I41" s="93" t="s">
        <v>999</v>
      </c>
      <c r="J41" s="93">
        <v>2</v>
      </c>
      <c r="K41" s="93" t="s">
        <v>1008</v>
      </c>
      <c r="L41" s="93">
        <v>3</v>
      </c>
      <c r="M41" s="93"/>
      <c r="N41" s="93"/>
      <c r="O41" s="93" t="s">
        <v>1016</v>
      </c>
      <c r="P41" s="93">
        <v>2</v>
      </c>
    </row>
    <row r="42" spans="1:16" ht="15">
      <c r="A42" s="93" t="s">
        <v>962</v>
      </c>
      <c r="B42" s="93">
        <v>34</v>
      </c>
      <c r="C42" s="93" t="s">
        <v>972</v>
      </c>
      <c r="D42" s="93">
        <v>8</v>
      </c>
      <c r="E42" s="93" t="s">
        <v>980</v>
      </c>
      <c r="F42" s="93">
        <v>10</v>
      </c>
      <c r="G42" s="93" t="s">
        <v>989</v>
      </c>
      <c r="H42" s="93">
        <v>2</v>
      </c>
      <c r="I42" s="93" t="s">
        <v>1000</v>
      </c>
      <c r="J42" s="93">
        <v>2</v>
      </c>
      <c r="K42" s="93" t="s">
        <v>962</v>
      </c>
      <c r="L42" s="93">
        <v>3</v>
      </c>
      <c r="M42" s="93"/>
      <c r="N42" s="93"/>
      <c r="O42" s="93"/>
      <c r="P42" s="93"/>
    </row>
    <row r="43" spans="1:16" ht="15">
      <c r="A43" s="93" t="s">
        <v>963</v>
      </c>
      <c r="B43" s="93">
        <v>14</v>
      </c>
      <c r="C43" s="93" t="s">
        <v>973</v>
      </c>
      <c r="D43" s="93">
        <v>8</v>
      </c>
      <c r="E43" s="93" t="s">
        <v>981</v>
      </c>
      <c r="F43" s="93">
        <v>10</v>
      </c>
      <c r="G43" s="93" t="s">
        <v>990</v>
      </c>
      <c r="H43" s="93">
        <v>2</v>
      </c>
      <c r="I43" s="93" t="s">
        <v>975</v>
      </c>
      <c r="J43" s="93">
        <v>2</v>
      </c>
      <c r="K43" s="93" t="s">
        <v>964</v>
      </c>
      <c r="L43" s="93">
        <v>3</v>
      </c>
      <c r="M43" s="93"/>
      <c r="N43" s="93"/>
      <c r="O43" s="93"/>
      <c r="P43" s="93"/>
    </row>
    <row r="44" spans="1:16" ht="15">
      <c r="A44" s="93" t="s">
        <v>964</v>
      </c>
      <c r="B44" s="93">
        <v>13</v>
      </c>
      <c r="C44" s="93" t="s">
        <v>974</v>
      </c>
      <c r="D44" s="93">
        <v>8</v>
      </c>
      <c r="E44" s="93" t="s">
        <v>964</v>
      </c>
      <c r="F44" s="93">
        <v>10</v>
      </c>
      <c r="G44" s="93" t="s">
        <v>991</v>
      </c>
      <c r="H44" s="93">
        <v>2</v>
      </c>
      <c r="I44" s="93" t="s">
        <v>1001</v>
      </c>
      <c r="J44" s="93">
        <v>2</v>
      </c>
      <c r="K44" s="93" t="s">
        <v>1009</v>
      </c>
      <c r="L44" s="93">
        <v>2</v>
      </c>
      <c r="M44" s="93"/>
      <c r="N44" s="93"/>
      <c r="O44" s="93"/>
      <c r="P44" s="93"/>
    </row>
    <row r="45" spans="1:16" ht="15">
      <c r="A45" s="93" t="s">
        <v>911</v>
      </c>
      <c r="B45" s="93">
        <v>11</v>
      </c>
      <c r="C45" s="93" t="s">
        <v>975</v>
      </c>
      <c r="D45" s="93">
        <v>8</v>
      </c>
      <c r="E45" s="93" t="s">
        <v>982</v>
      </c>
      <c r="F45" s="93">
        <v>8</v>
      </c>
      <c r="G45" s="93" t="s">
        <v>992</v>
      </c>
      <c r="H45" s="93">
        <v>2</v>
      </c>
      <c r="I45" s="93" t="s">
        <v>1002</v>
      </c>
      <c r="J45" s="93">
        <v>2</v>
      </c>
      <c r="K45" s="93" t="s">
        <v>1010</v>
      </c>
      <c r="L45" s="93">
        <v>2</v>
      </c>
      <c r="M45" s="93"/>
      <c r="N45" s="93"/>
      <c r="O45" s="93"/>
      <c r="P45" s="93"/>
    </row>
    <row r="46" spans="1:16" ht="15">
      <c r="A46" s="93" t="s">
        <v>965</v>
      </c>
      <c r="B46" s="93">
        <v>10</v>
      </c>
      <c r="C46" s="93" t="s">
        <v>976</v>
      </c>
      <c r="D46" s="93">
        <v>8</v>
      </c>
      <c r="E46" s="93" t="s">
        <v>983</v>
      </c>
      <c r="F46" s="93">
        <v>8</v>
      </c>
      <c r="G46" s="93" t="s">
        <v>993</v>
      </c>
      <c r="H46" s="93">
        <v>2</v>
      </c>
      <c r="I46" s="93" t="s">
        <v>1003</v>
      </c>
      <c r="J46" s="93">
        <v>2</v>
      </c>
      <c r="K46" s="93" t="s">
        <v>1011</v>
      </c>
      <c r="L46" s="93">
        <v>2</v>
      </c>
      <c r="M46" s="93"/>
      <c r="N46" s="93"/>
      <c r="O46" s="93"/>
      <c r="P46" s="93"/>
    </row>
    <row r="49" spans="1:16" ht="15" customHeight="1">
      <c r="A49" s="13" t="s">
        <v>1024</v>
      </c>
      <c r="B49" s="13" t="s">
        <v>881</v>
      </c>
      <c r="C49" s="13" t="s">
        <v>1035</v>
      </c>
      <c r="D49" s="13" t="s">
        <v>884</v>
      </c>
      <c r="E49" s="13" t="s">
        <v>1039</v>
      </c>
      <c r="F49" s="13" t="s">
        <v>888</v>
      </c>
      <c r="G49" s="13" t="s">
        <v>1047</v>
      </c>
      <c r="H49" s="13" t="s">
        <v>890</v>
      </c>
      <c r="I49" s="13" t="s">
        <v>1058</v>
      </c>
      <c r="J49" s="13" t="s">
        <v>892</v>
      </c>
      <c r="K49" s="13" t="s">
        <v>1069</v>
      </c>
      <c r="L49" s="13" t="s">
        <v>894</v>
      </c>
      <c r="M49" s="85" t="s">
        <v>1080</v>
      </c>
      <c r="N49" s="85" t="s">
        <v>896</v>
      </c>
      <c r="O49" s="13" t="s">
        <v>1081</v>
      </c>
      <c r="P49" s="13" t="s">
        <v>897</v>
      </c>
    </row>
    <row r="50" spans="1:16" ht="15">
      <c r="A50" s="93" t="s">
        <v>1025</v>
      </c>
      <c r="B50" s="93">
        <v>12</v>
      </c>
      <c r="C50" s="93" t="s">
        <v>1028</v>
      </c>
      <c r="D50" s="93">
        <v>8</v>
      </c>
      <c r="E50" s="93" t="s">
        <v>1026</v>
      </c>
      <c r="F50" s="93">
        <v>10</v>
      </c>
      <c r="G50" s="93" t="s">
        <v>1048</v>
      </c>
      <c r="H50" s="93">
        <v>2</v>
      </c>
      <c r="I50" s="93" t="s">
        <v>1059</v>
      </c>
      <c r="J50" s="93">
        <v>2</v>
      </c>
      <c r="K50" s="93" t="s">
        <v>1070</v>
      </c>
      <c r="L50" s="93">
        <v>3</v>
      </c>
      <c r="M50" s="93"/>
      <c r="N50" s="93"/>
      <c r="O50" s="93" t="s">
        <v>1082</v>
      </c>
      <c r="P50" s="93">
        <v>2</v>
      </c>
    </row>
    <row r="51" spans="1:16" ht="15">
      <c r="A51" s="93" t="s">
        <v>1026</v>
      </c>
      <c r="B51" s="93">
        <v>10</v>
      </c>
      <c r="C51" s="93" t="s">
        <v>1029</v>
      </c>
      <c r="D51" s="93">
        <v>8</v>
      </c>
      <c r="E51" s="93" t="s">
        <v>1027</v>
      </c>
      <c r="F51" s="93">
        <v>10</v>
      </c>
      <c r="G51" s="93" t="s">
        <v>1049</v>
      </c>
      <c r="H51" s="93">
        <v>2</v>
      </c>
      <c r="I51" s="93" t="s">
        <v>1060</v>
      </c>
      <c r="J51" s="93">
        <v>2</v>
      </c>
      <c r="K51" s="93" t="s">
        <v>1071</v>
      </c>
      <c r="L51" s="93">
        <v>2</v>
      </c>
      <c r="M51" s="93"/>
      <c r="N51" s="93"/>
      <c r="O51" s="93"/>
      <c r="P51" s="93"/>
    </row>
    <row r="52" spans="1:16" ht="15">
      <c r="A52" s="93" t="s">
        <v>1027</v>
      </c>
      <c r="B52" s="93">
        <v>10</v>
      </c>
      <c r="C52" s="93" t="s">
        <v>1030</v>
      </c>
      <c r="D52" s="93">
        <v>8</v>
      </c>
      <c r="E52" s="93" t="s">
        <v>1025</v>
      </c>
      <c r="F52" s="93">
        <v>10</v>
      </c>
      <c r="G52" s="93" t="s">
        <v>1050</v>
      </c>
      <c r="H52" s="93">
        <v>2</v>
      </c>
      <c r="I52" s="93" t="s">
        <v>1061</v>
      </c>
      <c r="J52" s="93">
        <v>2</v>
      </c>
      <c r="K52" s="93" t="s">
        <v>1072</v>
      </c>
      <c r="L52" s="93">
        <v>2</v>
      </c>
      <c r="M52" s="93"/>
      <c r="N52" s="93"/>
      <c r="O52" s="93"/>
      <c r="P52" s="93"/>
    </row>
    <row r="53" spans="1:16" ht="15">
      <c r="A53" s="93" t="s">
        <v>1028</v>
      </c>
      <c r="B53" s="93">
        <v>8</v>
      </c>
      <c r="C53" s="93" t="s">
        <v>1031</v>
      </c>
      <c r="D53" s="93">
        <v>8</v>
      </c>
      <c r="E53" s="93" t="s">
        <v>1040</v>
      </c>
      <c r="F53" s="93">
        <v>6</v>
      </c>
      <c r="G53" s="93" t="s">
        <v>1051</v>
      </c>
      <c r="H53" s="93">
        <v>2</v>
      </c>
      <c r="I53" s="93" t="s">
        <v>1062</v>
      </c>
      <c r="J53" s="93">
        <v>2</v>
      </c>
      <c r="K53" s="93" t="s">
        <v>1073</v>
      </c>
      <c r="L53" s="93">
        <v>2</v>
      </c>
      <c r="M53" s="93"/>
      <c r="N53" s="93"/>
      <c r="O53" s="93"/>
      <c r="P53" s="93"/>
    </row>
    <row r="54" spans="1:16" ht="15">
      <c r="A54" s="93" t="s">
        <v>1029</v>
      </c>
      <c r="B54" s="93">
        <v>8</v>
      </c>
      <c r="C54" s="93" t="s">
        <v>1032</v>
      </c>
      <c r="D54" s="93">
        <v>8</v>
      </c>
      <c r="E54" s="93" t="s">
        <v>1041</v>
      </c>
      <c r="F54" s="93">
        <v>6</v>
      </c>
      <c r="G54" s="93" t="s">
        <v>1052</v>
      </c>
      <c r="H54" s="93">
        <v>2</v>
      </c>
      <c r="I54" s="93" t="s">
        <v>1063</v>
      </c>
      <c r="J54" s="93">
        <v>2</v>
      </c>
      <c r="K54" s="93" t="s">
        <v>1074</v>
      </c>
      <c r="L54" s="93">
        <v>2</v>
      </c>
      <c r="M54" s="93"/>
      <c r="N54" s="93"/>
      <c r="O54" s="93"/>
      <c r="P54" s="93"/>
    </row>
    <row r="55" spans="1:16" ht="15">
      <c r="A55" s="93" t="s">
        <v>1030</v>
      </c>
      <c r="B55" s="93">
        <v>8</v>
      </c>
      <c r="C55" s="93" t="s">
        <v>1033</v>
      </c>
      <c r="D55" s="93">
        <v>8</v>
      </c>
      <c r="E55" s="93" t="s">
        <v>1042</v>
      </c>
      <c r="F55" s="93">
        <v>6</v>
      </c>
      <c r="G55" s="93" t="s">
        <v>1053</v>
      </c>
      <c r="H55" s="93">
        <v>2</v>
      </c>
      <c r="I55" s="93" t="s">
        <v>1064</v>
      </c>
      <c r="J55" s="93">
        <v>2</v>
      </c>
      <c r="K55" s="93" t="s">
        <v>1075</v>
      </c>
      <c r="L55" s="93">
        <v>2</v>
      </c>
      <c r="M55" s="93"/>
      <c r="N55" s="93"/>
      <c r="O55" s="93"/>
      <c r="P55" s="93"/>
    </row>
    <row r="56" spans="1:16" ht="15">
      <c r="A56" s="93" t="s">
        <v>1031</v>
      </c>
      <c r="B56" s="93">
        <v>8</v>
      </c>
      <c r="C56" s="93" t="s">
        <v>1034</v>
      </c>
      <c r="D56" s="93">
        <v>8</v>
      </c>
      <c r="E56" s="93" t="s">
        <v>1043</v>
      </c>
      <c r="F56" s="93">
        <v>6</v>
      </c>
      <c r="G56" s="93" t="s">
        <v>1054</v>
      </c>
      <c r="H56" s="93">
        <v>2</v>
      </c>
      <c r="I56" s="93" t="s">
        <v>1065</v>
      </c>
      <c r="J56" s="93">
        <v>2</v>
      </c>
      <c r="K56" s="93" t="s">
        <v>1076</v>
      </c>
      <c r="L56" s="93">
        <v>2</v>
      </c>
      <c r="M56" s="93"/>
      <c r="N56" s="93"/>
      <c r="O56" s="93"/>
      <c r="P56" s="93"/>
    </row>
    <row r="57" spans="1:16" ht="15">
      <c r="A57" s="93" t="s">
        <v>1032</v>
      </c>
      <c r="B57" s="93">
        <v>8</v>
      </c>
      <c r="C57" s="93" t="s">
        <v>1036</v>
      </c>
      <c r="D57" s="93">
        <v>8</v>
      </c>
      <c r="E57" s="93" t="s">
        <v>1044</v>
      </c>
      <c r="F57" s="93">
        <v>6</v>
      </c>
      <c r="G57" s="93" t="s">
        <v>1055</v>
      </c>
      <c r="H57" s="93">
        <v>2</v>
      </c>
      <c r="I57" s="93" t="s">
        <v>1066</v>
      </c>
      <c r="J57" s="93">
        <v>2</v>
      </c>
      <c r="K57" s="93" t="s">
        <v>1077</v>
      </c>
      <c r="L57" s="93">
        <v>2</v>
      </c>
      <c r="M57" s="93"/>
      <c r="N57" s="93"/>
      <c r="O57" s="93"/>
      <c r="P57" s="93"/>
    </row>
    <row r="58" spans="1:16" ht="15">
      <c r="A58" s="93" t="s">
        <v>1033</v>
      </c>
      <c r="B58" s="93">
        <v>8</v>
      </c>
      <c r="C58" s="93" t="s">
        <v>1037</v>
      </c>
      <c r="D58" s="93">
        <v>8</v>
      </c>
      <c r="E58" s="93" t="s">
        <v>1045</v>
      </c>
      <c r="F58" s="93">
        <v>5</v>
      </c>
      <c r="G58" s="93" t="s">
        <v>1056</v>
      </c>
      <c r="H58" s="93">
        <v>2</v>
      </c>
      <c r="I58" s="93" t="s">
        <v>1067</v>
      </c>
      <c r="J58" s="93">
        <v>2</v>
      </c>
      <c r="K58" s="93" t="s">
        <v>1078</v>
      </c>
      <c r="L58" s="93">
        <v>2</v>
      </c>
      <c r="M58" s="93"/>
      <c r="N58" s="93"/>
      <c r="O58" s="93"/>
      <c r="P58" s="93"/>
    </row>
    <row r="59" spans="1:16" ht="15">
      <c r="A59" s="93" t="s">
        <v>1034</v>
      </c>
      <c r="B59" s="93">
        <v>8</v>
      </c>
      <c r="C59" s="93" t="s">
        <v>1038</v>
      </c>
      <c r="D59" s="93">
        <v>8</v>
      </c>
      <c r="E59" s="93" t="s">
        <v>1046</v>
      </c>
      <c r="F59" s="93">
        <v>5</v>
      </c>
      <c r="G59" s="93" t="s">
        <v>1057</v>
      </c>
      <c r="H59" s="93">
        <v>2</v>
      </c>
      <c r="I59" s="93" t="s">
        <v>1068</v>
      </c>
      <c r="J59" s="93">
        <v>2</v>
      </c>
      <c r="K59" s="93" t="s">
        <v>1079</v>
      </c>
      <c r="L59" s="93">
        <v>2</v>
      </c>
      <c r="M59" s="93"/>
      <c r="N59" s="93"/>
      <c r="O59" s="93"/>
      <c r="P59" s="93"/>
    </row>
    <row r="62" spans="1:16" ht="15" customHeight="1">
      <c r="A62" s="85" t="s">
        <v>1089</v>
      </c>
      <c r="B62" s="85" t="s">
        <v>881</v>
      </c>
      <c r="C62" s="85" t="s">
        <v>1091</v>
      </c>
      <c r="D62" s="85" t="s">
        <v>884</v>
      </c>
      <c r="E62" s="85" t="s">
        <v>1092</v>
      </c>
      <c r="F62" s="85" t="s">
        <v>888</v>
      </c>
      <c r="G62" s="85" t="s">
        <v>1095</v>
      </c>
      <c r="H62" s="85" t="s">
        <v>890</v>
      </c>
      <c r="I62" s="85" t="s">
        <v>1097</v>
      </c>
      <c r="J62" s="85" t="s">
        <v>892</v>
      </c>
      <c r="K62" s="85" t="s">
        <v>1099</v>
      </c>
      <c r="L62" s="85" t="s">
        <v>894</v>
      </c>
      <c r="M62" s="85" t="s">
        <v>1101</v>
      </c>
      <c r="N62" s="85" t="s">
        <v>896</v>
      </c>
      <c r="O62" s="85" t="s">
        <v>1103</v>
      </c>
      <c r="P62" s="85" t="s">
        <v>897</v>
      </c>
    </row>
    <row r="63" spans="1:16" ht="15">
      <c r="A63" s="85"/>
      <c r="B63" s="85"/>
      <c r="C63" s="85"/>
      <c r="D63" s="85"/>
      <c r="E63" s="85"/>
      <c r="F63" s="85"/>
      <c r="G63" s="85"/>
      <c r="H63" s="85"/>
      <c r="I63" s="85"/>
      <c r="J63" s="85"/>
      <c r="K63" s="85"/>
      <c r="L63" s="85"/>
      <c r="M63" s="85"/>
      <c r="N63" s="85"/>
      <c r="O63" s="85"/>
      <c r="P63" s="85"/>
    </row>
    <row r="65" spans="1:16" ht="15" customHeight="1">
      <c r="A65" s="13" t="s">
        <v>1090</v>
      </c>
      <c r="B65" s="13" t="s">
        <v>881</v>
      </c>
      <c r="C65" s="85" t="s">
        <v>1093</v>
      </c>
      <c r="D65" s="85" t="s">
        <v>884</v>
      </c>
      <c r="E65" s="85" t="s">
        <v>1094</v>
      </c>
      <c r="F65" s="85" t="s">
        <v>888</v>
      </c>
      <c r="G65" s="85" t="s">
        <v>1096</v>
      </c>
      <c r="H65" s="85" t="s">
        <v>890</v>
      </c>
      <c r="I65" s="85" t="s">
        <v>1098</v>
      </c>
      <c r="J65" s="85" t="s">
        <v>892</v>
      </c>
      <c r="K65" s="85" t="s">
        <v>1100</v>
      </c>
      <c r="L65" s="85" t="s">
        <v>894</v>
      </c>
      <c r="M65" s="13" t="s">
        <v>1102</v>
      </c>
      <c r="N65" s="13" t="s">
        <v>896</v>
      </c>
      <c r="O65" s="13" t="s">
        <v>1104</v>
      </c>
      <c r="P65" s="13" t="s">
        <v>897</v>
      </c>
    </row>
    <row r="66" spans="1:16" ht="15">
      <c r="A66" s="85" t="s">
        <v>238</v>
      </c>
      <c r="B66" s="85">
        <v>2</v>
      </c>
      <c r="C66" s="85"/>
      <c r="D66" s="85"/>
      <c r="E66" s="85"/>
      <c r="F66" s="85"/>
      <c r="G66" s="85"/>
      <c r="H66" s="85"/>
      <c r="I66" s="85"/>
      <c r="J66" s="85"/>
      <c r="K66" s="85"/>
      <c r="L66" s="85"/>
      <c r="M66" s="85" t="s">
        <v>239</v>
      </c>
      <c r="N66" s="85">
        <v>1</v>
      </c>
      <c r="O66" s="85" t="s">
        <v>238</v>
      </c>
      <c r="P66" s="85">
        <v>2</v>
      </c>
    </row>
    <row r="67" spans="1:16" ht="15">
      <c r="A67" s="85" t="s">
        <v>239</v>
      </c>
      <c r="B67" s="85">
        <v>1</v>
      </c>
      <c r="C67" s="85"/>
      <c r="D67" s="85"/>
      <c r="E67" s="85"/>
      <c r="F67" s="85"/>
      <c r="G67" s="85"/>
      <c r="H67" s="85"/>
      <c r="I67" s="85"/>
      <c r="J67" s="85"/>
      <c r="K67" s="85"/>
      <c r="L67" s="85"/>
      <c r="M67" s="85"/>
      <c r="N67" s="85"/>
      <c r="O67" s="85"/>
      <c r="P67" s="85"/>
    </row>
    <row r="70" spans="1:16" ht="15" customHeight="1">
      <c r="A70" s="13" t="s">
        <v>1107</v>
      </c>
      <c r="B70" s="13" t="s">
        <v>881</v>
      </c>
      <c r="C70" s="13" t="s">
        <v>1108</v>
      </c>
      <c r="D70" s="13" t="s">
        <v>884</v>
      </c>
      <c r="E70" s="13" t="s">
        <v>1109</v>
      </c>
      <c r="F70" s="13" t="s">
        <v>888</v>
      </c>
      <c r="G70" s="13" t="s">
        <v>1110</v>
      </c>
      <c r="H70" s="13" t="s">
        <v>890</v>
      </c>
      <c r="I70" s="13" t="s">
        <v>1111</v>
      </c>
      <c r="J70" s="13" t="s">
        <v>892</v>
      </c>
      <c r="K70" s="13" t="s">
        <v>1112</v>
      </c>
      <c r="L70" s="13" t="s">
        <v>894</v>
      </c>
      <c r="M70" s="13" t="s">
        <v>1113</v>
      </c>
      <c r="N70" s="13" t="s">
        <v>896</v>
      </c>
      <c r="O70" s="13" t="s">
        <v>1114</v>
      </c>
      <c r="P70" s="13" t="s">
        <v>897</v>
      </c>
    </row>
    <row r="71" spans="1:16" ht="15">
      <c r="A71" s="127" t="s">
        <v>217</v>
      </c>
      <c r="B71" s="85">
        <v>195042</v>
      </c>
      <c r="C71" s="127" t="s">
        <v>229</v>
      </c>
      <c r="D71" s="85">
        <v>3380</v>
      </c>
      <c r="E71" s="127" t="s">
        <v>234</v>
      </c>
      <c r="F71" s="85">
        <v>35102</v>
      </c>
      <c r="G71" s="127" t="s">
        <v>232</v>
      </c>
      <c r="H71" s="85">
        <v>5368</v>
      </c>
      <c r="I71" s="127" t="s">
        <v>218</v>
      </c>
      <c r="J71" s="85">
        <v>2399</v>
      </c>
      <c r="K71" s="127" t="s">
        <v>217</v>
      </c>
      <c r="L71" s="85">
        <v>195042</v>
      </c>
      <c r="M71" s="127" t="s">
        <v>239</v>
      </c>
      <c r="N71" s="85">
        <v>5555</v>
      </c>
      <c r="O71" s="127" t="s">
        <v>214</v>
      </c>
      <c r="P71" s="85">
        <v>1589</v>
      </c>
    </row>
    <row r="72" spans="1:16" ht="15">
      <c r="A72" s="127" t="s">
        <v>234</v>
      </c>
      <c r="B72" s="85">
        <v>35102</v>
      </c>
      <c r="C72" s="127" t="s">
        <v>226</v>
      </c>
      <c r="D72" s="85">
        <v>1817</v>
      </c>
      <c r="E72" s="127" t="s">
        <v>230</v>
      </c>
      <c r="F72" s="85">
        <v>4824</v>
      </c>
      <c r="G72" s="127" t="s">
        <v>231</v>
      </c>
      <c r="H72" s="85">
        <v>269</v>
      </c>
      <c r="I72" s="127" t="s">
        <v>219</v>
      </c>
      <c r="J72" s="85">
        <v>1485</v>
      </c>
      <c r="K72" s="127" t="s">
        <v>216</v>
      </c>
      <c r="L72" s="85">
        <v>3844</v>
      </c>
      <c r="M72" s="127" t="s">
        <v>215</v>
      </c>
      <c r="N72" s="85">
        <v>1142</v>
      </c>
      <c r="O72" s="127" t="s">
        <v>238</v>
      </c>
      <c r="P72" s="85">
        <v>545</v>
      </c>
    </row>
    <row r="73" spans="1:16" ht="15">
      <c r="A73" s="127" t="s">
        <v>239</v>
      </c>
      <c r="B73" s="85">
        <v>5555</v>
      </c>
      <c r="C73" s="127" t="s">
        <v>223</v>
      </c>
      <c r="D73" s="85">
        <v>1291</v>
      </c>
      <c r="E73" s="127" t="s">
        <v>233</v>
      </c>
      <c r="F73" s="85">
        <v>3861</v>
      </c>
      <c r="G73" s="127"/>
      <c r="H73" s="85"/>
      <c r="I73" s="127"/>
      <c r="J73" s="85"/>
      <c r="K73" s="127"/>
      <c r="L73" s="85"/>
      <c r="M73" s="127"/>
      <c r="N73" s="85"/>
      <c r="O73" s="127"/>
      <c r="P73" s="85"/>
    </row>
    <row r="74" spans="1:16" ht="15">
      <c r="A74" s="127" t="s">
        <v>232</v>
      </c>
      <c r="B74" s="85">
        <v>5368</v>
      </c>
      <c r="C74" s="127" t="s">
        <v>225</v>
      </c>
      <c r="D74" s="85">
        <v>693</v>
      </c>
      <c r="E74" s="127" t="s">
        <v>236</v>
      </c>
      <c r="F74" s="85">
        <v>2529</v>
      </c>
      <c r="G74" s="127"/>
      <c r="H74" s="85"/>
      <c r="I74" s="127"/>
      <c r="J74" s="85"/>
      <c r="K74" s="127"/>
      <c r="L74" s="85"/>
      <c r="M74" s="127"/>
      <c r="N74" s="85"/>
      <c r="O74" s="127"/>
      <c r="P74" s="85"/>
    </row>
    <row r="75" spans="1:16" ht="15">
      <c r="A75" s="127" t="s">
        <v>230</v>
      </c>
      <c r="B75" s="85">
        <v>4824</v>
      </c>
      <c r="C75" s="127" t="s">
        <v>222</v>
      </c>
      <c r="D75" s="85">
        <v>547</v>
      </c>
      <c r="E75" s="127" t="s">
        <v>224</v>
      </c>
      <c r="F75" s="85">
        <v>750</v>
      </c>
      <c r="G75" s="127"/>
      <c r="H75" s="85"/>
      <c r="I75" s="127"/>
      <c r="J75" s="85"/>
      <c r="K75" s="127"/>
      <c r="L75" s="85"/>
      <c r="M75" s="127"/>
      <c r="N75" s="85"/>
      <c r="O75" s="127"/>
      <c r="P75" s="85"/>
    </row>
    <row r="76" spans="1:16" ht="15">
      <c r="A76" s="127" t="s">
        <v>233</v>
      </c>
      <c r="B76" s="85">
        <v>3861</v>
      </c>
      <c r="C76" s="127" t="s">
        <v>221</v>
      </c>
      <c r="D76" s="85">
        <v>460</v>
      </c>
      <c r="E76" s="127" t="s">
        <v>237</v>
      </c>
      <c r="F76" s="85">
        <v>691</v>
      </c>
      <c r="G76" s="127"/>
      <c r="H76" s="85"/>
      <c r="I76" s="127"/>
      <c r="J76" s="85"/>
      <c r="K76" s="127"/>
      <c r="L76" s="85"/>
      <c r="M76" s="127"/>
      <c r="N76" s="85"/>
      <c r="O76" s="127"/>
      <c r="P76" s="85"/>
    </row>
    <row r="77" spans="1:16" ht="15">
      <c r="A77" s="127" t="s">
        <v>216</v>
      </c>
      <c r="B77" s="85">
        <v>3844</v>
      </c>
      <c r="C77" s="127" t="s">
        <v>227</v>
      </c>
      <c r="D77" s="85">
        <v>203</v>
      </c>
      <c r="E77" s="127" t="s">
        <v>235</v>
      </c>
      <c r="F77" s="85">
        <v>482</v>
      </c>
      <c r="G77" s="127"/>
      <c r="H77" s="85"/>
      <c r="I77" s="127"/>
      <c r="J77" s="85"/>
      <c r="K77" s="127"/>
      <c r="L77" s="85"/>
      <c r="M77" s="127"/>
      <c r="N77" s="85"/>
      <c r="O77" s="127"/>
      <c r="P77" s="85"/>
    </row>
    <row r="78" spans="1:16" ht="15">
      <c r="A78" s="127" t="s">
        <v>229</v>
      </c>
      <c r="B78" s="85">
        <v>3380</v>
      </c>
      <c r="C78" s="127" t="s">
        <v>228</v>
      </c>
      <c r="D78" s="85">
        <v>199</v>
      </c>
      <c r="E78" s="127" t="s">
        <v>220</v>
      </c>
      <c r="F78" s="85">
        <v>76</v>
      </c>
      <c r="G78" s="127"/>
      <c r="H78" s="85"/>
      <c r="I78" s="127"/>
      <c r="J78" s="85"/>
      <c r="K78" s="127"/>
      <c r="L78" s="85"/>
      <c r="M78" s="127"/>
      <c r="N78" s="85"/>
      <c r="O78" s="127"/>
      <c r="P78" s="85"/>
    </row>
    <row r="79" spans="1:16" ht="15">
      <c r="A79" s="127" t="s">
        <v>236</v>
      </c>
      <c r="B79" s="85">
        <v>2529</v>
      </c>
      <c r="C79" s="127"/>
      <c r="D79" s="85"/>
      <c r="E79" s="127"/>
      <c r="F79" s="85"/>
      <c r="G79" s="127"/>
      <c r="H79" s="85"/>
      <c r="I79" s="127"/>
      <c r="J79" s="85"/>
      <c r="K79" s="127"/>
      <c r="L79" s="85"/>
      <c r="M79" s="127"/>
      <c r="N79" s="85"/>
      <c r="O79" s="127"/>
      <c r="P79" s="85"/>
    </row>
    <row r="80" spans="1:16" ht="15">
      <c r="A80" s="127" t="s">
        <v>218</v>
      </c>
      <c r="B80" s="85">
        <v>2399</v>
      </c>
      <c r="C80" s="127"/>
      <c r="D80" s="85"/>
      <c r="E80" s="127"/>
      <c r="F80" s="85"/>
      <c r="G80" s="127"/>
      <c r="H80" s="85"/>
      <c r="I80" s="127"/>
      <c r="J80" s="85"/>
      <c r="K80" s="127"/>
      <c r="L80" s="85"/>
      <c r="M80" s="127"/>
      <c r="N80" s="85"/>
      <c r="O80" s="127"/>
      <c r="P80" s="85"/>
    </row>
  </sheetData>
  <hyperlinks>
    <hyperlink ref="A2" r:id="rId1" display="https://basementtheatre.co.nz/whats-on/2019/8/13/pinay?fbclid=IwAR1F5gZOgFCSrByIBh6aCUe9nc9rBkDVzAO6aKIgDtrYJ9v8LMfQDZFc9K0"/>
    <hyperlink ref="A3" r:id="rId2" display="https://www.mindfull.nz/"/>
    <hyperlink ref="A4" r:id="rId3" display="https://www.heartofthecity.co.nz/auckland-events/kids-go-free-skycity-july"/>
    <hyperlink ref="A5" r:id="rId4" display="https://www.ais.ac.nz/for-students/transport-and-maps/?utm_campaign=AIS+advangates+car+park+&amp;utm_medium=Social&amp;utm_source=sm+&amp;utm_content&amp;utm_term"/>
    <hyperlink ref="A6" r:id="rId5" display="https://www.ais.ac.nz/programmes/information-technology/?utm_campaign=PGDIT-July19&amp;utm_medium=Social+&amp;utm_source=SM&amp;utm_content&amp;utm_term"/>
    <hyperlink ref="A7" r:id="rId6" display="https://www.instagram.com/p/B0ooQF3pkxi/?igshid=10axhguli4cf4"/>
    <hyperlink ref="A8" r:id="rId7" display="http://www.voxy.co.nz/national/5/344416?utm_source=dlvr.it&amp;utm_medium=twitter"/>
    <hyperlink ref="A9" r:id="rId8" display="http://www.voxy.co.nz/national/5/344371?utm_source=dlvr.it&amp;utm_medium=twitter"/>
    <hyperlink ref="A10" r:id="rId9" display="http://www.voxy.co.nz/business/5/344300?utm_source=dlvr.it&amp;utm_medium=twitter"/>
    <hyperlink ref="A11" r:id="rId10" display="http://www.voxy.co.nz/sport/5/344283?utm_source=dlvr.it&amp;utm_medium=twitter"/>
    <hyperlink ref="E2" r:id="rId11" display="https://www.instagram.com/p/B0Z9tLSBWTm/?igshid=1oqepq3z4bggx"/>
    <hyperlink ref="E3" r:id="rId12" display="https://www.linkedin.com/slink?code=gvauqQV"/>
    <hyperlink ref="E4" r:id="rId13" display="https://www.linkedin.com/slink?code=gesQsMg"/>
    <hyperlink ref="E5" r:id="rId14" display="https://www.linkedin.com/slink?code=gZrmvkh"/>
    <hyperlink ref="E6" r:id="rId15" display="http://www.voxy.co.nz/national/5/344416?utm_source=dlvr.it&amp;utm_medium=twitter"/>
    <hyperlink ref="E7" r:id="rId16" display="http://www.voxy.co.nz/entertainment/5/343757?utm_source=dlvr.it&amp;utm_medium=twitter"/>
    <hyperlink ref="E8" r:id="rId17" display="http://www.voxy.co.nz/politics/5/343759?utm_source=dlvr.it&amp;utm_medium=twitter"/>
    <hyperlink ref="E9" r:id="rId18" display="http://www.voxy.co.nz/national/5/343784?utm_source=dlvr.it&amp;utm_medium=twitter"/>
    <hyperlink ref="E10" r:id="rId19" display="http://www.voxy.co.nz/national/5/343816?utm_source=dlvr.it&amp;utm_medium=twitter"/>
    <hyperlink ref="E11" r:id="rId20" display="http://www.voxy.co.nz/national/5/343850?utm_source=dlvr.it&amp;utm_medium=twitter"/>
    <hyperlink ref="M2" r:id="rId21" display="https://www.aucklandnz.com/study-work-and-live/work-and-live/blog/from-la-la-land-to-the-land-of-the-long-white-cloud#.XTeVWrrNfJY.twitter"/>
  </hyperlinks>
  <printOptions/>
  <pageMargins left="0.7" right="0.7" top="0.75" bottom="0.75" header="0.3" footer="0.3"/>
  <pageSetup orientation="portrait" paperSize="9"/>
  <tableParts>
    <tablePart r:id="rId24"/>
    <tablePart r:id="rId27"/>
    <tablePart r:id="rId28"/>
    <tablePart r:id="rId22"/>
    <tablePart r:id="rId26"/>
    <tablePart r:id="rId29"/>
    <tablePart r:id="rId23"/>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1180</v>
      </c>
      <c r="B1" s="13" t="s">
        <v>1279</v>
      </c>
      <c r="C1" s="13" t="s">
        <v>1280</v>
      </c>
      <c r="D1" s="13" t="s">
        <v>144</v>
      </c>
      <c r="E1" s="13" t="s">
        <v>1282</v>
      </c>
      <c r="F1" s="13" t="s">
        <v>1283</v>
      </c>
      <c r="G1" s="13" t="s">
        <v>1284</v>
      </c>
    </row>
    <row r="2" spans="1:7" ht="15">
      <c r="A2" s="85" t="s">
        <v>957</v>
      </c>
      <c r="B2" s="85">
        <v>38</v>
      </c>
      <c r="C2" s="132">
        <v>0.02863602110022607</v>
      </c>
      <c r="D2" s="85" t="s">
        <v>1281</v>
      </c>
      <c r="E2" s="85"/>
      <c r="F2" s="85"/>
      <c r="G2" s="85"/>
    </row>
    <row r="3" spans="1:7" ht="15">
      <c r="A3" s="85" t="s">
        <v>958</v>
      </c>
      <c r="B3" s="85">
        <v>11</v>
      </c>
      <c r="C3" s="132">
        <v>0.008289374529012811</v>
      </c>
      <c r="D3" s="85" t="s">
        <v>1281</v>
      </c>
      <c r="E3" s="85"/>
      <c r="F3" s="85"/>
      <c r="G3" s="85"/>
    </row>
    <row r="4" spans="1:7" ht="15">
      <c r="A4" s="85" t="s">
        <v>959</v>
      </c>
      <c r="B4" s="85">
        <v>1</v>
      </c>
      <c r="C4" s="132">
        <v>0.0007535795026375283</v>
      </c>
      <c r="D4" s="85" t="s">
        <v>1281</v>
      </c>
      <c r="E4" s="85"/>
      <c r="F4" s="85"/>
      <c r="G4" s="85"/>
    </row>
    <row r="5" spans="1:7" ht="15">
      <c r="A5" s="85" t="s">
        <v>960</v>
      </c>
      <c r="B5" s="85">
        <v>1278</v>
      </c>
      <c r="C5" s="132">
        <v>0.9630746043707612</v>
      </c>
      <c r="D5" s="85" t="s">
        <v>1281</v>
      </c>
      <c r="E5" s="85"/>
      <c r="F5" s="85"/>
      <c r="G5" s="85"/>
    </row>
    <row r="6" spans="1:7" ht="15">
      <c r="A6" s="85" t="s">
        <v>961</v>
      </c>
      <c r="B6" s="85">
        <v>1327</v>
      </c>
      <c r="C6" s="132">
        <v>1</v>
      </c>
      <c r="D6" s="85" t="s">
        <v>1281</v>
      </c>
      <c r="E6" s="85"/>
      <c r="F6" s="85"/>
      <c r="G6" s="85"/>
    </row>
    <row r="7" spans="1:7" ht="15">
      <c r="A7" s="93" t="s">
        <v>962</v>
      </c>
      <c r="B7" s="93">
        <v>34</v>
      </c>
      <c r="C7" s="133">
        <v>0.009956244992777589</v>
      </c>
      <c r="D7" s="93" t="s">
        <v>1281</v>
      </c>
      <c r="E7" s="93" t="b">
        <v>0</v>
      </c>
      <c r="F7" s="93" t="b">
        <v>0</v>
      </c>
      <c r="G7" s="93" t="b">
        <v>0</v>
      </c>
    </row>
    <row r="8" spans="1:7" ht="15">
      <c r="A8" s="93" t="s">
        <v>963</v>
      </c>
      <c r="B8" s="93">
        <v>14</v>
      </c>
      <c r="C8" s="133">
        <v>0.00917103365573038</v>
      </c>
      <c r="D8" s="93" t="s">
        <v>1281</v>
      </c>
      <c r="E8" s="93" t="b">
        <v>0</v>
      </c>
      <c r="F8" s="93" t="b">
        <v>0</v>
      </c>
      <c r="G8" s="93" t="b">
        <v>0</v>
      </c>
    </row>
    <row r="9" spans="1:7" ht="15">
      <c r="A9" s="93" t="s">
        <v>964</v>
      </c>
      <c r="B9" s="93">
        <v>13</v>
      </c>
      <c r="C9" s="133">
        <v>0.008922964573983866</v>
      </c>
      <c r="D9" s="93" t="s">
        <v>1281</v>
      </c>
      <c r="E9" s="93" t="b">
        <v>0</v>
      </c>
      <c r="F9" s="93" t="b">
        <v>0</v>
      </c>
      <c r="G9" s="93" t="b">
        <v>0</v>
      </c>
    </row>
    <row r="10" spans="1:7" ht="15">
      <c r="A10" s="93" t="s">
        <v>911</v>
      </c>
      <c r="B10" s="93">
        <v>11</v>
      </c>
      <c r="C10" s="133">
        <v>0.009259061952459126</v>
      </c>
      <c r="D10" s="93" t="s">
        <v>1281</v>
      </c>
      <c r="E10" s="93" t="b">
        <v>0</v>
      </c>
      <c r="F10" s="93" t="b">
        <v>0</v>
      </c>
      <c r="G10" s="93" t="b">
        <v>0</v>
      </c>
    </row>
    <row r="11" spans="1:7" ht="15">
      <c r="A11" s="93" t="s">
        <v>965</v>
      </c>
      <c r="B11" s="93">
        <v>10</v>
      </c>
      <c r="C11" s="133">
        <v>0.00797221727180806</v>
      </c>
      <c r="D11" s="93" t="s">
        <v>1281</v>
      </c>
      <c r="E11" s="93" t="b">
        <v>0</v>
      </c>
      <c r="F11" s="93" t="b">
        <v>0</v>
      </c>
      <c r="G11" s="93" t="b">
        <v>0</v>
      </c>
    </row>
    <row r="12" spans="1:7" ht="15">
      <c r="A12" s="93" t="s">
        <v>978</v>
      </c>
      <c r="B12" s="93">
        <v>10</v>
      </c>
      <c r="C12" s="133">
        <v>0.00797221727180806</v>
      </c>
      <c r="D12" s="93" t="s">
        <v>1281</v>
      </c>
      <c r="E12" s="93" t="b">
        <v>0</v>
      </c>
      <c r="F12" s="93" t="b">
        <v>0</v>
      </c>
      <c r="G12" s="93" t="b">
        <v>0</v>
      </c>
    </row>
    <row r="13" spans="1:7" ht="15">
      <c r="A13" s="93" t="s">
        <v>979</v>
      </c>
      <c r="B13" s="93">
        <v>10</v>
      </c>
      <c r="C13" s="133">
        <v>0.00797221727180806</v>
      </c>
      <c r="D13" s="93" t="s">
        <v>1281</v>
      </c>
      <c r="E13" s="93" t="b">
        <v>0</v>
      </c>
      <c r="F13" s="93" t="b">
        <v>0</v>
      </c>
      <c r="G13" s="93" t="b">
        <v>0</v>
      </c>
    </row>
    <row r="14" spans="1:7" ht="15">
      <c r="A14" s="93" t="s">
        <v>980</v>
      </c>
      <c r="B14" s="93">
        <v>10</v>
      </c>
      <c r="C14" s="133">
        <v>0.00797221727180806</v>
      </c>
      <c r="D14" s="93" t="s">
        <v>1281</v>
      </c>
      <c r="E14" s="93" t="b">
        <v>0</v>
      </c>
      <c r="F14" s="93" t="b">
        <v>0</v>
      </c>
      <c r="G14" s="93" t="b">
        <v>0</v>
      </c>
    </row>
    <row r="15" spans="1:7" ht="15">
      <c r="A15" s="93" t="s">
        <v>981</v>
      </c>
      <c r="B15" s="93">
        <v>10</v>
      </c>
      <c r="C15" s="133">
        <v>0.00797221727180806</v>
      </c>
      <c r="D15" s="93" t="s">
        <v>1281</v>
      </c>
      <c r="E15" s="93" t="b">
        <v>0</v>
      </c>
      <c r="F15" s="93" t="b">
        <v>0</v>
      </c>
      <c r="G15" s="93" t="b">
        <v>0</v>
      </c>
    </row>
    <row r="16" spans="1:7" ht="15">
      <c r="A16" s="93" t="s">
        <v>629</v>
      </c>
      <c r="B16" s="93">
        <v>10</v>
      </c>
      <c r="C16" s="133">
        <v>0.00797221727180806</v>
      </c>
      <c r="D16" s="93" t="s">
        <v>1281</v>
      </c>
      <c r="E16" s="93" t="b">
        <v>0</v>
      </c>
      <c r="F16" s="93" t="b">
        <v>0</v>
      </c>
      <c r="G16" s="93" t="b">
        <v>0</v>
      </c>
    </row>
    <row r="17" spans="1:7" ht="15">
      <c r="A17" s="93" t="s">
        <v>975</v>
      </c>
      <c r="B17" s="93">
        <v>10</v>
      </c>
      <c r="C17" s="133">
        <v>0.00797221727180806</v>
      </c>
      <c r="D17" s="93" t="s">
        <v>1281</v>
      </c>
      <c r="E17" s="93" t="b">
        <v>0</v>
      </c>
      <c r="F17" s="93" t="b">
        <v>0</v>
      </c>
      <c r="G17" s="93" t="b">
        <v>0</v>
      </c>
    </row>
    <row r="18" spans="1:7" ht="15">
      <c r="A18" s="93" t="s">
        <v>1181</v>
      </c>
      <c r="B18" s="93">
        <v>9</v>
      </c>
      <c r="C18" s="133">
        <v>0.007575596142921103</v>
      </c>
      <c r="D18" s="93" t="s">
        <v>1281</v>
      </c>
      <c r="E18" s="93" t="b">
        <v>0</v>
      </c>
      <c r="F18" s="93" t="b">
        <v>0</v>
      </c>
      <c r="G18" s="93" t="b">
        <v>0</v>
      </c>
    </row>
    <row r="19" spans="1:7" ht="15">
      <c r="A19" s="93" t="s">
        <v>982</v>
      </c>
      <c r="B19" s="93">
        <v>8</v>
      </c>
      <c r="C19" s="133">
        <v>0.007131937342800974</v>
      </c>
      <c r="D19" s="93" t="s">
        <v>1281</v>
      </c>
      <c r="E19" s="93" t="b">
        <v>0</v>
      </c>
      <c r="F19" s="93" t="b">
        <v>0</v>
      </c>
      <c r="G19" s="93" t="b">
        <v>0</v>
      </c>
    </row>
    <row r="20" spans="1:7" ht="15">
      <c r="A20" s="93" t="s">
        <v>983</v>
      </c>
      <c r="B20" s="93">
        <v>8</v>
      </c>
      <c r="C20" s="133">
        <v>0.007131937342800974</v>
      </c>
      <c r="D20" s="93" t="s">
        <v>1281</v>
      </c>
      <c r="E20" s="93" t="b">
        <v>0</v>
      </c>
      <c r="F20" s="93" t="b">
        <v>0</v>
      </c>
      <c r="G20" s="93" t="b">
        <v>0</v>
      </c>
    </row>
    <row r="21" spans="1:7" ht="15">
      <c r="A21" s="93" t="s">
        <v>967</v>
      </c>
      <c r="B21" s="93">
        <v>8</v>
      </c>
      <c r="C21" s="133">
        <v>0.007131937342800974</v>
      </c>
      <c r="D21" s="93" t="s">
        <v>1281</v>
      </c>
      <c r="E21" s="93" t="b">
        <v>0</v>
      </c>
      <c r="F21" s="93" t="b">
        <v>0</v>
      </c>
      <c r="G21" s="93" t="b">
        <v>0</v>
      </c>
    </row>
    <row r="22" spans="1:7" ht="15">
      <c r="A22" s="93" t="s">
        <v>968</v>
      </c>
      <c r="B22" s="93">
        <v>8</v>
      </c>
      <c r="C22" s="133">
        <v>0.007131937342800974</v>
      </c>
      <c r="D22" s="93" t="s">
        <v>1281</v>
      </c>
      <c r="E22" s="93" t="b">
        <v>0</v>
      </c>
      <c r="F22" s="93" t="b">
        <v>0</v>
      </c>
      <c r="G22" s="93" t="b">
        <v>0</v>
      </c>
    </row>
    <row r="23" spans="1:7" ht="15">
      <c r="A23" s="93" t="s">
        <v>969</v>
      </c>
      <c r="B23" s="93">
        <v>8</v>
      </c>
      <c r="C23" s="133">
        <v>0.007131937342800974</v>
      </c>
      <c r="D23" s="93" t="s">
        <v>1281</v>
      </c>
      <c r="E23" s="93" t="b">
        <v>0</v>
      </c>
      <c r="F23" s="93" t="b">
        <v>0</v>
      </c>
      <c r="G23" s="93" t="b">
        <v>0</v>
      </c>
    </row>
    <row r="24" spans="1:7" ht="15">
      <c r="A24" s="93" t="s">
        <v>970</v>
      </c>
      <c r="B24" s="93">
        <v>8</v>
      </c>
      <c r="C24" s="133">
        <v>0.007131937342800974</v>
      </c>
      <c r="D24" s="93" t="s">
        <v>1281</v>
      </c>
      <c r="E24" s="93" t="b">
        <v>0</v>
      </c>
      <c r="F24" s="93" t="b">
        <v>0</v>
      </c>
      <c r="G24" s="93" t="b">
        <v>0</v>
      </c>
    </row>
    <row r="25" spans="1:7" ht="15">
      <c r="A25" s="93" t="s">
        <v>971</v>
      </c>
      <c r="B25" s="93">
        <v>8</v>
      </c>
      <c r="C25" s="133">
        <v>0.007131937342800974</v>
      </c>
      <c r="D25" s="93" t="s">
        <v>1281</v>
      </c>
      <c r="E25" s="93" t="b">
        <v>1</v>
      </c>
      <c r="F25" s="93" t="b">
        <v>0</v>
      </c>
      <c r="G25" s="93" t="b">
        <v>0</v>
      </c>
    </row>
    <row r="26" spans="1:7" ht="15">
      <c r="A26" s="93" t="s">
        <v>972</v>
      </c>
      <c r="B26" s="93">
        <v>8</v>
      </c>
      <c r="C26" s="133">
        <v>0.007131937342800974</v>
      </c>
      <c r="D26" s="93" t="s">
        <v>1281</v>
      </c>
      <c r="E26" s="93" t="b">
        <v>0</v>
      </c>
      <c r="F26" s="93" t="b">
        <v>0</v>
      </c>
      <c r="G26" s="93" t="b">
        <v>0</v>
      </c>
    </row>
    <row r="27" spans="1:7" ht="15">
      <c r="A27" s="93" t="s">
        <v>973</v>
      </c>
      <c r="B27" s="93">
        <v>8</v>
      </c>
      <c r="C27" s="133">
        <v>0.007131937342800974</v>
      </c>
      <c r="D27" s="93" t="s">
        <v>1281</v>
      </c>
      <c r="E27" s="93" t="b">
        <v>0</v>
      </c>
      <c r="F27" s="93" t="b">
        <v>0</v>
      </c>
      <c r="G27" s="93" t="b">
        <v>0</v>
      </c>
    </row>
    <row r="28" spans="1:7" ht="15">
      <c r="A28" s="93" t="s">
        <v>974</v>
      </c>
      <c r="B28" s="93">
        <v>8</v>
      </c>
      <c r="C28" s="133">
        <v>0.007131937342800974</v>
      </c>
      <c r="D28" s="93" t="s">
        <v>1281</v>
      </c>
      <c r="E28" s="93" t="b">
        <v>0</v>
      </c>
      <c r="F28" s="93" t="b">
        <v>0</v>
      </c>
      <c r="G28" s="93" t="b">
        <v>0</v>
      </c>
    </row>
    <row r="29" spans="1:7" ht="15">
      <c r="A29" s="93" t="s">
        <v>976</v>
      </c>
      <c r="B29" s="93">
        <v>8</v>
      </c>
      <c r="C29" s="133">
        <v>0.007131937342800974</v>
      </c>
      <c r="D29" s="93" t="s">
        <v>1281</v>
      </c>
      <c r="E29" s="93" t="b">
        <v>0</v>
      </c>
      <c r="F29" s="93" t="b">
        <v>0</v>
      </c>
      <c r="G29" s="93" t="b">
        <v>0</v>
      </c>
    </row>
    <row r="30" spans="1:7" ht="15">
      <c r="A30" s="93" t="s">
        <v>1182</v>
      </c>
      <c r="B30" s="93">
        <v>8</v>
      </c>
      <c r="C30" s="133">
        <v>0.007131937342800974</v>
      </c>
      <c r="D30" s="93" t="s">
        <v>1281</v>
      </c>
      <c r="E30" s="93" t="b">
        <v>0</v>
      </c>
      <c r="F30" s="93" t="b">
        <v>0</v>
      </c>
      <c r="G30" s="93" t="b">
        <v>0</v>
      </c>
    </row>
    <row r="31" spans="1:7" ht="15">
      <c r="A31" s="93" t="s">
        <v>1183</v>
      </c>
      <c r="B31" s="93">
        <v>8</v>
      </c>
      <c r="C31" s="133">
        <v>0.007131937342800974</v>
      </c>
      <c r="D31" s="93" t="s">
        <v>1281</v>
      </c>
      <c r="E31" s="93" t="b">
        <v>0</v>
      </c>
      <c r="F31" s="93" t="b">
        <v>0</v>
      </c>
      <c r="G31" s="93" t="b">
        <v>0</v>
      </c>
    </row>
    <row r="32" spans="1:7" ht="15">
      <c r="A32" s="93" t="s">
        <v>1184</v>
      </c>
      <c r="B32" s="93">
        <v>8</v>
      </c>
      <c r="C32" s="133">
        <v>0.007131937342800974</v>
      </c>
      <c r="D32" s="93" t="s">
        <v>1281</v>
      </c>
      <c r="E32" s="93" t="b">
        <v>0</v>
      </c>
      <c r="F32" s="93" t="b">
        <v>0</v>
      </c>
      <c r="G32" s="93" t="b">
        <v>0</v>
      </c>
    </row>
    <row r="33" spans="1:7" ht="15">
      <c r="A33" s="93" t="s">
        <v>1185</v>
      </c>
      <c r="B33" s="93">
        <v>8</v>
      </c>
      <c r="C33" s="133">
        <v>0.007131937342800974</v>
      </c>
      <c r="D33" s="93" t="s">
        <v>1281</v>
      </c>
      <c r="E33" s="93" t="b">
        <v>0</v>
      </c>
      <c r="F33" s="93" t="b">
        <v>0</v>
      </c>
      <c r="G33" s="93" t="b">
        <v>0</v>
      </c>
    </row>
    <row r="34" spans="1:7" ht="15">
      <c r="A34" s="93" t="s">
        <v>1186</v>
      </c>
      <c r="B34" s="93">
        <v>8</v>
      </c>
      <c r="C34" s="133">
        <v>0.007131937342800974</v>
      </c>
      <c r="D34" s="93" t="s">
        <v>1281</v>
      </c>
      <c r="E34" s="93" t="b">
        <v>0</v>
      </c>
      <c r="F34" s="93" t="b">
        <v>0</v>
      </c>
      <c r="G34" s="93" t="b">
        <v>0</v>
      </c>
    </row>
    <row r="35" spans="1:7" ht="15">
      <c r="A35" s="93" t="s">
        <v>1187</v>
      </c>
      <c r="B35" s="93">
        <v>8</v>
      </c>
      <c r="C35" s="133">
        <v>0.007131937342800974</v>
      </c>
      <c r="D35" s="93" t="s">
        <v>1281</v>
      </c>
      <c r="E35" s="93" t="b">
        <v>0</v>
      </c>
      <c r="F35" s="93" t="b">
        <v>0</v>
      </c>
      <c r="G35" s="93" t="b">
        <v>0</v>
      </c>
    </row>
    <row r="36" spans="1:7" ht="15">
      <c r="A36" s="93" t="s">
        <v>1188</v>
      </c>
      <c r="B36" s="93">
        <v>8</v>
      </c>
      <c r="C36" s="133">
        <v>0.007131937342800974</v>
      </c>
      <c r="D36" s="93" t="s">
        <v>1281</v>
      </c>
      <c r="E36" s="93" t="b">
        <v>0</v>
      </c>
      <c r="F36" s="93" t="b">
        <v>0</v>
      </c>
      <c r="G36" s="93" t="b">
        <v>0</v>
      </c>
    </row>
    <row r="37" spans="1:7" ht="15">
      <c r="A37" s="93" t="s">
        <v>1189</v>
      </c>
      <c r="B37" s="93">
        <v>8</v>
      </c>
      <c r="C37" s="133">
        <v>0.007131937342800974</v>
      </c>
      <c r="D37" s="93" t="s">
        <v>1281</v>
      </c>
      <c r="E37" s="93" t="b">
        <v>0</v>
      </c>
      <c r="F37" s="93" t="b">
        <v>0</v>
      </c>
      <c r="G37" s="93" t="b">
        <v>0</v>
      </c>
    </row>
    <row r="38" spans="1:7" ht="15">
      <c r="A38" s="93" t="s">
        <v>1190</v>
      </c>
      <c r="B38" s="93">
        <v>8</v>
      </c>
      <c r="C38" s="133">
        <v>0.007131937342800974</v>
      </c>
      <c r="D38" s="93" t="s">
        <v>1281</v>
      </c>
      <c r="E38" s="93" t="b">
        <v>0</v>
      </c>
      <c r="F38" s="93" t="b">
        <v>0</v>
      </c>
      <c r="G38" s="93" t="b">
        <v>0</v>
      </c>
    </row>
    <row r="39" spans="1:7" ht="15">
      <c r="A39" s="93" t="s">
        <v>1191</v>
      </c>
      <c r="B39" s="93">
        <v>8</v>
      </c>
      <c r="C39" s="133">
        <v>0.007131937342800974</v>
      </c>
      <c r="D39" s="93" t="s">
        <v>1281</v>
      </c>
      <c r="E39" s="93" t="b">
        <v>0</v>
      </c>
      <c r="F39" s="93" t="b">
        <v>0</v>
      </c>
      <c r="G39" s="93" t="b">
        <v>0</v>
      </c>
    </row>
    <row r="40" spans="1:7" ht="15">
      <c r="A40" s="93" t="s">
        <v>1192</v>
      </c>
      <c r="B40" s="93">
        <v>8</v>
      </c>
      <c r="C40" s="133">
        <v>0.007131937342800974</v>
      </c>
      <c r="D40" s="93" t="s">
        <v>1281</v>
      </c>
      <c r="E40" s="93" t="b">
        <v>0</v>
      </c>
      <c r="F40" s="93" t="b">
        <v>0</v>
      </c>
      <c r="G40" s="93" t="b">
        <v>0</v>
      </c>
    </row>
    <row r="41" spans="1:7" ht="15">
      <c r="A41" s="93" t="s">
        <v>1193</v>
      </c>
      <c r="B41" s="93">
        <v>8</v>
      </c>
      <c r="C41" s="133">
        <v>0.007131937342800974</v>
      </c>
      <c r="D41" s="93" t="s">
        <v>1281</v>
      </c>
      <c r="E41" s="93" t="b">
        <v>0</v>
      </c>
      <c r="F41" s="93" t="b">
        <v>0</v>
      </c>
      <c r="G41" s="93" t="b">
        <v>0</v>
      </c>
    </row>
    <row r="42" spans="1:7" ht="15">
      <c r="A42" s="93" t="s">
        <v>1194</v>
      </c>
      <c r="B42" s="93">
        <v>8</v>
      </c>
      <c r="C42" s="133">
        <v>0.007131937342800974</v>
      </c>
      <c r="D42" s="93" t="s">
        <v>1281</v>
      </c>
      <c r="E42" s="93" t="b">
        <v>0</v>
      </c>
      <c r="F42" s="93" t="b">
        <v>0</v>
      </c>
      <c r="G42" s="93" t="b">
        <v>0</v>
      </c>
    </row>
    <row r="43" spans="1:7" ht="15">
      <c r="A43" s="93" t="s">
        <v>1195</v>
      </c>
      <c r="B43" s="93">
        <v>8</v>
      </c>
      <c r="C43" s="133">
        <v>0.007131937342800974</v>
      </c>
      <c r="D43" s="93" t="s">
        <v>1281</v>
      </c>
      <c r="E43" s="93" t="b">
        <v>0</v>
      </c>
      <c r="F43" s="93" t="b">
        <v>0</v>
      </c>
      <c r="G43" s="93" t="b">
        <v>0</v>
      </c>
    </row>
    <row r="44" spans="1:7" ht="15">
      <c r="A44" s="93" t="s">
        <v>1196</v>
      </c>
      <c r="B44" s="93">
        <v>7</v>
      </c>
      <c r="C44" s="133">
        <v>0.006635331973437046</v>
      </c>
      <c r="D44" s="93" t="s">
        <v>1281</v>
      </c>
      <c r="E44" s="93" t="b">
        <v>0</v>
      </c>
      <c r="F44" s="93" t="b">
        <v>0</v>
      </c>
      <c r="G44" s="93" t="b">
        <v>0</v>
      </c>
    </row>
    <row r="45" spans="1:7" ht="15">
      <c r="A45" s="93" t="s">
        <v>1197</v>
      </c>
      <c r="B45" s="93">
        <v>6</v>
      </c>
      <c r="C45" s="133">
        <v>0.006078167423102482</v>
      </c>
      <c r="D45" s="93" t="s">
        <v>1281</v>
      </c>
      <c r="E45" s="93" t="b">
        <v>0</v>
      </c>
      <c r="F45" s="93" t="b">
        <v>0</v>
      </c>
      <c r="G45" s="93" t="b">
        <v>0</v>
      </c>
    </row>
    <row r="46" spans="1:7" ht="15">
      <c r="A46" s="93" t="s">
        <v>1198</v>
      </c>
      <c r="B46" s="93">
        <v>6</v>
      </c>
      <c r="C46" s="133">
        <v>0.006078167423102482</v>
      </c>
      <c r="D46" s="93" t="s">
        <v>1281</v>
      </c>
      <c r="E46" s="93" t="b">
        <v>0</v>
      </c>
      <c r="F46" s="93" t="b">
        <v>0</v>
      </c>
      <c r="G46" s="93" t="b">
        <v>0</v>
      </c>
    </row>
    <row r="47" spans="1:7" ht="15">
      <c r="A47" s="93" t="s">
        <v>1199</v>
      </c>
      <c r="B47" s="93">
        <v>5</v>
      </c>
      <c r="C47" s="133">
        <v>0.005450262311312499</v>
      </c>
      <c r="D47" s="93" t="s">
        <v>1281</v>
      </c>
      <c r="E47" s="93" t="b">
        <v>0</v>
      </c>
      <c r="F47" s="93" t="b">
        <v>0</v>
      </c>
      <c r="G47" s="93" t="b">
        <v>0</v>
      </c>
    </row>
    <row r="48" spans="1:7" ht="15">
      <c r="A48" s="93" t="s">
        <v>1200</v>
      </c>
      <c r="B48" s="93">
        <v>5</v>
      </c>
      <c r="C48" s="133">
        <v>0.005921614514659077</v>
      </c>
      <c r="D48" s="93" t="s">
        <v>1281</v>
      </c>
      <c r="E48" s="93" t="b">
        <v>0</v>
      </c>
      <c r="F48" s="93" t="b">
        <v>0</v>
      </c>
      <c r="G48" s="93" t="b">
        <v>0</v>
      </c>
    </row>
    <row r="49" spans="1:7" ht="15">
      <c r="A49" s="93" t="s">
        <v>1201</v>
      </c>
      <c r="B49" s="93">
        <v>5</v>
      </c>
      <c r="C49" s="133">
        <v>0.005450262311312499</v>
      </c>
      <c r="D49" s="93" t="s">
        <v>1281</v>
      </c>
      <c r="E49" s="93" t="b">
        <v>0</v>
      </c>
      <c r="F49" s="93" t="b">
        <v>0</v>
      </c>
      <c r="G49" s="93" t="b">
        <v>0</v>
      </c>
    </row>
    <row r="50" spans="1:7" ht="15">
      <c r="A50" s="93" t="s">
        <v>1202</v>
      </c>
      <c r="B50" s="93">
        <v>5</v>
      </c>
      <c r="C50" s="133">
        <v>0.005921614514659077</v>
      </c>
      <c r="D50" s="93" t="s">
        <v>1281</v>
      </c>
      <c r="E50" s="93" t="b">
        <v>0</v>
      </c>
      <c r="F50" s="93" t="b">
        <v>0</v>
      </c>
      <c r="G50" s="93" t="b">
        <v>0</v>
      </c>
    </row>
    <row r="51" spans="1:7" ht="15">
      <c r="A51" s="93" t="s">
        <v>1203</v>
      </c>
      <c r="B51" s="93">
        <v>5</v>
      </c>
      <c r="C51" s="133">
        <v>0.005450262311312499</v>
      </c>
      <c r="D51" s="93" t="s">
        <v>1281</v>
      </c>
      <c r="E51" s="93" t="b">
        <v>0</v>
      </c>
      <c r="F51" s="93" t="b">
        <v>0</v>
      </c>
      <c r="G51" s="93" t="b">
        <v>0</v>
      </c>
    </row>
    <row r="52" spans="1:7" ht="15">
      <c r="A52" s="93" t="s">
        <v>1204</v>
      </c>
      <c r="B52" s="93">
        <v>4</v>
      </c>
      <c r="C52" s="133">
        <v>0.004737291611727262</v>
      </c>
      <c r="D52" s="93" t="s">
        <v>1281</v>
      </c>
      <c r="E52" s="93" t="b">
        <v>0</v>
      </c>
      <c r="F52" s="93" t="b">
        <v>0</v>
      </c>
      <c r="G52" s="93" t="b">
        <v>0</v>
      </c>
    </row>
    <row r="53" spans="1:7" ht="15">
      <c r="A53" s="93" t="s">
        <v>1205</v>
      </c>
      <c r="B53" s="93">
        <v>4</v>
      </c>
      <c r="C53" s="133">
        <v>0.004737291611727262</v>
      </c>
      <c r="D53" s="93" t="s">
        <v>1281</v>
      </c>
      <c r="E53" s="93" t="b">
        <v>0</v>
      </c>
      <c r="F53" s="93" t="b">
        <v>0</v>
      </c>
      <c r="G53" s="93" t="b">
        <v>0</v>
      </c>
    </row>
    <row r="54" spans="1:7" ht="15">
      <c r="A54" s="93" t="s">
        <v>1206</v>
      </c>
      <c r="B54" s="93">
        <v>4</v>
      </c>
      <c r="C54" s="133">
        <v>0.0052234345557284284</v>
      </c>
      <c r="D54" s="93" t="s">
        <v>1281</v>
      </c>
      <c r="E54" s="93" t="b">
        <v>0</v>
      </c>
      <c r="F54" s="93" t="b">
        <v>0</v>
      </c>
      <c r="G54" s="93" t="b">
        <v>0</v>
      </c>
    </row>
    <row r="55" spans="1:7" ht="15">
      <c r="A55" s="93" t="s">
        <v>1207</v>
      </c>
      <c r="B55" s="93">
        <v>4</v>
      </c>
      <c r="C55" s="133">
        <v>0.004737291611727262</v>
      </c>
      <c r="D55" s="93" t="s">
        <v>1281</v>
      </c>
      <c r="E55" s="93" t="b">
        <v>0</v>
      </c>
      <c r="F55" s="93" t="b">
        <v>0</v>
      </c>
      <c r="G55" s="93" t="b">
        <v>0</v>
      </c>
    </row>
    <row r="56" spans="1:7" ht="15">
      <c r="A56" s="93" t="s">
        <v>1208</v>
      </c>
      <c r="B56" s="93">
        <v>4</v>
      </c>
      <c r="C56" s="133">
        <v>0.004737291611727262</v>
      </c>
      <c r="D56" s="93" t="s">
        <v>1281</v>
      </c>
      <c r="E56" s="93" t="b">
        <v>0</v>
      </c>
      <c r="F56" s="93" t="b">
        <v>0</v>
      </c>
      <c r="G56" s="93" t="b">
        <v>0</v>
      </c>
    </row>
    <row r="57" spans="1:7" ht="15">
      <c r="A57" s="93" t="s">
        <v>1209</v>
      </c>
      <c r="B57" s="93">
        <v>4</v>
      </c>
      <c r="C57" s="133">
        <v>0.004737291611727262</v>
      </c>
      <c r="D57" s="93" t="s">
        <v>1281</v>
      </c>
      <c r="E57" s="93" t="b">
        <v>0</v>
      </c>
      <c r="F57" s="93" t="b">
        <v>0</v>
      </c>
      <c r="G57" s="93" t="b">
        <v>0</v>
      </c>
    </row>
    <row r="58" spans="1:7" ht="15">
      <c r="A58" s="93" t="s">
        <v>1210</v>
      </c>
      <c r="B58" s="93">
        <v>4</v>
      </c>
      <c r="C58" s="133">
        <v>0.004737291611727262</v>
      </c>
      <c r="D58" s="93" t="s">
        <v>1281</v>
      </c>
      <c r="E58" s="93" t="b">
        <v>0</v>
      </c>
      <c r="F58" s="93" t="b">
        <v>0</v>
      </c>
      <c r="G58" s="93" t="b">
        <v>0</v>
      </c>
    </row>
    <row r="59" spans="1:7" ht="15">
      <c r="A59" s="93" t="s">
        <v>1211</v>
      </c>
      <c r="B59" s="93">
        <v>4</v>
      </c>
      <c r="C59" s="133">
        <v>0.004737291611727262</v>
      </c>
      <c r="D59" s="93" t="s">
        <v>1281</v>
      </c>
      <c r="E59" s="93" t="b">
        <v>0</v>
      </c>
      <c r="F59" s="93" t="b">
        <v>0</v>
      </c>
      <c r="G59" s="93" t="b">
        <v>0</v>
      </c>
    </row>
    <row r="60" spans="1:7" ht="15">
      <c r="A60" s="93" t="s">
        <v>1009</v>
      </c>
      <c r="B60" s="93">
        <v>4</v>
      </c>
      <c r="C60" s="133">
        <v>0.004737291611727262</v>
      </c>
      <c r="D60" s="93" t="s">
        <v>1281</v>
      </c>
      <c r="E60" s="93" t="b">
        <v>0</v>
      </c>
      <c r="F60" s="93" t="b">
        <v>0</v>
      </c>
      <c r="G60" s="93" t="b">
        <v>0</v>
      </c>
    </row>
    <row r="61" spans="1:7" ht="15">
      <c r="A61" s="93" t="s">
        <v>1212</v>
      </c>
      <c r="B61" s="93">
        <v>3</v>
      </c>
      <c r="C61" s="133">
        <v>0.0039175759167963215</v>
      </c>
      <c r="D61" s="93" t="s">
        <v>1281</v>
      </c>
      <c r="E61" s="93" t="b">
        <v>0</v>
      </c>
      <c r="F61" s="93" t="b">
        <v>0</v>
      </c>
      <c r="G61" s="93" t="b">
        <v>0</v>
      </c>
    </row>
    <row r="62" spans="1:7" ht="15">
      <c r="A62" s="93" t="s">
        <v>1213</v>
      </c>
      <c r="B62" s="93">
        <v>3</v>
      </c>
      <c r="C62" s="133">
        <v>0.0039175759167963215</v>
      </c>
      <c r="D62" s="93" t="s">
        <v>1281</v>
      </c>
      <c r="E62" s="93" t="b">
        <v>0</v>
      </c>
      <c r="F62" s="93" t="b">
        <v>0</v>
      </c>
      <c r="G62" s="93" t="b">
        <v>0</v>
      </c>
    </row>
    <row r="63" spans="1:7" ht="15">
      <c r="A63" s="93" t="s">
        <v>1214</v>
      </c>
      <c r="B63" s="93">
        <v>3</v>
      </c>
      <c r="C63" s="133">
        <v>0.0039175759167963215</v>
      </c>
      <c r="D63" s="93" t="s">
        <v>1281</v>
      </c>
      <c r="E63" s="93" t="b">
        <v>0</v>
      </c>
      <c r="F63" s="93" t="b">
        <v>0</v>
      </c>
      <c r="G63" s="93" t="b">
        <v>0</v>
      </c>
    </row>
    <row r="64" spans="1:7" ht="15">
      <c r="A64" s="93" t="s">
        <v>1215</v>
      </c>
      <c r="B64" s="93">
        <v>3</v>
      </c>
      <c r="C64" s="133">
        <v>0.004431460914040528</v>
      </c>
      <c r="D64" s="93" t="s">
        <v>1281</v>
      </c>
      <c r="E64" s="93" t="b">
        <v>1</v>
      </c>
      <c r="F64" s="93" t="b">
        <v>0</v>
      </c>
      <c r="G64" s="93" t="b">
        <v>0</v>
      </c>
    </row>
    <row r="65" spans="1:7" ht="15">
      <c r="A65" s="93" t="s">
        <v>1216</v>
      </c>
      <c r="B65" s="93">
        <v>3</v>
      </c>
      <c r="C65" s="133">
        <v>0.0039175759167963215</v>
      </c>
      <c r="D65" s="93" t="s">
        <v>1281</v>
      </c>
      <c r="E65" s="93" t="b">
        <v>0</v>
      </c>
      <c r="F65" s="93" t="b">
        <v>0</v>
      </c>
      <c r="G65" s="93" t="b">
        <v>0</v>
      </c>
    </row>
    <row r="66" spans="1:7" ht="15">
      <c r="A66" s="93" t="s">
        <v>1217</v>
      </c>
      <c r="B66" s="93">
        <v>3</v>
      </c>
      <c r="C66" s="133">
        <v>0.0039175759167963215</v>
      </c>
      <c r="D66" s="93" t="s">
        <v>1281</v>
      </c>
      <c r="E66" s="93" t="b">
        <v>0</v>
      </c>
      <c r="F66" s="93" t="b">
        <v>0</v>
      </c>
      <c r="G66" s="93" t="b">
        <v>0</v>
      </c>
    </row>
    <row r="67" spans="1:7" ht="15">
      <c r="A67" s="93" t="s">
        <v>945</v>
      </c>
      <c r="B67" s="93">
        <v>3</v>
      </c>
      <c r="C67" s="133">
        <v>0.0039175759167963215</v>
      </c>
      <c r="D67" s="93" t="s">
        <v>1281</v>
      </c>
      <c r="E67" s="93" t="b">
        <v>0</v>
      </c>
      <c r="F67" s="93" t="b">
        <v>0</v>
      </c>
      <c r="G67" s="93" t="b">
        <v>0</v>
      </c>
    </row>
    <row r="68" spans="1:7" ht="15">
      <c r="A68" s="93" t="s">
        <v>1218</v>
      </c>
      <c r="B68" s="93">
        <v>3</v>
      </c>
      <c r="C68" s="133">
        <v>0.0039175759167963215</v>
      </c>
      <c r="D68" s="93" t="s">
        <v>1281</v>
      </c>
      <c r="E68" s="93" t="b">
        <v>0</v>
      </c>
      <c r="F68" s="93" t="b">
        <v>0</v>
      </c>
      <c r="G68" s="93" t="b">
        <v>0</v>
      </c>
    </row>
    <row r="69" spans="1:7" ht="15">
      <c r="A69" s="93" t="s">
        <v>1219</v>
      </c>
      <c r="B69" s="93">
        <v>3</v>
      </c>
      <c r="C69" s="133">
        <v>0.0039175759167963215</v>
      </c>
      <c r="D69" s="93" t="s">
        <v>1281</v>
      </c>
      <c r="E69" s="93" t="b">
        <v>0</v>
      </c>
      <c r="F69" s="93" t="b">
        <v>0</v>
      </c>
      <c r="G69" s="93" t="b">
        <v>0</v>
      </c>
    </row>
    <row r="70" spans="1:7" ht="15">
      <c r="A70" s="93" t="s">
        <v>1005</v>
      </c>
      <c r="B70" s="93">
        <v>3</v>
      </c>
      <c r="C70" s="133">
        <v>0.0039175759167963215</v>
      </c>
      <c r="D70" s="93" t="s">
        <v>1281</v>
      </c>
      <c r="E70" s="93" t="b">
        <v>0</v>
      </c>
      <c r="F70" s="93" t="b">
        <v>0</v>
      </c>
      <c r="G70" s="93" t="b">
        <v>0</v>
      </c>
    </row>
    <row r="71" spans="1:7" ht="15">
      <c r="A71" s="93" t="s">
        <v>1006</v>
      </c>
      <c r="B71" s="93">
        <v>3</v>
      </c>
      <c r="C71" s="133">
        <v>0.0039175759167963215</v>
      </c>
      <c r="D71" s="93" t="s">
        <v>1281</v>
      </c>
      <c r="E71" s="93" t="b">
        <v>0</v>
      </c>
      <c r="F71" s="93" t="b">
        <v>0</v>
      </c>
      <c r="G71" s="93" t="b">
        <v>0</v>
      </c>
    </row>
    <row r="72" spans="1:7" ht="15">
      <c r="A72" s="93" t="s">
        <v>1007</v>
      </c>
      <c r="B72" s="93">
        <v>3</v>
      </c>
      <c r="C72" s="133">
        <v>0.0039175759167963215</v>
      </c>
      <c r="D72" s="93" t="s">
        <v>1281</v>
      </c>
      <c r="E72" s="93" t="b">
        <v>0</v>
      </c>
      <c r="F72" s="93" t="b">
        <v>0</v>
      </c>
      <c r="G72" s="93" t="b">
        <v>0</v>
      </c>
    </row>
    <row r="73" spans="1:7" ht="15">
      <c r="A73" s="93" t="s">
        <v>1008</v>
      </c>
      <c r="B73" s="93">
        <v>3</v>
      </c>
      <c r="C73" s="133">
        <v>0.0039175759167963215</v>
      </c>
      <c r="D73" s="93" t="s">
        <v>1281</v>
      </c>
      <c r="E73" s="93" t="b">
        <v>0</v>
      </c>
      <c r="F73" s="93" t="b">
        <v>0</v>
      </c>
      <c r="G73" s="93" t="b">
        <v>0</v>
      </c>
    </row>
    <row r="74" spans="1:7" ht="15">
      <c r="A74" s="93" t="s">
        <v>951</v>
      </c>
      <c r="B74" s="93">
        <v>3</v>
      </c>
      <c r="C74" s="133">
        <v>0.004431460914040528</v>
      </c>
      <c r="D74" s="93" t="s">
        <v>1281</v>
      </c>
      <c r="E74" s="93" t="b">
        <v>0</v>
      </c>
      <c r="F74" s="93" t="b">
        <v>0</v>
      </c>
      <c r="G74" s="93" t="b">
        <v>0</v>
      </c>
    </row>
    <row r="75" spans="1:7" ht="15">
      <c r="A75" s="93" t="s">
        <v>1220</v>
      </c>
      <c r="B75" s="93">
        <v>2</v>
      </c>
      <c r="C75" s="133">
        <v>0.003539968746190406</v>
      </c>
      <c r="D75" s="93" t="s">
        <v>1281</v>
      </c>
      <c r="E75" s="93" t="b">
        <v>0</v>
      </c>
      <c r="F75" s="93" t="b">
        <v>0</v>
      </c>
      <c r="G75" s="93" t="b">
        <v>0</v>
      </c>
    </row>
    <row r="76" spans="1:7" ht="15">
      <c r="A76" s="93" t="s">
        <v>1221</v>
      </c>
      <c r="B76" s="93">
        <v>2</v>
      </c>
      <c r="C76" s="133">
        <v>0.0029543072760270187</v>
      </c>
      <c r="D76" s="93" t="s">
        <v>1281</v>
      </c>
      <c r="E76" s="93" t="b">
        <v>0</v>
      </c>
      <c r="F76" s="93" t="b">
        <v>0</v>
      </c>
      <c r="G76" s="93" t="b">
        <v>0</v>
      </c>
    </row>
    <row r="77" spans="1:7" ht="15">
      <c r="A77" s="93" t="s">
        <v>1222</v>
      </c>
      <c r="B77" s="93">
        <v>2</v>
      </c>
      <c r="C77" s="133">
        <v>0.0029543072760270187</v>
      </c>
      <c r="D77" s="93" t="s">
        <v>1281</v>
      </c>
      <c r="E77" s="93" t="b">
        <v>0</v>
      </c>
      <c r="F77" s="93" t="b">
        <v>0</v>
      </c>
      <c r="G77" s="93" t="b">
        <v>0</v>
      </c>
    </row>
    <row r="78" spans="1:7" ht="15">
      <c r="A78" s="93" t="s">
        <v>1223</v>
      </c>
      <c r="B78" s="93">
        <v>2</v>
      </c>
      <c r="C78" s="133">
        <v>0.0029543072760270187</v>
      </c>
      <c r="D78" s="93" t="s">
        <v>1281</v>
      </c>
      <c r="E78" s="93" t="b">
        <v>0</v>
      </c>
      <c r="F78" s="93" t="b">
        <v>0</v>
      </c>
      <c r="G78" s="93" t="b">
        <v>0</v>
      </c>
    </row>
    <row r="79" spans="1:7" ht="15">
      <c r="A79" s="93" t="s">
        <v>1224</v>
      </c>
      <c r="B79" s="93">
        <v>2</v>
      </c>
      <c r="C79" s="133">
        <v>0.003539968746190406</v>
      </c>
      <c r="D79" s="93" t="s">
        <v>1281</v>
      </c>
      <c r="E79" s="93" t="b">
        <v>0</v>
      </c>
      <c r="F79" s="93" t="b">
        <v>0</v>
      </c>
      <c r="G79" s="93" t="b">
        <v>0</v>
      </c>
    </row>
    <row r="80" spans="1:7" ht="15">
      <c r="A80" s="93" t="s">
        <v>1225</v>
      </c>
      <c r="B80" s="93">
        <v>2</v>
      </c>
      <c r="C80" s="133">
        <v>0.0029543072760270187</v>
      </c>
      <c r="D80" s="93" t="s">
        <v>1281</v>
      </c>
      <c r="E80" s="93" t="b">
        <v>0</v>
      </c>
      <c r="F80" s="93" t="b">
        <v>0</v>
      </c>
      <c r="G80" s="93" t="b">
        <v>0</v>
      </c>
    </row>
    <row r="81" spans="1:7" ht="15">
      <c r="A81" s="93" t="s">
        <v>1226</v>
      </c>
      <c r="B81" s="93">
        <v>2</v>
      </c>
      <c r="C81" s="133">
        <v>0.003539968746190406</v>
      </c>
      <c r="D81" s="93" t="s">
        <v>1281</v>
      </c>
      <c r="E81" s="93" t="b">
        <v>0</v>
      </c>
      <c r="F81" s="93" t="b">
        <v>0</v>
      </c>
      <c r="G81" s="93" t="b">
        <v>0</v>
      </c>
    </row>
    <row r="82" spans="1:7" ht="15">
      <c r="A82" s="93" t="s">
        <v>1227</v>
      </c>
      <c r="B82" s="93">
        <v>2</v>
      </c>
      <c r="C82" s="133">
        <v>0.003539968746190406</v>
      </c>
      <c r="D82" s="93" t="s">
        <v>1281</v>
      </c>
      <c r="E82" s="93" t="b">
        <v>0</v>
      </c>
      <c r="F82" s="93" t="b">
        <v>0</v>
      </c>
      <c r="G82" s="93" t="b">
        <v>0</v>
      </c>
    </row>
    <row r="83" spans="1:7" ht="15">
      <c r="A83" s="93" t="s">
        <v>1228</v>
      </c>
      <c r="B83" s="93">
        <v>2</v>
      </c>
      <c r="C83" s="133">
        <v>0.0029543072760270187</v>
      </c>
      <c r="D83" s="93" t="s">
        <v>1281</v>
      </c>
      <c r="E83" s="93" t="b">
        <v>0</v>
      </c>
      <c r="F83" s="93" t="b">
        <v>0</v>
      </c>
      <c r="G83" s="93" t="b">
        <v>0</v>
      </c>
    </row>
    <row r="84" spans="1:7" ht="15">
      <c r="A84" s="93" t="s">
        <v>1229</v>
      </c>
      <c r="B84" s="93">
        <v>2</v>
      </c>
      <c r="C84" s="133">
        <v>0.0029543072760270187</v>
      </c>
      <c r="D84" s="93" t="s">
        <v>1281</v>
      </c>
      <c r="E84" s="93" t="b">
        <v>0</v>
      </c>
      <c r="F84" s="93" t="b">
        <v>0</v>
      </c>
      <c r="G84" s="93" t="b">
        <v>0</v>
      </c>
    </row>
    <row r="85" spans="1:7" ht="15">
      <c r="A85" s="93" t="s">
        <v>1230</v>
      </c>
      <c r="B85" s="93">
        <v>2</v>
      </c>
      <c r="C85" s="133">
        <v>0.0029543072760270187</v>
      </c>
      <c r="D85" s="93" t="s">
        <v>1281</v>
      </c>
      <c r="E85" s="93" t="b">
        <v>0</v>
      </c>
      <c r="F85" s="93" t="b">
        <v>0</v>
      </c>
      <c r="G85" s="93" t="b">
        <v>0</v>
      </c>
    </row>
    <row r="86" spans="1:7" ht="15">
      <c r="A86" s="93" t="s">
        <v>1231</v>
      </c>
      <c r="B86" s="93">
        <v>2</v>
      </c>
      <c r="C86" s="133">
        <v>0.0029543072760270187</v>
      </c>
      <c r="D86" s="93" t="s">
        <v>1281</v>
      </c>
      <c r="E86" s="93" t="b">
        <v>0</v>
      </c>
      <c r="F86" s="93" t="b">
        <v>0</v>
      </c>
      <c r="G86" s="93" t="b">
        <v>0</v>
      </c>
    </row>
    <row r="87" spans="1:7" ht="15">
      <c r="A87" s="93" t="s">
        <v>1232</v>
      </c>
      <c r="B87" s="93">
        <v>2</v>
      </c>
      <c r="C87" s="133">
        <v>0.0029543072760270187</v>
      </c>
      <c r="D87" s="93" t="s">
        <v>1281</v>
      </c>
      <c r="E87" s="93" t="b">
        <v>0</v>
      </c>
      <c r="F87" s="93" t="b">
        <v>0</v>
      </c>
      <c r="G87" s="93" t="b">
        <v>0</v>
      </c>
    </row>
    <row r="88" spans="1:7" ht="15">
      <c r="A88" s="93" t="s">
        <v>1233</v>
      </c>
      <c r="B88" s="93">
        <v>2</v>
      </c>
      <c r="C88" s="133">
        <v>0.0029543072760270187</v>
      </c>
      <c r="D88" s="93" t="s">
        <v>1281</v>
      </c>
      <c r="E88" s="93" t="b">
        <v>0</v>
      </c>
      <c r="F88" s="93" t="b">
        <v>0</v>
      </c>
      <c r="G88" s="93" t="b">
        <v>0</v>
      </c>
    </row>
    <row r="89" spans="1:7" ht="15">
      <c r="A89" s="93" t="s">
        <v>1234</v>
      </c>
      <c r="B89" s="93">
        <v>2</v>
      </c>
      <c r="C89" s="133">
        <v>0.003539968746190406</v>
      </c>
      <c r="D89" s="93" t="s">
        <v>1281</v>
      </c>
      <c r="E89" s="93" t="b">
        <v>0</v>
      </c>
      <c r="F89" s="93" t="b">
        <v>0</v>
      </c>
      <c r="G89" s="93" t="b">
        <v>0</v>
      </c>
    </row>
    <row r="90" spans="1:7" ht="15">
      <c r="A90" s="93" t="s">
        <v>1235</v>
      </c>
      <c r="B90" s="93">
        <v>2</v>
      </c>
      <c r="C90" s="133">
        <v>0.0029543072760270187</v>
      </c>
      <c r="D90" s="93" t="s">
        <v>1281</v>
      </c>
      <c r="E90" s="93" t="b">
        <v>0</v>
      </c>
      <c r="F90" s="93" t="b">
        <v>0</v>
      </c>
      <c r="G90" s="93" t="b">
        <v>0</v>
      </c>
    </row>
    <row r="91" spans="1:7" ht="15">
      <c r="A91" s="93" t="s">
        <v>1236</v>
      </c>
      <c r="B91" s="93">
        <v>2</v>
      </c>
      <c r="C91" s="133">
        <v>0.0029543072760270187</v>
      </c>
      <c r="D91" s="93" t="s">
        <v>1281</v>
      </c>
      <c r="E91" s="93" t="b">
        <v>1</v>
      </c>
      <c r="F91" s="93" t="b">
        <v>0</v>
      </c>
      <c r="G91" s="93" t="b">
        <v>0</v>
      </c>
    </row>
    <row r="92" spans="1:7" ht="15">
      <c r="A92" s="93" t="s">
        <v>1237</v>
      </c>
      <c r="B92" s="93">
        <v>2</v>
      </c>
      <c r="C92" s="133">
        <v>0.0029543072760270187</v>
      </c>
      <c r="D92" s="93" t="s">
        <v>1281</v>
      </c>
      <c r="E92" s="93" t="b">
        <v>0</v>
      </c>
      <c r="F92" s="93" t="b">
        <v>0</v>
      </c>
      <c r="G92" s="93" t="b">
        <v>0</v>
      </c>
    </row>
    <row r="93" spans="1:7" ht="15">
      <c r="A93" s="93" t="s">
        <v>1238</v>
      </c>
      <c r="B93" s="93">
        <v>2</v>
      </c>
      <c r="C93" s="133">
        <v>0.0029543072760270187</v>
      </c>
      <c r="D93" s="93" t="s">
        <v>1281</v>
      </c>
      <c r="E93" s="93" t="b">
        <v>0</v>
      </c>
      <c r="F93" s="93" t="b">
        <v>0</v>
      </c>
      <c r="G93" s="93" t="b">
        <v>0</v>
      </c>
    </row>
    <row r="94" spans="1:7" ht="15">
      <c r="A94" s="93" t="s">
        <v>1239</v>
      </c>
      <c r="B94" s="93">
        <v>2</v>
      </c>
      <c r="C94" s="133">
        <v>0.0029543072760270187</v>
      </c>
      <c r="D94" s="93" t="s">
        <v>1281</v>
      </c>
      <c r="E94" s="93" t="b">
        <v>0</v>
      </c>
      <c r="F94" s="93" t="b">
        <v>0</v>
      </c>
      <c r="G94" s="93" t="b">
        <v>0</v>
      </c>
    </row>
    <row r="95" spans="1:7" ht="15">
      <c r="A95" s="93" t="s">
        <v>1240</v>
      </c>
      <c r="B95" s="93">
        <v>2</v>
      </c>
      <c r="C95" s="133">
        <v>0.0029543072760270187</v>
      </c>
      <c r="D95" s="93" t="s">
        <v>1281</v>
      </c>
      <c r="E95" s="93" t="b">
        <v>0</v>
      </c>
      <c r="F95" s="93" t="b">
        <v>0</v>
      </c>
      <c r="G95" s="93" t="b">
        <v>0</v>
      </c>
    </row>
    <row r="96" spans="1:7" ht="15">
      <c r="A96" s="93" t="s">
        <v>1241</v>
      </c>
      <c r="B96" s="93">
        <v>2</v>
      </c>
      <c r="C96" s="133">
        <v>0.0029543072760270187</v>
      </c>
      <c r="D96" s="93" t="s">
        <v>1281</v>
      </c>
      <c r="E96" s="93" t="b">
        <v>0</v>
      </c>
      <c r="F96" s="93" t="b">
        <v>0</v>
      </c>
      <c r="G96" s="93" t="b">
        <v>0</v>
      </c>
    </row>
    <row r="97" spans="1:7" ht="15">
      <c r="A97" s="93" t="s">
        <v>1242</v>
      </c>
      <c r="B97" s="93">
        <v>2</v>
      </c>
      <c r="C97" s="133">
        <v>0.0029543072760270187</v>
      </c>
      <c r="D97" s="93" t="s">
        <v>1281</v>
      </c>
      <c r="E97" s="93" t="b">
        <v>0</v>
      </c>
      <c r="F97" s="93" t="b">
        <v>0</v>
      </c>
      <c r="G97" s="93" t="b">
        <v>0</v>
      </c>
    </row>
    <row r="98" spans="1:7" ht="15">
      <c r="A98" s="93" t="s">
        <v>1243</v>
      </c>
      <c r="B98" s="93">
        <v>2</v>
      </c>
      <c r="C98" s="133">
        <v>0.0029543072760270187</v>
      </c>
      <c r="D98" s="93" t="s">
        <v>1281</v>
      </c>
      <c r="E98" s="93" t="b">
        <v>0</v>
      </c>
      <c r="F98" s="93" t="b">
        <v>0</v>
      </c>
      <c r="G98" s="93" t="b">
        <v>0</v>
      </c>
    </row>
    <row r="99" spans="1:7" ht="15">
      <c r="A99" s="93" t="s">
        <v>1244</v>
      </c>
      <c r="B99" s="93">
        <v>2</v>
      </c>
      <c r="C99" s="133">
        <v>0.003539968746190406</v>
      </c>
      <c r="D99" s="93" t="s">
        <v>1281</v>
      </c>
      <c r="E99" s="93" t="b">
        <v>0</v>
      </c>
      <c r="F99" s="93" t="b">
        <v>0</v>
      </c>
      <c r="G99" s="93" t="b">
        <v>0</v>
      </c>
    </row>
    <row r="100" spans="1:7" ht="15">
      <c r="A100" s="93" t="s">
        <v>1245</v>
      </c>
      <c r="B100" s="93">
        <v>2</v>
      </c>
      <c r="C100" s="133">
        <v>0.0029543072760270187</v>
      </c>
      <c r="D100" s="93" t="s">
        <v>1281</v>
      </c>
      <c r="E100" s="93" t="b">
        <v>0</v>
      </c>
      <c r="F100" s="93" t="b">
        <v>0</v>
      </c>
      <c r="G100" s="93" t="b">
        <v>0</v>
      </c>
    </row>
    <row r="101" spans="1:7" ht="15">
      <c r="A101" s="93" t="s">
        <v>1246</v>
      </c>
      <c r="B101" s="93">
        <v>2</v>
      </c>
      <c r="C101" s="133">
        <v>0.0029543072760270187</v>
      </c>
      <c r="D101" s="93" t="s">
        <v>1281</v>
      </c>
      <c r="E101" s="93" t="b">
        <v>0</v>
      </c>
      <c r="F101" s="93" t="b">
        <v>0</v>
      </c>
      <c r="G101" s="93" t="b">
        <v>0</v>
      </c>
    </row>
    <row r="102" spans="1:7" ht="15">
      <c r="A102" s="93" t="s">
        <v>1247</v>
      </c>
      <c r="B102" s="93">
        <v>2</v>
      </c>
      <c r="C102" s="133">
        <v>0.0029543072760270187</v>
      </c>
      <c r="D102" s="93" t="s">
        <v>1281</v>
      </c>
      <c r="E102" s="93" t="b">
        <v>0</v>
      </c>
      <c r="F102" s="93" t="b">
        <v>0</v>
      </c>
      <c r="G102" s="93" t="b">
        <v>0</v>
      </c>
    </row>
    <row r="103" spans="1:7" ht="15">
      <c r="A103" s="93" t="s">
        <v>1248</v>
      </c>
      <c r="B103" s="93">
        <v>2</v>
      </c>
      <c r="C103" s="133">
        <v>0.0029543072760270187</v>
      </c>
      <c r="D103" s="93" t="s">
        <v>1281</v>
      </c>
      <c r="E103" s="93" t="b">
        <v>0</v>
      </c>
      <c r="F103" s="93" t="b">
        <v>0</v>
      </c>
      <c r="G103" s="93" t="b">
        <v>0</v>
      </c>
    </row>
    <row r="104" spans="1:7" ht="15">
      <c r="A104" s="93" t="s">
        <v>1249</v>
      </c>
      <c r="B104" s="93">
        <v>2</v>
      </c>
      <c r="C104" s="133">
        <v>0.0029543072760270187</v>
      </c>
      <c r="D104" s="93" t="s">
        <v>1281</v>
      </c>
      <c r="E104" s="93" t="b">
        <v>0</v>
      </c>
      <c r="F104" s="93" t="b">
        <v>0</v>
      </c>
      <c r="G104" s="93" t="b">
        <v>0</v>
      </c>
    </row>
    <row r="105" spans="1:7" ht="15">
      <c r="A105" s="93" t="s">
        <v>1250</v>
      </c>
      <c r="B105" s="93">
        <v>2</v>
      </c>
      <c r="C105" s="133">
        <v>0.0029543072760270187</v>
      </c>
      <c r="D105" s="93" t="s">
        <v>1281</v>
      </c>
      <c r="E105" s="93" t="b">
        <v>0</v>
      </c>
      <c r="F105" s="93" t="b">
        <v>0</v>
      </c>
      <c r="G105" s="93" t="b">
        <v>0</v>
      </c>
    </row>
    <row r="106" spans="1:7" ht="15">
      <c r="A106" s="93" t="s">
        <v>1251</v>
      </c>
      <c r="B106" s="93">
        <v>2</v>
      </c>
      <c r="C106" s="133">
        <v>0.0029543072760270187</v>
      </c>
      <c r="D106" s="93" t="s">
        <v>1281</v>
      </c>
      <c r="E106" s="93" t="b">
        <v>0</v>
      </c>
      <c r="F106" s="93" t="b">
        <v>0</v>
      </c>
      <c r="G106" s="93" t="b">
        <v>0</v>
      </c>
    </row>
    <row r="107" spans="1:7" ht="15">
      <c r="A107" s="93" t="s">
        <v>1252</v>
      </c>
      <c r="B107" s="93">
        <v>2</v>
      </c>
      <c r="C107" s="133">
        <v>0.0029543072760270187</v>
      </c>
      <c r="D107" s="93" t="s">
        <v>1281</v>
      </c>
      <c r="E107" s="93" t="b">
        <v>0</v>
      </c>
      <c r="F107" s="93" t="b">
        <v>0</v>
      </c>
      <c r="G107" s="93" t="b">
        <v>0</v>
      </c>
    </row>
    <row r="108" spans="1:7" ht="15">
      <c r="A108" s="93" t="s">
        <v>1253</v>
      </c>
      <c r="B108" s="93">
        <v>2</v>
      </c>
      <c r="C108" s="133">
        <v>0.0029543072760270187</v>
      </c>
      <c r="D108" s="93" t="s">
        <v>1281</v>
      </c>
      <c r="E108" s="93" t="b">
        <v>0</v>
      </c>
      <c r="F108" s="93" t="b">
        <v>0</v>
      </c>
      <c r="G108" s="93" t="b">
        <v>0</v>
      </c>
    </row>
    <row r="109" spans="1:7" ht="15">
      <c r="A109" s="93" t="s">
        <v>1254</v>
      </c>
      <c r="B109" s="93">
        <v>2</v>
      </c>
      <c r="C109" s="133">
        <v>0.0029543072760270187</v>
      </c>
      <c r="D109" s="93" t="s">
        <v>1281</v>
      </c>
      <c r="E109" s="93" t="b">
        <v>0</v>
      </c>
      <c r="F109" s="93" t="b">
        <v>1</v>
      </c>
      <c r="G109" s="93" t="b">
        <v>0</v>
      </c>
    </row>
    <row r="110" spans="1:7" ht="15">
      <c r="A110" s="93" t="s">
        <v>1255</v>
      </c>
      <c r="B110" s="93">
        <v>2</v>
      </c>
      <c r="C110" s="133">
        <v>0.0029543072760270187</v>
      </c>
      <c r="D110" s="93" t="s">
        <v>1281</v>
      </c>
      <c r="E110" s="93" t="b">
        <v>0</v>
      </c>
      <c r="F110" s="93" t="b">
        <v>0</v>
      </c>
      <c r="G110" s="93" t="b">
        <v>0</v>
      </c>
    </row>
    <row r="111" spans="1:7" ht="15">
      <c r="A111" s="93" t="s">
        <v>1256</v>
      </c>
      <c r="B111" s="93">
        <v>2</v>
      </c>
      <c r="C111" s="133">
        <v>0.0029543072760270187</v>
      </c>
      <c r="D111" s="93" t="s">
        <v>1281</v>
      </c>
      <c r="E111" s="93" t="b">
        <v>0</v>
      </c>
      <c r="F111" s="93" t="b">
        <v>0</v>
      </c>
      <c r="G111" s="93" t="b">
        <v>0</v>
      </c>
    </row>
    <row r="112" spans="1:7" ht="15">
      <c r="A112" s="93" t="s">
        <v>1257</v>
      </c>
      <c r="B112" s="93">
        <v>2</v>
      </c>
      <c r="C112" s="133">
        <v>0.0029543072760270187</v>
      </c>
      <c r="D112" s="93" t="s">
        <v>1281</v>
      </c>
      <c r="E112" s="93" t="b">
        <v>0</v>
      </c>
      <c r="F112" s="93" t="b">
        <v>0</v>
      </c>
      <c r="G112" s="93" t="b">
        <v>0</v>
      </c>
    </row>
    <row r="113" spans="1:7" ht="15">
      <c r="A113" s="93" t="s">
        <v>1258</v>
      </c>
      <c r="B113" s="93">
        <v>2</v>
      </c>
      <c r="C113" s="133">
        <v>0.0029543072760270187</v>
      </c>
      <c r="D113" s="93" t="s">
        <v>1281</v>
      </c>
      <c r="E113" s="93" t="b">
        <v>0</v>
      </c>
      <c r="F113" s="93" t="b">
        <v>0</v>
      </c>
      <c r="G113" s="93" t="b">
        <v>0</v>
      </c>
    </row>
    <row r="114" spans="1:7" ht="15">
      <c r="A114" s="93" t="s">
        <v>1259</v>
      </c>
      <c r="B114" s="93">
        <v>2</v>
      </c>
      <c r="C114" s="133">
        <v>0.0029543072760270187</v>
      </c>
      <c r="D114" s="93" t="s">
        <v>1281</v>
      </c>
      <c r="E114" s="93" t="b">
        <v>0</v>
      </c>
      <c r="F114" s="93" t="b">
        <v>0</v>
      </c>
      <c r="G114" s="93" t="b">
        <v>0</v>
      </c>
    </row>
    <row r="115" spans="1:7" ht="15">
      <c r="A115" s="93" t="s">
        <v>985</v>
      </c>
      <c r="B115" s="93">
        <v>2</v>
      </c>
      <c r="C115" s="133">
        <v>0.0029543072760270187</v>
      </c>
      <c r="D115" s="93" t="s">
        <v>1281</v>
      </c>
      <c r="E115" s="93" t="b">
        <v>0</v>
      </c>
      <c r="F115" s="93" t="b">
        <v>0</v>
      </c>
      <c r="G115" s="93" t="b">
        <v>0</v>
      </c>
    </row>
    <row r="116" spans="1:7" ht="15">
      <c r="A116" s="93" t="s">
        <v>986</v>
      </c>
      <c r="B116" s="93">
        <v>2</v>
      </c>
      <c r="C116" s="133">
        <v>0.0029543072760270187</v>
      </c>
      <c r="D116" s="93" t="s">
        <v>1281</v>
      </c>
      <c r="E116" s="93" t="b">
        <v>0</v>
      </c>
      <c r="F116" s="93" t="b">
        <v>0</v>
      </c>
      <c r="G116" s="93" t="b">
        <v>0</v>
      </c>
    </row>
    <row r="117" spans="1:7" ht="15">
      <c r="A117" s="93" t="s">
        <v>931</v>
      </c>
      <c r="B117" s="93">
        <v>2</v>
      </c>
      <c r="C117" s="133">
        <v>0.0029543072760270187</v>
      </c>
      <c r="D117" s="93" t="s">
        <v>1281</v>
      </c>
      <c r="E117" s="93" t="b">
        <v>0</v>
      </c>
      <c r="F117" s="93" t="b">
        <v>0</v>
      </c>
      <c r="G117" s="93" t="b">
        <v>0</v>
      </c>
    </row>
    <row r="118" spans="1:7" ht="15">
      <c r="A118" s="93" t="s">
        <v>987</v>
      </c>
      <c r="B118" s="93">
        <v>2</v>
      </c>
      <c r="C118" s="133">
        <v>0.0029543072760270187</v>
      </c>
      <c r="D118" s="93" t="s">
        <v>1281</v>
      </c>
      <c r="E118" s="93" t="b">
        <v>0</v>
      </c>
      <c r="F118" s="93" t="b">
        <v>0</v>
      </c>
      <c r="G118" s="93" t="b">
        <v>0</v>
      </c>
    </row>
    <row r="119" spans="1:7" ht="15">
      <c r="A119" s="93" t="s">
        <v>988</v>
      </c>
      <c r="B119" s="93">
        <v>2</v>
      </c>
      <c r="C119" s="133">
        <v>0.0029543072760270187</v>
      </c>
      <c r="D119" s="93" t="s">
        <v>1281</v>
      </c>
      <c r="E119" s="93" t="b">
        <v>0</v>
      </c>
      <c r="F119" s="93" t="b">
        <v>0</v>
      </c>
      <c r="G119" s="93" t="b">
        <v>0</v>
      </c>
    </row>
    <row r="120" spans="1:7" ht="15">
      <c r="A120" s="93" t="s">
        <v>989</v>
      </c>
      <c r="B120" s="93">
        <v>2</v>
      </c>
      <c r="C120" s="133">
        <v>0.0029543072760270187</v>
      </c>
      <c r="D120" s="93" t="s">
        <v>1281</v>
      </c>
      <c r="E120" s="93" t="b">
        <v>0</v>
      </c>
      <c r="F120" s="93" t="b">
        <v>0</v>
      </c>
      <c r="G120" s="93" t="b">
        <v>0</v>
      </c>
    </row>
    <row r="121" spans="1:7" ht="15">
      <c r="A121" s="93" t="s">
        <v>990</v>
      </c>
      <c r="B121" s="93">
        <v>2</v>
      </c>
      <c r="C121" s="133">
        <v>0.0029543072760270187</v>
      </c>
      <c r="D121" s="93" t="s">
        <v>1281</v>
      </c>
      <c r="E121" s="93" t="b">
        <v>0</v>
      </c>
      <c r="F121" s="93" t="b">
        <v>0</v>
      </c>
      <c r="G121" s="93" t="b">
        <v>0</v>
      </c>
    </row>
    <row r="122" spans="1:7" ht="15">
      <c r="A122" s="93" t="s">
        <v>991</v>
      </c>
      <c r="B122" s="93">
        <v>2</v>
      </c>
      <c r="C122" s="133">
        <v>0.0029543072760270187</v>
      </c>
      <c r="D122" s="93" t="s">
        <v>1281</v>
      </c>
      <c r="E122" s="93" t="b">
        <v>0</v>
      </c>
      <c r="F122" s="93" t="b">
        <v>0</v>
      </c>
      <c r="G122" s="93" t="b">
        <v>0</v>
      </c>
    </row>
    <row r="123" spans="1:7" ht="15">
      <c r="A123" s="93" t="s">
        <v>992</v>
      </c>
      <c r="B123" s="93">
        <v>2</v>
      </c>
      <c r="C123" s="133">
        <v>0.0029543072760270187</v>
      </c>
      <c r="D123" s="93" t="s">
        <v>1281</v>
      </c>
      <c r="E123" s="93" t="b">
        <v>0</v>
      </c>
      <c r="F123" s="93" t="b">
        <v>0</v>
      </c>
      <c r="G123" s="93" t="b">
        <v>0</v>
      </c>
    </row>
    <row r="124" spans="1:7" ht="15">
      <c r="A124" s="93" t="s">
        <v>993</v>
      </c>
      <c r="B124" s="93">
        <v>2</v>
      </c>
      <c r="C124" s="133">
        <v>0.0029543072760270187</v>
      </c>
      <c r="D124" s="93" t="s">
        <v>1281</v>
      </c>
      <c r="E124" s="93" t="b">
        <v>0</v>
      </c>
      <c r="F124" s="93" t="b">
        <v>0</v>
      </c>
      <c r="G124" s="93" t="b">
        <v>0</v>
      </c>
    </row>
    <row r="125" spans="1:7" ht="15">
      <c r="A125" s="93" t="s">
        <v>1260</v>
      </c>
      <c r="B125" s="93">
        <v>2</v>
      </c>
      <c r="C125" s="133">
        <v>0.0029543072760270187</v>
      </c>
      <c r="D125" s="93" t="s">
        <v>1281</v>
      </c>
      <c r="E125" s="93" t="b">
        <v>0</v>
      </c>
      <c r="F125" s="93" t="b">
        <v>0</v>
      </c>
      <c r="G125" s="93" t="b">
        <v>0</v>
      </c>
    </row>
    <row r="126" spans="1:7" ht="15">
      <c r="A126" s="93" t="s">
        <v>1261</v>
      </c>
      <c r="B126" s="93">
        <v>2</v>
      </c>
      <c r="C126" s="133">
        <v>0.0029543072760270187</v>
      </c>
      <c r="D126" s="93" t="s">
        <v>1281</v>
      </c>
      <c r="E126" s="93" t="b">
        <v>0</v>
      </c>
      <c r="F126" s="93" t="b">
        <v>0</v>
      </c>
      <c r="G126" s="93" t="b">
        <v>0</v>
      </c>
    </row>
    <row r="127" spans="1:7" ht="15">
      <c r="A127" s="93" t="s">
        <v>1262</v>
      </c>
      <c r="B127" s="93">
        <v>2</v>
      </c>
      <c r="C127" s="133">
        <v>0.0029543072760270187</v>
      </c>
      <c r="D127" s="93" t="s">
        <v>1281</v>
      </c>
      <c r="E127" s="93" t="b">
        <v>0</v>
      </c>
      <c r="F127" s="93" t="b">
        <v>0</v>
      </c>
      <c r="G127" s="93" t="b">
        <v>0</v>
      </c>
    </row>
    <row r="128" spans="1:7" ht="15">
      <c r="A128" s="93" t="s">
        <v>1263</v>
      </c>
      <c r="B128" s="93">
        <v>2</v>
      </c>
      <c r="C128" s="133">
        <v>0.003539968746190406</v>
      </c>
      <c r="D128" s="93" t="s">
        <v>1281</v>
      </c>
      <c r="E128" s="93" t="b">
        <v>0</v>
      </c>
      <c r="F128" s="93" t="b">
        <v>0</v>
      </c>
      <c r="G128" s="93" t="b">
        <v>0</v>
      </c>
    </row>
    <row r="129" spans="1:7" ht="15">
      <c r="A129" s="93" t="s">
        <v>1264</v>
      </c>
      <c r="B129" s="93">
        <v>2</v>
      </c>
      <c r="C129" s="133">
        <v>0.003539968746190406</v>
      </c>
      <c r="D129" s="93" t="s">
        <v>1281</v>
      </c>
      <c r="E129" s="93" t="b">
        <v>0</v>
      </c>
      <c r="F129" s="93" t="b">
        <v>0</v>
      </c>
      <c r="G129" s="93" t="b">
        <v>0</v>
      </c>
    </row>
    <row r="130" spans="1:7" ht="15">
      <c r="A130" s="93" t="s">
        <v>995</v>
      </c>
      <c r="B130" s="93">
        <v>2</v>
      </c>
      <c r="C130" s="133">
        <v>0.0029543072760270187</v>
      </c>
      <c r="D130" s="93" t="s">
        <v>1281</v>
      </c>
      <c r="E130" s="93" t="b">
        <v>0</v>
      </c>
      <c r="F130" s="93" t="b">
        <v>0</v>
      </c>
      <c r="G130" s="93" t="b">
        <v>0</v>
      </c>
    </row>
    <row r="131" spans="1:7" ht="15">
      <c r="A131" s="93" t="s">
        <v>996</v>
      </c>
      <c r="B131" s="93">
        <v>2</v>
      </c>
      <c r="C131" s="133">
        <v>0.0029543072760270187</v>
      </c>
      <c r="D131" s="93" t="s">
        <v>1281</v>
      </c>
      <c r="E131" s="93" t="b">
        <v>0</v>
      </c>
      <c r="F131" s="93" t="b">
        <v>0</v>
      </c>
      <c r="G131" s="93" t="b">
        <v>0</v>
      </c>
    </row>
    <row r="132" spans="1:7" ht="15">
      <c r="A132" s="93" t="s">
        <v>997</v>
      </c>
      <c r="B132" s="93">
        <v>2</v>
      </c>
      <c r="C132" s="133">
        <v>0.0029543072760270187</v>
      </c>
      <c r="D132" s="93" t="s">
        <v>1281</v>
      </c>
      <c r="E132" s="93" t="b">
        <v>0</v>
      </c>
      <c r="F132" s="93" t="b">
        <v>0</v>
      </c>
      <c r="G132" s="93" t="b">
        <v>0</v>
      </c>
    </row>
    <row r="133" spans="1:7" ht="15">
      <c r="A133" s="93" t="s">
        <v>998</v>
      </c>
      <c r="B133" s="93">
        <v>2</v>
      </c>
      <c r="C133" s="133">
        <v>0.0029543072760270187</v>
      </c>
      <c r="D133" s="93" t="s">
        <v>1281</v>
      </c>
      <c r="E133" s="93" t="b">
        <v>0</v>
      </c>
      <c r="F133" s="93" t="b">
        <v>0</v>
      </c>
      <c r="G133" s="93" t="b">
        <v>0</v>
      </c>
    </row>
    <row r="134" spans="1:7" ht="15">
      <c r="A134" s="93" t="s">
        <v>999</v>
      </c>
      <c r="B134" s="93">
        <v>2</v>
      </c>
      <c r="C134" s="133">
        <v>0.0029543072760270187</v>
      </c>
      <c r="D134" s="93" t="s">
        <v>1281</v>
      </c>
      <c r="E134" s="93" t="b">
        <v>0</v>
      </c>
      <c r="F134" s="93" t="b">
        <v>0</v>
      </c>
      <c r="G134" s="93" t="b">
        <v>0</v>
      </c>
    </row>
    <row r="135" spans="1:7" ht="15">
      <c r="A135" s="93" t="s">
        <v>1000</v>
      </c>
      <c r="B135" s="93">
        <v>2</v>
      </c>
      <c r="C135" s="133">
        <v>0.0029543072760270187</v>
      </c>
      <c r="D135" s="93" t="s">
        <v>1281</v>
      </c>
      <c r="E135" s="93" t="b">
        <v>0</v>
      </c>
      <c r="F135" s="93" t="b">
        <v>0</v>
      </c>
      <c r="G135" s="93" t="b">
        <v>0</v>
      </c>
    </row>
    <row r="136" spans="1:7" ht="15">
      <c r="A136" s="93" t="s">
        <v>1001</v>
      </c>
      <c r="B136" s="93">
        <v>2</v>
      </c>
      <c r="C136" s="133">
        <v>0.0029543072760270187</v>
      </c>
      <c r="D136" s="93" t="s">
        <v>1281</v>
      </c>
      <c r="E136" s="93" t="b">
        <v>0</v>
      </c>
      <c r="F136" s="93" t="b">
        <v>0</v>
      </c>
      <c r="G136" s="93" t="b">
        <v>0</v>
      </c>
    </row>
    <row r="137" spans="1:7" ht="15">
      <c r="A137" s="93" t="s">
        <v>1002</v>
      </c>
      <c r="B137" s="93">
        <v>2</v>
      </c>
      <c r="C137" s="133">
        <v>0.0029543072760270187</v>
      </c>
      <c r="D137" s="93" t="s">
        <v>1281</v>
      </c>
      <c r="E137" s="93" t="b">
        <v>0</v>
      </c>
      <c r="F137" s="93" t="b">
        <v>0</v>
      </c>
      <c r="G137" s="93" t="b">
        <v>0</v>
      </c>
    </row>
    <row r="138" spans="1:7" ht="15">
      <c r="A138" s="93" t="s">
        <v>1003</v>
      </c>
      <c r="B138" s="93">
        <v>2</v>
      </c>
      <c r="C138" s="133">
        <v>0.0029543072760270187</v>
      </c>
      <c r="D138" s="93" t="s">
        <v>1281</v>
      </c>
      <c r="E138" s="93" t="b">
        <v>0</v>
      </c>
      <c r="F138" s="93" t="b">
        <v>0</v>
      </c>
      <c r="G138" s="93" t="b">
        <v>0</v>
      </c>
    </row>
    <row r="139" spans="1:7" ht="15">
      <c r="A139" s="93" t="s">
        <v>1265</v>
      </c>
      <c r="B139" s="93">
        <v>2</v>
      </c>
      <c r="C139" s="133">
        <v>0.0029543072760270187</v>
      </c>
      <c r="D139" s="93" t="s">
        <v>1281</v>
      </c>
      <c r="E139" s="93" t="b">
        <v>0</v>
      </c>
      <c r="F139" s="93" t="b">
        <v>0</v>
      </c>
      <c r="G139" s="93" t="b">
        <v>0</v>
      </c>
    </row>
    <row r="140" spans="1:7" ht="15">
      <c r="A140" s="93" t="s">
        <v>1266</v>
      </c>
      <c r="B140" s="93">
        <v>2</v>
      </c>
      <c r="C140" s="133">
        <v>0.0029543072760270187</v>
      </c>
      <c r="D140" s="93" t="s">
        <v>1281</v>
      </c>
      <c r="E140" s="93" t="b">
        <v>0</v>
      </c>
      <c r="F140" s="93" t="b">
        <v>0</v>
      </c>
      <c r="G140" s="93" t="b">
        <v>0</v>
      </c>
    </row>
    <row r="141" spans="1:7" ht="15">
      <c r="A141" s="93" t="s">
        <v>1267</v>
      </c>
      <c r="B141" s="93">
        <v>2</v>
      </c>
      <c r="C141" s="133">
        <v>0.0029543072760270187</v>
      </c>
      <c r="D141" s="93" t="s">
        <v>1281</v>
      </c>
      <c r="E141" s="93" t="b">
        <v>0</v>
      </c>
      <c r="F141" s="93" t="b">
        <v>0</v>
      </c>
      <c r="G141" s="93" t="b">
        <v>0</v>
      </c>
    </row>
    <row r="142" spans="1:7" ht="15">
      <c r="A142" s="93" t="s">
        <v>1268</v>
      </c>
      <c r="B142" s="93">
        <v>2</v>
      </c>
      <c r="C142" s="133">
        <v>0.0029543072760270187</v>
      </c>
      <c r="D142" s="93" t="s">
        <v>1281</v>
      </c>
      <c r="E142" s="93" t="b">
        <v>0</v>
      </c>
      <c r="F142" s="93" t="b">
        <v>0</v>
      </c>
      <c r="G142" s="93" t="b">
        <v>0</v>
      </c>
    </row>
    <row r="143" spans="1:7" ht="15">
      <c r="A143" s="93" t="s">
        <v>1269</v>
      </c>
      <c r="B143" s="93">
        <v>2</v>
      </c>
      <c r="C143" s="133">
        <v>0.0029543072760270187</v>
      </c>
      <c r="D143" s="93" t="s">
        <v>1281</v>
      </c>
      <c r="E143" s="93" t="b">
        <v>0</v>
      </c>
      <c r="F143" s="93" t="b">
        <v>0</v>
      </c>
      <c r="G143" s="93" t="b">
        <v>0</v>
      </c>
    </row>
    <row r="144" spans="1:7" ht="15">
      <c r="A144" s="93" t="s">
        <v>1270</v>
      </c>
      <c r="B144" s="93">
        <v>2</v>
      </c>
      <c r="C144" s="133">
        <v>0.0029543072760270187</v>
      </c>
      <c r="D144" s="93" t="s">
        <v>1281</v>
      </c>
      <c r="E144" s="93" t="b">
        <v>0</v>
      </c>
      <c r="F144" s="93" t="b">
        <v>0</v>
      </c>
      <c r="G144" s="93" t="b">
        <v>0</v>
      </c>
    </row>
    <row r="145" spans="1:7" ht="15">
      <c r="A145" s="93" t="s">
        <v>1271</v>
      </c>
      <c r="B145" s="93">
        <v>2</v>
      </c>
      <c r="C145" s="133">
        <v>0.0029543072760270187</v>
      </c>
      <c r="D145" s="93" t="s">
        <v>1281</v>
      </c>
      <c r="E145" s="93" t="b">
        <v>0</v>
      </c>
      <c r="F145" s="93" t="b">
        <v>0</v>
      </c>
      <c r="G145" s="93" t="b">
        <v>0</v>
      </c>
    </row>
    <row r="146" spans="1:7" ht="15">
      <c r="A146" s="93" t="s">
        <v>1010</v>
      </c>
      <c r="B146" s="93">
        <v>2</v>
      </c>
      <c r="C146" s="133">
        <v>0.0029543072760270187</v>
      </c>
      <c r="D146" s="93" t="s">
        <v>1281</v>
      </c>
      <c r="E146" s="93" t="b">
        <v>0</v>
      </c>
      <c r="F146" s="93" t="b">
        <v>0</v>
      </c>
      <c r="G146" s="93" t="b">
        <v>0</v>
      </c>
    </row>
    <row r="147" spans="1:7" ht="15">
      <c r="A147" s="93" t="s">
        <v>1011</v>
      </c>
      <c r="B147" s="93">
        <v>2</v>
      </c>
      <c r="C147" s="133">
        <v>0.0029543072760270187</v>
      </c>
      <c r="D147" s="93" t="s">
        <v>1281</v>
      </c>
      <c r="E147" s="93" t="b">
        <v>0</v>
      </c>
      <c r="F147" s="93" t="b">
        <v>0</v>
      </c>
      <c r="G147" s="93" t="b">
        <v>0</v>
      </c>
    </row>
    <row r="148" spans="1:7" ht="15">
      <c r="A148" s="93" t="s">
        <v>1272</v>
      </c>
      <c r="B148" s="93">
        <v>2</v>
      </c>
      <c r="C148" s="133">
        <v>0.0029543072760270187</v>
      </c>
      <c r="D148" s="93" t="s">
        <v>1281</v>
      </c>
      <c r="E148" s="93" t="b">
        <v>0</v>
      </c>
      <c r="F148" s="93" t="b">
        <v>0</v>
      </c>
      <c r="G148" s="93" t="b">
        <v>0</v>
      </c>
    </row>
    <row r="149" spans="1:7" ht="15">
      <c r="A149" s="93" t="s">
        <v>1273</v>
      </c>
      <c r="B149" s="93">
        <v>2</v>
      </c>
      <c r="C149" s="133">
        <v>0.0029543072760270187</v>
      </c>
      <c r="D149" s="93" t="s">
        <v>1281</v>
      </c>
      <c r="E149" s="93" t="b">
        <v>0</v>
      </c>
      <c r="F149" s="93" t="b">
        <v>0</v>
      </c>
      <c r="G149" s="93" t="b">
        <v>0</v>
      </c>
    </row>
    <row r="150" spans="1:7" ht="15">
      <c r="A150" s="93" t="s">
        <v>1274</v>
      </c>
      <c r="B150" s="93">
        <v>2</v>
      </c>
      <c r="C150" s="133">
        <v>0.0029543072760270187</v>
      </c>
      <c r="D150" s="93" t="s">
        <v>1281</v>
      </c>
      <c r="E150" s="93" t="b">
        <v>0</v>
      </c>
      <c r="F150" s="93" t="b">
        <v>0</v>
      </c>
      <c r="G150" s="93" t="b">
        <v>0</v>
      </c>
    </row>
    <row r="151" spans="1:7" ht="15">
      <c r="A151" s="93" t="s">
        <v>943</v>
      </c>
      <c r="B151" s="93">
        <v>2</v>
      </c>
      <c r="C151" s="133">
        <v>0.0029543072760270187</v>
      </c>
      <c r="D151" s="93" t="s">
        <v>1281</v>
      </c>
      <c r="E151" s="93" t="b">
        <v>0</v>
      </c>
      <c r="F151" s="93" t="b">
        <v>0</v>
      </c>
      <c r="G151" s="93" t="b">
        <v>0</v>
      </c>
    </row>
    <row r="152" spans="1:7" ht="15">
      <c r="A152" s="93" t="s">
        <v>1275</v>
      </c>
      <c r="B152" s="93">
        <v>2</v>
      </c>
      <c r="C152" s="133">
        <v>0.0029543072760270187</v>
      </c>
      <c r="D152" s="93" t="s">
        <v>1281</v>
      </c>
      <c r="E152" s="93" t="b">
        <v>0</v>
      </c>
      <c r="F152" s="93" t="b">
        <v>0</v>
      </c>
      <c r="G152" s="93" t="b">
        <v>0</v>
      </c>
    </row>
    <row r="153" spans="1:7" ht="15">
      <c r="A153" s="93" t="s">
        <v>1276</v>
      </c>
      <c r="B153" s="93">
        <v>2</v>
      </c>
      <c r="C153" s="133">
        <v>0.0029543072760270187</v>
      </c>
      <c r="D153" s="93" t="s">
        <v>1281</v>
      </c>
      <c r="E153" s="93" t="b">
        <v>0</v>
      </c>
      <c r="F153" s="93" t="b">
        <v>0</v>
      </c>
      <c r="G153" s="93" t="b">
        <v>0</v>
      </c>
    </row>
    <row r="154" spans="1:7" ht="15">
      <c r="A154" s="93" t="s">
        <v>1277</v>
      </c>
      <c r="B154" s="93">
        <v>2</v>
      </c>
      <c r="C154" s="133">
        <v>0.0029543072760270187</v>
      </c>
      <c r="D154" s="93" t="s">
        <v>1281</v>
      </c>
      <c r="E154" s="93" t="b">
        <v>0</v>
      </c>
      <c r="F154" s="93" t="b">
        <v>0</v>
      </c>
      <c r="G154" s="93" t="b">
        <v>0</v>
      </c>
    </row>
    <row r="155" spans="1:7" ht="15">
      <c r="A155" s="93" t="s">
        <v>1278</v>
      </c>
      <c r="B155" s="93">
        <v>2</v>
      </c>
      <c r="C155" s="133">
        <v>0.0029543072760270187</v>
      </c>
      <c r="D155" s="93" t="s">
        <v>1281</v>
      </c>
      <c r="E155" s="93" t="b">
        <v>0</v>
      </c>
      <c r="F155" s="93" t="b">
        <v>0</v>
      </c>
      <c r="G155" s="93" t="b">
        <v>0</v>
      </c>
    </row>
    <row r="156" spans="1:7" ht="15">
      <c r="A156" s="93" t="s">
        <v>1013</v>
      </c>
      <c r="B156" s="93">
        <v>2</v>
      </c>
      <c r="C156" s="133">
        <v>0.003539968746190406</v>
      </c>
      <c r="D156" s="93" t="s">
        <v>1281</v>
      </c>
      <c r="E156" s="93" t="b">
        <v>0</v>
      </c>
      <c r="F156" s="93" t="b">
        <v>0</v>
      </c>
      <c r="G156" s="93" t="b">
        <v>0</v>
      </c>
    </row>
    <row r="157" spans="1:7" ht="15">
      <c r="A157" s="93" t="s">
        <v>238</v>
      </c>
      <c r="B157" s="93">
        <v>2</v>
      </c>
      <c r="C157" s="133">
        <v>0.0029543072760270187</v>
      </c>
      <c r="D157" s="93" t="s">
        <v>1281</v>
      </c>
      <c r="E157" s="93" t="b">
        <v>0</v>
      </c>
      <c r="F157" s="93" t="b">
        <v>0</v>
      </c>
      <c r="G157" s="93" t="b">
        <v>0</v>
      </c>
    </row>
    <row r="158" spans="1:7" ht="15">
      <c r="A158" s="93" t="s">
        <v>1015</v>
      </c>
      <c r="B158" s="93">
        <v>2</v>
      </c>
      <c r="C158" s="133">
        <v>0.0029543072760270187</v>
      </c>
      <c r="D158" s="93" t="s">
        <v>1281</v>
      </c>
      <c r="E158" s="93" t="b">
        <v>0</v>
      </c>
      <c r="F158" s="93" t="b">
        <v>0</v>
      </c>
      <c r="G158" s="93" t="b">
        <v>0</v>
      </c>
    </row>
    <row r="159" spans="1:7" ht="15">
      <c r="A159" s="93" t="s">
        <v>1016</v>
      </c>
      <c r="B159" s="93">
        <v>2</v>
      </c>
      <c r="C159" s="133">
        <v>0.0029543072760270187</v>
      </c>
      <c r="D159" s="93" t="s">
        <v>1281</v>
      </c>
      <c r="E159" s="93" t="b">
        <v>0</v>
      </c>
      <c r="F159" s="93" t="b">
        <v>0</v>
      </c>
      <c r="G159" s="93" t="b">
        <v>0</v>
      </c>
    </row>
    <row r="160" spans="1:7" ht="15">
      <c r="A160" s="93" t="s">
        <v>967</v>
      </c>
      <c r="B160" s="93">
        <v>8</v>
      </c>
      <c r="C160" s="133">
        <v>0</v>
      </c>
      <c r="D160" s="93" t="s">
        <v>862</v>
      </c>
      <c r="E160" s="93" t="b">
        <v>0</v>
      </c>
      <c r="F160" s="93" t="b">
        <v>0</v>
      </c>
      <c r="G160" s="93" t="b">
        <v>0</v>
      </c>
    </row>
    <row r="161" spans="1:7" ht="15">
      <c r="A161" s="93" t="s">
        <v>968</v>
      </c>
      <c r="B161" s="93">
        <v>8</v>
      </c>
      <c r="C161" s="133">
        <v>0</v>
      </c>
      <c r="D161" s="93" t="s">
        <v>862</v>
      </c>
      <c r="E161" s="93" t="b">
        <v>0</v>
      </c>
      <c r="F161" s="93" t="b">
        <v>0</v>
      </c>
      <c r="G161" s="93" t="b">
        <v>0</v>
      </c>
    </row>
    <row r="162" spans="1:7" ht="15">
      <c r="A162" s="93" t="s">
        <v>969</v>
      </c>
      <c r="B162" s="93">
        <v>8</v>
      </c>
      <c r="C162" s="133">
        <v>0</v>
      </c>
      <c r="D162" s="93" t="s">
        <v>862</v>
      </c>
      <c r="E162" s="93" t="b">
        <v>0</v>
      </c>
      <c r="F162" s="93" t="b">
        <v>0</v>
      </c>
      <c r="G162" s="93" t="b">
        <v>0</v>
      </c>
    </row>
    <row r="163" spans="1:7" ht="15">
      <c r="A163" s="93" t="s">
        <v>970</v>
      </c>
      <c r="B163" s="93">
        <v>8</v>
      </c>
      <c r="C163" s="133">
        <v>0</v>
      </c>
      <c r="D163" s="93" t="s">
        <v>862</v>
      </c>
      <c r="E163" s="93" t="b">
        <v>0</v>
      </c>
      <c r="F163" s="93" t="b">
        <v>0</v>
      </c>
      <c r="G163" s="93" t="b">
        <v>0</v>
      </c>
    </row>
    <row r="164" spans="1:7" ht="15">
      <c r="A164" s="93" t="s">
        <v>971</v>
      </c>
      <c r="B164" s="93">
        <v>8</v>
      </c>
      <c r="C164" s="133">
        <v>0</v>
      </c>
      <c r="D164" s="93" t="s">
        <v>862</v>
      </c>
      <c r="E164" s="93" t="b">
        <v>1</v>
      </c>
      <c r="F164" s="93" t="b">
        <v>0</v>
      </c>
      <c r="G164" s="93" t="b">
        <v>0</v>
      </c>
    </row>
    <row r="165" spans="1:7" ht="15">
      <c r="A165" s="93" t="s">
        <v>972</v>
      </c>
      <c r="B165" s="93">
        <v>8</v>
      </c>
      <c r="C165" s="133">
        <v>0</v>
      </c>
      <c r="D165" s="93" t="s">
        <v>862</v>
      </c>
      <c r="E165" s="93" t="b">
        <v>0</v>
      </c>
      <c r="F165" s="93" t="b">
        <v>0</v>
      </c>
      <c r="G165" s="93" t="b">
        <v>0</v>
      </c>
    </row>
    <row r="166" spans="1:7" ht="15">
      <c r="A166" s="93" t="s">
        <v>973</v>
      </c>
      <c r="B166" s="93">
        <v>8</v>
      </c>
      <c r="C166" s="133">
        <v>0</v>
      </c>
      <c r="D166" s="93" t="s">
        <v>862</v>
      </c>
      <c r="E166" s="93" t="b">
        <v>0</v>
      </c>
      <c r="F166" s="93" t="b">
        <v>0</v>
      </c>
      <c r="G166" s="93" t="b">
        <v>0</v>
      </c>
    </row>
    <row r="167" spans="1:7" ht="15">
      <c r="A167" s="93" t="s">
        <v>974</v>
      </c>
      <c r="B167" s="93">
        <v>8</v>
      </c>
      <c r="C167" s="133">
        <v>0</v>
      </c>
      <c r="D167" s="93" t="s">
        <v>862</v>
      </c>
      <c r="E167" s="93" t="b">
        <v>0</v>
      </c>
      <c r="F167" s="93" t="b">
        <v>0</v>
      </c>
      <c r="G167" s="93" t="b">
        <v>0</v>
      </c>
    </row>
    <row r="168" spans="1:7" ht="15">
      <c r="A168" s="93" t="s">
        <v>975</v>
      </c>
      <c r="B168" s="93">
        <v>8</v>
      </c>
      <c r="C168" s="133">
        <v>0</v>
      </c>
      <c r="D168" s="93" t="s">
        <v>862</v>
      </c>
      <c r="E168" s="93" t="b">
        <v>0</v>
      </c>
      <c r="F168" s="93" t="b">
        <v>0</v>
      </c>
      <c r="G168" s="93" t="b">
        <v>0</v>
      </c>
    </row>
    <row r="169" spans="1:7" ht="15">
      <c r="A169" s="93" t="s">
        <v>976</v>
      </c>
      <c r="B169" s="93">
        <v>8</v>
      </c>
      <c r="C169" s="133">
        <v>0</v>
      </c>
      <c r="D169" s="93" t="s">
        <v>862</v>
      </c>
      <c r="E169" s="93" t="b">
        <v>0</v>
      </c>
      <c r="F169" s="93" t="b">
        <v>0</v>
      </c>
      <c r="G169" s="93" t="b">
        <v>0</v>
      </c>
    </row>
    <row r="170" spans="1:7" ht="15">
      <c r="A170" s="93" t="s">
        <v>1182</v>
      </c>
      <c r="B170" s="93">
        <v>8</v>
      </c>
      <c r="C170" s="133">
        <v>0</v>
      </c>
      <c r="D170" s="93" t="s">
        <v>862</v>
      </c>
      <c r="E170" s="93" t="b">
        <v>0</v>
      </c>
      <c r="F170" s="93" t="b">
        <v>0</v>
      </c>
      <c r="G170" s="93" t="b">
        <v>0</v>
      </c>
    </row>
    <row r="171" spans="1:7" ht="15">
      <c r="A171" s="93" t="s">
        <v>1183</v>
      </c>
      <c r="B171" s="93">
        <v>8</v>
      </c>
      <c r="C171" s="133">
        <v>0</v>
      </c>
      <c r="D171" s="93" t="s">
        <v>862</v>
      </c>
      <c r="E171" s="93" t="b">
        <v>0</v>
      </c>
      <c r="F171" s="93" t="b">
        <v>0</v>
      </c>
      <c r="G171" s="93" t="b">
        <v>0</v>
      </c>
    </row>
    <row r="172" spans="1:7" ht="15">
      <c r="A172" s="93" t="s">
        <v>1184</v>
      </c>
      <c r="B172" s="93">
        <v>8</v>
      </c>
      <c r="C172" s="133">
        <v>0</v>
      </c>
      <c r="D172" s="93" t="s">
        <v>862</v>
      </c>
      <c r="E172" s="93" t="b">
        <v>0</v>
      </c>
      <c r="F172" s="93" t="b">
        <v>0</v>
      </c>
      <c r="G172" s="93" t="b">
        <v>0</v>
      </c>
    </row>
    <row r="173" spans="1:7" ht="15">
      <c r="A173" s="93" t="s">
        <v>1185</v>
      </c>
      <c r="B173" s="93">
        <v>8</v>
      </c>
      <c r="C173" s="133">
        <v>0</v>
      </c>
      <c r="D173" s="93" t="s">
        <v>862</v>
      </c>
      <c r="E173" s="93" t="b">
        <v>0</v>
      </c>
      <c r="F173" s="93" t="b">
        <v>0</v>
      </c>
      <c r="G173" s="93" t="b">
        <v>0</v>
      </c>
    </row>
    <row r="174" spans="1:7" ht="15">
      <c r="A174" s="93" t="s">
        <v>1186</v>
      </c>
      <c r="B174" s="93">
        <v>8</v>
      </c>
      <c r="C174" s="133">
        <v>0</v>
      </c>
      <c r="D174" s="93" t="s">
        <v>862</v>
      </c>
      <c r="E174" s="93" t="b">
        <v>0</v>
      </c>
      <c r="F174" s="93" t="b">
        <v>0</v>
      </c>
      <c r="G174" s="93" t="b">
        <v>0</v>
      </c>
    </row>
    <row r="175" spans="1:7" ht="15">
      <c r="A175" s="93" t="s">
        <v>1187</v>
      </c>
      <c r="B175" s="93">
        <v>8</v>
      </c>
      <c r="C175" s="133">
        <v>0</v>
      </c>
      <c r="D175" s="93" t="s">
        <v>862</v>
      </c>
      <c r="E175" s="93" t="b">
        <v>0</v>
      </c>
      <c r="F175" s="93" t="b">
        <v>0</v>
      </c>
      <c r="G175" s="93" t="b">
        <v>0</v>
      </c>
    </row>
    <row r="176" spans="1:7" ht="15">
      <c r="A176" s="93" t="s">
        <v>1188</v>
      </c>
      <c r="B176" s="93">
        <v>8</v>
      </c>
      <c r="C176" s="133">
        <v>0</v>
      </c>
      <c r="D176" s="93" t="s">
        <v>862</v>
      </c>
      <c r="E176" s="93" t="b">
        <v>0</v>
      </c>
      <c r="F176" s="93" t="b">
        <v>0</v>
      </c>
      <c r="G176" s="93" t="b">
        <v>0</v>
      </c>
    </row>
    <row r="177" spans="1:7" ht="15">
      <c r="A177" s="93" t="s">
        <v>1189</v>
      </c>
      <c r="B177" s="93">
        <v>8</v>
      </c>
      <c r="C177" s="133">
        <v>0</v>
      </c>
      <c r="D177" s="93" t="s">
        <v>862</v>
      </c>
      <c r="E177" s="93" t="b">
        <v>0</v>
      </c>
      <c r="F177" s="93" t="b">
        <v>0</v>
      </c>
      <c r="G177" s="93" t="b">
        <v>0</v>
      </c>
    </row>
    <row r="178" spans="1:7" ht="15">
      <c r="A178" s="93" t="s">
        <v>1190</v>
      </c>
      <c r="B178" s="93">
        <v>8</v>
      </c>
      <c r="C178" s="133">
        <v>0</v>
      </c>
      <c r="D178" s="93" t="s">
        <v>862</v>
      </c>
      <c r="E178" s="93" t="b">
        <v>0</v>
      </c>
      <c r="F178" s="93" t="b">
        <v>0</v>
      </c>
      <c r="G178" s="93" t="b">
        <v>0</v>
      </c>
    </row>
    <row r="179" spans="1:7" ht="15">
      <c r="A179" s="93" t="s">
        <v>1181</v>
      </c>
      <c r="B179" s="93">
        <v>8</v>
      </c>
      <c r="C179" s="133">
        <v>0</v>
      </c>
      <c r="D179" s="93" t="s">
        <v>862</v>
      </c>
      <c r="E179" s="93" t="b">
        <v>0</v>
      </c>
      <c r="F179" s="93" t="b">
        <v>0</v>
      </c>
      <c r="G179" s="93" t="b">
        <v>0</v>
      </c>
    </row>
    <row r="180" spans="1:7" ht="15">
      <c r="A180" s="93" t="s">
        <v>1191</v>
      </c>
      <c r="B180" s="93">
        <v>8</v>
      </c>
      <c r="C180" s="133">
        <v>0</v>
      </c>
      <c r="D180" s="93" t="s">
        <v>862</v>
      </c>
      <c r="E180" s="93" t="b">
        <v>0</v>
      </c>
      <c r="F180" s="93" t="b">
        <v>0</v>
      </c>
      <c r="G180" s="93" t="b">
        <v>0</v>
      </c>
    </row>
    <row r="181" spans="1:7" ht="15">
      <c r="A181" s="93" t="s">
        <v>1192</v>
      </c>
      <c r="B181" s="93">
        <v>8</v>
      </c>
      <c r="C181" s="133">
        <v>0</v>
      </c>
      <c r="D181" s="93" t="s">
        <v>862</v>
      </c>
      <c r="E181" s="93" t="b">
        <v>0</v>
      </c>
      <c r="F181" s="93" t="b">
        <v>0</v>
      </c>
      <c r="G181" s="93" t="b">
        <v>0</v>
      </c>
    </row>
    <row r="182" spans="1:7" ht="15">
      <c r="A182" s="93" t="s">
        <v>629</v>
      </c>
      <c r="B182" s="93">
        <v>8</v>
      </c>
      <c r="C182" s="133">
        <v>0</v>
      </c>
      <c r="D182" s="93" t="s">
        <v>862</v>
      </c>
      <c r="E182" s="93" t="b">
        <v>0</v>
      </c>
      <c r="F182" s="93" t="b">
        <v>0</v>
      </c>
      <c r="G182" s="93" t="b">
        <v>0</v>
      </c>
    </row>
    <row r="183" spans="1:7" ht="15">
      <c r="A183" s="93" t="s">
        <v>1193</v>
      </c>
      <c r="B183" s="93">
        <v>8</v>
      </c>
      <c r="C183" s="133">
        <v>0</v>
      </c>
      <c r="D183" s="93" t="s">
        <v>862</v>
      </c>
      <c r="E183" s="93" t="b">
        <v>0</v>
      </c>
      <c r="F183" s="93" t="b">
        <v>0</v>
      </c>
      <c r="G183" s="93" t="b">
        <v>0</v>
      </c>
    </row>
    <row r="184" spans="1:7" ht="15">
      <c r="A184" s="93" t="s">
        <v>1194</v>
      </c>
      <c r="B184" s="93">
        <v>8</v>
      </c>
      <c r="C184" s="133">
        <v>0</v>
      </c>
      <c r="D184" s="93" t="s">
        <v>862</v>
      </c>
      <c r="E184" s="93" t="b">
        <v>0</v>
      </c>
      <c r="F184" s="93" t="b">
        <v>0</v>
      </c>
      <c r="G184" s="93" t="b">
        <v>0</v>
      </c>
    </row>
    <row r="185" spans="1:7" ht="15">
      <c r="A185" s="93" t="s">
        <v>1195</v>
      </c>
      <c r="B185" s="93">
        <v>8</v>
      </c>
      <c r="C185" s="133">
        <v>0</v>
      </c>
      <c r="D185" s="93" t="s">
        <v>862</v>
      </c>
      <c r="E185" s="93" t="b">
        <v>0</v>
      </c>
      <c r="F185" s="93" t="b">
        <v>0</v>
      </c>
      <c r="G185" s="93" t="b">
        <v>0</v>
      </c>
    </row>
    <row r="186" spans="1:7" ht="15">
      <c r="A186" s="93" t="s">
        <v>962</v>
      </c>
      <c r="B186" s="93">
        <v>8</v>
      </c>
      <c r="C186" s="133">
        <v>0</v>
      </c>
      <c r="D186" s="93" t="s">
        <v>862</v>
      </c>
      <c r="E186" s="93" t="b">
        <v>0</v>
      </c>
      <c r="F186" s="93" t="b">
        <v>0</v>
      </c>
      <c r="G186" s="93" t="b">
        <v>0</v>
      </c>
    </row>
    <row r="187" spans="1:7" ht="15">
      <c r="A187" s="93" t="s">
        <v>962</v>
      </c>
      <c r="B187" s="93">
        <v>17</v>
      </c>
      <c r="C187" s="133">
        <v>0.012614403312961526</v>
      </c>
      <c r="D187" s="93" t="s">
        <v>863</v>
      </c>
      <c r="E187" s="93" t="b">
        <v>0</v>
      </c>
      <c r="F187" s="93" t="b">
        <v>0</v>
      </c>
      <c r="G187" s="93" t="b">
        <v>0</v>
      </c>
    </row>
    <row r="188" spans="1:7" ht="15">
      <c r="A188" s="93" t="s">
        <v>963</v>
      </c>
      <c r="B188" s="93">
        <v>12</v>
      </c>
      <c r="C188" s="133">
        <v>0.011235956292279237</v>
      </c>
      <c r="D188" s="93" t="s">
        <v>863</v>
      </c>
      <c r="E188" s="93" t="b">
        <v>0</v>
      </c>
      <c r="F188" s="93" t="b">
        <v>0</v>
      </c>
      <c r="G188" s="93" t="b">
        <v>0</v>
      </c>
    </row>
    <row r="189" spans="1:7" ht="15">
      <c r="A189" s="93" t="s">
        <v>965</v>
      </c>
      <c r="B189" s="93">
        <v>10</v>
      </c>
      <c r="C189" s="133">
        <v>0.010594731529946924</v>
      </c>
      <c r="D189" s="93" t="s">
        <v>863</v>
      </c>
      <c r="E189" s="93" t="b">
        <v>0</v>
      </c>
      <c r="F189" s="93" t="b">
        <v>0</v>
      </c>
      <c r="G189" s="93" t="b">
        <v>0</v>
      </c>
    </row>
    <row r="190" spans="1:7" ht="15">
      <c r="A190" s="93" t="s">
        <v>978</v>
      </c>
      <c r="B190" s="93">
        <v>10</v>
      </c>
      <c r="C190" s="133">
        <v>0.010594731529946924</v>
      </c>
      <c r="D190" s="93" t="s">
        <v>863</v>
      </c>
      <c r="E190" s="93" t="b">
        <v>0</v>
      </c>
      <c r="F190" s="93" t="b">
        <v>0</v>
      </c>
      <c r="G190" s="93" t="b">
        <v>0</v>
      </c>
    </row>
    <row r="191" spans="1:7" ht="15">
      <c r="A191" s="93" t="s">
        <v>979</v>
      </c>
      <c r="B191" s="93">
        <v>10</v>
      </c>
      <c r="C191" s="133">
        <v>0.010594731529946924</v>
      </c>
      <c r="D191" s="93" t="s">
        <v>863</v>
      </c>
      <c r="E191" s="93" t="b">
        <v>0</v>
      </c>
      <c r="F191" s="93" t="b">
        <v>0</v>
      </c>
      <c r="G191" s="93" t="b">
        <v>0</v>
      </c>
    </row>
    <row r="192" spans="1:7" ht="15">
      <c r="A192" s="93" t="s">
        <v>980</v>
      </c>
      <c r="B192" s="93">
        <v>10</v>
      </c>
      <c r="C192" s="133">
        <v>0.010594731529946924</v>
      </c>
      <c r="D192" s="93" t="s">
        <v>863</v>
      </c>
      <c r="E192" s="93" t="b">
        <v>0</v>
      </c>
      <c r="F192" s="93" t="b">
        <v>0</v>
      </c>
      <c r="G192" s="93" t="b">
        <v>0</v>
      </c>
    </row>
    <row r="193" spans="1:7" ht="15">
      <c r="A193" s="93" t="s">
        <v>981</v>
      </c>
      <c r="B193" s="93">
        <v>10</v>
      </c>
      <c r="C193" s="133">
        <v>0.010594731529946924</v>
      </c>
      <c r="D193" s="93" t="s">
        <v>863</v>
      </c>
      <c r="E193" s="93" t="b">
        <v>0</v>
      </c>
      <c r="F193" s="93" t="b">
        <v>0</v>
      </c>
      <c r="G193" s="93" t="b">
        <v>0</v>
      </c>
    </row>
    <row r="194" spans="1:7" ht="15">
      <c r="A194" s="93" t="s">
        <v>964</v>
      </c>
      <c r="B194" s="93">
        <v>10</v>
      </c>
      <c r="C194" s="133">
        <v>0.010594731529946924</v>
      </c>
      <c r="D194" s="93" t="s">
        <v>863</v>
      </c>
      <c r="E194" s="93" t="b">
        <v>0</v>
      </c>
      <c r="F194" s="93" t="b">
        <v>0</v>
      </c>
      <c r="G194" s="93" t="b">
        <v>0</v>
      </c>
    </row>
    <row r="195" spans="1:7" ht="15">
      <c r="A195" s="93" t="s">
        <v>982</v>
      </c>
      <c r="B195" s="93">
        <v>8</v>
      </c>
      <c r="C195" s="133">
        <v>0.009681508558427915</v>
      </c>
      <c r="D195" s="93" t="s">
        <v>863</v>
      </c>
      <c r="E195" s="93" t="b">
        <v>0</v>
      </c>
      <c r="F195" s="93" t="b">
        <v>0</v>
      </c>
      <c r="G195" s="93" t="b">
        <v>0</v>
      </c>
    </row>
    <row r="196" spans="1:7" ht="15">
      <c r="A196" s="93" t="s">
        <v>983</v>
      </c>
      <c r="B196" s="93">
        <v>8</v>
      </c>
      <c r="C196" s="133">
        <v>0.009681508558427915</v>
      </c>
      <c r="D196" s="93" t="s">
        <v>863</v>
      </c>
      <c r="E196" s="93" t="b">
        <v>0</v>
      </c>
      <c r="F196" s="93" t="b">
        <v>0</v>
      </c>
      <c r="G196" s="93" t="b">
        <v>0</v>
      </c>
    </row>
    <row r="197" spans="1:7" ht="15">
      <c r="A197" s="93" t="s">
        <v>911</v>
      </c>
      <c r="B197" s="93">
        <v>6</v>
      </c>
      <c r="C197" s="133">
        <v>0.008426967219209427</v>
      </c>
      <c r="D197" s="93" t="s">
        <v>863</v>
      </c>
      <c r="E197" s="93" t="b">
        <v>0</v>
      </c>
      <c r="F197" s="93" t="b">
        <v>0</v>
      </c>
      <c r="G197" s="93" t="b">
        <v>0</v>
      </c>
    </row>
    <row r="198" spans="1:7" ht="15">
      <c r="A198" s="93" t="s">
        <v>1196</v>
      </c>
      <c r="B198" s="93">
        <v>6</v>
      </c>
      <c r="C198" s="133">
        <v>0.008426967219209427</v>
      </c>
      <c r="D198" s="93" t="s">
        <v>863</v>
      </c>
      <c r="E198" s="93" t="b">
        <v>0</v>
      </c>
      <c r="F198" s="93" t="b">
        <v>0</v>
      </c>
      <c r="G198" s="93" t="b">
        <v>0</v>
      </c>
    </row>
    <row r="199" spans="1:7" ht="15">
      <c r="A199" s="93" t="s">
        <v>1198</v>
      </c>
      <c r="B199" s="93">
        <v>6</v>
      </c>
      <c r="C199" s="133">
        <v>0.008426967219209427</v>
      </c>
      <c r="D199" s="93" t="s">
        <v>863</v>
      </c>
      <c r="E199" s="93" t="b">
        <v>0</v>
      </c>
      <c r="F199" s="93" t="b">
        <v>0</v>
      </c>
      <c r="G199" s="93" t="b">
        <v>0</v>
      </c>
    </row>
    <row r="200" spans="1:7" ht="15">
      <c r="A200" s="93" t="s">
        <v>1202</v>
      </c>
      <c r="B200" s="93">
        <v>5</v>
      </c>
      <c r="C200" s="133">
        <v>0.008391767076575622</v>
      </c>
      <c r="D200" s="93" t="s">
        <v>863</v>
      </c>
      <c r="E200" s="93" t="b">
        <v>0</v>
      </c>
      <c r="F200" s="93" t="b">
        <v>0</v>
      </c>
      <c r="G200" s="93" t="b">
        <v>0</v>
      </c>
    </row>
    <row r="201" spans="1:7" ht="15">
      <c r="A201" s="93" t="s">
        <v>1201</v>
      </c>
      <c r="B201" s="93">
        <v>5</v>
      </c>
      <c r="C201" s="133">
        <v>0.007638189992531637</v>
      </c>
      <c r="D201" s="93" t="s">
        <v>863</v>
      </c>
      <c r="E201" s="93" t="b">
        <v>0</v>
      </c>
      <c r="F201" s="93" t="b">
        <v>0</v>
      </c>
      <c r="G201" s="93" t="b">
        <v>0</v>
      </c>
    </row>
    <row r="202" spans="1:7" ht="15">
      <c r="A202" s="93" t="s">
        <v>1200</v>
      </c>
      <c r="B202" s="93">
        <v>5</v>
      </c>
      <c r="C202" s="133">
        <v>0.008391767076575622</v>
      </c>
      <c r="D202" s="93" t="s">
        <v>863</v>
      </c>
      <c r="E202" s="93" t="b">
        <v>0</v>
      </c>
      <c r="F202" s="93" t="b">
        <v>0</v>
      </c>
      <c r="G202" s="93" t="b">
        <v>0</v>
      </c>
    </row>
    <row r="203" spans="1:7" ht="15">
      <c r="A203" s="93" t="s">
        <v>1197</v>
      </c>
      <c r="B203" s="93">
        <v>5</v>
      </c>
      <c r="C203" s="133">
        <v>0.007638189992531637</v>
      </c>
      <c r="D203" s="93" t="s">
        <v>863</v>
      </c>
      <c r="E203" s="93" t="b">
        <v>0</v>
      </c>
      <c r="F203" s="93" t="b">
        <v>0</v>
      </c>
      <c r="G203" s="93" t="b">
        <v>0</v>
      </c>
    </row>
    <row r="204" spans="1:7" ht="15">
      <c r="A204" s="93" t="s">
        <v>1199</v>
      </c>
      <c r="B204" s="93">
        <v>5</v>
      </c>
      <c r="C204" s="133">
        <v>0.007638189992531637</v>
      </c>
      <c r="D204" s="93" t="s">
        <v>863</v>
      </c>
      <c r="E204" s="93" t="b">
        <v>0</v>
      </c>
      <c r="F204" s="93" t="b">
        <v>0</v>
      </c>
      <c r="G204" s="93" t="b">
        <v>0</v>
      </c>
    </row>
    <row r="205" spans="1:7" ht="15">
      <c r="A205" s="93" t="s">
        <v>1203</v>
      </c>
      <c r="B205" s="93">
        <v>5</v>
      </c>
      <c r="C205" s="133">
        <v>0.007638189992531637</v>
      </c>
      <c r="D205" s="93" t="s">
        <v>863</v>
      </c>
      <c r="E205" s="93" t="b">
        <v>0</v>
      </c>
      <c r="F205" s="93" t="b">
        <v>0</v>
      </c>
      <c r="G205" s="93" t="b">
        <v>0</v>
      </c>
    </row>
    <row r="206" spans="1:7" ht="15">
      <c r="A206" s="93" t="s">
        <v>1209</v>
      </c>
      <c r="B206" s="93">
        <v>4</v>
      </c>
      <c r="C206" s="133">
        <v>0.0067134136612604966</v>
      </c>
      <c r="D206" s="93" t="s">
        <v>863</v>
      </c>
      <c r="E206" s="93" t="b">
        <v>0</v>
      </c>
      <c r="F206" s="93" t="b">
        <v>0</v>
      </c>
      <c r="G206" s="93" t="b">
        <v>0</v>
      </c>
    </row>
    <row r="207" spans="1:7" ht="15">
      <c r="A207" s="93" t="s">
        <v>1207</v>
      </c>
      <c r="B207" s="93">
        <v>4</v>
      </c>
      <c r="C207" s="133">
        <v>0.0067134136612604966</v>
      </c>
      <c r="D207" s="93" t="s">
        <v>863</v>
      </c>
      <c r="E207" s="93" t="b">
        <v>0</v>
      </c>
      <c r="F207" s="93" t="b">
        <v>0</v>
      </c>
      <c r="G207" s="93" t="b">
        <v>0</v>
      </c>
    </row>
    <row r="208" spans="1:7" ht="15">
      <c r="A208" s="93" t="s">
        <v>1204</v>
      </c>
      <c r="B208" s="93">
        <v>4</v>
      </c>
      <c r="C208" s="133">
        <v>0.0067134136612604966</v>
      </c>
      <c r="D208" s="93" t="s">
        <v>863</v>
      </c>
      <c r="E208" s="93" t="b">
        <v>0</v>
      </c>
      <c r="F208" s="93" t="b">
        <v>0</v>
      </c>
      <c r="G208" s="93" t="b">
        <v>0</v>
      </c>
    </row>
    <row r="209" spans="1:7" ht="15">
      <c r="A209" s="93" t="s">
        <v>1210</v>
      </c>
      <c r="B209" s="93">
        <v>4</v>
      </c>
      <c r="C209" s="133">
        <v>0.0067134136612604966</v>
      </c>
      <c r="D209" s="93" t="s">
        <v>863</v>
      </c>
      <c r="E209" s="93" t="b">
        <v>0</v>
      </c>
      <c r="F209" s="93" t="b">
        <v>0</v>
      </c>
      <c r="G209" s="93" t="b">
        <v>0</v>
      </c>
    </row>
    <row r="210" spans="1:7" ht="15">
      <c r="A210" s="93" t="s">
        <v>1206</v>
      </c>
      <c r="B210" s="93">
        <v>4</v>
      </c>
      <c r="C210" s="133">
        <v>0.007490637528186158</v>
      </c>
      <c r="D210" s="93" t="s">
        <v>863</v>
      </c>
      <c r="E210" s="93" t="b">
        <v>0</v>
      </c>
      <c r="F210" s="93" t="b">
        <v>0</v>
      </c>
      <c r="G210" s="93" t="b">
        <v>0</v>
      </c>
    </row>
    <row r="211" spans="1:7" ht="15">
      <c r="A211" s="93" t="s">
        <v>1208</v>
      </c>
      <c r="B211" s="93">
        <v>4</v>
      </c>
      <c r="C211" s="133">
        <v>0.0067134136612604966</v>
      </c>
      <c r="D211" s="93" t="s">
        <v>863</v>
      </c>
      <c r="E211" s="93" t="b">
        <v>0</v>
      </c>
      <c r="F211" s="93" t="b">
        <v>0</v>
      </c>
      <c r="G211" s="93" t="b">
        <v>0</v>
      </c>
    </row>
    <row r="212" spans="1:7" ht="15">
      <c r="A212" s="93" t="s">
        <v>1211</v>
      </c>
      <c r="B212" s="93">
        <v>3</v>
      </c>
      <c r="C212" s="133">
        <v>0.005617978146139619</v>
      </c>
      <c r="D212" s="93" t="s">
        <v>863</v>
      </c>
      <c r="E212" s="93" t="b">
        <v>0</v>
      </c>
      <c r="F212" s="93" t="b">
        <v>0</v>
      </c>
      <c r="G212" s="93" t="b">
        <v>0</v>
      </c>
    </row>
    <row r="213" spans="1:7" ht="15">
      <c r="A213" s="93" t="s">
        <v>1213</v>
      </c>
      <c r="B213" s="93">
        <v>3</v>
      </c>
      <c r="C213" s="133">
        <v>0.005617978146139619</v>
      </c>
      <c r="D213" s="93" t="s">
        <v>863</v>
      </c>
      <c r="E213" s="93" t="b">
        <v>0</v>
      </c>
      <c r="F213" s="93" t="b">
        <v>0</v>
      </c>
      <c r="G213" s="93" t="b">
        <v>0</v>
      </c>
    </row>
    <row r="214" spans="1:7" ht="15">
      <c r="A214" s="93" t="s">
        <v>1205</v>
      </c>
      <c r="B214" s="93">
        <v>3</v>
      </c>
      <c r="C214" s="133">
        <v>0.005617978146139619</v>
      </c>
      <c r="D214" s="93" t="s">
        <v>863</v>
      </c>
      <c r="E214" s="93" t="b">
        <v>0</v>
      </c>
      <c r="F214" s="93" t="b">
        <v>0</v>
      </c>
      <c r="G214" s="93" t="b">
        <v>0</v>
      </c>
    </row>
    <row r="215" spans="1:7" ht="15">
      <c r="A215" s="93" t="s">
        <v>1219</v>
      </c>
      <c r="B215" s="93">
        <v>3</v>
      </c>
      <c r="C215" s="133">
        <v>0.005617978146139619</v>
      </c>
      <c r="D215" s="93" t="s">
        <v>863</v>
      </c>
      <c r="E215" s="93" t="b">
        <v>0</v>
      </c>
      <c r="F215" s="93" t="b">
        <v>0</v>
      </c>
      <c r="G215" s="93" t="b">
        <v>0</v>
      </c>
    </row>
    <row r="216" spans="1:7" ht="15">
      <c r="A216" s="93" t="s">
        <v>1216</v>
      </c>
      <c r="B216" s="93">
        <v>3</v>
      </c>
      <c r="C216" s="133">
        <v>0.005617978146139619</v>
      </c>
      <c r="D216" s="93" t="s">
        <v>863</v>
      </c>
      <c r="E216" s="93" t="b">
        <v>0</v>
      </c>
      <c r="F216" s="93" t="b">
        <v>0</v>
      </c>
      <c r="G216" s="93" t="b">
        <v>0</v>
      </c>
    </row>
    <row r="217" spans="1:7" ht="15">
      <c r="A217" s="93" t="s">
        <v>1217</v>
      </c>
      <c r="B217" s="93">
        <v>3</v>
      </c>
      <c r="C217" s="133">
        <v>0.005617978146139619</v>
      </c>
      <c r="D217" s="93" t="s">
        <v>863</v>
      </c>
      <c r="E217" s="93" t="b">
        <v>0</v>
      </c>
      <c r="F217" s="93" t="b">
        <v>0</v>
      </c>
      <c r="G217" s="93" t="b">
        <v>0</v>
      </c>
    </row>
    <row r="218" spans="1:7" ht="15">
      <c r="A218" s="93" t="s">
        <v>1214</v>
      </c>
      <c r="B218" s="93">
        <v>3</v>
      </c>
      <c r="C218" s="133">
        <v>0.005617978146139619</v>
      </c>
      <c r="D218" s="93" t="s">
        <v>863</v>
      </c>
      <c r="E218" s="93" t="b">
        <v>0</v>
      </c>
      <c r="F218" s="93" t="b">
        <v>0</v>
      </c>
      <c r="G218" s="93" t="b">
        <v>0</v>
      </c>
    </row>
    <row r="219" spans="1:7" ht="15">
      <c r="A219" s="93" t="s">
        <v>1215</v>
      </c>
      <c r="B219" s="93">
        <v>3</v>
      </c>
      <c r="C219" s="133">
        <v>0.006439554782480277</v>
      </c>
      <c r="D219" s="93" t="s">
        <v>863</v>
      </c>
      <c r="E219" s="93" t="b">
        <v>1</v>
      </c>
      <c r="F219" s="93" t="b">
        <v>0</v>
      </c>
      <c r="G219" s="93" t="b">
        <v>0</v>
      </c>
    </row>
    <row r="220" spans="1:7" ht="15">
      <c r="A220" s="93" t="s">
        <v>1264</v>
      </c>
      <c r="B220" s="93">
        <v>2</v>
      </c>
      <c r="C220" s="133">
        <v>0.005229366212676788</v>
      </c>
      <c r="D220" s="93" t="s">
        <v>863</v>
      </c>
      <c r="E220" s="93" t="b">
        <v>0</v>
      </c>
      <c r="F220" s="93" t="b">
        <v>0</v>
      </c>
      <c r="G220" s="93" t="b">
        <v>0</v>
      </c>
    </row>
    <row r="221" spans="1:7" ht="15">
      <c r="A221" s="93" t="s">
        <v>1235</v>
      </c>
      <c r="B221" s="93">
        <v>2</v>
      </c>
      <c r="C221" s="133">
        <v>0.004293036521653517</v>
      </c>
      <c r="D221" s="93" t="s">
        <v>863</v>
      </c>
      <c r="E221" s="93" t="b">
        <v>0</v>
      </c>
      <c r="F221" s="93" t="b">
        <v>0</v>
      </c>
      <c r="G221" s="93" t="b">
        <v>0</v>
      </c>
    </row>
    <row r="222" spans="1:7" ht="15">
      <c r="A222" s="93" t="s">
        <v>1233</v>
      </c>
      <c r="B222" s="93">
        <v>2</v>
      </c>
      <c r="C222" s="133">
        <v>0.004293036521653517</v>
      </c>
      <c r="D222" s="93" t="s">
        <v>863</v>
      </c>
      <c r="E222" s="93" t="b">
        <v>0</v>
      </c>
      <c r="F222" s="93" t="b">
        <v>0</v>
      </c>
      <c r="G222" s="93" t="b">
        <v>0</v>
      </c>
    </row>
    <row r="223" spans="1:7" ht="15">
      <c r="A223" s="93" t="s">
        <v>1263</v>
      </c>
      <c r="B223" s="93">
        <v>2</v>
      </c>
      <c r="C223" s="133">
        <v>0.005229366212676788</v>
      </c>
      <c r="D223" s="93" t="s">
        <v>863</v>
      </c>
      <c r="E223" s="93" t="b">
        <v>0</v>
      </c>
      <c r="F223" s="93" t="b">
        <v>0</v>
      </c>
      <c r="G223" s="93" t="b">
        <v>0</v>
      </c>
    </row>
    <row r="224" spans="1:7" ht="15">
      <c r="A224" s="93" t="s">
        <v>1258</v>
      </c>
      <c r="B224" s="93">
        <v>2</v>
      </c>
      <c r="C224" s="133">
        <v>0.004293036521653517</v>
      </c>
      <c r="D224" s="93" t="s">
        <v>863</v>
      </c>
      <c r="E224" s="93" t="b">
        <v>0</v>
      </c>
      <c r="F224" s="93" t="b">
        <v>0</v>
      </c>
      <c r="G224" s="93" t="b">
        <v>0</v>
      </c>
    </row>
    <row r="225" spans="1:7" ht="15">
      <c r="A225" s="93" t="s">
        <v>1259</v>
      </c>
      <c r="B225" s="93">
        <v>2</v>
      </c>
      <c r="C225" s="133">
        <v>0.004293036521653517</v>
      </c>
      <c r="D225" s="93" t="s">
        <v>863</v>
      </c>
      <c r="E225" s="93" t="b">
        <v>0</v>
      </c>
      <c r="F225" s="93" t="b">
        <v>0</v>
      </c>
      <c r="G225" s="93" t="b">
        <v>0</v>
      </c>
    </row>
    <row r="226" spans="1:7" ht="15">
      <c r="A226" s="93" t="s">
        <v>1230</v>
      </c>
      <c r="B226" s="93">
        <v>2</v>
      </c>
      <c r="C226" s="133">
        <v>0.004293036521653517</v>
      </c>
      <c r="D226" s="93" t="s">
        <v>863</v>
      </c>
      <c r="E226" s="93" t="b">
        <v>0</v>
      </c>
      <c r="F226" s="93" t="b">
        <v>0</v>
      </c>
      <c r="G226" s="93" t="b">
        <v>0</v>
      </c>
    </row>
    <row r="227" spans="1:7" ht="15">
      <c r="A227" s="93" t="s">
        <v>1228</v>
      </c>
      <c r="B227" s="93">
        <v>2</v>
      </c>
      <c r="C227" s="133">
        <v>0.004293036521653517</v>
      </c>
      <c r="D227" s="93" t="s">
        <v>863</v>
      </c>
      <c r="E227" s="93" t="b">
        <v>0</v>
      </c>
      <c r="F227" s="93" t="b">
        <v>0</v>
      </c>
      <c r="G227" s="93" t="b">
        <v>0</v>
      </c>
    </row>
    <row r="228" spans="1:7" ht="15">
      <c r="A228" s="93" t="s">
        <v>1244</v>
      </c>
      <c r="B228" s="93">
        <v>2</v>
      </c>
      <c r="C228" s="133">
        <v>0.005229366212676788</v>
      </c>
      <c r="D228" s="93" t="s">
        <v>863</v>
      </c>
      <c r="E228" s="93" t="b">
        <v>0</v>
      </c>
      <c r="F228" s="93" t="b">
        <v>0</v>
      </c>
      <c r="G228" s="93" t="b">
        <v>0</v>
      </c>
    </row>
    <row r="229" spans="1:7" ht="15">
      <c r="A229" s="93" t="s">
        <v>1245</v>
      </c>
      <c r="B229" s="93">
        <v>2</v>
      </c>
      <c r="C229" s="133">
        <v>0.004293036521653517</v>
      </c>
      <c r="D229" s="93" t="s">
        <v>863</v>
      </c>
      <c r="E229" s="93" t="b">
        <v>0</v>
      </c>
      <c r="F229" s="93" t="b">
        <v>0</v>
      </c>
      <c r="G229" s="93" t="b">
        <v>0</v>
      </c>
    </row>
    <row r="230" spans="1:7" ht="15">
      <c r="A230" s="93" t="s">
        <v>1246</v>
      </c>
      <c r="B230" s="93">
        <v>2</v>
      </c>
      <c r="C230" s="133">
        <v>0.004293036521653517</v>
      </c>
      <c r="D230" s="93" t="s">
        <v>863</v>
      </c>
      <c r="E230" s="93" t="b">
        <v>0</v>
      </c>
      <c r="F230" s="93" t="b">
        <v>0</v>
      </c>
      <c r="G230" s="93" t="b">
        <v>0</v>
      </c>
    </row>
    <row r="231" spans="1:7" ht="15">
      <c r="A231" s="93" t="s">
        <v>1257</v>
      </c>
      <c r="B231" s="93">
        <v>2</v>
      </c>
      <c r="C231" s="133">
        <v>0.004293036521653517</v>
      </c>
      <c r="D231" s="93" t="s">
        <v>863</v>
      </c>
      <c r="E231" s="93" t="b">
        <v>0</v>
      </c>
      <c r="F231" s="93" t="b">
        <v>0</v>
      </c>
      <c r="G231" s="93" t="b">
        <v>0</v>
      </c>
    </row>
    <row r="232" spans="1:7" ht="15">
      <c r="A232" s="93" t="s">
        <v>1254</v>
      </c>
      <c r="B232" s="93">
        <v>2</v>
      </c>
      <c r="C232" s="133">
        <v>0.004293036521653517</v>
      </c>
      <c r="D232" s="93" t="s">
        <v>863</v>
      </c>
      <c r="E232" s="93" t="b">
        <v>0</v>
      </c>
      <c r="F232" s="93" t="b">
        <v>1</v>
      </c>
      <c r="G232" s="93" t="b">
        <v>0</v>
      </c>
    </row>
    <row r="233" spans="1:7" ht="15">
      <c r="A233" s="93" t="s">
        <v>1256</v>
      </c>
      <c r="B233" s="93">
        <v>2</v>
      </c>
      <c r="C233" s="133">
        <v>0.004293036521653517</v>
      </c>
      <c r="D233" s="93" t="s">
        <v>863</v>
      </c>
      <c r="E233" s="93" t="b">
        <v>0</v>
      </c>
      <c r="F233" s="93" t="b">
        <v>0</v>
      </c>
      <c r="G233" s="93" t="b">
        <v>0</v>
      </c>
    </row>
    <row r="234" spans="1:7" ht="15">
      <c r="A234" s="93" t="s">
        <v>1222</v>
      </c>
      <c r="B234" s="93">
        <v>2</v>
      </c>
      <c r="C234" s="133">
        <v>0.004293036521653517</v>
      </c>
      <c r="D234" s="93" t="s">
        <v>863</v>
      </c>
      <c r="E234" s="93" t="b">
        <v>0</v>
      </c>
      <c r="F234" s="93" t="b">
        <v>0</v>
      </c>
      <c r="G234" s="93" t="b">
        <v>0</v>
      </c>
    </row>
    <row r="235" spans="1:7" ht="15">
      <c r="A235" s="93" t="s">
        <v>1249</v>
      </c>
      <c r="B235" s="93">
        <v>2</v>
      </c>
      <c r="C235" s="133">
        <v>0.004293036521653517</v>
      </c>
      <c r="D235" s="93" t="s">
        <v>863</v>
      </c>
      <c r="E235" s="93" t="b">
        <v>0</v>
      </c>
      <c r="F235" s="93" t="b">
        <v>0</v>
      </c>
      <c r="G235" s="93" t="b">
        <v>0</v>
      </c>
    </row>
    <row r="236" spans="1:7" ht="15">
      <c r="A236" s="93" t="s">
        <v>1247</v>
      </c>
      <c r="B236" s="93">
        <v>2</v>
      </c>
      <c r="C236" s="133">
        <v>0.004293036521653517</v>
      </c>
      <c r="D236" s="93" t="s">
        <v>863</v>
      </c>
      <c r="E236" s="93" t="b">
        <v>0</v>
      </c>
      <c r="F236" s="93" t="b">
        <v>0</v>
      </c>
      <c r="G236" s="93" t="b">
        <v>0</v>
      </c>
    </row>
    <row r="237" spans="1:7" ht="15">
      <c r="A237" s="93" t="s">
        <v>1009</v>
      </c>
      <c r="B237" s="93">
        <v>2</v>
      </c>
      <c r="C237" s="133">
        <v>0.004293036521653517</v>
      </c>
      <c r="D237" s="93" t="s">
        <v>863</v>
      </c>
      <c r="E237" s="93" t="b">
        <v>0</v>
      </c>
      <c r="F237" s="93" t="b">
        <v>0</v>
      </c>
      <c r="G237" s="93" t="b">
        <v>0</v>
      </c>
    </row>
    <row r="238" spans="1:7" ht="15">
      <c r="A238" s="93" t="s">
        <v>1250</v>
      </c>
      <c r="B238" s="93">
        <v>2</v>
      </c>
      <c r="C238" s="133">
        <v>0.004293036521653517</v>
      </c>
      <c r="D238" s="93" t="s">
        <v>863</v>
      </c>
      <c r="E238" s="93" t="b">
        <v>0</v>
      </c>
      <c r="F238" s="93" t="b">
        <v>0</v>
      </c>
      <c r="G238" s="93" t="b">
        <v>0</v>
      </c>
    </row>
    <row r="239" spans="1:7" ht="15">
      <c r="A239" s="93" t="s">
        <v>1251</v>
      </c>
      <c r="B239" s="93">
        <v>2</v>
      </c>
      <c r="C239" s="133">
        <v>0.004293036521653517</v>
      </c>
      <c r="D239" s="93" t="s">
        <v>863</v>
      </c>
      <c r="E239" s="93" t="b">
        <v>0</v>
      </c>
      <c r="F239" s="93" t="b">
        <v>0</v>
      </c>
      <c r="G239" s="93" t="b">
        <v>0</v>
      </c>
    </row>
    <row r="240" spans="1:7" ht="15">
      <c r="A240" s="93" t="s">
        <v>1252</v>
      </c>
      <c r="B240" s="93">
        <v>2</v>
      </c>
      <c r="C240" s="133">
        <v>0.004293036521653517</v>
      </c>
      <c r="D240" s="93" t="s">
        <v>863</v>
      </c>
      <c r="E240" s="93" t="b">
        <v>0</v>
      </c>
      <c r="F240" s="93" t="b">
        <v>0</v>
      </c>
      <c r="G240" s="93" t="b">
        <v>0</v>
      </c>
    </row>
    <row r="241" spans="1:7" ht="15">
      <c r="A241" s="93" t="s">
        <v>1253</v>
      </c>
      <c r="B241" s="93">
        <v>2</v>
      </c>
      <c r="C241" s="133">
        <v>0.004293036521653517</v>
      </c>
      <c r="D241" s="93" t="s">
        <v>863</v>
      </c>
      <c r="E241" s="93" t="b">
        <v>0</v>
      </c>
      <c r="F241" s="93" t="b">
        <v>0</v>
      </c>
      <c r="G241" s="93" t="b">
        <v>0</v>
      </c>
    </row>
    <row r="242" spans="1:7" ht="15">
      <c r="A242" s="93" t="s">
        <v>1238</v>
      </c>
      <c r="B242" s="93">
        <v>2</v>
      </c>
      <c r="C242" s="133">
        <v>0.004293036521653517</v>
      </c>
      <c r="D242" s="93" t="s">
        <v>863</v>
      </c>
      <c r="E242" s="93" t="b">
        <v>0</v>
      </c>
      <c r="F242" s="93" t="b">
        <v>0</v>
      </c>
      <c r="G242" s="93" t="b">
        <v>0</v>
      </c>
    </row>
    <row r="243" spans="1:7" ht="15">
      <c r="A243" s="93" t="s">
        <v>1221</v>
      </c>
      <c r="B243" s="93">
        <v>2</v>
      </c>
      <c r="C243" s="133">
        <v>0.004293036521653517</v>
      </c>
      <c r="D243" s="93" t="s">
        <v>863</v>
      </c>
      <c r="E243" s="93" t="b">
        <v>0</v>
      </c>
      <c r="F243" s="93" t="b">
        <v>0</v>
      </c>
      <c r="G243" s="93" t="b">
        <v>0</v>
      </c>
    </row>
    <row r="244" spans="1:7" ht="15">
      <c r="A244" s="93" t="s">
        <v>1248</v>
      </c>
      <c r="B244" s="93">
        <v>2</v>
      </c>
      <c r="C244" s="133">
        <v>0.004293036521653517</v>
      </c>
      <c r="D244" s="93" t="s">
        <v>863</v>
      </c>
      <c r="E244" s="93" t="b">
        <v>0</v>
      </c>
      <c r="F244" s="93" t="b">
        <v>0</v>
      </c>
      <c r="G244" s="93" t="b">
        <v>0</v>
      </c>
    </row>
    <row r="245" spans="1:7" ht="15">
      <c r="A245" s="93" t="s">
        <v>1234</v>
      </c>
      <c r="B245" s="93">
        <v>2</v>
      </c>
      <c r="C245" s="133">
        <v>0.005229366212676788</v>
      </c>
      <c r="D245" s="93" t="s">
        <v>863</v>
      </c>
      <c r="E245" s="93" t="b">
        <v>0</v>
      </c>
      <c r="F245" s="93" t="b">
        <v>0</v>
      </c>
      <c r="G245" s="93" t="b">
        <v>0</v>
      </c>
    </row>
    <row r="246" spans="1:7" ht="15">
      <c r="A246" s="93" t="s">
        <v>1243</v>
      </c>
      <c r="B246" s="93">
        <v>2</v>
      </c>
      <c r="C246" s="133">
        <v>0.004293036521653517</v>
      </c>
      <c r="D246" s="93" t="s">
        <v>863</v>
      </c>
      <c r="E246" s="93" t="b">
        <v>0</v>
      </c>
      <c r="F246" s="93" t="b">
        <v>0</v>
      </c>
      <c r="G246" s="93" t="b">
        <v>0</v>
      </c>
    </row>
    <row r="247" spans="1:7" ht="15">
      <c r="A247" s="93" t="s">
        <v>1241</v>
      </c>
      <c r="B247" s="93">
        <v>2</v>
      </c>
      <c r="C247" s="133">
        <v>0.004293036521653517</v>
      </c>
      <c r="D247" s="93" t="s">
        <v>863</v>
      </c>
      <c r="E247" s="93" t="b">
        <v>0</v>
      </c>
      <c r="F247" s="93" t="b">
        <v>0</v>
      </c>
      <c r="G247" s="93" t="b">
        <v>0</v>
      </c>
    </row>
    <row r="248" spans="1:7" ht="15">
      <c r="A248" s="93" t="s">
        <v>1242</v>
      </c>
      <c r="B248" s="93">
        <v>2</v>
      </c>
      <c r="C248" s="133">
        <v>0.004293036521653517</v>
      </c>
      <c r="D248" s="93" t="s">
        <v>863</v>
      </c>
      <c r="E248" s="93" t="b">
        <v>0</v>
      </c>
      <c r="F248" s="93" t="b">
        <v>0</v>
      </c>
      <c r="G248" s="93" t="b">
        <v>0</v>
      </c>
    </row>
    <row r="249" spans="1:7" ht="15">
      <c r="A249" s="93" t="s">
        <v>1240</v>
      </c>
      <c r="B249" s="93">
        <v>2</v>
      </c>
      <c r="C249" s="133">
        <v>0.004293036521653517</v>
      </c>
      <c r="D249" s="93" t="s">
        <v>863</v>
      </c>
      <c r="E249" s="93" t="b">
        <v>0</v>
      </c>
      <c r="F249" s="93" t="b">
        <v>0</v>
      </c>
      <c r="G249" s="93" t="b">
        <v>0</v>
      </c>
    </row>
    <row r="250" spans="1:7" ht="15">
      <c r="A250" s="93" t="s">
        <v>1236</v>
      </c>
      <c r="B250" s="93">
        <v>2</v>
      </c>
      <c r="C250" s="133">
        <v>0.004293036521653517</v>
      </c>
      <c r="D250" s="93" t="s">
        <v>863</v>
      </c>
      <c r="E250" s="93" t="b">
        <v>1</v>
      </c>
      <c r="F250" s="93" t="b">
        <v>0</v>
      </c>
      <c r="G250" s="93" t="b">
        <v>0</v>
      </c>
    </row>
    <row r="251" spans="1:7" ht="15">
      <c r="A251" s="93" t="s">
        <v>1218</v>
      </c>
      <c r="B251" s="93">
        <v>2</v>
      </c>
      <c r="C251" s="133">
        <v>0.004293036521653517</v>
      </c>
      <c r="D251" s="93" t="s">
        <v>863</v>
      </c>
      <c r="E251" s="93" t="b">
        <v>0</v>
      </c>
      <c r="F251" s="93" t="b">
        <v>0</v>
      </c>
      <c r="G251" s="93" t="b">
        <v>0</v>
      </c>
    </row>
    <row r="252" spans="1:7" ht="15">
      <c r="A252" s="93" t="s">
        <v>629</v>
      </c>
      <c r="B252" s="93">
        <v>2</v>
      </c>
      <c r="C252" s="133">
        <v>0.004293036521653517</v>
      </c>
      <c r="D252" s="93" t="s">
        <v>863</v>
      </c>
      <c r="E252" s="93" t="b">
        <v>0</v>
      </c>
      <c r="F252" s="93" t="b">
        <v>0</v>
      </c>
      <c r="G252" s="93" t="b">
        <v>0</v>
      </c>
    </row>
    <row r="253" spans="1:7" ht="15">
      <c r="A253" s="93" t="s">
        <v>1237</v>
      </c>
      <c r="B253" s="93">
        <v>2</v>
      </c>
      <c r="C253" s="133">
        <v>0.004293036521653517</v>
      </c>
      <c r="D253" s="93" t="s">
        <v>863</v>
      </c>
      <c r="E253" s="93" t="b">
        <v>0</v>
      </c>
      <c r="F253" s="93" t="b">
        <v>0</v>
      </c>
      <c r="G253" s="93" t="b">
        <v>0</v>
      </c>
    </row>
    <row r="254" spans="1:7" ht="15">
      <c r="A254" s="93" t="s">
        <v>1229</v>
      </c>
      <c r="B254" s="93">
        <v>2</v>
      </c>
      <c r="C254" s="133">
        <v>0.004293036521653517</v>
      </c>
      <c r="D254" s="93" t="s">
        <v>863</v>
      </c>
      <c r="E254" s="93" t="b">
        <v>0</v>
      </c>
      <c r="F254" s="93" t="b">
        <v>0</v>
      </c>
      <c r="G254" s="93" t="b">
        <v>0</v>
      </c>
    </row>
    <row r="255" spans="1:7" ht="15">
      <c r="A255" s="93" t="s">
        <v>1220</v>
      </c>
      <c r="B255" s="93">
        <v>2</v>
      </c>
      <c r="C255" s="133">
        <v>0.005229366212676788</v>
      </c>
      <c r="D255" s="93" t="s">
        <v>863</v>
      </c>
      <c r="E255" s="93" t="b">
        <v>0</v>
      </c>
      <c r="F255" s="93" t="b">
        <v>0</v>
      </c>
      <c r="G255" s="93" t="b">
        <v>0</v>
      </c>
    </row>
    <row r="256" spans="1:7" ht="15">
      <c r="A256" s="93" t="s">
        <v>1212</v>
      </c>
      <c r="B256" s="93">
        <v>2</v>
      </c>
      <c r="C256" s="133">
        <v>0.004293036521653517</v>
      </c>
      <c r="D256" s="93" t="s">
        <v>863</v>
      </c>
      <c r="E256" s="93" t="b">
        <v>0</v>
      </c>
      <c r="F256" s="93" t="b">
        <v>0</v>
      </c>
      <c r="G256" s="93" t="b">
        <v>0</v>
      </c>
    </row>
    <row r="257" spans="1:7" ht="15">
      <c r="A257" s="93" t="s">
        <v>1223</v>
      </c>
      <c r="B257" s="93">
        <v>2</v>
      </c>
      <c r="C257" s="133">
        <v>0.004293036521653517</v>
      </c>
      <c r="D257" s="93" t="s">
        <v>863</v>
      </c>
      <c r="E257" s="93" t="b">
        <v>0</v>
      </c>
      <c r="F257" s="93" t="b">
        <v>0</v>
      </c>
      <c r="G257" s="93" t="b">
        <v>0</v>
      </c>
    </row>
    <row r="258" spans="1:7" ht="15">
      <c r="A258" s="93" t="s">
        <v>1226</v>
      </c>
      <c r="B258" s="93">
        <v>2</v>
      </c>
      <c r="C258" s="133">
        <v>0.005229366212676788</v>
      </c>
      <c r="D258" s="93" t="s">
        <v>863</v>
      </c>
      <c r="E258" s="93" t="b">
        <v>0</v>
      </c>
      <c r="F258" s="93" t="b">
        <v>0</v>
      </c>
      <c r="G258" s="93" t="b">
        <v>0</v>
      </c>
    </row>
    <row r="259" spans="1:7" ht="15">
      <c r="A259" s="93" t="s">
        <v>1227</v>
      </c>
      <c r="B259" s="93">
        <v>2</v>
      </c>
      <c r="C259" s="133">
        <v>0.005229366212676788</v>
      </c>
      <c r="D259" s="93" t="s">
        <v>863</v>
      </c>
      <c r="E259" s="93" t="b">
        <v>0</v>
      </c>
      <c r="F259" s="93" t="b">
        <v>0</v>
      </c>
      <c r="G259" s="93" t="b">
        <v>0</v>
      </c>
    </row>
    <row r="260" spans="1:7" ht="15">
      <c r="A260" s="93" t="s">
        <v>1224</v>
      </c>
      <c r="B260" s="93">
        <v>2</v>
      </c>
      <c r="C260" s="133">
        <v>0.005229366212676788</v>
      </c>
      <c r="D260" s="93" t="s">
        <v>863</v>
      </c>
      <c r="E260" s="93" t="b">
        <v>0</v>
      </c>
      <c r="F260" s="93" t="b">
        <v>0</v>
      </c>
      <c r="G260" s="93" t="b">
        <v>0</v>
      </c>
    </row>
    <row r="261" spans="1:7" ht="15">
      <c r="A261" s="93" t="s">
        <v>985</v>
      </c>
      <c r="B261" s="93">
        <v>2</v>
      </c>
      <c r="C261" s="133">
        <v>0</v>
      </c>
      <c r="D261" s="93" t="s">
        <v>864</v>
      </c>
      <c r="E261" s="93" t="b">
        <v>0</v>
      </c>
      <c r="F261" s="93" t="b">
        <v>0</v>
      </c>
      <c r="G261" s="93" t="b">
        <v>0</v>
      </c>
    </row>
    <row r="262" spans="1:7" ht="15">
      <c r="A262" s="93" t="s">
        <v>986</v>
      </c>
      <c r="B262" s="93">
        <v>2</v>
      </c>
      <c r="C262" s="133">
        <v>0</v>
      </c>
      <c r="D262" s="93" t="s">
        <v>864</v>
      </c>
      <c r="E262" s="93" t="b">
        <v>0</v>
      </c>
      <c r="F262" s="93" t="b">
        <v>0</v>
      </c>
      <c r="G262" s="93" t="b">
        <v>0</v>
      </c>
    </row>
    <row r="263" spans="1:7" ht="15">
      <c r="A263" s="93" t="s">
        <v>931</v>
      </c>
      <c r="B263" s="93">
        <v>2</v>
      </c>
      <c r="C263" s="133">
        <v>0</v>
      </c>
      <c r="D263" s="93" t="s">
        <v>864</v>
      </c>
      <c r="E263" s="93" t="b">
        <v>0</v>
      </c>
      <c r="F263" s="93" t="b">
        <v>0</v>
      </c>
      <c r="G263" s="93" t="b">
        <v>0</v>
      </c>
    </row>
    <row r="264" spans="1:7" ht="15">
      <c r="A264" s="93" t="s">
        <v>987</v>
      </c>
      <c r="B264" s="93">
        <v>2</v>
      </c>
      <c r="C264" s="133">
        <v>0</v>
      </c>
      <c r="D264" s="93" t="s">
        <v>864</v>
      </c>
      <c r="E264" s="93" t="b">
        <v>0</v>
      </c>
      <c r="F264" s="93" t="b">
        <v>0</v>
      </c>
      <c r="G264" s="93" t="b">
        <v>0</v>
      </c>
    </row>
    <row r="265" spans="1:7" ht="15">
      <c r="A265" s="93" t="s">
        <v>988</v>
      </c>
      <c r="B265" s="93">
        <v>2</v>
      </c>
      <c r="C265" s="133">
        <v>0</v>
      </c>
      <c r="D265" s="93" t="s">
        <v>864</v>
      </c>
      <c r="E265" s="93" t="b">
        <v>0</v>
      </c>
      <c r="F265" s="93" t="b">
        <v>0</v>
      </c>
      <c r="G265" s="93" t="b">
        <v>0</v>
      </c>
    </row>
    <row r="266" spans="1:7" ht="15">
      <c r="A266" s="93" t="s">
        <v>989</v>
      </c>
      <c r="B266" s="93">
        <v>2</v>
      </c>
      <c r="C266" s="133">
        <v>0</v>
      </c>
      <c r="D266" s="93" t="s">
        <v>864</v>
      </c>
      <c r="E266" s="93" t="b">
        <v>0</v>
      </c>
      <c r="F266" s="93" t="b">
        <v>0</v>
      </c>
      <c r="G266" s="93" t="b">
        <v>0</v>
      </c>
    </row>
    <row r="267" spans="1:7" ht="15">
      <c r="A267" s="93" t="s">
        <v>990</v>
      </c>
      <c r="B267" s="93">
        <v>2</v>
      </c>
      <c r="C267" s="133">
        <v>0</v>
      </c>
      <c r="D267" s="93" t="s">
        <v>864</v>
      </c>
      <c r="E267" s="93" t="b">
        <v>0</v>
      </c>
      <c r="F267" s="93" t="b">
        <v>0</v>
      </c>
      <c r="G267" s="93" t="b">
        <v>0</v>
      </c>
    </row>
    <row r="268" spans="1:7" ht="15">
      <c r="A268" s="93" t="s">
        <v>991</v>
      </c>
      <c r="B268" s="93">
        <v>2</v>
      </c>
      <c r="C268" s="133">
        <v>0</v>
      </c>
      <c r="D268" s="93" t="s">
        <v>864</v>
      </c>
      <c r="E268" s="93" t="b">
        <v>0</v>
      </c>
      <c r="F268" s="93" t="b">
        <v>0</v>
      </c>
      <c r="G268" s="93" t="b">
        <v>0</v>
      </c>
    </row>
    <row r="269" spans="1:7" ht="15">
      <c r="A269" s="93" t="s">
        <v>992</v>
      </c>
      <c r="B269" s="93">
        <v>2</v>
      </c>
      <c r="C269" s="133">
        <v>0</v>
      </c>
      <c r="D269" s="93" t="s">
        <v>864</v>
      </c>
      <c r="E269" s="93" t="b">
        <v>0</v>
      </c>
      <c r="F269" s="93" t="b">
        <v>0</v>
      </c>
      <c r="G269" s="93" t="b">
        <v>0</v>
      </c>
    </row>
    <row r="270" spans="1:7" ht="15">
      <c r="A270" s="93" t="s">
        <v>993</v>
      </c>
      <c r="B270" s="93">
        <v>2</v>
      </c>
      <c r="C270" s="133">
        <v>0</v>
      </c>
      <c r="D270" s="93" t="s">
        <v>864</v>
      </c>
      <c r="E270" s="93" t="b">
        <v>0</v>
      </c>
      <c r="F270" s="93" t="b">
        <v>0</v>
      </c>
      <c r="G270" s="93" t="b">
        <v>0</v>
      </c>
    </row>
    <row r="271" spans="1:7" ht="15">
      <c r="A271" s="93" t="s">
        <v>1260</v>
      </c>
      <c r="B271" s="93">
        <v>2</v>
      </c>
      <c r="C271" s="133">
        <v>0</v>
      </c>
      <c r="D271" s="93" t="s">
        <v>864</v>
      </c>
      <c r="E271" s="93" t="b">
        <v>0</v>
      </c>
      <c r="F271" s="93" t="b">
        <v>0</v>
      </c>
      <c r="G271" s="93" t="b">
        <v>0</v>
      </c>
    </row>
    <row r="272" spans="1:7" ht="15">
      <c r="A272" s="93" t="s">
        <v>1261</v>
      </c>
      <c r="B272" s="93">
        <v>2</v>
      </c>
      <c r="C272" s="133">
        <v>0</v>
      </c>
      <c r="D272" s="93" t="s">
        <v>864</v>
      </c>
      <c r="E272" s="93" t="b">
        <v>0</v>
      </c>
      <c r="F272" s="93" t="b">
        <v>0</v>
      </c>
      <c r="G272" s="93" t="b">
        <v>0</v>
      </c>
    </row>
    <row r="273" spans="1:7" ht="15">
      <c r="A273" s="93" t="s">
        <v>1262</v>
      </c>
      <c r="B273" s="93">
        <v>2</v>
      </c>
      <c r="C273" s="133">
        <v>0</v>
      </c>
      <c r="D273" s="93" t="s">
        <v>864</v>
      </c>
      <c r="E273" s="93" t="b">
        <v>0</v>
      </c>
      <c r="F273" s="93" t="b">
        <v>0</v>
      </c>
      <c r="G273" s="93" t="b">
        <v>0</v>
      </c>
    </row>
    <row r="274" spans="1:7" ht="15">
      <c r="A274" s="93" t="s">
        <v>962</v>
      </c>
      <c r="B274" s="93">
        <v>2</v>
      </c>
      <c r="C274" s="133">
        <v>0</v>
      </c>
      <c r="D274" s="93" t="s">
        <v>864</v>
      </c>
      <c r="E274" s="93" t="b">
        <v>0</v>
      </c>
      <c r="F274" s="93" t="b">
        <v>0</v>
      </c>
      <c r="G274" s="93" t="b">
        <v>0</v>
      </c>
    </row>
    <row r="275" spans="1:7" ht="15">
      <c r="A275" s="93" t="s">
        <v>995</v>
      </c>
      <c r="B275" s="93">
        <v>2</v>
      </c>
      <c r="C275" s="133">
        <v>0</v>
      </c>
      <c r="D275" s="93" t="s">
        <v>865</v>
      </c>
      <c r="E275" s="93" t="b">
        <v>0</v>
      </c>
      <c r="F275" s="93" t="b">
        <v>0</v>
      </c>
      <c r="G275" s="93" t="b">
        <v>0</v>
      </c>
    </row>
    <row r="276" spans="1:7" ht="15">
      <c r="A276" s="93" t="s">
        <v>996</v>
      </c>
      <c r="B276" s="93">
        <v>2</v>
      </c>
      <c r="C276" s="133">
        <v>0</v>
      </c>
      <c r="D276" s="93" t="s">
        <v>865</v>
      </c>
      <c r="E276" s="93" t="b">
        <v>0</v>
      </c>
      <c r="F276" s="93" t="b">
        <v>0</v>
      </c>
      <c r="G276" s="93" t="b">
        <v>0</v>
      </c>
    </row>
    <row r="277" spans="1:7" ht="15">
      <c r="A277" s="93" t="s">
        <v>997</v>
      </c>
      <c r="B277" s="93">
        <v>2</v>
      </c>
      <c r="C277" s="133">
        <v>0</v>
      </c>
      <c r="D277" s="93" t="s">
        <v>865</v>
      </c>
      <c r="E277" s="93" t="b">
        <v>0</v>
      </c>
      <c r="F277" s="93" t="b">
        <v>0</v>
      </c>
      <c r="G277" s="93" t="b">
        <v>0</v>
      </c>
    </row>
    <row r="278" spans="1:7" ht="15">
      <c r="A278" s="93" t="s">
        <v>998</v>
      </c>
      <c r="B278" s="93">
        <v>2</v>
      </c>
      <c r="C278" s="133">
        <v>0</v>
      </c>
      <c r="D278" s="93" t="s">
        <v>865</v>
      </c>
      <c r="E278" s="93" t="b">
        <v>0</v>
      </c>
      <c r="F278" s="93" t="b">
        <v>0</v>
      </c>
      <c r="G278" s="93" t="b">
        <v>0</v>
      </c>
    </row>
    <row r="279" spans="1:7" ht="15">
      <c r="A279" s="93" t="s">
        <v>999</v>
      </c>
      <c r="B279" s="93">
        <v>2</v>
      </c>
      <c r="C279" s="133">
        <v>0</v>
      </c>
      <c r="D279" s="93" t="s">
        <v>865</v>
      </c>
      <c r="E279" s="93" t="b">
        <v>0</v>
      </c>
      <c r="F279" s="93" t="b">
        <v>0</v>
      </c>
      <c r="G279" s="93" t="b">
        <v>0</v>
      </c>
    </row>
    <row r="280" spans="1:7" ht="15">
      <c r="A280" s="93" t="s">
        <v>1000</v>
      </c>
      <c r="B280" s="93">
        <v>2</v>
      </c>
      <c r="C280" s="133">
        <v>0</v>
      </c>
      <c r="D280" s="93" t="s">
        <v>865</v>
      </c>
      <c r="E280" s="93" t="b">
        <v>0</v>
      </c>
      <c r="F280" s="93" t="b">
        <v>0</v>
      </c>
      <c r="G280" s="93" t="b">
        <v>0</v>
      </c>
    </row>
    <row r="281" spans="1:7" ht="15">
      <c r="A281" s="93" t="s">
        <v>975</v>
      </c>
      <c r="B281" s="93">
        <v>2</v>
      </c>
      <c r="C281" s="133">
        <v>0</v>
      </c>
      <c r="D281" s="93" t="s">
        <v>865</v>
      </c>
      <c r="E281" s="93" t="b">
        <v>0</v>
      </c>
      <c r="F281" s="93" t="b">
        <v>0</v>
      </c>
      <c r="G281" s="93" t="b">
        <v>0</v>
      </c>
    </row>
    <row r="282" spans="1:7" ht="15">
      <c r="A282" s="93" t="s">
        <v>1001</v>
      </c>
      <c r="B282" s="93">
        <v>2</v>
      </c>
      <c r="C282" s="133">
        <v>0</v>
      </c>
      <c r="D282" s="93" t="s">
        <v>865</v>
      </c>
      <c r="E282" s="93" t="b">
        <v>0</v>
      </c>
      <c r="F282" s="93" t="b">
        <v>0</v>
      </c>
      <c r="G282" s="93" t="b">
        <v>0</v>
      </c>
    </row>
    <row r="283" spans="1:7" ht="15">
      <c r="A283" s="93" t="s">
        <v>1002</v>
      </c>
      <c r="B283" s="93">
        <v>2</v>
      </c>
      <c r="C283" s="133">
        <v>0</v>
      </c>
      <c r="D283" s="93" t="s">
        <v>865</v>
      </c>
      <c r="E283" s="93" t="b">
        <v>0</v>
      </c>
      <c r="F283" s="93" t="b">
        <v>0</v>
      </c>
      <c r="G283" s="93" t="b">
        <v>0</v>
      </c>
    </row>
    <row r="284" spans="1:7" ht="15">
      <c r="A284" s="93" t="s">
        <v>1003</v>
      </c>
      <c r="B284" s="93">
        <v>2</v>
      </c>
      <c r="C284" s="133">
        <v>0</v>
      </c>
      <c r="D284" s="93" t="s">
        <v>865</v>
      </c>
      <c r="E284" s="93" t="b">
        <v>0</v>
      </c>
      <c r="F284" s="93" t="b">
        <v>0</v>
      </c>
      <c r="G284" s="93" t="b">
        <v>0</v>
      </c>
    </row>
    <row r="285" spans="1:7" ht="15">
      <c r="A285" s="93" t="s">
        <v>1265</v>
      </c>
      <c r="B285" s="93">
        <v>2</v>
      </c>
      <c r="C285" s="133">
        <v>0</v>
      </c>
      <c r="D285" s="93" t="s">
        <v>865</v>
      </c>
      <c r="E285" s="93" t="b">
        <v>0</v>
      </c>
      <c r="F285" s="93" t="b">
        <v>0</v>
      </c>
      <c r="G285" s="93" t="b">
        <v>0</v>
      </c>
    </row>
    <row r="286" spans="1:7" ht="15">
      <c r="A286" s="93" t="s">
        <v>1266</v>
      </c>
      <c r="B286" s="93">
        <v>2</v>
      </c>
      <c r="C286" s="133">
        <v>0</v>
      </c>
      <c r="D286" s="93" t="s">
        <v>865</v>
      </c>
      <c r="E286" s="93" t="b">
        <v>0</v>
      </c>
      <c r="F286" s="93" t="b">
        <v>0</v>
      </c>
      <c r="G286" s="93" t="b">
        <v>0</v>
      </c>
    </row>
    <row r="287" spans="1:7" ht="15">
      <c r="A287" s="93" t="s">
        <v>1267</v>
      </c>
      <c r="B287" s="93">
        <v>2</v>
      </c>
      <c r="C287" s="133">
        <v>0</v>
      </c>
      <c r="D287" s="93" t="s">
        <v>865</v>
      </c>
      <c r="E287" s="93" t="b">
        <v>0</v>
      </c>
      <c r="F287" s="93" t="b">
        <v>0</v>
      </c>
      <c r="G287" s="93" t="b">
        <v>0</v>
      </c>
    </row>
    <row r="288" spans="1:7" ht="15">
      <c r="A288" s="93" t="s">
        <v>1268</v>
      </c>
      <c r="B288" s="93">
        <v>2</v>
      </c>
      <c r="C288" s="133">
        <v>0</v>
      </c>
      <c r="D288" s="93" t="s">
        <v>865</v>
      </c>
      <c r="E288" s="93" t="b">
        <v>0</v>
      </c>
      <c r="F288" s="93" t="b">
        <v>0</v>
      </c>
      <c r="G288" s="93" t="b">
        <v>0</v>
      </c>
    </row>
    <row r="289" spans="1:7" ht="15">
      <c r="A289" s="93" t="s">
        <v>1269</v>
      </c>
      <c r="B289" s="93">
        <v>2</v>
      </c>
      <c r="C289" s="133">
        <v>0</v>
      </c>
      <c r="D289" s="93" t="s">
        <v>865</v>
      </c>
      <c r="E289" s="93" t="b">
        <v>0</v>
      </c>
      <c r="F289" s="93" t="b">
        <v>0</v>
      </c>
      <c r="G289" s="93" t="b">
        <v>0</v>
      </c>
    </row>
    <row r="290" spans="1:7" ht="15">
      <c r="A290" s="93" t="s">
        <v>1270</v>
      </c>
      <c r="B290" s="93">
        <v>2</v>
      </c>
      <c r="C290" s="133">
        <v>0</v>
      </c>
      <c r="D290" s="93" t="s">
        <v>865</v>
      </c>
      <c r="E290" s="93" t="b">
        <v>0</v>
      </c>
      <c r="F290" s="93" t="b">
        <v>0</v>
      </c>
      <c r="G290" s="93" t="b">
        <v>0</v>
      </c>
    </row>
    <row r="291" spans="1:7" ht="15">
      <c r="A291" s="93" t="s">
        <v>1271</v>
      </c>
      <c r="B291" s="93">
        <v>2</v>
      </c>
      <c r="C291" s="133">
        <v>0</v>
      </c>
      <c r="D291" s="93" t="s">
        <v>865</v>
      </c>
      <c r="E291" s="93" t="b">
        <v>0</v>
      </c>
      <c r="F291" s="93" t="b">
        <v>0</v>
      </c>
      <c r="G291" s="93" t="b">
        <v>0</v>
      </c>
    </row>
    <row r="292" spans="1:7" ht="15">
      <c r="A292" s="93" t="s">
        <v>962</v>
      </c>
      <c r="B292" s="93">
        <v>2</v>
      </c>
      <c r="C292" s="133">
        <v>0</v>
      </c>
      <c r="D292" s="93" t="s">
        <v>865</v>
      </c>
      <c r="E292" s="93" t="b">
        <v>0</v>
      </c>
      <c r="F292" s="93" t="b">
        <v>0</v>
      </c>
      <c r="G292" s="93" t="b">
        <v>0</v>
      </c>
    </row>
    <row r="293" spans="1:7" ht="15">
      <c r="A293" s="93" t="s">
        <v>911</v>
      </c>
      <c r="B293" s="93">
        <v>5</v>
      </c>
      <c r="C293" s="133">
        <v>0</v>
      </c>
      <c r="D293" s="93" t="s">
        <v>866</v>
      </c>
      <c r="E293" s="93" t="b">
        <v>0</v>
      </c>
      <c r="F293" s="93" t="b">
        <v>0</v>
      </c>
      <c r="G293" s="93" t="b">
        <v>0</v>
      </c>
    </row>
    <row r="294" spans="1:7" ht="15">
      <c r="A294" s="93" t="s">
        <v>1005</v>
      </c>
      <c r="B294" s="93">
        <v>3</v>
      </c>
      <c r="C294" s="133">
        <v>0</v>
      </c>
      <c r="D294" s="93" t="s">
        <v>866</v>
      </c>
      <c r="E294" s="93" t="b">
        <v>0</v>
      </c>
      <c r="F294" s="93" t="b">
        <v>0</v>
      </c>
      <c r="G294" s="93" t="b">
        <v>0</v>
      </c>
    </row>
    <row r="295" spans="1:7" ht="15">
      <c r="A295" s="93" t="s">
        <v>1006</v>
      </c>
      <c r="B295" s="93">
        <v>3</v>
      </c>
      <c r="C295" s="133">
        <v>0</v>
      </c>
      <c r="D295" s="93" t="s">
        <v>866</v>
      </c>
      <c r="E295" s="93" t="b">
        <v>0</v>
      </c>
      <c r="F295" s="93" t="b">
        <v>0</v>
      </c>
      <c r="G295" s="93" t="b">
        <v>0</v>
      </c>
    </row>
    <row r="296" spans="1:7" ht="15">
      <c r="A296" s="93" t="s">
        <v>1007</v>
      </c>
      <c r="B296" s="93">
        <v>3</v>
      </c>
      <c r="C296" s="133">
        <v>0</v>
      </c>
      <c r="D296" s="93" t="s">
        <v>866</v>
      </c>
      <c r="E296" s="93" t="b">
        <v>0</v>
      </c>
      <c r="F296" s="93" t="b">
        <v>0</v>
      </c>
      <c r="G296" s="93" t="b">
        <v>0</v>
      </c>
    </row>
    <row r="297" spans="1:7" ht="15">
      <c r="A297" s="93" t="s">
        <v>1008</v>
      </c>
      <c r="B297" s="93">
        <v>3</v>
      </c>
      <c r="C297" s="133">
        <v>0</v>
      </c>
      <c r="D297" s="93" t="s">
        <v>866</v>
      </c>
      <c r="E297" s="93" t="b">
        <v>0</v>
      </c>
      <c r="F297" s="93" t="b">
        <v>0</v>
      </c>
      <c r="G297" s="93" t="b">
        <v>0</v>
      </c>
    </row>
    <row r="298" spans="1:7" ht="15">
      <c r="A298" s="93" t="s">
        <v>962</v>
      </c>
      <c r="B298" s="93">
        <v>3</v>
      </c>
      <c r="C298" s="133">
        <v>0</v>
      </c>
      <c r="D298" s="93" t="s">
        <v>866</v>
      </c>
      <c r="E298" s="93" t="b">
        <v>0</v>
      </c>
      <c r="F298" s="93" t="b">
        <v>0</v>
      </c>
      <c r="G298" s="93" t="b">
        <v>0</v>
      </c>
    </row>
    <row r="299" spans="1:7" ht="15">
      <c r="A299" s="93" t="s">
        <v>964</v>
      </c>
      <c r="B299" s="93">
        <v>3</v>
      </c>
      <c r="C299" s="133">
        <v>0</v>
      </c>
      <c r="D299" s="93" t="s">
        <v>866</v>
      </c>
      <c r="E299" s="93" t="b">
        <v>0</v>
      </c>
      <c r="F299" s="93" t="b">
        <v>0</v>
      </c>
      <c r="G299" s="93" t="b">
        <v>0</v>
      </c>
    </row>
    <row r="300" spans="1:7" ht="15">
      <c r="A300" s="93" t="s">
        <v>1009</v>
      </c>
      <c r="B300" s="93">
        <v>2</v>
      </c>
      <c r="C300" s="133">
        <v>0.005869708635189375</v>
      </c>
      <c r="D300" s="93" t="s">
        <v>866</v>
      </c>
      <c r="E300" s="93" t="b">
        <v>0</v>
      </c>
      <c r="F300" s="93" t="b">
        <v>0</v>
      </c>
      <c r="G300" s="93" t="b">
        <v>0</v>
      </c>
    </row>
    <row r="301" spans="1:7" ht="15">
      <c r="A301" s="93" t="s">
        <v>1010</v>
      </c>
      <c r="B301" s="93">
        <v>2</v>
      </c>
      <c r="C301" s="133">
        <v>0.005869708635189375</v>
      </c>
      <c r="D301" s="93" t="s">
        <v>866</v>
      </c>
      <c r="E301" s="93" t="b">
        <v>0</v>
      </c>
      <c r="F301" s="93" t="b">
        <v>0</v>
      </c>
      <c r="G301" s="93" t="b">
        <v>0</v>
      </c>
    </row>
    <row r="302" spans="1:7" ht="15">
      <c r="A302" s="93" t="s">
        <v>1011</v>
      </c>
      <c r="B302" s="93">
        <v>2</v>
      </c>
      <c r="C302" s="133">
        <v>0.005869708635189375</v>
      </c>
      <c r="D302" s="93" t="s">
        <v>866</v>
      </c>
      <c r="E302" s="93" t="b">
        <v>0</v>
      </c>
      <c r="F302" s="93" t="b">
        <v>0</v>
      </c>
      <c r="G302" s="93" t="b">
        <v>0</v>
      </c>
    </row>
    <row r="303" spans="1:7" ht="15">
      <c r="A303" s="93" t="s">
        <v>1272</v>
      </c>
      <c r="B303" s="93">
        <v>2</v>
      </c>
      <c r="C303" s="133">
        <v>0.005869708635189375</v>
      </c>
      <c r="D303" s="93" t="s">
        <v>866</v>
      </c>
      <c r="E303" s="93" t="b">
        <v>0</v>
      </c>
      <c r="F303" s="93" t="b">
        <v>0</v>
      </c>
      <c r="G303" s="93" t="b">
        <v>0</v>
      </c>
    </row>
    <row r="304" spans="1:7" ht="15">
      <c r="A304" s="93" t="s">
        <v>1273</v>
      </c>
      <c r="B304" s="93">
        <v>2</v>
      </c>
      <c r="C304" s="133">
        <v>0.005869708635189375</v>
      </c>
      <c r="D304" s="93" t="s">
        <v>866</v>
      </c>
      <c r="E304" s="93" t="b">
        <v>0</v>
      </c>
      <c r="F304" s="93" t="b">
        <v>0</v>
      </c>
      <c r="G304" s="93" t="b">
        <v>0</v>
      </c>
    </row>
    <row r="305" spans="1:7" ht="15">
      <c r="A305" s="93" t="s">
        <v>1274</v>
      </c>
      <c r="B305" s="93">
        <v>2</v>
      </c>
      <c r="C305" s="133">
        <v>0.005869708635189375</v>
      </c>
      <c r="D305" s="93" t="s">
        <v>866</v>
      </c>
      <c r="E305" s="93" t="b">
        <v>0</v>
      </c>
      <c r="F305" s="93" t="b">
        <v>0</v>
      </c>
      <c r="G305" s="93" t="b">
        <v>0</v>
      </c>
    </row>
    <row r="306" spans="1:7" ht="15">
      <c r="A306" s="93" t="s">
        <v>943</v>
      </c>
      <c r="B306" s="93">
        <v>2</v>
      </c>
      <c r="C306" s="133">
        <v>0.005869708635189375</v>
      </c>
      <c r="D306" s="93" t="s">
        <v>866</v>
      </c>
      <c r="E306" s="93" t="b">
        <v>0</v>
      </c>
      <c r="F306" s="93" t="b">
        <v>0</v>
      </c>
      <c r="G306" s="93" t="b">
        <v>0</v>
      </c>
    </row>
    <row r="307" spans="1:7" ht="15">
      <c r="A307" s="93" t="s">
        <v>945</v>
      </c>
      <c r="B307" s="93">
        <v>2</v>
      </c>
      <c r="C307" s="133">
        <v>0.005869708635189375</v>
      </c>
      <c r="D307" s="93" t="s">
        <v>866</v>
      </c>
      <c r="E307" s="93" t="b">
        <v>0</v>
      </c>
      <c r="F307" s="93" t="b">
        <v>0</v>
      </c>
      <c r="G307" s="93" t="b">
        <v>0</v>
      </c>
    </row>
    <row r="308" spans="1:7" ht="15">
      <c r="A308" s="93" t="s">
        <v>1275</v>
      </c>
      <c r="B308" s="93">
        <v>2</v>
      </c>
      <c r="C308" s="133">
        <v>0.005869708635189375</v>
      </c>
      <c r="D308" s="93" t="s">
        <v>866</v>
      </c>
      <c r="E308" s="93" t="b">
        <v>0</v>
      </c>
      <c r="F308" s="93" t="b">
        <v>0</v>
      </c>
      <c r="G308" s="93" t="b">
        <v>0</v>
      </c>
    </row>
    <row r="309" spans="1:7" ht="15">
      <c r="A309" s="93" t="s">
        <v>1276</v>
      </c>
      <c r="B309" s="93">
        <v>2</v>
      </c>
      <c r="C309" s="133">
        <v>0.005869708635189375</v>
      </c>
      <c r="D309" s="93" t="s">
        <v>866</v>
      </c>
      <c r="E309" s="93" t="b">
        <v>0</v>
      </c>
      <c r="F309" s="93" t="b">
        <v>0</v>
      </c>
      <c r="G309" s="93" t="b">
        <v>0</v>
      </c>
    </row>
    <row r="310" spans="1:7" ht="15">
      <c r="A310" s="93" t="s">
        <v>963</v>
      </c>
      <c r="B310" s="93">
        <v>2</v>
      </c>
      <c r="C310" s="133">
        <v>0.005869708635189375</v>
      </c>
      <c r="D310" s="93" t="s">
        <v>866</v>
      </c>
      <c r="E310" s="93" t="b">
        <v>0</v>
      </c>
      <c r="F310" s="93" t="b">
        <v>0</v>
      </c>
      <c r="G310" s="93" t="b">
        <v>0</v>
      </c>
    </row>
    <row r="311" spans="1:7" ht="15">
      <c r="A311" s="93" t="s">
        <v>1277</v>
      </c>
      <c r="B311" s="93">
        <v>2</v>
      </c>
      <c r="C311" s="133">
        <v>0.005869708635189375</v>
      </c>
      <c r="D311" s="93" t="s">
        <v>866</v>
      </c>
      <c r="E311" s="93" t="b">
        <v>0</v>
      </c>
      <c r="F311" s="93" t="b">
        <v>0</v>
      </c>
      <c r="G311" s="93" t="b">
        <v>0</v>
      </c>
    </row>
    <row r="312" spans="1:7" ht="15">
      <c r="A312" s="93" t="s">
        <v>1278</v>
      </c>
      <c r="B312" s="93">
        <v>2</v>
      </c>
      <c r="C312" s="133">
        <v>0.005869708635189375</v>
      </c>
      <c r="D312" s="93" t="s">
        <v>866</v>
      </c>
      <c r="E312" s="93" t="b">
        <v>0</v>
      </c>
      <c r="F312" s="93" t="b">
        <v>0</v>
      </c>
      <c r="G312" s="93" t="b">
        <v>0</v>
      </c>
    </row>
    <row r="313" spans="1:7" ht="15">
      <c r="A313" s="93" t="s">
        <v>1013</v>
      </c>
      <c r="B313" s="93">
        <v>2</v>
      </c>
      <c r="C313" s="133">
        <v>0</v>
      </c>
      <c r="D313" s="93" t="s">
        <v>867</v>
      </c>
      <c r="E313" s="93" t="b">
        <v>0</v>
      </c>
      <c r="F313" s="93" t="b">
        <v>0</v>
      </c>
      <c r="G313" s="93" t="b">
        <v>0</v>
      </c>
    </row>
    <row r="314" spans="1:7" ht="15">
      <c r="A314" s="93" t="s">
        <v>951</v>
      </c>
      <c r="B314" s="93">
        <v>3</v>
      </c>
      <c r="C314" s="133">
        <v>0</v>
      </c>
      <c r="D314" s="93" t="s">
        <v>868</v>
      </c>
      <c r="E314" s="93" t="b">
        <v>0</v>
      </c>
      <c r="F314" s="93" t="b">
        <v>0</v>
      </c>
      <c r="G314" s="93" t="b">
        <v>0</v>
      </c>
    </row>
    <row r="315" spans="1:7" ht="15">
      <c r="A315" s="93" t="s">
        <v>238</v>
      </c>
      <c r="B315" s="93">
        <v>2</v>
      </c>
      <c r="C315" s="133">
        <v>0</v>
      </c>
      <c r="D315" s="93" t="s">
        <v>868</v>
      </c>
      <c r="E315" s="93" t="b">
        <v>0</v>
      </c>
      <c r="F315" s="93" t="b">
        <v>0</v>
      </c>
      <c r="G315" s="93" t="b">
        <v>0</v>
      </c>
    </row>
    <row r="316" spans="1:7" ht="15">
      <c r="A316" s="93" t="s">
        <v>962</v>
      </c>
      <c r="B316" s="93">
        <v>2</v>
      </c>
      <c r="C316" s="133">
        <v>0</v>
      </c>
      <c r="D316" s="93" t="s">
        <v>868</v>
      </c>
      <c r="E316" s="93" t="b">
        <v>0</v>
      </c>
      <c r="F316" s="93" t="b">
        <v>0</v>
      </c>
      <c r="G316" s="93" t="b">
        <v>0</v>
      </c>
    </row>
    <row r="317" spans="1:7" ht="15">
      <c r="A317" s="93" t="s">
        <v>1015</v>
      </c>
      <c r="B317" s="93">
        <v>2</v>
      </c>
      <c r="C317" s="133">
        <v>0</v>
      </c>
      <c r="D317" s="93" t="s">
        <v>868</v>
      </c>
      <c r="E317" s="93" t="b">
        <v>0</v>
      </c>
      <c r="F317" s="93" t="b">
        <v>0</v>
      </c>
      <c r="G317" s="93" t="b">
        <v>0</v>
      </c>
    </row>
    <row r="318" spans="1:7" ht="15">
      <c r="A318" s="93" t="s">
        <v>1016</v>
      </c>
      <c r="B318" s="93">
        <v>2</v>
      </c>
      <c r="C318" s="133">
        <v>0</v>
      </c>
      <c r="D318" s="93" t="s">
        <v>868</v>
      </c>
      <c r="E318" s="93" t="b">
        <v>0</v>
      </c>
      <c r="F318" s="93" t="b">
        <v>0</v>
      </c>
      <c r="G31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2019-08-01T22:55:45Z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