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<sst xmlns="http://schemas.openxmlformats.org/spreadsheetml/2006/main" count="2473" uniqueCount="749">
  <si>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</si>
  <si>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</si>
  <si>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</si>
  <si>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</si>
  <si>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</si>
  <si>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</si>
  <si>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</si>
  <si>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</si>
  <si>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</si>
  <si>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</si>
  <si>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</si>
  <si>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</si>
  <si>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</si>
  <si>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</si>
  <si>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</si>
  <si>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</si>
  <si>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</si>
  <si>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</si>
  <si>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</si>
  <si>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</si>
  <si>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</si>
  <si>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</si>
  <si>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</si>
  <si>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</si>
  <si>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</si>
  <si>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</si>
  <si>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</si>
  <si>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</si>
  <si>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</si>
  <si>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</si>
  <si>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</si>
  <si>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</si>
  <si>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</si>
  <si>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</si>
  <si>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</si>
  <si>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</si>
  <si>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</si>
  <si>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</si>
  <si>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</si>
  <si>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</si>
  <si>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</si>
  <si>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</si>
  <si>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</si>
  <si>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</si>
  <si>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</si>
  <si>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</si>
  <si>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</si>
  <si>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</si>
  <si>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</si>
  <si>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</si>
  <si>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</si>
  <si>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</si>
  <si>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</si>
  <si>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</si>
  <si>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</si>
  <si>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</si>
  <si>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</si>
  <si>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</si>
  <si>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</si>
  <si>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</si>
  <si>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</si>
  <si>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</si>
  <si>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</si>
  <si>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</si>
  <si>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</si>
  <si>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</si>
  <si>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</si>
  <si>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</si>
  <si>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</si>
  <si>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</si>
  <si>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</si>
  <si>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</si>
  <si>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</si>
  <si>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</si>
  <si>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</si>
  <si>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</si>
  <si>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</si>
  <si>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</si>
  <si>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</si>
  <si>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</si>
  <si>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</si>
  <si>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</si>
  <si>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</si>
  <si>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</si>
  <si>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</si>
  <si>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</si>
  <si>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</si>
  <si>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</si>
  <si>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</si>
  <si>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</si>
  <si>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</si>
  <si>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</si>
  <si>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</si>
  <si>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</si>
  <si>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</si>
  <si>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</si>
  <si>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</si>
  <si>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</si>
  <si>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</si>
  <si>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</si>
  <si>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</si>
  <si>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</si>
  <si>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</si>
  <si>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</si>
  <si>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</si>
  <si>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</si>
  <si>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</si>
  <si>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</si>
  <si>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</si>
  <si>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</si>
  <si>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</si>
  <si>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</si>
  <si>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</si>
  <si>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</si>
  <si>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</si>
  <si>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</si>
  <si>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</si>
  <si>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</si>
  <si>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</si>
  <si>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</si>
  <si>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</si>
  <si>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</si>
  <si>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</si>
  <si>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</si>
  <si>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</si>
  <si>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</si>
  <si>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</si>
  <si>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</si>
  <si>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</si>
  <si>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</si>
  <si>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</si>
  <si>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</si>
  <si>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</si>
  <si>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</si>
  <si>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</si>
  <si>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</si>
  <si>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</si>
  <si>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</si>
  <si>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</si>
  <si>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</si>
  <si>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</si>
  <si>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</si>
  <si>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</si>
  <si>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</si>
  <si>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</si>
  <si>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</si>
  <si>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</si>
  <si>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</si>
  <si>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</si>
  <si>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</si>
  <si>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</si>
  <si>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</si>
  <si>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</si>
  <si>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</si>
  <si>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</si>
  <si>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</si>
  <si>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</si>
  <si>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</si>
  <si>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</si>
  <si>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</si>
  <si>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</si>
  <si>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</si>
  <si>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</si>
  <si>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</si>
  <si>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</si>
  <si>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</si>
  <si>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</si>
  <si>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</si>
  <si>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</si>
  <si>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</si>
  <si>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</si>
  <si>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</si>
  <si>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</si>
  <si>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</si>
  <si>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</si>
  <si>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</si>
  <si>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</si>
  <si>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</si>
  <si>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</si>
  <si>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</si>
  <si>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</si>
  <si>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</si>
  <si>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</si>
  <si>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</si>
  <si>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</si>
  <si>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</si>
  <si>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</si>
  <si>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</si>
  <si>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</si>
  <si>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</si>
  <si>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</si>
  <si>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</si>
  <si>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</si>
  <si>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</si>
  <si>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</si>
  <si>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</si>
  <si>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</si>
  <si>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</si>
  <si>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</si>
  <si>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</si>
  <si>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</si>
  <si>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</si>
  <si>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</si>
  <si>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</si>
  <si>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</si>
  <si>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</si>
  <si>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</si>
  <si>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</si>
  <si>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</si>
  <si>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</si>
  <si>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</si>
  <si>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</si>
  <si>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bongbing25</t>
  </si>
  <si>
    <t>mkprgsrvc5fgjmp</t>
  </si>
  <si>
    <t>fawzialbaiti</t>
  </si>
  <si>
    <t>c5ydr1t9ufarhcv</t>
  </si>
  <si>
    <t>gombah01</t>
  </si>
  <si>
    <t>abosaud_a</t>
  </si>
  <si>
    <t>gay_lesb_oman</t>
  </si>
  <si>
    <t>0___jumana</t>
  </si>
  <si>
    <t>abdalaziz_razan</t>
  </si>
  <si>
    <t>y3een77</t>
  </si>
  <si>
    <t>12khaliidd</t>
  </si>
  <si>
    <t>drbasma88</t>
  </si>
  <si>
    <t>al3qeed8</t>
  </si>
  <si>
    <t>abdallahhj</t>
  </si>
  <si>
    <t>pp_2523</t>
  </si>
  <si>
    <t>larrythebest1</t>
  </si>
  <si>
    <t>sousmail47</t>
  </si>
  <si>
    <t>ahmed26286</t>
  </si>
  <si>
    <t>mohsin_shukaili</t>
  </si>
  <si>
    <t>hr_omn</t>
  </si>
  <si>
    <t>tariq1978_</t>
  </si>
  <si>
    <t>forbiddenah</t>
  </si>
  <si>
    <t>mlk_alz</t>
  </si>
  <si>
    <t>mrmsh_7</t>
  </si>
  <si>
    <t>jhaddadofficial</t>
  </si>
  <si>
    <t>Mentions</t>
  </si>
  <si>
    <t>Replies to</t>
  </si>
  <si>
    <t>RT @DrBasma88: #في_الممنوع: سعيد سلطان الهاشمي
"أنا عُمان ملهمتني ، لايمكن العيش خارجها" https://t.co/YVOlNoGOia</t>
  </si>
  <si>
    <t>RT @ForbiddenAH: #في_الممنوع.. لماذا تمنع الكتب في سلطنة عمان؟ https://t.co/2XHdXHWq12</t>
  </si>
  <si>
    <t>#في_الممنوع: سعيد سلطان الهاشمي
"أنا عُمان ملهمتني ، لايمكن العيش خارجها" https://t.co/YVOlNoGOia</t>
  </si>
  <si>
    <t>@JHaddadOfficial المذيعة المتألقة الأستاذة الجميلة #جمانة_حداد أُغرمت بكاتبنا المحترم  الأنيق #سعيد_الهاشمي… https://t.co/V0uxQOytqK</t>
  </si>
  <si>
    <t>RT @AbdallahHJ: @JHaddadOfficial المذيعة المتألقة الأستاذة الجميلة #جمانة_حداد أُغرمت بكاتبنا المحترم  الأنيق #سعيد_الهاشمي #في_الممنوع #أح…</t>
  </si>
  <si>
    <t>#في_الممنوع.. لماذا تمنع الكتب في سلطنة عمان؟ https://t.co/2XHdXHWq12</t>
  </si>
  <si>
    <t>RT @KalimatHak_AH: #في_الممنوع.. لماذا تمنع الكتب في سلطنة عمان؟ https://t.co/2XHdXHWq12</t>
  </si>
  <si>
    <t>https://twitter.com/i/web/status/1148245495157932035</t>
  </si>
  <si>
    <t>twitter.com</t>
  </si>
  <si>
    <t>في_الممنوع</t>
  </si>
  <si>
    <t>جمانة_حداد سعيد_الهاشمي</t>
  </si>
  <si>
    <t>جمانة_حداد سعيد_الهاشمي في_الممنوع</t>
  </si>
  <si>
    <t>https://pbs.twimg.com/ext_tw_video_thumb/1148137152594751494/pu/img/TIJBu_O1xy-HnzPe.jpg</t>
  </si>
  <si>
    <t>https://pbs.twimg.com/ext_tw_video_thumb/1148243890509701121/pu/img/-LcI4UVyjKfq_nX1.jpg</t>
  </si>
  <si>
    <t>http://pbs.twimg.com/profile_images/1115677307853778946/epWHNC6W_normal.jpg</t>
  </si>
  <si>
    <t>https://twitter.com/#!/bongbing25/status/1148172301634023424</t>
  </si>
  <si>
    <t>https://twitter.com/#!/mkprgsrvc5fgjmp/status/1148208037951352834</t>
  </si>
  <si>
    <t>https://twitter.com/#!/fawzialbaiti/status/1148249583048429571</t>
  </si>
  <si>
    <t>https://twitter.com/#!/c5ydr1t9ufarhcv/status/1148270589951512577</t>
  </si>
  <si>
    <t>https://twitter.com/#!/gombah01/status/1148274460358828032</t>
  </si>
  <si>
    <t>https://twitter.com/#!/abosaud_a/status/1148279422971260929</t>
  </si>
  <si>
    <t>https://twitter.com/#!/gay_lesb_oman/status/1148309186641616897</t>
  </si>
  <si>
    <t>https://twitter.com/#!/0___jumana/status/1148336477560016896</t>
  </si>
  <si>
    <t>https://twitter.com/#!/abdalaziz_razan/status/1148369287603728384</t>
  </si>
  <si>
    <t>https://twitter.com/#!/y3een77/status/1148385145298325506</t>
  </si>
  <si>
    <t>https://twitter.com/#!/12khaliidd/status/1148388363872980994</t>
  </si>
  <si>
    <t>https://twitter.com/#!/drbasma88/status/1148137405649694722</t>
  </si>
  <si>
    <t>https://twitter.com/#!/al3qeed8/status/1148476627338387456</t>
  </si>
  <si>
    <t>https://twitter.com/#!/abdallahhj/status/1148245495157932035</t>
  </si>
  <si>
    <t>https://twitter.com/#!/abdallahhj/status/1148481664760320002</t>
  </si>
  <si>
    <t>https://twitter.com/#!/pp_2523/status/1148493273872437248</t>
  </si>
  <si>
    <t>https://twitter.com/#!/larrythebest1/status/1148515565952274432</t>
  </si>
  <si>
    <t>https://twitter.com/#!/sousmail47/status/1148534113072295936</t>
  </si>
  <si>
    <t>https://twitter.com/#!/ahmed26286/status/1148534298112352256</t>
  </si>
  <si>
    <t>https://twitter.com/#!/mohsin_shukaili/status/1148539783075024896</t>
  </si>
  <si>
    <t>https://twitter.com/#!/hr_omn/status/1148624326498947075</t>
  </si>
  <si>
    <t>https://twitter.com/#!/tariq1978_/status/1148624454806908928</t>
  </si>
  <si>
    <t>https://twitter.com/#!/forbiddenah/status/1148244135041753089</t>
  </si>
  <si>
    <t>https://twitter.com/#!/mlk_alz/status/1148840971590754304</t>
  </si>
  <si>
    <t>https://twitter.com/#!/mrmsh_7/status/1148963630404308994</t>
  </si>
  <si>
    <t>1148172301634023424</t>
  </si>
  <si>
    <t>1148208037951352834</t>
  </si>
  <si>
    <t>1148249583048429571</t>
  </si>
  <si>
    <t>1148270589951512577</t>
  </si>
  <si>
    <t>1148274460358828032</t>
  </si>
  <si>
    <t>1148279422971260929</t>
  </si>
  <si>
    <t>1148309186641616897</t>
  </si>
  <si>
    <t>1148336477560016896</t>
  </si>
  <si>
    <t>1148369287603728384</t>
  </si>
  <si>
    <t>1148385145298325506</t>
  </si>
  <si>
    <t>1148388363872980994</t>
  </si>
  <si>
    <t>1148137405649694722</t>
  </si>
  <si>
    <t>1148476627338387456</t>
  </si>
  <si>
    <t>1148245495157932035</t>
  </si>
  <si>
    <t>1148481664760320002</t>
  </si>
  <si>
    <t>1148493273872437248</t>
  </si>
  <si>
    <t>1148515565952274432</t>
  </si>
  <si>
    <t>1148534113072295936</t>
  </si>
  <si>
    <t>1148534298112352256</t>
  </si>
  <si>
    <t>1148539783075024896</t>
  </si>
  <si>
    <t>1148624326498947075</t>
  </si>
  <si>
    <t>1148624454806908928</t>
  </si>
  <si>
    <t>1148244135041753089</t>
  </si>
  <si>
    <t>1148840971590754304</t>
  </si>
  <si>
    <t>1148963630404308994</t>
  </si>
  <si>
    <t/>
  </si>
  <si>
    <t>170641109</t>
  </si>
  <si>
    <t>ar</t>
  </si>
  <si>
    <t>Twitter for Android</t>
  </si>
  <si>
    <t>Twitter for iPhone</t>
  </si>
  <si>
    <t>Twitter Web Client</t>
  </si>
  <si>
    <t>Twitter Web App</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</si>
  <si>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</si>
  <si>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</si>
  <si>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</si>
  <si>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</si>
  <si>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</si>
  <si>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</si>
  <si>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</si>
  <si>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</si>
  <si>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</si>
  <si>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</si>
  <si>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</si>
  <si>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</si>
  <si>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</si>
  <si>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</si>
  <si>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</si>
  <si>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</si>
  <si>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</si>
  <si>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</si>
  <si>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</si>
  <si>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</si>
  <si>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</si>
  <si>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</si>
  <si>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ذبابة إلكترونية</t>
  </si>
  <si>
    <t>بسمة</t>
  </si>
  <si>
    <t>إبراهيم_xD83C__xDDF4__xD83C__xDDF2_</t>
  </si>
  <si>
    <t>فوزي البيتي</t>
  </si>
  <si>
    <t>في الممنوع - Forbidden</t>
  </si>
  <si>
    <t>يونس الحسيني</t>
  </si>
  <si>
    <t>طلال خوجة</t>
  </si>
  <si>
    <t>ابو عبدالله</t>
  </si>
  <si>
    <t>مثليون ومثليات عمان_xD83C__xDF08__xD83D__xDC6D__xD83D__xDC6C_</t>
  </si>
  <si>
    <t>_xD83C__xDF3B_</t>
  </si>
  <si>
    <t>Razan_xD83C__xDDF8__xD83C__xDDE6_</t>
  </si>
  <si>
    <t>qatan ✋_xD83C__xDDF4__xD83C__xDDF2_</t>
  </si>
  <si>
    <t>خالد</t>
  </si>
  <si>
    <t>عبدالعزيز الخروصي</t>
  </si>
  <si>
    <t>Abdallah Hassan</t>
  </si>
  <si>
    <t>Joumana Haddad - جمانة عطالله سلوم حداد</t>
  </si>
  <si>
    <t>Ex Believer _xD83C__xDDF8__xD83C__xDDE6_</t>
  </si>
  <si>
    <t>Larry</t>
  </si>
  <si>
    <t>Simo</t>
  </si>
  <si>
    <t>احمدالبلوشي</t>
  </si>
  <si>
    <t>مُحسن الشكيلي</t>
  </si>
  <si>
    <t>Oman HR</t>
  </si>
  <si>
    <t>Tariq Al Balushi</t>
  </si>
  <si>
    <t>Mlk</t>
  </si>
  <si>
    <t>.</t>
  </si>
  <si>
    <t>‏‏‏‏‏‏‏‏‏‏‏‏‏‏‏‏‏‏‏‏ذبابة إلكترونية جديدة لم تجد ضالتها المنشودة بعد فيستحسن بأن تشرد لعلك تنجو وخاصة إذا كنت من شلة شيخو وأتباعه_xD83D__xDE43_</t>
  </si>
  <si>
    <t>انسان ولستُ أنثى فقط/ تورطتُ في عشق المغامرات المجنونة وحب الفروسية والسفر / "لست مهزوماً مادمت تقاوم"/ طبيبة❤️</t>
  </si>
  <si>
    <t>_xD83D__xDE42_</t>
  </si>
  <si>
    <t>An Economist تخصص إقتصاد..مؤمن بالعروبة لا بالعرب..مهتم بالكتب وطلائع الفكر التنويري والتاريخ وتذوق الموسيقى والفن التشكيلي ونحو ذلك</t>
  </si>
  <si>
    <t>برنامج أسبوعي تقدمه الكاتبة والإعلامية جمانة حداد على شاشة "الحرة"، هو مساحة حرة لكل من مُنع  من التعبير في الشرق الأوسط.</t>
  </si>
  <si>
    <t>إنسان أولا وأخيرا (المحاولة جارية)</t>
  </si>
  <si>
    <t>‏هنا ملتقانا.. هذه الفسحة لنا
#حقوق_الإنسان #حرية #إنسانية</t>
  </si>
  <si>
    <t>على الريح يمشي. وفي الريح يعرف مَنْ هُوَ. لا سقف للريح. لا بيت للريح. والريحُ بوصلةٌ لشمال الغريب.</t>
  </si>
  <si>
    <t>‏Because you're mine, I walk the line.</t>
  </si>
  <si>
    <t>‏‏‏أشهد أن لا إله إلا الله وأشهد بأن محمد رسول الله 
_xD83D__xDC48_ مصادرة الفكر من أكبر الكبائر ‎#قابوس
إعلامي _xD83D__xDCDD_</t>
  </si>
  <si>
    <t>you know what time it is</t>
  </si>
  <si>
    <t>‏لا اله الا انت سبحانك اني كنت من الظالمين</t>
  </si>
  <si>
    <t>‏‏‏‏‏‏‏‏‏‏‏‏‏لم نستطع إلى اليوم من رؤية الجانب المشرق من الحرية لأننا مازلنا نعيش ف الجانب المظلم من الدين.</t>
  </si>
  <si>
    <t>Author of 15 books, journalist for more than 20 years, political activist (equality, secularism, freedoms, LGBT, HR) AND proud mom of two feminist men</t>
  </si>
  <si>
    <t>Science is the only way #ex_muslim انساني بلا دين . مؤمن سابق. #صعود_الالحاد</t>
  </si>
  <si>
    <t>‏الخير في الناس مصنوعٌ إذا جُبروا
والشرُّ في الناس لا يفنى وإِن قبروا</t>
  </si>
  <si>
    <t>In The world</t>
  </si>
  <si>
    <t>‏‏‏‏اللهم اغفر لوالدي وارحمهما...آمين</t>
  </si>
  <si>
    <t>Heute Kämpfer,Morgen Gewinner|بين النمسا و عُمان</t>
  </si>
  <si>
    <t>الجمعية العُمانية لحقوق الإنسان/The Omani Association For Human Rights/ OmanAHR@gmail.com</t>
  </si>
  <si>
    <t>interested in : Politics / Cars / Video Games / History / Animals/ Horror/ Human Rights.</t>
  </si>
  <si>
    <t>11_xD83C__xDFC0_,⚽️_xD83C__xDDEC__xD83C__xDDE7_</t>
  </si>
  <si>
    <t>‏‏‏‏‏‏شفاف</t>
  </si>
  <si>
    <t>hell</t>
  </si>
  <si>
    <t>Muscat, Oman</t>
  </si>
  <si>
    <t>Riyadh, Saudi Arabia الرياض</t>
  </si>
  <si>
    <t>Washington, DC</t>
  </si>
  <si>
    <t>مسقط, سلطنة عمان</t>
  </si>
  <si>
    <t>Earth</t>
  </si>
  <si>
    <t>جدة, المملكة العربية السعودية</t>
  </si>
  <si>
    <t>Oman</t>
  </si>
  <si>
    <t>salalah oman</t>
  </si>
  <si>
    <t xml:space="preserve">LIWA </t>
  </si>
  <si>
    <t>Lebanon</t>
  </si>
  <si>
    <t xml:space="preserve">  KSA _xD83C__xDDF8__xD83C__xDDE6_</t>
  </si>
  <si>
    <t>District of Columbia, USA</t>
  </si>
  <si>
    <t xml:space="preserve">بلوشستان </t>
  </si>
  <si>
    <t>+968 _xD83C__xDDF4__xD83C__xDDF2_ | +43 _xD83C__xDDE6__xD83C__xDDF9_</t>
  </si>
  <si>
    <t>Berlin, Germany</t>
  </si>
  <si>
    <t>England, United Kingdom</t>
  </si>
  <si>
    <t>https://www.alhurra.com/</t>
  </si>
  <si>
    <t>https://curiouscat.me/jumany16?t=1561136603</t>
  </si>
  <si>
    <t>https://curiouscat.me/jstkh_</t>
  </si>
  <si>
    <t>https://t.co/aEIgGiUx5b</t>
  </si>
  <si>
    <t>https://tellonym.me/MohsinShukaili</t>
  </si>
  <si>
    <t>https://t.co/L5uTAYALca</t>
  </si>
  <si>
    <t>https://pbs.twimg.com/profile_banners/1070602743251918849/1544087869</t>
  </si>
  <si>
    <t>https://pbs.twimg.com/profile_banners/828614220/1557782438</t>
  </si>
  <si>
    <t>https://pbs.twimg.com/profile_banners/1967482171/1535902657</t>
  </si>
  <si>
    <t>https://pbs.twimg.com/profile_banners/1055536004575191046/1541187931</t>
  </si>
  <si>
    <t>https://pbs.twimg.com/profile_banners/978103108034318337/1527418233</t>
  </si>
  <si>
    <t>https://pbs.twimg.com/profile_banners/323857654/1389526032</t>
  </si>
  <si>
    <t>https://pbs.twimg.com/profile_banners/538756072/1501568212</t>
  </si>
  <si>
    <t>https://pbs.twimg.com/profile_banners/1048598009796354048/1551813844</t>
  </si>
  <si>
    <t>https://pbs.twimg.com/profile_banners/2251968650/1562435347</t>
  </si>
  <si>
    <t>https://pbs.twimg.com/profile_banners/869187758/1559850387</t>
  </si>
  <si>
    <t>https://pbs.twimg.com/profile_banners/331792786/1508957095</t>
  </si>
  <si>
    <t>https://pbs.twimg.com/profile_banners/749774920599625729/1562765725</t>
  </si>
  <si>
    <t>https://pbs.twimg.com/profile_banners/719733823/1385820940</t>
  </si>
  <si>
    <t>https://pbs.twimg.com/profile_banners/520645094/1434707719</t>
  </si>
  <si>
    <t>https://pbs.twimg.com/profile_banners/170641109/1554091566</t>
  </si>
  <si>
    <t>https://pbs.twimg.com/profile_banners/217308059/1459685092</t>
  </si>
  <si>
    <t>https://pbs.twimg.com/profile_banners/4548783215/1528271488</t>
  </si>
  <si>
    <t>https://pbs.twimg.com/profile_banners/2272003070/1479964189</t>
  </si>
  <si>
    <t>https://pbs.twimg.com/profile_banners/481756901/1478378590</t>
  </si>
  <si>
    <t>https://pbs.twimg.com/profile_banners/893191960693018624/1501934001</t>
  </si>
  <si>
    <t>https://pbs.twimg.com/profile_banners/2906109409/1535404343</t>
  </si>
  <si>
    <t>https://pbs.twimg.com/profile_banners/1096243598721515521/1557708198</t>
  </si>
  <si>
    <t>http://abs.twimg.com/images/themes/theme18/bg.gif</t>
  </si>
  <si>
    <t>http://abs.twimg.com/images/themes/theme16/bg.gif</t>
  </si>
  <si>
    <t>http://abs.twimg.com/images/themes/theme1/bg.png</t>
  </si>
  <si>
    <t>http://abs.twimg.com/images/themes/theme11/bg.gif</t>
  </si>
  <si>
    <t>http://abs.twimg.com/images/themes/theme2/bg.gif</t>
  </si>
  <si>
    <t>http://pbs.twimg.com/profile_images/1134627626633629697/hyQRpq58_normal.jpg</t>
  </si>
  <si>
    <t>http://pbs.twimg.com/profile_images/1144910949159190528/y_ACEFd5_normal.jpg</t>
  </si>
  <si>
    <t>http://pbs.twimg.com/profile_images/1144954308443721730/s_x14j6Y_normal.jpg</t>
  </si>
  <si>
    <t>http://pbs.twimg.com/profile_images/1045463860021481472/wfjufMLu_normal.jpg</t>
  </si>
  <si>
    <t>http://pbs.twimg.com/profile_images/1057686089446633472/k27ccb0Q_normal.jpg</t>
  </si>
  <si>
    <t>http://pbs.twimg.com/profile_images/1082806296674332672/Sl_3DB17_normal.jpg</t>
  </si>
  <si>
    <t>http://pbs.twimg.com/profile_images/985058454678237184/XB3VHcqa_normal.jpg</t>
  </si>
  <si>
    <t>http://pbs.twimg.com/profile_images/891611120569655296/xlyp70TB_normal.jpg</t>
  </si>
  <si>
    <t>http://pbs.twimg.com/profile_images/1049912243960369153/Du5gwYGi_normal.jpg</t>
  </si>
  <si>
    <t>http://pbs.twimg.com/profile_images/1147563127573274630/4QgfNl-1_normal.jpg</t>
  </si>
  <si>
    <t>http://pbs.twimg.com/profile_images/1148349470276497408/vNUQu0tJ_normal.jpg</t>
  </si>
  <si>
    <t>http://pbs.twimg.com/profile_images/923259097952260096/gw1qCc3M_normal.jpg</t>
  </si>
  <si>
    <t>http://pbs.twimg.com/profile_images/1148948838495006720/qd6VkGC8_normal.jpg</t>
  </si>
  <si>
    <t>http://pbs.twimg.com/profile_images/702514843975286784/9QhO3pFG_normal.jpg</t>
  </si>
  <si>
    <t>http://pbs.twimg.com/profile_images/1128443582266867712/prtSDK-3_normal.jpg</t>
  </si>
  <si>
    <t>http://pbs.twimg.com/profile_images/720530210135875584/kfTTnfFQ_normal.jpg</t>
  </si>
  <si>
    <t>http://pbs.twimg.com/profile_images/692519197427920896/K6LzsciK_normal.jpg</t>
  </si>
  <si>
    <t>http://pbs.twimg.com/profile_images/971337059301552128/qp6d9032_normal.jpg</t>
  </si>
  <si>
    <t>http://pbs.twimg.com/profile_images/1046398137135497217/vlEsUoxP_normal.jpg</t>
  </si>
  <si>
    <t>http://pbs.twimg.com/profile_images/1138310927525261313/z9R4XlJ9_normal.jpg</t>
  </si>
  <si>
    <t>http://pbs.twimg.com/profile_images/903000536152248320/va71Ag9P_normal.jpg</t>
  </si>
  <si>
    <t>http://pbs.twimg.com/profile_images/1137007536484339715/h46088j5_normal.jpg</t>
  </si>
  <si>
    <t>http://pbs.twimg.com/profile_images/1146221642101772290/zxMnWZxj_normal.jpg</t>
  </si>
  <si>
    <t>http://pbs.twimg.com/profile_images/1127755219385946118/0N1aVjdg_normal.jpg</t>
  </si>
  <si>
    <t>Open Twitter Page for This Person</t>
  </si>
  <si>
    <t>https://twitter.com/bongbing25</t>
  </si>
  <si>
    <t>https://twitter.com/drbasma88</t>
  </si>
  <si>
    <t>https://twitter.com/mkprgsrvc5fgjmp</t>
  </si>
  <si>
    <t>https://twitter.com/fawzialbaiti</t>
  </si>
  <si>
    <t>https://twitter.com/forbiddenah</t>
  </si>
  <si>
    <t>https://twitter.com/c5ydr1t9ufarhcv</t>
  </si>
  <si>
    <t>https://twitter.com/gombah01</t>
  </si>
  <si>
    <t>https://twitter.com/abosaud_a</t>
  </si>
  <si>
    <t>https://twitter.com/gay_lesb_oman</t>
  </si>
  <si>
    <t>https://twitter.com/0___jumana</t>
  </si>
  <si>
    <t>https://twitter.com/abdalaziz_razan</t>
  </si>
  <si>
    <t>https://twitter.com/y3een77</t>
  </si>
  <si>
    <t>https://twitter.com/12khaliidd</t>
  </si>
  <si>
    <t>https://twitter.com/al3qeed8</t>
  </si>
  <si>
    <t>https://twitter.com/abdallahhj</t>
  </si>
  <si>
    <t>https://twitter.com/jhaddadofficial</t>
  </si>
  <si>
    <t>https://twitter.com/pp_2523</t>
  </si>
  <si>
    <t>https://twitter.com/larrythebest1</t>
  </si>
  <si>
    <t>https://twitter.com/sousmail47</t>
  </si>
  <si>
    <t>https://twitter.com/ahmed26286</t>
  </si>
  <si>
    <t>https://twitter.com/mohsin_shukaili</t>
  </si>
  <si>
    <t>https://twitter.com/hr_omn</t>
  </si>
  <si>
    <t>https://twitter.com/tariq1978_</t>
  </si>
  <si>
    <t>https://twitter.com/mlk_alz</t>
  </si>
  <si>
    <t>https://twitter.com/mrmsh_7</t>
  </si>
  <si>
    <t>bongbing25
RT @DrBasma88: #في_الممنوع: سعيد
سلطان الهاشمي "أنا عُمان ملهمتني
، لايمكن العيش خارجها" https://t.co/YVOlNoGOia</t>
  </si>
  <si>
    <t>drbasma88
#في_الممنوع: سعيد سلطان الهاشمي
"أنا عُمان ملهمتني ، لايمكن العيش
خارجها" https://t.co/YVOlNoGOia</t>
  </si>
  <si>
    <t>mkprgsrvc5fgjmp
RT @DrBasma88: #في_الممنوع: سعيد
سلطان الهاشمي "أنا عُمان ملهمتني
، لايمكن العيش خارجها" https://t.co/YVOlNoGOia</t>
  </si>
  <si>
    <t>fawzialbaiti
RT @ForbiddenAH: #في_الممنوع..
لماذا تمنع الكتب في سلطنة عمان؟
https://t.co/2XHdXHWq12</t>
  </si>
  <si>
    <t>forbiddenah
#في_الممنوع.. لماذا تمنع الكتب
في سلطنة عمان؟ https://t.co/2XHdXHWq12</t>
  </si>
  <si>
    <t>c5ydr1t9ufarhcv
RT @DrBasma88: #في_الممنوع: سعيد
سلطان الهاشمي "أنا عُمان ملهمتني
، لايمكن العيش خارجها" https://t.co/YVOlNoGOia</t>
  </si>
  <si>
    <t>gombah01
RT @ForbiddenAH: #في_الممنوع..
لماذا تمنع الكتب في سلطنة عمان؟
https://t.co/2XHdXHWq12</t>
  </si>
  <si>
    <t>abosaud_a
RT @ForbiddenAH: #في_الممنوع..
لماذا تمنع الكتب في سلطنة عمان؟
https://t.co/2XHdXHWq12</t>
  </si>
  <si>
    <t>gay_lesb_oman
RT @ForbiddenAH: #في_الممنوع..
لماذا تمنع الكتب في سلطنة عمان؟
https://t.co/2XHdXHWq12</t>
  </si>
  <si>
    <t>0___jumana
RT @ForbiddenAH: #في_الممنوع..
لماذا تمنع الكتب في سلطنة عمان؟
https://t.co/2XHdXHWq12</t>
  </si>
  <si>
    <t>abdalaziz_razan
RT @ForbiddenAH: #في_الممنوع..
لماذا تمنع الكتب في سلطنة عمان؟
https://t.co/2XHdXHWq12</t>
  </si>
  <si>
    <t>y3een77
RT @DrBasma88: #في_الممنوع: سعيد
سلطان الهاشمي "أنا عُمان ملهمتني
، لايمكن العيش خارجها" https://t.co/YVOlNoGOia</t>
  </si>
  <si>
    <t>12khaliidd
RT @ForbiddenAH: #في_الممنوع..
لماذا تمنع الكتب في سلطنة عمان؟
https://t.co/2XHdXHWq12</t>
  </si>
  <si>
    <t>al3qeed8
RT @DrBasma88: #في_الممنوع: سعيد
سلطان الهاشمي "أنا عُمان ملهمتني
، لايمكن العيش خارجها" https://t.co/YVOlNoGOia</t>
  </si>
  <si>
    <t>abdallahhj
RT @AbdallahHJ: @JHaddadOfficial
المذيعة المتألقة الأستاذة الجميلة
#جمانة_حداد أُغرمت بكاتبنا المحترم
الأنيق #سعيد_الهاشمي #في_الممنوع
#أح…</t>
  </si>
  <si>
    <t xml:space="preserve">jhaddadofficial
</t>
  </si>
  <si>
    <t>pp_2523
RT @ForbiddenAH: #في_الممنوع..
لماذا تمنع الكتب في سلطنة عمان؟
https://t.co/2XHdXHWq12</t>
  </si>
  <si>
    <t>larrythebest1
RT @ForbiddenAH: #في_الممنوع..
لماذا تمنع الكتب في سلطنة عمان؟
https://t.co/2XHdXHWq12</t>
  </si>
  <si>
    <t>sousmail47
RT @ForbiddenAH: #في_الممنوع..
لماذا تمنع الكتب في سلطنة عمان؟
https://t.co/2XHdXHWq12</t>
  </si>
  <si>
    <t>ahmed26286
RT @ForbiddenAH: #في_الممنوع..
لماذا تمنع الكتب في سلطنة عمان؟
https://t.co/2XHdXHWq12</t>
  </si>
  <si>
    <t>mohsin_shukaili
RT @ForbiddenAH: #في_الممنوع..
لماذا تمنع الكتب في سلطنة عمان؟
https://t.co/2XHdXHWq12</t>
  </si>
  <si>
    <t>hr_omn
RT @ForbiddenAH: #في_الممنوع..
لماذا تمنع الكتب في سلطنة عمان؟
https://t.co/2XHdXHWq12</t>
  </si>
  <si>
    <t>tariq1978_
RT @ForbiddenAH: #في_الممنوع..
لماذا تمنع الكتب في سلطنة عمان؟
https://t.co/2XHdXHWq12</t>
  </si>
  <si>
    <t>mlk_alz
RT @ForbiddenAH: #في_الممنوع..
لماذا تمنع الكتب في سلطنة عمان؟
https://t.co/2XHdXHWq12</t>
  </si>
  <si>
    <t>mrmsh_7
RT @KalimatHak_AH: #في_الممنوع..
لماذا تمنع الكتب في سلطنة عمان؟
https://t.co/2XHdXHWq12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</si>
  <si>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</si>
  <si>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</si>
  <si>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</si>
  <si>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</si>
  <si>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</si>
  <si>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</si>
  <si>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</si>
  <si>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</si>
  <si>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</si>
  <si>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</si>
  <si>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</si>
  <si>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</si>
  <si>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</si>
  <si>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</si>
  <si>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</si>
  <si>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</si>
  <si>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</si>
  <si>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</si>
  <si>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</si>
  <si>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</si>
  <si>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</si>
  <si>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</si>
  <si>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</si>
  <si>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</si>
  <si>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</si>
  <si>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</si>
  <si>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</si>
  <si>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</si>
  <si>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</si>
  <si>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</si>
  <si>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</si>
  <si>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</si>
  <si>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</si>
  <si>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</si>
  <si>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</si>
  <si>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</si>
  <si>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</si>
  <si>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</si>
  <si>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</si>
  <si>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</si>
  <si>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</si>
  <si>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</si>
  <si>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</si>
  <si>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</si>
  <si>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</si>
  <si>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</si>
  <si>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</si>
  <si>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</si>
  <si>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</si>
  <si>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</si>
  <si>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</si>
  <si>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</si>
  <si>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</si>
  <si>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</si>
  <si>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</si>
  <si>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</si>
  <si>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</si>
  <si>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</si>
  <si>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</si>
  <si>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</si>
  <si>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</si>
  <si>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</si>
  <si>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</si>
  <si>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</si>
  <si>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</si>
  <si>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</si>
  <si>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</si>
  <si>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</si>
  <si>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</si>
  <si>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</si>
  <si>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</si>
  <si>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</si>
  <si>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</si>
  <si>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</si>
  <si>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</si>
  <si>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</si>
  <si>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جمانة_حداد</t>
  </si>
  <si>
    <t>سعيد_الهاشمي</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</si>
  <si>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</si>
  <si>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</si>
  <si>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</si>
  <si>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</si>
  <si>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</si>
  <si>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</si>
  <si>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</si>
  <si>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</si>
  <si>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</si>
  <si>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</si>
  <si>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</si>
  <si>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#في_الممنوع</t>
  </si>
  <si>
    <t>لماذا</t>
  </si>
  <si>
    <t>تمنع</t>
  </si>
  <si>
    <t>الكتب</t>
  </si>
  <si>
    <t>في</t>
  </si>
  <si>
    <t>Top Words in Tweet in G1</t>
  </si>
  <si>
    <t>سلطنة</t>
  </si>
  <si>
    <t>عمان</t>
  </si>
  <si>
    <t>Top Words in Tweet in G2</t>
  </si>
  <si>
    <t>سعيد</t>
  </si>
  <si>
    <t>سلطان</t>
  </si>
  <si>
    <t>الهاشمي</t>
  </si>
  <si>
    <t>أنا</t>
  </si>
  <si>
    <t>ع</t>
  </si>
  <si>
    <t>مان</t>
  </si>
  <si>
    <t>ملهمتني</t>
  </si>
  <si>
    <t>لايمكن</t>
  </si>
  <si>
    <t>العيش</t>
  </si>
  <si>
    <t>Top Words in Tweet in G3</t>
  </si>
  <si>
    <t>المذيعة</t>
  </si>
  <si>
    <t>المتألقة</t>
  </si>
  <si>
    <t>الأستاذة</t>
  </si>
  <si>
    <t>الجميلة</t>
  </si>
  <si>
    <t>#جمانة_حداد</t>
  </si>
  <si>
    <t>أ</t>
  </si>
  <si>
    <t>غرمت</t>
  </si>
  <si>
    <t>بكاتبنا</t>
  </si>
  <si>
    <t>المحترم</t>
  </si>
  <si>
    <t>Top Words in Tweet in G4</t>
  </si>
  <si>
    <t>Top Words in Tweet</t>
  </si>
  <si>
    <t>#في_الممنوع لماذا تمنع الكتب في سلطنة عمان forbiddenah</t>
  </si>
  <si>
    <t>#في_الممنوع سعيد سلطان الهاشمي أنا ع مان ملهمتني لايمكن العيش</t>
  </si>
  <si>
    <t>jhaddadofficial المذيعة المتألقة الأستاذة الجميلة #جمانة_حداد أ غرمت بكاتبنا المحترم</t>
  </si>
  <si>
    <t>Top Word Pairs in Tweet in Entire Graph</t>
  </si>
  <si>
    <t>#في_الممنوع,لماذا</t>
  </si>
  <si>
    <t>لماذا,تمنع</t>
  </si>
  <si>
    <t>تمنع,الكتب</t>
  </si>
  <si>
    <t>الكتب,في</t>
  </si>
  <si>
    <t>في,سلطنة</t>
  </si>
  <si>
    <t>سلطنة,عمان</t>
  </si>
  <si>
    <t>forbiddenah,#في_الممنوع</t>
  </si>
  <si>
    <t>#في_الممنوع,سعيد</t>
  </si>
  <si>
    <t>سعيد,سلطان</t>
  </si>
  <si>
    <t>سلطان,الهاشمي</t>
  </si>
  <si>
    <t>Top Word Pairs in Tweet in G1</t>
  </si>
  <si>
    <t>Top Word Pairs in Tweet in G2</t>
  </si>
  <si>
    <t>الهاشمي,أنا</t>
  </si>
  <si>
    <t>أنا,ع</t>
  </si>
  <si>
    <t>ع,مان</t>
  </si>
  <si>
    <t>مان,ملهمتني</t>
  </si>
  <si>
    <t>ملهمتني,لايمكن</t>
  </si>
  <si>
    <t>لايمكن,العيش</t>
  </si>
  <si>
    <t>العيش,خارجها</t>
  </si>
  <si>
    <t>Top Word Pairs in Tweet in G3</t>
  </si>
  <si>
    <t>jhaddadofficial,المذيعة</t>
  </si>
  <si>
    <t>المذيعة,المتألقة</t>
  </si>
  <si>
    <t>المتألقة,الأستاذة</t>
  </si>
  <si>
    <t>الأستاذة,الجميلة</t>
  </si>
  <si>
    <t>الجميلة,#جمانة_حداد</t>
  </si>
  <si>
    <t>#جمانة_حداد,أ</t>
  </si>
  <si>
    <t>أ,غرمت</t>
  </si>
  <si>
    <t>غرمت,بكاتبنا</t>
  </si>
  <si>
    <t>بكاتبنا,المحترم</t>
  </si>
  <si>
    <t>المحترم,الأنيق</t>
  </si>
  <si>
    <t>Top Word Pairs in Tweet in G4</t>
  </si>
  <si>
    <t>Top Word Pairs in Tweet</t>
  </si>
  <si>
    <t>#في_الممنوع,لماذا  لماذا,تمنع  تمنع,الكتب  الكتب,في  في,سلطنة  سلطنة,عمان  forbiddenah,#في_الممنوع</t>
  </si>
  <si>
    <t>#في_الممنوع,سعيد  سعيد,سلطان  سلطان,الهاشمي  الهاشمي,أنا  أنا,ع  ع,مان  مان,ملهمتني  ملهمتني,لايمكن  لايمكن,العيش  العيش,خارجها</t>
  </si>
  <si>
    <t>jhaddadofficial,المذيعة  المذيعة,المتألقة  المتألقة,الأستاذة  الأستاذة,الجميلة  الجميلة,#جمانة_حداد  #جمانة_حداد,أ  أ,غرمت  غرمت,بكاتبنا  بكاتبنا,المحترم  المحترم,الأنيق</t>
  </si>
  <si>
    <t>Top Replied-To in Entire Graph</t>
  </si>
  <si>
    <t>Top Mentioned in Entire Graph</t>
  </si>
  <si>
    <t>kalimathak_ah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</si>
  <si>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</si>
  <si>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</si>
  <si>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</si>
  <si>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</si>
  <si>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</si>
  <si>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</si>
  <si>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</si>
  <si>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</si>
  <si>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</si>
  <si>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</si>
  <si>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abdallahhj jhaddadofficial</t>
  </si>
  <si>
    <t>Top Tweeters in Entire Graph</t>
  </si>
  <si>
    <t>Top Tweeters in G1</t>
  </si>
  <si>
    <t>Top Tweeters in G2</t>
  </si>
  <si>
    <t>Top Tweeters in G3</t>
  </si>
  <si>
    <t>Top Tweeters in G4</t>
  </si>
  <si>
    <t>Top Tweeters</t>
  </si>
  <si>
    <t>0___jumana gombah01 pp_2523 12khaliidd sousmail47 mohsin_shukaili abdalaziz_razan tariq1978_ fawzialbaiti ahmed26286</t>
  </si>
  <si>
    <t>y3een77 drbasma88 al3qeed8 bongbing25 c5ydr1t9ufarhcv mkprgsrvc5fgjmp</t>
  </si>
  <si>
    <t>Top URLs in Tweet by Count</t>
  </si>
  <si>
    <t>Top URLs in Tweet by Salience</t>
  </si>
  <si>
    <t>Top Domains in Tweet by Count</t>
  </si>
  <si>
    <t>Top Domains in Tweet by Salience</t>
  </si>
  <si>
    <t>Top Hashtags in Tweet by Count</t>
  </si>
  <si>
    <t>Top Hashtags in Tweet by Salience</t>
  </si>
  <si>
    <t>في_الممنوع جمانة_حداد سعيد_الهاشمي</t>
  </si>
  <si>
    <t>Top Words in Tweet by Count</t>
  </si>
  <si>
    <t>drbasma88 #في_الممنوع سعيد سلطان الهاشمي أنا ع مان ملهمتني لايمكن</t>
  </si>
  <si>
    <t>forbiddenah #في_الممنوع لماذا تمنع الكتب في سلطنة عمان</t>
  </si>
  <si>
    <t>#في_الممنوع لماذا تمنع الكتب في سلطنة عمان</t>
  </si>
  <si>
    <t>kalimathak_ah #في_الممنوع لماذا تمنع الكتب في سلطنة عمان</t>
  </si>
  <si>
    <t>Top Words in Tweet by Salience</t>
  </si>
  <si>
    <t>abdallahhj #في_الممنوع #أح jhaddadofficial المذيعة المتألقة الأستاذة الجميلة #جمانة_حداد أ</t>
  </si>
  <si>
    <t>Top Word Pairs in Tweet by Count</t>
  </si>
  <si>
    <t>drbasma88,#في_الممنوع  #في_الممنوع,سعيد  سعيد,سلطان  سلطان,الهاشمي  الهاشمي,أنا  أنا,ع  ع,مان  مان,ملهمتني  ملهمتني,لايمكن  لايمكن,العيش</t>
  </si>
  <si>
    <t>forbiddenah,#في_الممنوع  #في_الممنوع,لماذا  لماذا,تمنع  تمنع,الكتب  الكتب,في  في,سلطنة  سلطنة,عمان</t>
  </si>
  <si>
    <t>#في_الممنوع,لماذا  لماذا,تمنع  تمنع,الكتب  الكتب,في  في,سلطنة  سلطنة,عمان</t>
  </si>
  <si>
    <t>kalimathak_ah,#في_الممنوع  #في_الممنوع,لماذا  لماذا,تمنع  تمنع,الكتب  الكتب,في  في,سلطنة  سلطنة,عمان</t>
  </si>
  <si>
    <t>Top Word Pairs in Tweet by Salience</t>
  </si>
  <si>
    <t>abdallahhj,jhaddadofficial  #سعيد_الهاشمي,#في_الممنوع  #في_الممنوع,#أح  jhaddadofficial,المذيعة  المذيعة,المتألقة  المتألقة,الأستاذة  الأستاذة,الجميلة  الجميلة,#جمانة_حداد  #جمانة_حداد,أ  أ,غرمت</t>
  </si>
  <si>
    <t>Word</t>
  </si>
  <si>
    <t>خارجها</t>
  </si>
  <si>
    <t>الأنيق</t>
  </si>
  <si>
    <t>#سعيد_الهاشمي</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</si>
  <si>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</si>
  <si>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</si>
  <si>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</si>
  <si>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</si>
  <si>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</si>
  <si>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</si>
  <si>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</si>
  <si>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</si>
  <si>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</si>
  <si>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</si>
  <si>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</si>
  <si>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</si>
  <si>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</si>
  <si>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</si>
  <si>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</si>
  <si>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</si>
  <si>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</si>
  <si>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</si>
  <si>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</si>
  <si>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</si>
  <si>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</si>
  <si>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</si>
  <si>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</si>
  <si>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</si>
  <si>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</si>
  <si>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</si>
  <si>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</si>
  <si>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</si>
  <si>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</si>
  <si>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</si>
  <si>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</si>
  <si>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</si>
  <si>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G1: #في_الممنوع لماذا تمنع الكتب في سلطنة عمان forbiddenah</t>
  </si>
  <si>
    <t>G2: #في_الممنوع سعيد سلطان الهاشمي أنا ع مان ملهمتني لايمكن العيش</t>
  </si>
  <si>
    <t>G3: jhaddadofficial المذيعة المتألقة الأستاذة الجميلة #جمانة_حداد أ غرمت بكاتبنا المحترم</t>
  </si>
  <si>
    <t>Autofill Workbook Results</t>
  </si>
  <si>
    <t>Edge Weight▓1▓1▓0▓True▓Gray▓Red▓▓Edge Weight▓1▓1▓0▓3▓10▓False▓Edge Weight▓1▓1▓0▓35▓12▓False▓▓0▓0▓0▓True▓Black▓Black▓▓Followers▓10▓8055▓0▓162▓1000▓False▓▓0▓0▓0▓0▓0▓False▓▓0▓0▓0▓0▓0▓False▓▓0▓0▓0▓0▓0▓False</t>
  </si>
  <si>
    <t>GraphSource░GraphServerTwitterSearch▓GraphTerm░في_الممنوع▓ImportDescription░The graph represents a network of 25 Twitter users whose tweets in the requested range contained "في_الممنوع", or who were replied to or mentioned in those tweets.  The network was obtained from the NodeXL Graph Server on Monday, 15 July 2019 at 01:21 UTC.
The requested start date was Sunday, 14 July 2019 at 00:01 UTC and the maximum number of days (going backward) was 14.
The maximum number of tweets collected was 5,000.
The tweets in the network were tweeted over the 2-day, 6-hour, 43-minute period from Monday, 08 July 2019 at 07:51 UTC to Wednesday, 10 July 2019 at 14:34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</si>
</sst>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374141"/>
        <c:axId val="63040678"/>
      </c:barChart>
      <c:catAx>
        <c:axId val="293741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040678"/>
        <c:crosses val="autoZero"/>
        <c:auto val="1"/>
        <c:lblOffset val="100"/>
        <c:noMultiLvlLbl val="0"/>
      </c:catAx>
      <c:valAx>
        <c:axId val="63040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74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في_الممنوع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7/8/2019 7:51</c:v>
                </c:pt>
                <c:pt idx="1">
                  <c:v>7/8/2019 10:09</c:v>
                </c:pt>
                <c:pt idx="2">
                  <c:v>7/8/2019 12:31</c:v>
                </c:pt>
                <c:pt idx="3">
                  <c:v>7/8/2019 14:55</c:v>
                </c:pt>
                <c:pt idx="4">
                  <c:v>7/8/2019 15:00</c:v>
                </c:pt>
                <c:pt idx="5">
                  <c:v>7/8/2019 15:16</c:v>
                </c:pt>
                <c:pt idx="6">
                  <c:v>7/8/2019 16:40</c:v>
                </c:pt>
                <c:pt idx="7">
                  <c:v>7/8/2019 16:55</c:v>
                </c:pt>
                <c:pt idx="8">
                  <c:v>7/8/2019 17:15</c:v>
                </c:pt>
                <c:pt idx="9">
                  <c:v>7/8/2019 19:13</c:v>
                </c:pt>
                <c:pt idx="10">
                  <c:v>7/8/2019 21:02</c:v>
                </c:pt>
                <c:pt idx="11">
                  <c:v>7/8/2019 23:12</c:v>
                </c:pt>
                <c:pt idx="12">
                  <c:v>7/9/2019 0:15</c:v>
                </c:pt>
                <c:pt idx="13">
                  <c:v>7/9/2019 0:28</c:v>
                </c:pt>
                <c:pt idx="14">
                  <c:v>7/9/2019 6:19</c:v>
                </c:pt>
                <c:pt idx="15">
                  <c:v>7/9/2019 6:39</c:v>
                </c:pt>
                <c:pt idx="16">
                  <c:v>7/9/2019 7:25</c:v>
                </c:pt>
                <c:pt idx="17">
                  <c:v>7/9/2019 8:53</c:v>
                </c:pt>
                <c:pt idx="18">
                  <c:v>7/9/2019 10:07</c:v>
                </c:pt>
                <c:pt idx="19">
                  <c:v>7/9/2019 10:08</c:v>
                </c:pt>
                <c:pt idx="20">
                  <c:v>7/9/2019 10:29</c:v>
                </c:pt>
                <c:pt idx="21">
                  <c:v>7/9/2019 16:05</c:v>
                </c:pt>
                <c:pt idx="22">
                  <c:v>7/9/2019 16:06</c:v>
                </c:pt>
                <c:pt idx="23">
                  <c:v>7/10/2019 6:26</c:v>
                </c:pt>
                <c:pt idx="24">
                  <c:v>7/10/2019 14:34</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29497127"/>
        <c:axId val="64147552"/>
      </c:barChart>
      <c:catAx>
        <c:axId val="29497127"/>
        <c:scaling>
          <c:orientation val="minMax"/>
        </c:scaling>
        <c:axPos val="b"/>
        <c:delete val="0"/>
        <c:numFmt formatCode="General" sourceLinked="1"/>
        <c:majorTickMark val="out"/>
        <c:minorTickMark val="none"/>
        <c:tickLblPos val="nextTo"/>
        <c:crossAx val="64147552"/>
        <c:crosses val="autoZero"/>
        <c:auto val="1"/>
        <c:lblOffset val="100"/>
        <c:noMultiLvlLbl val="0"/>
      </c:catAx>
      <c:valAx>
        <c:axId val="64147552"/>
        <c:scaling>
          <c:orientation val="minMax"/>
        </c:scaling>
        <c:axPos val="l"/>
        <c:majorGridlines/>
        <c:delete val="0"/>
        <c:numFmt formatCode="General" sourceLinked="1"/>
        <c:majorTickMark val="out"/>
        <c:minorTickMark val="none"/>
        <c:tickLblPos val="nextTo"/>
        <c:crossAx val="294971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495191"/>
        <c:axId val="6021264"/>
      </c:barChart>
      <c:catAx>
        <c:axId val="304951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21264"/>
        <c:crosses val="autoZero"/>
        <c:auto val="1"/>
        <c:lblOffset val="100"/>
        <c:noMultiLvlLbl val="0"/>
      </c:catAx>
      <c:valAx>
        <c:axId val="6021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95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191377"/>
        <c:axId val="17960346"/>
      </c:barChart>
      <c:catAx>
        <c:axId val="541913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960346"/>
        <c:crosses val="autoZero"/>
        <c:auto val="1"/>
        <c:lblOffset val="100"/>
        <c:noMultiLvlLbl val="0"/>
      </c:catAx>
      <c:valAx>
        <c:axId val="17960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1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425387"/>
        <c:axId val="45501892"/>
      </c:barChart>
      <c:catAx>
        <c:axId val="274253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501892"/>
        <c:crosses val="autoZero"/>
        <c:auto val="1"/>
        <c:lblOffset val="100"/>
        <c:noMultiLvlLbl val="0"/>
      </c:catAx>
      <c:valAx>
        <c:axId val="45501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25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863845"/>
        <c:axId val="61774606"/>
      </c:barChart>
      <c:catAx>
        <c:axId val="68638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774606"/>
        <c:crosses val="autoZero"/>
        <c:auto val="1"/>
        <c:lblOffset val="100"/>
        <c:noMultiLvlLbl val="0"/>
      </c:catAx>
      <c:valAx>
        <c:axId val="61774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3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100543"/>
        <c:axId val="37687160"/>
      </c:barChart>
      <c:catAx>
        <c:axId val="191005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687160"/>
        <c:crosses val="autoZero"/>
        <c:auto val="1"/>
        <c:lblOffset val="100"/>
        <c:noMultiLvlLbl val="0"/>
      </c:catAx>
      <c:valAx>
        <c:axId val="37687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00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40121"/>
        <c:axId val="32761090"/>
      </c:barChart>
      <c:catAx>
        <c:axId val="36401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761090"/>
        <c:crosses val="autoZero"/>
        <c:auto val="1"/>
        <c:lblOffset val="100"/>
        <c:noMultiLvlLbl val="0"/>
      </c:catAx>
      <c:valAx>
        <c:axId val="32761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0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414355"/>
        <c:axId val="36402604"/>
      </c:barChart>
      <c:catAx>
        <c:axId val="264143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02604"/>
        <c:crosses val="autoZero"/>
        <c:auto val="1"/>
        <c:lblOffset val="100"/>
        <c:noMultiLvlLbl val="0"/>
      </c:catAx>
      <c:valAx>
        <c:axId val="36402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1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187981"/>
        <c:axId val="62929782"/>
      </c:barChart>
      <c:catAx>
        <c:axId val="59187981"/>
        <c:scaling>
          <c:orientation val="minMax"/>
        </c:scaling>
        <c:axPos val="b"/>
        <c:delete val="1"/>
        <c:majorTickMark val="out"/>
        <c:minorTickMark val="none"/>
        <c:tickLblPos val="none"/>
        <c:crossAx val="62929782"/>
        <c:crosses val="autoZero"/>
        <c:auto val="1"/>
        <c:lblOffset val="100"/>
        <c:noMultiLvlLbl val="0"/>
      </c:catAx>
      <c:valAx>
        <c:axId val="62929782"/>
        <c:scaling>
          <c:orientation val="minMax"/>
        </c:scaling>
        <c:axPos val="l"/>
        <c:delete val="1"/>
        <c:majorTickMark val="out"/>
        <c:minorTickMark val="none"/>
        <c:tickLblPos val="none"/>
        <c:crossAx val="591879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Smith" refreshedVersion="5">
  <cacheSource type="worksheet">
    <worksheetSource ref="A2:BL2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في_الممنوع"/>
        <s v="جمانة_حداد سعيد_الهاشمي"/>
        <s v="جمانة_حداد سعيد_الهاشمي في_الممنوع"/>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19-07-08T10:09:43.000"/>
        <d v="2019-07-08T12:31:43.000"/>
        <d v="2019-07-08T15:16:48.000"/>
        <d v="2019-07-08T16:40:17.000"/>
        <d v="2019-07-08T16:55:39.000"/>
        <d v="2019-07-08T17:15:23.000"/>
        <d v="2019-07-08T19:13:39.000"/>
        <d v="2019-07-08T21:02:05.000"/>
        <d v="2019-07-08T23:12:28.000"/>
        <d v="2019-07-09T00:15:29.000"/>
        <d v="2019-07-09T00:28:16.000"/>
        <d v="2019-07-08T07:51:03.000"/>
        <d v="2019-07-09T06:19:00.000"/>
        <d v="2019-07-08T15:00:34.000"/>
        <d v="2019-07-09T06:39:01.000"/>
        <d v="2019-07-09T07:25:09.000"/>
        <d v="2019-07-09T08:53:43.000"/>
        <d v="2019-07-09T10:07:25.000"/>
        <d v="2019-07-09T10:08:10.000"/>
        <d v="2019-07-09T10:29:57.000"/>
        <d v="2019-07-09T16:05:54.000"/>
        <d v="2019-07-09T16:06:25.000"/>
        <d v="2019-07-08T14:55:09.000"/>
        <d v="2019-07-10T06:26:46.000"/>
        <d v="2019-07-10T14:34:1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bongbing25"/>
    <s v="drbasma88"/>
    <m/>
    <m/>
    <m/>
    <m/>
    <m/>
    <m/>
    <m/>
    <m/>
    <s v="No"/>
    <n v="3"/>
    <m/>
    <m/>
    <x v="0"/>
    <d v="2019-07-08T10:09:43.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0"/>
    <s v="https://twitter.com/#!/bongbing25/status/1148172301634023424"/>
    <m/>
    <m/>
    <s v="1148172301634023424"/>
    <m/>
    <b v="0"/>
    <n v="0"/>
    <s v=""/>
    <b v="0"/>
    <s v="ar"/>
    <m/>
    <s v=""/>
    <b v="0"/>
    <n v="0"/>
    <s v="1148137405649694722"/>
    <s v="Twitter for Android"/>
    <b v="0"/>
    <s v="1148137405649694722"/>
    <s v="Tweet"/>
    <n v="0"/>
    <n v="0"/>
    <m/>
    <m/>
    <m/>
    <m/>
    <m/>
    <m/>
    <m/>
    <m/>
    <n v="1"/>
    <s v="2"/>
    <s v="2"/>
    <n v="0"/>
    <n v="0"/>
    <n v="0"/>
    <n v="0"/>
    <n v="0"/>
    <n v="0"/>
    <n v="13"/>
    <n v="100"/>
    <n v="13"/>
  </r>
  <r>
    <s v="mkprgsrvc5fgjmp"/>
    <s v="drbasma88"/>
    <m/>
    <m/>
    <m/>
    <m/>
    <m/>
    <m/>
    <m/>
    <m/>
    <s v="No"/>
    <n v="4"/>
    <m/>
    <m/>
    <x v="0"/>
    <d v="2019-07-08T12:31:43.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1"/>
    <s v="https://twitter.com/#!/mkprgsrvc5fgjmp/status/1148208037951352834"/>
    <m/>
    <m/>
    <s v="1148208037951352834"/>
    <m/>
    <b v="0"/>
    <n v="0"/>
    <s v=""/>
    <b v="0"/>
    <s v="ar"/>
    <m/>
    <s v=""/>
    <b v="0"/>
    <n v="0"/>
    <s v="1148137405649694722"/>
    <s v="Twitter for iPhone"/>
    <b v="0"/>
    <s v="1148137405649694722"/>
    <s v="Tweet"/>
    <n v="0"/>
    <n v="0"/>
    <m/>
    <m/>
    <m/>
    <m/>
    <m/>
    <m/>
    <m/>
    <m/>
    <n v="1"/>
    <s v="2"/>
    <s v="2"/>
    <n v="0"/>
    <n v="0"/>
    <n v="0"/>
    <n v="0"/>
    <n v="0"/>
    <n v="0"/>
    <n v="13"/>
    <n v="100"/>
    <n v="13"/>
  </r>
  <r>
    <s v="fawzialbaiti"/>
    <s v="forbiddenah"/>
    <m/>
    <m/>
    <m/>
    <m/>
    <m/>
    <m/>
    <m/>
    <m/>
    <s v="No"/>
    <n v="5"/>
    <m/>
    <m/>
    <x v="0"/>
    <d v="2019-07-08T15:16:48.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
    <s v="https://twitter.com/#!/fawzialbaiti/status/1148249583048429571"/>
    <m/>
    <m/>
    <s v="1148249583048429571"/>
    <m/>
    <b v="0"/>
    <n v="0"/>
    <s v=""/>
    <b v="0"/>
    <s v="ar"/>
    <m/>
    <s v=""/>
    <b v="0"/>
    <n v="0"/>
    <s v="1148244135041753089"/>
    <s v="Twitter Web Client"/>
    <b v="0"/>
    <s v="1148244135041753089"/>
    <s v="Tweet"/>
    <n v="0"/>
    <n v="0"/>
    <m/>
    <m/>
    <m/>
    <m/>
    <m/>
    <m/>
    <m/>
    <m/>
    <n v="1"/>
    <s v="1"/>
    <s v="1"/>
    <n v="0"/>
    <n v="0"/>
    <n v="0"/>
    <n v="0"/>
    <n v="0"/>
    <n v="0"/>
    <n v="9"/>
    <n v="100"/>
    <n v="9"/>
  </r>
  <r>
    <s v="c5ydr1t9ufarhcv"/>
    <s v="drbasma88"/>
    <m/>
    <m/>
    <m/>
    <m/>
    <m/>
    <m/>
    <m/>
    <m/>
    <s v="No"/>
    <n v="6"/>
    <m/>
    <m/>
    <x v="0"/>
    <d v="2019-07-08T16:40:17.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3"/>
    <s v="https://twitter.com/#!/c5ydr1t9ufarhcv/status/1148270589951512577"/>
    <m/>
    <m/>
    <s v="1148270589951512577"/>
    <m/>
    <b v="0"/>
    <n v="0"/>
    <s v=""/>
    <b v="0"/>
    <s v="ar"/>
    <m/>
    <s v=""/>
    <b v="0"/>
    <n v="0"/>
    <s v="1148137405649694722"/>
    <s v="Twitter for Android"/>
    <b v="0"/>
    <s v="1148137405649694722"/>
    <s v="Tweet"/>
    <n v="0"/>
    <n v="0"/>
    <m/>
    <m/>
    <m/>
    <m/>
    <m/>
    <m/>
    <m/>
    <m/>
    <n v="1"/>
    <s v="2"/>
    <s v="2"/>
    <n v="0"/>
    <n v="0"/>
    <n v="0"/>
    <n v="0"/>
    <n v="0"/>
    <n v="0"/>
    <n v="13"/>
    <n v="100"/>
    <n v="13"/>
  </r>
  <r>
    <s v="gombah01"/>
    <s v="forbiddenah"/>
    <m/>
    <m/>
    <m/>
    <m/>
    <m/>
    <m/>
    <m/>
    <m/>
    <s v="No"/>
    <n v="7"/>
    <m/>
    <m/>
    <x v="0"/>
    <d v="2019-07-08T16:55:39.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4"/>
    <s v="https://twitter.com/#!/gombah01/status/1148274460358828032"/>
    <m/>
    <m/>
    <s v="1148274460358828032"/>
    <m/>
    <b v="0"/>
    <n v="0"/>
    <s v=""/>
    <b v="0"/>
    <s v="ar"/>
    <m/>
    <s v=""/>
    <b v="0"/>
    <n v="0"/>
    <s v="1148244135041753089"/>
    <s v="Twitter for iPhone"/>
    <b v="0"/>
    <s v="1148244135041753089"/>
    <s v="Tweet"/>
    <n v="0"/>
    <n v="0"/>
    <m/>
    <m/>
    <m/>
    <m/>
    <m/>
    <m/>
    <m/>
    <m/>
    <n v="1"/>
    <s v="1"/>
    <s v="1"/>
    <n v="0"/>
    <n v="0"/>
    <n v="0"/>
    <n v="0"/>
    <n v="0"/>
    <n v="0"/>
    <n v="9"/>
    <n v="100"/>
    <n v="9"/>
  </r>
  <r>
    <s v="abosaud_a"/>
    <s v="forbiddenah"/>
    <m/>
    <m/>
    <m/>
    <m/>
    <m/>
    <m/>
    <m/>
    <m/>
    <s v="No"/>
    <n v="8"/>
    <m/>
    <m/>
    <x v="0"/>
    <d v="2019-07-08T17:15:23.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5"/>
    <s v="https://twitter.com/#!/abosaud_a/status/1148279422971260929"/>
    <m/>
    <m/>
    <s v="1148279422971260929"/>
    <m/>
    <b v="0"/>
    <n v="0"/>
    <s v=""/>
    <b v="0"/>
    <s v="ar"/>
    <m/>
    <s v=""/>
    <b v="0"/>
    <n v="0"/>
    <s v="1148244135041753089"/>
    <s v="Twitter Web App"/>
    <b v="0"/>
    <s v="1148244135041753089"/>
    <s v="Tweet"/>
    <n v="0"/>
    <n v="0"/>
    <m/>
    <m/>
    <m/>
    <m/>
    <m/>
    <m/>
    <m/>
    <m/>
    <n v="1"/>
    <s v="1"/>
    <s v="1"/>
    <n v="0"/>
    <n v="0"/>
    <n v="0"/>
    <n v="0"/>
    <n v="0"/>
    <n v="0"/>
    <n v="9"/>
    <n v="100"/>
    <n v="9"/>
  </r>
  <r>
    <s v="gay_lesb_oman"/>
    <s v="forbiddenah"/>
    <m/>
    <m/>
    <m/>
    <m/>
    <m/>
    <m/>
    <m/>
    <m/>
    <s v="No"/>
    <n v="9"/>
    <m/>
    <m/>
    <x v="0"/>
    <d v="2019-07-08T19:13:39.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6"/>
    <s v="https://twitter.com/#!/gay_lesb_oman/status/1148309186641616897"/>
    <m/>
    <m/>
    <s v="1148309186641616897"/>
    <m/>
    <b v="0"/>
    <n v="0"/>
    <s v=""/>
    <b v="0"/>
    <s v="ar"/>
    <m/>
    <s v=""/>
    <b v="0"/>
    <n v="0"/>
    <s v="1148244135041753089"/>
    <s v="Twitter for Android"/>
    <b v="0"/>
    <s v="1148244135041753089"/>
    <s v="Tweet"/>
    <n v="0"/>
    <n v="0"/>
    <m/>
    <m/>
    <m/>
    <m/>
    <m/>
    <m/>
    <m/>
    <m/>
    <n v="1"/>
    <s v="1"/>
    <s v="1"/>
    <n v="0"/>
    <n v="0"/>
    <n v="0"/>
    <n v="0"/>
    <n v="0"/>
    <n v="0"/>
    <n v="9"/>
    <n v="100"/>
    <n v="9"/>
  </r>
  <r>
    <s v="0___jumana"/>
    <s v="forbiddenah"/>
    <m/>
    <m/>
    <m/>
    <m/>
    <m/>
    <m/>
    <m/>
    <m/>
    <s v="No"/>
    <n v="10"/>
    <m/>
    <m/>
    <x v="0"/>
    <d v="2019-07-08T21:02:05.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7"/>
    <s v="https://twitter.com/#!/0___jumana/status/1148336477560016896"/>
    <m/>
    <m/>
    <s v="1148336477560016896"/>
    <m/>
    <b v="0"/>
    <n v="0"/>
    <s v=""/>
    <b v="0"/>
    <s v="ar"/>
    <m/>
    <s v=""/>
    <b v="0"/>
    <n v="0"/>
    <s v="1148244135041753089"/>
    <s v="Twitter for iPhone"/>
    <b v="0"/>
    <s v="1148244135041753089"/>
    <s v="Tweet"/>
    <n v="0"/>
    <n v="0"/>
    <m/>
    <m/>
    <m/>
    <m/>
    <m/>
    <m/>
    <m/>
    <m/>
    <n v="1"/>
    <s v="1"/>
    <s v="1"/>
    <n v="0"/>
    <n v="0"/>
    <n v="0"/>
    <n v="0"/>
    <n v="0"/>
    <n v="0"/>
    <n v="9"/>
    <n v="100"/>
    <n v="9"/>
  </r>
  <r>
    <s v="abdalaziz_razan"/>
    <s v="forbiddenah"/>
    <m/>
    <m/>
    <m/>
    <m/>
    <m/>
    <m/>
    <m/>
    <m/>
    <s v="No"/>
    <n v="11"/>
    <m/>
    <m/>
    <x v="0"/>
    <d v="2019-07-08T23:12:28.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8"/>
    <s v="https://twitter.com/#!/abdalaziz_razan/status/1148369287603728384"/>
    <m/>
    <m/>
    <s v="1148369287603728384"/>
    <m/>
    <b v="0"/>
    <n v="0"/>
    <s v=""/>
    <b v="0"/>
    <s v="ar"/>
    <m/>
    <s v=""/>
    <b v="0"/>
    <n v="0"/>
    <s v="1148244135041753089"/>
    <s v="Twitter for iPhone"/>
    <b v="0"/>
    <s v="1148244135041753089"/>
    <s v="Tweet"/>
    <n v="0"/>
    <n v="0"/>
    <m/>
    <m/>
    <m/>
    <m/>
    <m/>
    <m/>
    <m/>
    <m/>
    <n v="1"/>
    <s v="1"/>
    <s v="1"/>
    <n v="0"/>
    <n v="0"/>
    <n v="0"/>
    <n v="0"/>
    <n v="0"/>
    <n v="0"/>
    <n v="9"/>
    <n v="100"/>
    <n v="9"/>
  </r>
  <r>
    <s v="y3een77"/>
    <s v="drbasma88"/>
    <m/>
    <m/>
    <m/>
    <m/>
    <m/>
    <m/>
    <m/>
    <m/>
    <s v="No"/>
    <n v="12"/>
    <m/>
    <m/>
    <x v="0"/>
    <d v="2019-07-09T00:15:29.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9"/>
    <s v="https://twitter.com/#!/y3een77/status/1148385145298325506"/>
    <m/>
    <m/>
    <s v="1148385145298325506"/>
    <m/>
    <b v="0"/>
    <n v="0"/>
    <s v=""/>
    <b v="0"/>
    <s v="ar"/>
    <m/>
    <s v=""/>
    <b v="0"/>
    <n v="0"/>
    <s v="1148137405649694722"/>
    <s v="Twitter for Android"/>
    <b v="0"/>
    <s v="1148137405649694722"/>
    <s v="Tweet"/>
    <n v="0"/>
    <n v="0"/>
    <m/>
    <m/>
    <m/>
    <m/>
    <m/>
    <m/>
    <m/>
    <m/>
    <n v="1"/>
    <s v="2"/>
    <s v="2"/>
    <n v="0"/>
    <n v="0"/>
    <n v="0"/>
    <n v="0"/>
    <n v="0"/>
    <n v="0"/>
    <n v="13"/>
    <n v="100"/>
    <n v="13"/>
  </r>
  <r>
    <s v="12khaliidd"/>
    <s v="forbiddenah"/>
    <m/>
    <m/>
    <m/>
    <m/>
    <m/>
    <m/>
    <m/>
    <m/>
    <s v="No"/>
    <n v="13"/>
    <m/>
    <m/>
    <x v="0"/>
    <d v="2019-07-09T00:28:16.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0"/>
    <s v="https://twitter.com/#!/12khaliidd/status/1148388363872980994"/>
    <m/>
    <m/>
    <s v="1148388363872980994"/>
    <m/>
    <b v="0"/>
    <n v="0"/>
    <s v=""/>
    <b v="0"/>
    <s v="ar"/>
    <m/>
    <s v=""/>
    <b v="0"/>
    <n v="0"/>
    <s v="1148244135041753089"/>
    <s v="Twitter for iPhone"/>
    <b v="0"/>
    <s v="1148244135041753089"/>
    <s v="Tweet"/>
    <n v="0"/>
    <n v="0"/>
    <m/>
    <m/>
    <m/>
    <m/>
    <m/>
    <m/>
    <m/>
    <m/>
    <n v="1"/>
    <s v="1"/>
    <s v="1"/>
    <n v="0"/>
    <n v="0"/>
    <n v="0"/>
    <n v="0"/>
    <n v="0"/>
    <n v="0"/>
    <n v="9"/>
    <n v="100"/>
    <n v="9"/>
  </r>
  <r>
    <s v="drbasma88"/>
    <s v="drbasma88"/>
    <m/>
    <m/>
    <m/>
    <m/>
    <m/>
    <m/>
    <m/>
    <m/>
    <s v="No"/>
    <n v="14"/>
    <m/>
    <m/>
    <x v="1"/>
    <d v="2019-07-08T07:51:03.000"/>
    <s v="#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11"/>
    <s v="https://twitter.com/#!/drbasma88/status/1148137405649694722"/>
    <m/>
    <m/>
    <s v="1148137405649694722"/>
    <m/>
    <b v="0"/>
    <n v="0"/>
    <s v=""/>
    <b v="0"/>
    <s v="ar"/>
    <m/>
    <s v=""/>
    <b v="0"/>
    <n v="0"/>
    <s v=""/>
    <s v="Twitter for iPhone"/>
    <b v="0"/>
    <s v="1148137405649694722"/>
    <s v="Tweet"/>
    <n v="0"/>
    <n v="0"/>
    <m/>
    <m/>
    <m/>
    <m/>
    <m/>
    <m/>
    <m/>
    <m/>
    <n v="1"/>
    <s v="2"/>
    <s v="2"/>
    <n v="0"/>
    <n v="0"/>
    <n v="0"/>
    <n v="0"/>
    <n v="0"/>
    <n v="0"/>
    <n v="11"/>
    <n v="100"/>
    <n v="11"/>
  </r>
  <r>
    <s v="al3qeed8"/>
    <s v="drbasma88"/>
    <m/>
    <m/>
    <m/>
    <m/>
    <m/>
    <m/>
    <m/>
    <m/>
    <s v="No"/>
    <n v="15"/>
    <m/>
    <m/>
    <x v="0"/>
    <d v="2019-07-09T06:19:00.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12"/>
    <s v="https://twitter.com/#!/al3qeed8/status/1148476627338387456"/>
    <m/>
    <m/>
    <s v="1148476627338387456"/>
    <m/>
    <b v="0"/>
    <n v="0"/>
    <s v=""/>
    <b v="0"/>
    <s v="ar"/>
    <m/>
    <s v=""/>
    <b v="0"/>
    <n v="0"/>
    <s v="1148137405649694722"/>
    <s v="Twitter for Android"/>
    <b v="0"/>
    <s v="1148137405649694722"/>
    <s v="Tweet"/>
    <n v="0"/>
    <n v="0"/>
    <m/>
    <m/>
    <m/>
    <m/>
    <m/>
    <m/>
    <m/>
    <m/>
    <n v="1"/>
    <s v="2"/>
    <s v="2"/>
    <n v="0"/>
    <n v="0"/>
    <n v="0"/>
    <n v="0"/>
    <n v="0"/>
    <n v="0"/>
    <n v="13"/>
    <n v="100"/>
    <n v="13"/>
  </r>
  <r>
    <s v="abdallahhj"/>
    <s v="jhaddadofficial"/>
    <m/>
    <m/>
    <m/>
    <m/>
    <m/>
    <m/>
    <m/>
    <m/>
    <s v="No"/>
    <n v="16"/>
    <m/>
    <m/>
    <x v="2"/>
    <d v="2019-07-08T15:00:34.000"/>
    <s v="@JHaddadOfficial المذيعة المتألقة الأستاذة الجميلة #جمانة_حداد أُغرمت بكاتبنا المحترم  الأنيق #سعيد_الهاشمي… https://t.co/V0uxQOytqK"/>
    <s v="https://twitter.com/i/web/status/1148245495157932035"/>
    <s v="twitter.com"/>
    <x v="1"/>
    <m/>
    <s v="http://pbs.twimg.com/profile_images/1115677307853778946/epWHNC6W_normal.jpg"/>
    <x v="13"/>
    <s v="https://twitter.com/#!/abdallahhj/status/1148245495157932035"/>
    <m/>
    <m/>
    <s v="1148245495157932035"/>
    <m/>
    <b v="0"/>
    <n v="0"/>
    <s v="170641109"/>
    <b v="0"/>
    <s v="ar"/>
    <m/>
    <s v=""/>
    <b v="0"/>
    <n v="0"/>
    <s v=""/>
    <s v="Twitter for Android"/>
    <b v="1"/>
    <s v="1148245495157932035"/>
    <s v="Tweet"/>
    <n v="0"/>
    <n v="0"/>
    <m/>
    <m/>
    <m/>
    <m/>
    <m/>
    <m/>
    <m/>
    <m/>
    <n v="1"/>
    <s v="3"/>
    <s v="3"/>
    <n v="0"/>
    <n v="0"/>
    <n v="0"/>
    <n v="0"/>
    <n v="0"/>
    <n v="0"/>
    <n v="12"/>
    <n v="100"/>
    <n v="12"/>
  </r>
  <r>
    <s v="abdallahhj"/>
    <s v="jhaddadofficial"/>
    <m/>
    <m/>
    <m/>
    <m/>
    <m/>
    <m/>
    <m/>
    <m/>
    <s v="No"/>
    <n v="17"/>
    <m/>
    <m/>
    <x v="0"/>
    <d v="2019-07-09T06:39:01.000"/>
    <s v="RT @AbdallahHJ: @JHaddadOfficial المذيعة المتألقة الأستاذة الجميلة #جمانة_حداد أُغرمت بكاتبنا المحترم  الأنيق #سعيد_الهاشمي #في_الممنوع #أح…"/>
    <m/>
    <m/>
    <x v="2"/>
    <m/>
    <s v="http://pbs.twimg.com/profile_images/1115677307853778946/epWHNC6W_normal.jpg"/>
    <x v="14"/>
    <s v="https://twitter.com/#!/abdallahhj/status/1148481664760320002"/>
    <m/>
    <m/>
    <s v="1148481664760320002"/>
    <m/>
    <b v="0"/>
    <n v="0"/>
    <s v=""/>
    <b v="0"/>
    <s v="ar"/>
    <m/>
    <s v=""/>
    <b v="0"/>
    <n v="0"/>
    <s v="1148245495157932035"/>
    <s v="Twitter for Android"/>
    <b v="0"/>
    <s v="1148245495157932035"/>
    <s v="Tweet"/>
    <n v="0"/>
    <n v="0"/>
    <m/>
    <m/>
    <m/>
    <m/>
    <m/>
    <m/>
    <m/>
    <m/>
    <n v="1"/>
    <s v="3"/>
    <s v="3"/>
    <n v="0"/>
    <n v="0"/>
    <n v="0"/>
    <n v="0"/>
    <n v="0"/>
    <n v="0"/>
    <n v="16"/>
    <n v="100"/>
    <n v="16"/>
  </r>
  <r>
    <s v="pp_2523"/>
    <s v="forbiddenah"/>
    <m/>
    <m/>
    <m/>
    <m/>
    <m/>
    <m/>
    <m/>
    <m/>
    <s v="No"/>
    <n v="18"/>
    <m/>
    <m/>
    <x v="0"/>
    <d v="2019-07-09T07:25:09.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5"/>
    <s v="https://twitter.com/#!/pp_2523/status/1148493273872437248"/>
    <m/>
    <m/>
    <s v="1148493273872437248"/>
    <m/>
    <b v="0"/>
    <n v="0"/>
    <s v=""/>
    <b v="0"/>
    <s v="ar"/>
    <m/>
    <s v=""/>
    <b v="0"/>
    <n v="0"/>
    <s v="1148244135041753089"/>
    <s v="Twitter for iPhone"/>
    <b v="0"/>
    <s v="1148244135041753089"/>
    <s v="Tweet"/>
    <n v="0"/>
    <n v="0"/>
    <m/>
    <m/>
    <m/>
    <m/>
    <m/>
    <m/>
    <m/>
    <m/>
    <n v="1"/>
    <s v="1"/>
    <s v="1"/>
    <n v="0"/>
    <n v="0"/>
    <n v="0"/>
    <n v="0"/>
    <n v="0"/>
    <n v="0"/>
    <n v="9"/>
    <n v="100"/>
    <n v="9"/>
  </r>
  <r>
    <s v="larrythebest1"/>
    <s v="forbiddenah"/>
    <m/>
    <m/>
    <m/>
    <m/>
    <m/>
    <m/>
    <m/>
    <m/>
    <s v="No"/>
    <n v="19"/>
    <m/>
    <m/>
    <x v="0"/>
    <d v="2019-07-09T08:53:43.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6"/>
    <s v="https://twitter.com/#!/larrythebest1/status/1148515565952274432"/>
    <m/>
    <m/>
    <s v="1148515565952274432"/>
    <m/>
    <b v="0"/>
    <n v="0"/>
    <s v=""/>
    <b v="0"/>
    <s v="ar"/>
    <m/>
    <s v=""/>
    <b v="0"/>
    <n v="0"/>
    <s v="1148244135041753089"/>
    <s v="Twitter for Android"/>
    <b v="0"/>
    <s v="1148244135041753089"/>
    <s v="Tweet"/>
    <n v="0"/>
    <n v="0"/>
    <m/>
    <m/>
    <m/>
    <m/>
    <m/>
    <m/>
    <m/>
    <m/>
    <n v="1"/>
    <s v="1"/>
    <s v="1"/>
    <n v="0"/>
    <n v="0"/>
    <n v="0"/>
    <n v="0"/>
    <n v="0"/>
    <n v="0"/>
    <n v="9"/>
    <n v="100"/>
    <n v="9"/>
  </r>
  <r>
    <s v="sousmail47"/>
    <s v="forbiddenah"/>
    <m/>
    <m/>
    <m/>
    <m/>
    <m/>
    <m/>
    <m/>
    <m/>
    <s v="No"/>
    <n v="20"/>
    <m/>
    <m/>
    <x v="0"/>
    <d v="2019-07-09T10:07:25.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7"/>
    <s v="https://twitter.com/#!/sousmail47/status/1148534113072295936"/>
    <m/>
    <m/>
    <s v="1148534113072295936"/>
    <m/>
    <b v="0"/>
    <n v="0"/>
    <s v=""/>
    <b v="0"/>
    <s v="ar"/>
    <m/>
    <s v=""/>
    <b v="0"/>
    <n v="0"/>
    <s v="1148244135041753089"/>
    <s v="Twitter for Android"/>
    <b v="0"/>
    <s v="1148244135041753089"/>
    <s v="Tweet"/>
    <n v="0"/>
    <n v="0"/>
    <m/>
    <m/>
    <m/>
    <m/>
    <m/>
    <m/>
    <m/>
    <m/>
    <n v="1"/>
    <s v="1"/>
    <s v="1"/>
    <n v="0"/>
    <n v="0"/>
    <n v="0"/>
    <n v="0"/>
    <n v="0"/>
    <n v="0"/>
    <n v="9"/>
    <n v="100"/>
    <n v="9"/>
  </r>
  <r>
    <s v="ahmed26286"/>
    <s v="forbiddenah"/>
    <m/>
    <m/>
    <m/>
    <m/>
    <m/>
    <m/>
    <m/>
    <m/>
    <s v="No"/>
    <n v="21"/>
    <m/>
    <m/>
    <x v="0"/>
    <d v="2019-07-09T10:08:10.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8"/>
    <s v="https://twitter.com/#!/ahmed26286/status/1148534298112352256"/>
    <m/>
    <m/>
    <s v="1148534298112352256"/>
    <m/>
    <b v="0"/>
    <n v="0"/>
    <s v=""/>
    <b v="0"/>
    <s v="ar"/>
    <m/>
    <s v=""/>
    <b v="0"/>
    <n v="0"/>
    <s v="1148244135041753089"/>
    <s v="Twitter for Android"/>
    <b v="0"/>
    <s v="1148244135041753089"/>
    <s v="Tweet"/>
    <n v="0"/>
    <n v="0"/>
    <m/>
    <m/>
    <m/>
    <m/>
    <m/>
    <m/>
    <m/>
    <m/>
    <n v="1"/>
    <s v="1"/>
    <s v="1"/>
    <n v="0"/>
    <n v="0"/>
    <n v="0"/>
    <n v="0"/>
    <n v="0"/>
    <n v="0"/>
    <n v="9"/>
    <n v="100"/>
    <n v="9"/>
  </r>
  <r>
    <s v="mohsin_shukaili"/>
    <s v="forbiddenah"/>
    <m/>
    <m/>
    <m/>
    <m/>
    <m/>
    <m/>
    <m/>
    <m/>
    <s v="No"/>
    <n v="22"/>
    <m/>
    <m/>
    <x v="0"/>
    <d v="2019-07-09T10:29:57.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9"/>
    <s v="https://twitter.com/#!/mohsin_shukaili/status/1148539783075024896"/>
    <m/>
    <m/>
    <s v="1148539783075024896"/>
    <m/>
    <b v="0"/>
    <n v="0"/>
    <s v=""/>
    <b v="0"/>
    <s v="ar"/>
    <m/>
    <s v=""/>
    <b v="0"/>
    <n v="0"/>
    <s v="1148244135041753089"/>
    <s v="Twitter for iPhone"/>
    <b v="0"/>
    <s v="1148244135041753089"/>
    <s v="Tweet"/>
    <n v="0"/>
    <n v="0"/>
    <m/>
    <m/>
    <m/>
    <m/>
    <m/>
    <m/>
    <m/>
    <m/>
    <n v="1"/>
    <s v="1"/>
    <s v="1"/>
    <n v="0"/>
    <n v="0"/>
    <n v="0"/>
    <n v="0"/>
    <n v="0"/>
    <n v="0"/>
    <n v="9"/>
    <n v="100"/>
    <n v="9"/>
  </r>
  <r>
    <s v="hr_omn"/>
    <s v="forbiddenah"/>
    <m/>
    <m/>
    <m/>
    <m/>
    <m/>
    <m/>
    <m/>
    <m/>
    <s v="No"/>
    <n v="23"/>
    <m/>
    <m/>
    <x v="0"/>
    <d v="2019-07-09T16:05:54.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0"/>
    <s v="https://twitter.com/#!/hr_omn/status/1148624326498947075"/>
    <m/>
    <m/>
    <s v="1148624326498947075"/>
    <m/>
    <b v="0"/>
    <n v="0"/>
    <s v=""/>
    <b v="0"/>
    <s v="ar"/>
    <m/>
    <s v=""/>
    <b v="0"/>
    <n v="0"/>
    <s v="1148244135041753089"/>
    <s v="Twitter for Android"/>
    <b v="0"/>
    <s v="1148244135041753089"/>
    <s v="Tweet"/>
    <n v="0"/>
    <n v="0"/>
    <m/>
    <m/>
    <m/>
    <m/>
    <m/>
    <m/>
    <m/>
    <m/>
    <n v="1"/>
    <s v="1"/>
    <s v="1"/>
    <n v="0"/>
    <n v="0"/>
    <n v="0"/>
    <n v="0"/>
    <n v="0"/>
    <n v="0"/>
    <n v="9"/>
    <n v="100"/>
    <n v="9"/>
  </r>
  <r>
    <s v="tariq1978_"/>
    <s v="forbiddenah"/>
    <m/>
    <m/>
    <m/>
    <m/>
    <m/>
    <m/>
    <m/>
    <m/>
    <s v="No"/>
    <n v="24"/>
    <m/>
    <m/>
    <x v="0"/>
    <d v="2019-07-09T16:06:25.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1"/>
    <s v="https://twitter.com/#!/tariq1978_/status/1148624454806908928"/>
    <m/>
    <m/>
    <s v="1148624454806908928"/>
    <m/>
    <b v="0"/>
    <n v="0"/>
    <s v=""/>
    <b v="0"/>
    <s v="ar"/>
    <m/>
    <s v=""/>
    <b v="0"/>
    <n v="0"/>
    <s v="1148244135041753089"/>
    <s v="Twitter for Android"/>
    <b v="0"/>
    <s v="1148244135041753089"/>
    <s v="Tweet"/>
    <n v="0"/>
    <n v="0"/>
    <m/>
    <m/>
    <m/>
    <m/>
    <m/>
    <m/>
    <m/>
    <m/>
    <n v="1"/>
    <s v="1"/>
    <s v="1"/>
    <n v="0"/>
    <n v="0"/>
    <n v="0"/>
    <n v="0"/>
    <n v="0"/>
    <n v="0"/>
    <n v="9"/>
    <n v="100"/>
    <n v="9"/>
  </r>
  <r>
    <s v="forbiddenah"/>
    <s v="forbiddenah"/>
    <m/>
    <m/>
    <m/>
    <m/>
    <m/>
    <m/>
    <m/>
    <m/>
    <s v="No"/>
    <n v="25"/>
    <m/>
    <m/>
    <x v="1"/>
    <d v="2019-07-08T14:55:09.000"/>
    <s v="#في_الممنوع.. لماذا تمنع الكتب في سلطنة عمان؟ https://t.co/2XHdXHWq12"/>
    <m/>
    <m/>
    <x v="0"/>
    <s v="https://pbs.twimg.com/ext_tw_video_thumb/1148243890509701121/pu/img/-LcI4UVyjKfq_nX1.jpg"/>
    <s v="https://pbs.twimg.com/ext_tw_video_thumb/1148243890509701121/pu/img/-LcI4UVyjKfq_nX1.jpg"/>
    <x v="22"/>
    <s v="https://twitter.com/#!/forbiddenah/status/1148244135041753089"/>
    <m/>
    <m/>
    <s v="1148244135041753089"/>
    <m/>
    <b v="0"/>
    <n v="0"/>
    <s v=""/>
    <b v="0"/>
    <s v="ar"/>
    <m/>
    <s v=""/>
    <b v="0"/>
    <n v="0"/>
    <s v=""/>
    <s v="Hootsuite Inc."/>
    <b v="0"/>
    <s v="1148244135041753089"/>
    <s v="Tweet"/>
    <n v="0"/>
    <n v="0"/>
    <m/>
    <m/>
    <m/>
    <m/>
    <m/>
    <m/>
    <m/>
    <m/>
    <n v="1"/>
    <s v="1"/>
    <s v="1"/>
    <n v="0"/>
    <n v="0"/>
    <n v="0"/>
    <n v="0"/>
    <n v="0"/>
    <n v="0"/>
    <n v="7"/>
    <n v="100"/>
    <n v="7"/>
  </r>
  <r>
    <s v="mlk_alz"/>
    <s v="forbiddenah"/>
    <m/>
    <m/>
    <m/>
    <m/>
    <m/>
    <m/>
    <m/>
    <m/>
    <s v="No"/>
    <n v="26"/>
    <m/>
    <m/>
    <x v="0"/>
    <d v="2019-07-10T06:26:46.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3"/>
    <s v="https://twitter.com/#!/mlk_alz/status/1148840971590754304"/>
    <m/>
    <m/>
    <s v="1148840971590754304"/>
    <m/>
    <b v="0"/>
    <n v="0"/>
    <s v=""/>
    <b v="0"/>
    <s v="ar"/>
    <m/>
    <s v=""/>
    <b v="0"/>
    <n v="0"/>
    <s v="1148244135041753089"/>
    <s v="Twitter for iPhone"/>
    <b v="0"/>
    <s v="1148244135041753089"/>
    <s v="Tweet"/>
    <n v="0"/>
    <n v="0"/>
    <m/>
    <m/>
    <m/>
    <m/>
    <m/>
    <m/>
    <m/>
    <m/>
    <n v="1"/>
    <s v="1"/>
    <s v="1"/>
    <n v="0"/>
    <n v="0"/>
    <n v="0"/>
    <n v="0"/>
    <n v="0"/>
    <n v="0"/>
    <n v="9"/>
    <n v="100"/>
    <n v="9"/>
  </r>
  <r>
    <s v="mrmsh_7"/>
    <s v="mrmsh_7"/>
    <m/>
    <m/>
    <m/>
    <m/>
    <m/>
    <m/>
    <m/>
    <m/>
    <s v="No"/>
    <n v="27"/>
    <m/>
    <m/>
    <x v="1"/>
    <d v="2019-07-10T14:34:10.000"/>
    <s v="RT @KalimatHak_AH: #في_الممنوع.. لماذا تمنع الكتب في سلطنة عمان؟ https://t.co/2XHdXHWq12"/>
    <m/>
    <m/>
    <x v="0"/>
    <s v="https://pbs.twimg.com/ext_tw_video_thumb/1148243890509701121/pu/img/-LcI4UVyjKfq_nX1.jpg"/>
    <s v="https://pbs.twimg.com/ext_tw_video_thumb/1148243890509701121/pu/img/-LcI4UVyjKfq_nX1.jpg"/>
    <x v="24"/>
    <s v="https://twitter.com/#!/mrmsh_7/status/1148963630404308994"/>
    <m/>
    <m/>
    <s v="1148963630404308994"/>
    <m/>
    <b v="0"/>
    <n v="0"/>
    <s v=""/>
    <b v="0"/>
    <s v="ar"/>
    <m/>
    <s v=""/>
    <b v="0"/>
    <n v="0"/>
    <s v="1148244135041753089"/>
    <s v="Twitter for Android"/>
    <b v="0"/>
    <s v="1148244135041753089"/>
    <s v="Tweet"/>
    <n v="0"/>
    <n v="0"/>
    <m/>
    <m/>
    <m/>
    <m/>
    <m/>
    <m/>
    <m/>
    <m/>
    <n v="1"/>
    <s v="4"/>
    <s v="4"/>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11"/>
        <item x="0"/>
        <item x="1"/>
        <item x="22"/>
        <item x="13"/>
        <item x="2"/>
        <item x="3"/>
        <item x="4"/>
        <item x="5"/>
        <item x="6"/>
        <item x="7"/>
        <item x="8"/>
        <item x="9"/>
        <item x="10"/>
        <item x="12"/>
        <item x="14"/>
        <item x="15"/>
        <item x="16"/>
        <item x="17"/>
        <item x="18"/>
        <item x="19"/>
        <item x="20"/>
        <item x="21"/>
        <item x="23"/>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7" totalsRowShown="0" headerRowDxfId="396" dataDxfId="395">
  <autoFilter ref="A2:BL27"/>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66" dataDxfId="265">
  <autoFilter ref="A2:C6"/>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2" totalsRowShown="0" headerRowDxfId="259" dataDxfId="258">
  <autoFilter ref="A1:J2"/>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J6" totalsRowShown="0" headerRowDxfId="247" dataDxfId="246">
  <autoFilter ref="A5:J6"/>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J12" totalsRowShown="0" headerRowDxfId="235" dataDxfId="234">
  <autoFilter ref="A9:J12"/>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5:J25" totalsRowShown="0" headerRowDxfId="222" dataDxfId="221">
  <autoFilter ref="A15:J25"/>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8:J38" totalsRowShown="0" headerRowDxfId="209" dataDxfId="208">
  <autoFilter ref="A28:J38"/>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1:J42" totalsRowShown="0" headerRowDxfId="196" dataDxfId="195">
  <autoFilter ref="A41:J42"/>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5:J50" totalsRowShown="0" headerRowDxfId="193" dataDxfId="192">
  <autoFilter ref="A45:J50"/>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3:J63" totalsRowShown="0" headerRowDxfId="170" dataDxfId="169">
  <autoFilter ref="A53:J63"/>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7" totalsRowShown="0" headerRowDxfId="343" dataDxfId="342">
  <autoFilter ref="A2:BS27"/>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9" totalsRowShown="0" headerRowDxfId="147" dataDxfId="146">
  <autoFilter ref="A1:G6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9" totalsRowShown="0" headerRowDxfId="138" dataDxfId="137">
  <autoFilter ref="A1:L5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7" totalsRowShown="0" headerRowDxfId="64" dataDxfId="63">
  <autoFilter ref="A2:BL2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297" dataDxfId="296">
  <autoFilter ref="A1:C26"/>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48245495157932035" TargetMode="External" /><Relationship Id="rId2" Type="http://schemas.openxmlformats.org/officeDocument/2006/relationships/hyperlink" Target="https://pbs.twimg.com/ext_tw_video_thumb/1148137152594751494/pu/img/TIJBu_O1xy-HnzPe.jpg" TargetMode="External" /><Relationship Id="rId3" Type="http://schemas.openxmlformats.org/officeDocument/2006/relationships/hyperlink" Target="https://pbs.twimg.com/ext_tw_video_thumb/1148137152594751494/pu/img/TIJBu_O1xy-HnzPe.jpg" TargetMode="External" /><Relationship Id="rId4" Type="http://schemas.openxmlformats.org/officeDocument/2006/relationships/hyperlink" Target="https://pbs.twimg.com/ext_tw_video_thumb/1148243890509701121/pu/img/-LcI4UVyjKfq_nX1.jpg" TargetMode="External" /><Relationship Id="rId5" Type="http://schemas.openxmlformats.org/officeDocument/2006/relationships/hyperlink" Target="https://pbs.twimg.com/ext_tw_video_thumb/1148137152594751494/pu/img/TIJBu_O1xy-HnzPe.jpg" TargetMode="External" /><Relationship Id="rId6" Type="http://schemas.openxmlformats.org/officeDocument/2006/relationships/hyperlink" Target="https://pbs.twimg.com/ext_tw_video_thumb/1148243890509701121/pu/img/-LcI4UVyjKfq_nX1.jpg" TargetMode="External" /><Relationship Id="rId7" Type="http://schemas.openxmlformats.org/officeDocument/2006/relationships/hyperlink" Target="https://pbs.twimg.com/ext_tw_video_thumb/1148243890509701121/pu/img/-LcI4UVyjKfq_nX1.jpg" TargetMode="External" /><Relationship Id="rId8" Type="http://schemas.openxmlformats.org/officeDocument/2006/relationships/hyperlink" Target="https://pbs.twimg.com/ext_tw_video_thumb/1148243890509701121/pu/img/-LcI4UVyjKfq_nX1.jpg" TargetMode="External" /><Relationship Id="rId9" Type="http://schemas.openxmlformats.org/officeDocument/2006/relationships/hyperlink" Target="https://pbs.twimg.com/ext_tw_video_thumb/1148243890509701121/pu/img/-LcI4UVyjKfq_nX1.jpg" TargetMode="External" /><Relationship Id="rId10" Type="http://schemas.openxmlformats.org/officeDocument/2006/relationships/hyperlink" Target="https://pbs.twimg.com/ext_tw_video_thumb/1148243890509701121/pu/img/-LcI4UVyjKfq_nX1.jpg" TargetMode="External" /><Relationship Id="rId11" Type="http://schemas.openxmlformats.org/officeDocument/2006/relationships/hyperlink" Target="https://pbs.twimg.com/ext_tw_video_thumb/1148137152594751494/pu/img/TIJBu_O1xy-HnzPe.jpg" TargetMode="External" /><Relationship Id="rId12" Type="http://schemas.openxmlformats.org/officeDocument/2006/relationships/hyperlink" Target="https://pbs.twimg.com/ext_tw_video_thumb/1148243890509701121/pu/img/-LcI4UVyjKfq_nX1.jpg" TargetMode="External" /><Relationship Id="rId13" Type="http://schemas.openxmlformats.org/officeDocument/2006/relationships/hyperlink" Target="https://pbs.twimg.com/ext_tw_video_thumb/1148137152594751494/pu/img/TIJBu_O1xy-HnzPe.jpg" TargetMode="External" /><Relationship Id="rId14" Type="http://schemas.openxmlformats.org/officeDocument/2006/relationships/hyperlink" Target="https://pbs.twimg.com/ext_tw_video_thumb/1148137152594751494/pu/img/TIJBu_O1xy-HnzPe.jpg" TargetMode="External" /><Relationship Id="rId15" Type="http://schemas.openxmlformats.org/officeDocument/2006/relationships/hyperlink" Target="https://pbs.twimg.com/ext_tw_video_thumb/1148243890509701121/pu/img/-LcI4UVyjKfq_nX1.jpg" TargetMode="External" /><Relationship Id="rId16" Type="http://schemas.openxmlformats.org/officeDocument/2006/relationships/hyperlink" Target="https://pbs.twimg.com/ext_tw_video_thumb/1148243890509701121/pu/img/-LcI4UVyjKfq_nX1.jpg" TargetMode="External" /><Relationship Id="rId17" Type="http://schemas.openxmlformats.org/officeDocument/2006/relationships/hyperlink" Target="https://pbs.twimg.com/ext_tw_video_thumb/1148243890509701121/pu/img/-LcI4UVyjKfq_nX1.jpg" TargetMode="External" /><Relationship Id="rId18" Type="http://schemas.openxmlformats.org/officeDocument/2006/relationships/hyperlink" Target="https://pbs.twimg.com/ext_tw_video_thumb/1148243890509701121/pu/img/-LcI4UVyjKfq_nX1.jpg" TargetMode="External" /><Relationship Id="rId19" Type="http://schemas.openxmlformats.org/officeDocument/2006/relationships/hyperlink" Target="https://pbs.twimg.com/ext_tw_video_thumb/1148243890509701121/pu/img/-LcI4UVyjKfq_nX1.jpg" TargetMode="External" /><Relationship Id="rId20" Type="http://schemas.openxmlformats.org/officeDocument/2006/relationships/hyperlink" Target="https://pbs.twimg.com/ext_tw_video_thumb/1148243890509701121/pu/img/-LcI4UVyjKfq_nX1.jpg" TargetMode="External" /><Relationship Id="rId21" Type="http://schemas.openxmlformats.org/officeDocument/2006/relationships/hyperlink" Target="https://pbs.twimg.com/ext_tw_video_thumb/1148243890509701121/pu/img/-LcI4UVyjKfq_nX1.jpg" TargetMode="External" /><Relationship Id="rId22" Type="http://schemas.openxmlformats.org/officeDocument/2006/relationships/hyperlink" Target="https://pbs.twimg.com/ext_tw_video_thumb/1148243890509701121/pu/img/-LcI4UVyjKfq_nX1.jpg" TargetMode="External" /><Relationship Id="rId23" Type="http://schemas.openxmlformats.org/officeDocument/2006/relationships/hyperlink" Target="https://pbs.twimg.com/ext_tw_video_thumb/1148243890509701121/pu/img/-LcI4UVyjKfq_nX1.jpg" TargetMode="External" /><Relationship Id="rId24" Type="http://schemas.openxmlformats.org/officeDocument/2006/relationships/hyperlink" Target="https://pbs.twimg.com/ext_tw_video_thumb/1148243890509701121/pu/img/-LcI4UVyjKfq_nX1.jpg" TargetMode="External" /><Relationship Id="rId25" Type="http://schemas.openxmlformats.org/officeDocument/2006/relationships/hyperlink" Target="https://pbs.twimg.com/ext_tw_video_thumb/1148137152594751494/pu/img/TIJBu_O1xy-HnzPe.jpg" TargetMode="External" /><Relationship Id="rId26" Type="http://schemas.openxmlformats.org/officeDocument/2006/relationships/hyperlink" Target="https://pbs.twimg.com/ext_tw_video_thumb/1148137152594751494/pu/img/TIJBu_O1xy-HnzPe.jpg" TargetMode="External" /><Relationship Id="rId27" Type="http://schemas.openxmlformats.org/officeDocument/2006/relationships/hyperlink" Target="https://pbs.twimg.com/ext_tw_video_thumb/1148243890509701121/pu/img/-LcI4UVyjKfq_nX1.jpg" TargetMode="External" /><Relationship Id="rId28" Type="http://schemas.openxmlformats.org/officeDocument/2006/relationships/hyperlink" Target="https://pbs.twimg.com/ext_tw_video_thumb/1148137152594751494/pu/img/TIJBu_O1xy-HnzPe.jpg" TargetMode="External" /><Relationship Id="rId29" Type="http://schemas.openxmlformats.org/officeDocument/2006/relationships/hyperlink" Target="https://pbs.twimg.com/ext_tw_video_thumb/1148243890509701121/pu/img/-LcI4UVyjKfq_nX1.jpg" TargetMode="External" /><Relationship Id="rId30" Type="http://schemas.openxmlformats.org/officeDocument/2006/relationships/hyperlink" Target="https://pbs.twimg.com/ext_tw_video_thumb/1148243890509701121/pu/img/-LcI4UVyjKfq_nX1.jpg" TargetMode="External" /><Relationship Id="rId31" Type="http://schemas.openxmlformats.org/officeDocument/2006/relationships/hyperlink" Target="https://pbs.twimg.com/ext_tw_video_thumb/1148243890509701121/pu/img/-LcI4UVyjKfq_nX1.jpg" TargetMode="External" /><Relationship Id="rId32" Type="http://schemas.openxmlformats.org/officeDocument/2006/relationships/hyperlink" Target="https://pbs.twimg.com/ext_tw_video_thumb/1148243890509701121/pu/img/-LcI4UVyjKfq_nX1.jpg" TargetMode="External" /><Relationship Id="rId33" Type="http://schemas.openxmlformats.org/officeDocument/2006/relationships/hyperlink" Target="https://pbs.twimg.com/ext_tw_video_thumb/1148243890509701121/pu/img/-LcI4UVyjKfq_nX1.jpg" TargetMode="External" /><Relationship Id="rId34" Type="http://schemas.openxmlformats.org/officeDocument/2006/relationships/hyperlink" Target="https://pbs.twimg.com/ext_tw_video_thumb/1148137152594751494/pu/img/TIJBu_O1xy-HnzPe.jpg" TargetMode="External" /><Relationship Id="rId35" Type="http://schemas.openxmlformats.org/officeDocument/2006/relationships/hyperlink" Target="https://pbs.twimg.com/ext_tw_video_thumb/1148243890509701121/pu/img/-LcI4UVyjKfq_nX1.jpg" TargetMode="External" /><Relationship Id="rId36" Type="http://schemas.openxmlformats.org/officeDocument/2006/relationships/hyperlink" Target="https://pbs.twimg.com/ext_tw_video_thumb/1148137152594751494/pu/img/TIJBu_O1xy-HnzPe.jpg" TargetMode="External" /><Relationship Id="rId37" Type="http://schemas.openxmlformats.org/officeDocument/2006/relationships/hyperlink" Target="https://pbs.twimg.com/ext_tw_video_thumb/1148137152594751494/pu/img/TIJBu_O1xy-HnzPe.jpg" TargetMode="External" /><Relationship Id="rId38" Type="http://schemas.openxmlformats.org/officeDocument/2006/relationships/hyperlink" Target="http://pbs.twimg.com/profile_images/1115677307853778946/epWHNC6W_normal.jpg" TargetMode="External" /><Relationship Id="rId39" Type="http://schemas.openxmlformats.org/officeDocument/2006/relationships/hyperlink" Target="http://pbs.twimg.com/profile_images/1115677307853778946/epWHNC6W_normal.jpg" TargetMode="External" /><Relationship Id="rId40" Type="http://schemas.openxmlformats.org/officeDocument/2006/relationships/hyperlink" Target="https://pbs.twimg.com/ext_tw_video_thumb/1148243890509701121/pu/img/-LcI4UVyjKfq_nX1.jpg" TargetMode="External" /><Relationship Id="rId41" Type="http://schemas.openxmlformats.org/officeDocument/2006/relationships/hyperlink" Target="https://pbs.twimg.com/ext_tw_video_thumb/1148243890509701121/pu/img/-LcI4UVyjKfq_nX1.jpg" TargetMode="External" /><Relationship Id="rId42" Type="http://schemas.openxmlformats.org/officeDocument/2006/relationships/hyperlink" Target="https://pbs.twimg.com/ext_tw_video_thumb/1148243890509701121/pu/img/-LcI4UVyjKfq_nX1.jpg" TargetMode="External" /><Relationship Id="rId43" Type="http://schemas.openxmlformats.org/officeDocument/2006/relationships/hyperlink" Target="https://pbs.twimg.com/ext_tw_video_thumb/1148243890509701121/pu/img/-LcI4UVyjKfq_nX1.jpg" TargetMode="External" /><Relationship Id="rId44" Type="http://schemas.openxmlformats.org/officeDocument/2006/relationships/hyperlink" Target="https://pbs.twimg.com/ext_tw_video_thumb/1148243890509701121/pu/img/-LcI4UVyjKfq_nX1.jpg" TargetMode="External" /><Relationship Id="rId45" Type="http://schemas.openxmlformats.org/officeDocument/2006/relationships/hyperlink" Target="https://pbs.twimg.com/ext_tw_video_thumb/1148243890509701121/pu/img/-LcI4UVyjKfq_nX1.jpg" TargetMode="External" /><Relationship Id="rId46" Type="http://schemas.openxmlformats.org/officeDocument/2006/relationships/hyperlink" Target="https://pbs.twimg.com/ext_tw_video_thumb/1148243890509701121/pu/img/-LcI4UVyjKfq_nX1.jpg" TargetMode="External" /><Relationship Id="rId47" Type="http://schemas.openxmlformats.org/officeDocument/2006/relationships/hyperlink" Target="https://pbs.twimg.com/ext_tw_video_thumb/1148243890509701121/pu/img/-LcI4UVyjKfq_nX1.jpg" TargetMode="External" /><Relationship Id="rId48" Type="http://schemas.openxmlformats.org/officeDocument/2006/relationships/hyperlink" Target="https://pbs.twimg.com/ext_tw_video_thumb/1148243890509701121/pu/img/-LcI4UVyjKfq_nX1.jpg" TargetMode="External" /><Relationship Id="rId49" Type="http://schemas.openxmlformats.org/officeDocument/2006/relationships/hyperlink" Target="https://pbs.twimg.com/ext_tw_video_thumb/1148243890509701121/pu/img/-LcI4UVyjKfq_nX1.jpg" TargetMode="External" /><Relationship Id="rId50" Type="http://schemas.openxmlformats.org/officeDocument/2006/relationships/hyperlink" Target="https://twitter.com/#!/bongbing25/status/1148172301634023424" TargetMode="External" /><Relationship Id="rId51" Type="http://schemas.openxmlformats.org/officeDocument/2006/relationships/hyperlink" Target="https://twitter.com/#!/mkprgsrvc5fgjmp/status/1148208037951352834" TargetMode="External" /><Relationship Id="rId52" Type="http://schemas.openxmlformats.org/officeDocument/2006/relationships/hyperlink" Target="https://twitter.com/#!/fawzialbaiti/status/1148249583048429571" TargetMode="External" /><Relationship Id="rId53" Type="http://schemas.openxmlformats.org/officeDocument/2006/relationships/hyperlink" Target="https://twitter.com/#!/c5ydr1t9ufarhcv/status/1148270589951512577" TargetMode="External" /><Relationship Id="rId54" Type="http://schemas.openxmlformats.org/officeDocument/2006/relationships/hyperlink" Target="https://twitter.com/#!/gombah01/status/1148274460358828032" TargetMode="External" /><Relationship Id="rId55" Type="http://schemas.openxmlformats.org/officeDocument/2006/relationships/hyperlink" Target="https://twitter.com/#!/abosaud_a/status/1148279422971260929" TargetMode="External" /><Relationship Id="rId56" Type="http://schemas.openxmlformats.org/officeDocument/2006/relationships/hyperlink" Target="https://twitter.com/#!/gay_lesb_oman/status/1148309186641616897" TargetMode="External" /><Relationship Id="rId57" Type="http://schemas.openxmlformats.org/officeDocument/2006/relationships/hyperlink" Target="https://twitter.com/#!/0___jumana/status/1148336477560016896" TargetMode="External" /><Relationship Id="rId58" Type="http://schemas.openxmlformats.org/officeDocument/2006/relationships/hyperlink" Target="https://twitter.com/#!/abdalaziz_razan/status/1148369287603728384" TargetMode="External" /><Relationship Id="rId59" Type="http://schemas.openxmlformats.org/officeDocument/2006/relationships/hyperlink" Target="https://twitter.com/#!/y3een77/status/1148385145298325506" TargetMode="External" /><Relationship Id="rId60" Type="http://schemas.openxmlformats.org/officeDocument/2006/relationships/hyperlink" Target="https://twitter.com/#!/12khaliidd/status/1148388363872980994" TargetMode="External" /><Relationship Id="rId61" Type="http://schemas.openxmlformats.org/officeDocument/2006/relationships/hyperlink" Target="https://twitter.com/#!/drbasma88/status/1148137405649694722" TargetMode="External" /><Relationship Id="rId62" Type="http://schemas.openxmlformats.org/officeDocument/2006/relationships/hyperlink" Target="https://twitter.com/#!/al3qeed8/status/1148476627338387456" TargetMode="External" /><Relationship Id="rId63" Type="http://schemas.openxmlformats.org/officeDocument/2006/relationships/hyperlink" Target="https://twitter.com/#!/abdallahhj/status/1148245495157932035" TargetMode="External" /><Relationship Id="rId64" Type="http://schemas.openxmlformats.org/officeDocument/2006/relationships/hyperlink" Target="https://twitter.com/#!/abdallahhj/status/1148481664760320002" TargetMode="External" /><Relationship Id="rId65" Type="http://schemas.openxmlformats.org/officeDocument/2006/relationships/hyperlink" Target="https://twitter.com/#!/pp_2523/status/1148493273872437248" TargetMode="External" /><Relationship Id="rId66" Type="http://schemas.openxmlformats.org/officeDocument/2006/relationships/hyperlink" Target="https://twitter.com/#!/larrythebest1/status/1148515565952274432" TargetMode="External" /><Relationship Id="rId67" Type="http://schemas.openxmlformats.org/officeDocument/2006/relationships/hyperlink" Target="https://twitter.com/#!/sousmail47/status/1148534113072295936" TargetMode="External" /><Relationship Id="rId68" Type="http://schemas.openxmlformats.org/officeDocument/2006/relationships/hyperlink" Target="https://twitter.com/#!/ahmed26286/status/1148534298112352256" TargetMode="External" /><Relationship Id="rId69" Type="http://schemas.openxmlformats.org/officeDocument/2006/relationships/hyperlink" Target="https://twitter.com/#!/mohsin_shukaili/status/1148539783075024896" TargetMode="External" /><Relationship Id="rId70" Type="http://schemas.openxmlformats.org/officeDocument/2006/relationships/hyperlink" Target="https://twitter.com/#!/hr_omn/status/1148624326498947075" TargetMode="External" /><Relationship Id="rId71" Type="http://schemas.openxmlformats.org/officeDocument/2006/relationships/hyperlink" Target="https://twitter.com/#!/tariq1978_/status/1148624454806908928" TargetMode="External" /><Relationship Id="rId72" Type="http://schemas.openxmlformats.org/officeDocument/2006/relationships/hyperlink" Target="https://twitter.com/#!/forbiddenah/status/1148244135041753089" TargetMode="External" /><Relationship Id="rId73" Type="http://schemas.openxmlformats.org/officeDocument/2006/relationships/hyperlink" Target="https://twitter.com/#!/mlk_alz/status/1148840971590754304" TargetMode="External" /><Relationship Id="rId74" Type="http://schemas.openxmlformats.org/officeDocument/2006/relationships/hyperlink" Target="https://twitter.com/#!/mrmsh_7/status/1148963630404308994" TargetMode="External" /><Relationship Id="rId75" Type="http://schemas.openxmlformats.org/officeDocument/2006/relationships/comments" Target="../comments1.xml" /><Relationship Id="rId76" Type="http://schemas.openxmlformats.org/officeDocument/2006/relationships/vmlDrawing" Target="../drawings/vmlDrawing1.vml" /><Relationship Id="rId77" Type="http://schemas.openxmlformats.org/officeDocument/2006/relationships/table" Target="../tables/table1.xml" /><Relationship Id="rId7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148245495157932035" TargetMode="External" /><Relationship Id="rId2" Type="http://schemas.openxmlformats.org/officeDocument/2006/relationships/hyperlink" Target="https://pbs.twimg.com/ext_tw_video_thumb/1148137152594751494/pu/img/TIJBu_O1xy-HnzPe.jpg" TargetMode="External" /><Relationship Id="rId3" Type="http://schemas.openxmlformats.org/officeDocument/2006/relationships/hyperlink" Target="https://pbs.twimg.com/ext_tw_video_thumb/1148137152594751494/pu/img/TIJBu_O1xy-HnzPe.jpg" TargetMode="External" /><Relationship Id="rId4" Type="http://schemas.openxmlformats.org/officeDocument/2006/relationships/hyperlink" Target="https://pbs.twimg.com/ext_tw_video_thumb/1148243890509701121/pu/img/-LcI4UVyjKfq_nX1.jpg" TargetMode="External" /><Relationship Id="rId5" Type="http://schemas.openxmlformats.org/officeDocument/2006/relationships/hyperlink" Target="https://pbs.twimg.com/ext_tw_video_thumb/1148137152594751494/pu/img/TIJBu_O1xy-HnzPe.jpg" TargetMode="External" /><Relationship Id="rId6" Type="http://schemas.openxmlformats.org/officeDocument/2006/relationships/hyperlink" Target="https://pbs.twimg.com/ext_tw_video_thumb/1148243890509701121/pu/img/-LcI4UVyjKfq_nX1.jpg" TargetMode="External" /><Relationship Id="rId7" Type="http://schemas.openxmlformats.org/officeDocument/2006/relationships/hyperlink" Target="https://pbs.twimg.com/ext_tw_video_thumb/1148243890509701121/pu/img/-LcI4UVyjKfq_nX1.jpg" TargetMode="External" /><Relationship Id="rId8" Type="http://schemas.openxmlformats.org/officeDocument/2006/relationships/hyperlink" Target="https://pbs.twimg.com/ext_tw_video_thumb/1148243890509701121/pu/img/-LcI4UVyjKfq_nX1.jpg" TargetMode="External" /><Relationship Id="rId9" Type="http://schemas.openxmlformats.org/officeDocument/2006/relationships/hyperlink" Target="https://pbs.twimg.com/ext_tw_video_thumb/1148243890509701121/pu/img/-LcI4UVyjKfq_nX1.jpg" TargetMode="External" /><Relationship Id="rId10" Type="http://schemas.openxmlformats.org/officeDocument/2006/relationships/hyperlink" Target="https://pbs.twimg.com/ext_tw_video_thumb/1148243890509701121/pu/img/-LcI4UVyjKfq_nX1.jpg" TargetMode="External" /><Relationship Id="rId11" Type="http://schemas.openxmlformats.org/officeDocument/2006/relationships/hyperlink" Target="https://pbs.twimg.com/ext_tw_video_thumb/1148137152594751494/pu/img/TIJBu_O1xy-HnzPe.jpg" TargetMode="External" /><Relationship Id="rId12" Type="http://schemas.openxmlformats.org/officeDocument/2006/relationships/hyperlink" Target="https://pbs.twimg.com/ext_tw_video_thumb/1148243890509701121/pu/img/-LcI4UVyjKfq_nX1.jpg" TargetMode="External" /><Relationship Id="rId13" Type="http://schemas.openxmlformats.org/officeDocument/2006/relationships/hyperlink" Target="https://pbs.twimg.com/ext_tw_video_thumb/1148137152594751494/pu/img/TIJBu_O1xy-HnzPe.jpg" TargetMode="External" /><Relationship Id="rId14" Type="http://schemas.openxmlformats.org/officeDocument/2006/relationships/hyperlink" Target="https://pbs.twimg.com/ext_tw_video_thumb/1148137152594751494/pu/img/TIJBu_O1xy-HnzPe.jpg" TargetMode="External" /><Relationship Id="rId15" Type="http://schemas.openxmlformats.org/officeDocument/2006/relationships/hyperlink" Target="https://pbs.twimg.com/ext_tw_video_thumb/1148243890509701121/pu/img/-LcI4UVyjKfq_nX1.jpg" TargetMode="External" /><Relationship Id="rId16" Type="http://schemas.openxmlformats.org/officeDocument/2006/relationships/hyperlink" Target="https://pbs.twimg.com/ext_tw_video_thumb/1148243890509701121/pu/img/-LcI4UVyjKfq_nX1.jpg" TargetMode="External" /><Relationship Id="rId17" Type="http://schemas.openxmlformats.org/officeDocument/2006/relationships/hyperlink" Target="https://pbs.twimg.com/ext_tw_video_thumb/1148243890509701121/pu/img/-LcI4UVyjKfq_nX1.jpg" TargetMode="External" /><Relationship Id="rId18" Type="http://schemas.openxmlformats.org/officeDocument/2006/relationships/hyperlink" Target="https://pbs.twimg.com/ext_tw_video_thumb/1148243890509701121/pu/img/-LcI4UVyjKfq_nX1.jpg" TargetMode="External" /><Relationship Id="rId19" Type="http://schemas.openxmlformats.org/officeDocument/2006/relationships/hyperlink" Target="https://pbs.twimg.com/ext_tw_video_thumb/1148243890509701121/pu/img/-LcI4UVyjKfq_nX1.jpg" TargetMode="External" /><Relationship Id="rId20" Type="http://schemas.openxmlformats.org/officeDocument/2006/relationships/hyperlink" Target="https://pbs.twimg.com/ext_tw_video_thumb/1148243890509701121/pu/img/-LcI4UVyjKfq_nX1.jpg" TargetMode="External" /><Relationship Id="rId21" Type="http://schemas.openxmlformats.org/officeDocument/2006/relationships/hyperlink" Target="https://pbs.twimg.com/ext_tw_video_thumb/1148243890509701121/pu/img/-LcI4UVyjKfq_nX1.jpg" TargetMode="External" /><Relationship Id="rId22" Type="http://schemas.openxmlformats.org/officeDocument/2006/relationships/hyperlink" Target="https://pbs.twimg.com/ext_tw_video_thumb/1148243890509701121/pu/img/-LcI4UVyjKfq_nX1.jpg" TargetMode="External" /><Relationship Id="rId23" Type="http://schemas.openxmlformats.org/officeDocument/2006/relationships/hyperlink" Target="https://pbs.twimg.com/ext_tw_video_thumb/1148243890509701121/pu/img/-LcI4UVyjKfq_nX1.jpg" TargetMode="External" /><Relationship Id="rId24" Type="http://schemas.openxmlformats.org/officeDocument/2006/relationships/hyperlink" Target="https://pbs.twimg.com/ext_tw_video_thumb/1148243890509701121/pu/img/-LcI4UVyjKfq_nX1.jpg" TargetMode="External" /><Relationship Id="rId25" Type="http://schemas.openxmlformats.org/officeDocument/2006/relationships/hyperlink" Target="https://pbs.twimg.com/ext_tw_video_thumb/1148137152594751494/pu/img/TIJBu_O1xy-HnzPe.jpg" TargetMode="External" /><Relationship Id="rId26" Type="http://schemas.openxmlformats.org/officeDocument/2006/relationships/hyperlink" Target="https://pbs.twimg.com/ext_tw_video_thumb/1148137152594751494/pu/img/TIJBu_O1xy-HnzPe.jpg" TargetMode="External" /><Relationship Id="rId27" Type="http://schemas.openxmlformats.org/officeDocument/2006/relationships/hyperlink" Target="https://pbs.twimg.com/ext_tw_video_thumb/1148243890509701121/pu/img/-LcI4UVyjKfq_nX1.jpg" TargetMode="External" /><Relationship Id="rId28" Type="http://schemas.openxmlformats.org/officeDocument/2006/relationships/hyperlink" Target="https://pbs.twimg.com/ext_tw_video_thumb/1148137152594751494/pu/img/TIJBu_O1xy-HnzPe.jpg" TargetMode="External" /><Relationship Id="rId29" Type="http://schemas.openxmlformats.org/officeDocument/2006/relationships/hyperlink" Target="https://pbs.twimg.com/ext_tw_video_thumb/1148243890509701121/pu/img/-LcI4UVyjKfq_nX1.jpg" TargetMode="External" /><Relationship Id="rId30" Type="http://schemas.openxmlformats.org/officeDocument/2006/relationships/hyperlink" Target="https://pbs.twimg.com/ext_tw_video_thumb/1148243890509701121/pu/img/-LcI4UVyjKfq_nX1.jpg" TargetMode="External" /><Relationship Id="rId31" Type="http://schemas.openxmlformats.org/officeDocument/2006/relationships/hyperlink" Target="https://pbs.twimg.com/ext_tw_video_thumb/1148243890509701121/pu/img/-LcI4UVyjKfq_nX1.jpg" TargetMode="External" /><Relationship Id="rId32" Type="http://schemas.openxmlformats.org/officeDocument/2006/relationships/hyperlink" Target="https://pbs.twimg.com/ext_tw_video_thumb/1148243890509701121/pu/img/-LcI4UVyjKfq_nX1.jpg" TargetMode="External" /><Relationship Id="rId33" Type="http://schemas.openxmlformats.org/officeDocument/2006/relationships/hyperlink" Target="https://pbs.twimg.com/ext_tw_video_thumb/1148243890509701121/pu/img/-LcI4UVyjKfq_nX1.jpg" TargetMode="External" /><Relationship Id="rId34" Type="http://schemas.openxmlformats.org/officeDocument/2006/relationships/hyperlink" Target="https://pbs.twimg.com/ext_tw_video_thumb/1148137152594751494/pu/img/TIJBu_O1xy-HnzPe.jpg" TargetMode="External" /><Relationship Id="rId35" Type="http://schemas.openxmlformats.org/officeDocument/2006/relationships/hyperlink" Target="https://pbs.twimg.com/ext_tw_video_thumb/1148243890509701121/pu/img/-LcI4UVyjKfq_nX1.jpg" TargetMode="External" /><Relationship Id="rId36" Type="http://schemas.openxmlformats.org/officeDocument/2006/relationships/hyperlink" Target="https://pbs.twimg.com/ext_tw_video_thumb/1148137152594751494/pu/img/TIJBu_O1xy-HnzPe.jpg" TargetMode="External" /><Relationship Id="rId37" Type="http://schemas.openxmlformats.org/officeDocument/2006/relationships/hyperlink" Target="https://pbs.twimg.com/ext_tw_video_thumb/1148137152594751494/pu/img/TIJBu_O1xy-HnzPe.jpg" TargetMode="External" /><Relationship Id="rId38" Type="http://schemas.openxmlformats.org/officeDocument/2006/relationships/hyperlink" Target="http://pbs.twimg.com/profile_images/1115677307853778946/epWHNC6W_normal.jpg" TargetMode="External" /><Relationship Id="rId39" Type="http://schemas.openxmlformats.org/officeDocument/2006/relationships/hyperlink" Target="http://pbs.twimg.com/profile_images/1115677307853778946/epWHNC6W_normal.jpg" TargetMode="External" /><Relationship Id="rId40" Type="http://schemas.openxmlformats.org/officeDocument/2006/relationships/hyperlink" Target="https://pbs.twimg.com/ext_tw_video_thumb/1148243890509701121/pu/img/-LcI4UVyjKfq_nX1.jpg" TargetMode="External" /><Relationship Id="rId41" Type="http://schemas.openxmlformats.org/officeDocument/2006/relationships/hyperlink" Target="https://pbs.twimg.com/ext_tw_video_thumb/1148243890509701121/pu/img/-LcI4UVyjKfq_nX1.jpg" TargetMode="External" /><Relationship Id="rId42" Type="http://schemas.openxmlformats.org/officeDocument/2006/relationships/hyperlink" Target="https://pbs.twimg.com/ext_tw_video_thumb/1148243890509701121/pu/img/-LcI4UVyjKfq_nX1.jpg" TargetMode="External" /><Relationship Id="rId43" Type="http://schemas.openxmlformats.org/officeDocument/2006/relationships/hyperlink" Target="https://pbs.twimg.com/ext_tw_video_thumb/1148243890509701121/pu/img/-LcI4UVyjKfq_nX1.jpg" TargetMode="External" /><Relationship Id="rId44" Type="http://schemas.openxmlformats.org/officeDocument/2006/relationships/hyperlink" Target="https://pbs.twimg.com/ext_tw_video_thumb/1148243890509701121/pu/img/-LcI4UVyjKfq_nX1.jpg" TargetMode="External" /><Relationship Id="rId45" Type="http://schemas.openxmlformats.org/officeDocument/2006/relationships/hyperlink" Target="https://pbs.twimg.com/ext_tw_video_thumb/1148243890509701121/pu/img/-LcI4UVyjKfq_nX1.jpg" TargetMode="External" /><Relationship Id="rId46" Type="http://schemas.openxmlformats.org/officeDocument/2006/relationships/hyperlink" Target="https://pbs.twimg.com/ext_tw_video_thumb/1148243890509701121/pu/img/-LcI4UVyjKfq_nX1.jpg" TargetMode="External" /><Relationship Id="rId47" Type="http://schemas.openxmlformats.org/officeDocument/2006/relationships/hyperlink" Target="https://pbs.twimg.com/ext_tw_video_thumb/1148243890509701121/pu/img/-LcI4UVyjKfq_nX1.jpg" TargetMode="External" /><Relationship Id="rId48" Type="http://schemas.openxmlformats.org/officeDocument/2006/relationships/hyperlink" Target="https://pbs.twimg.com/ext_tw_video_thumb/1148243890509701121/pu/img/-LcI4UVyjKfq_nX1.jpg" TargetMode="External" /><Relationship Id="rId49" Type="http://schemas.openxmlformats.org/officeDocument/2006/relationships/hyperlink" Target="https://pbs.twimg.com/ext_tw_video_thumb/1148243890509701121/pu/img/-LcI4UVyjKfq_nX1.jpg" TargetMode="External" /><Relationship Id="rId50" Type="http://schemas.openxmlformats.org/officeDocument/2006/relationships/hyperlink" Target="https://twitter.com/#!/bongbing25/status/1148172301634023424" TargetMode="External" /><Relationship Id="rId51" Type="http://schemas.openxmlformats.org/officeDocument/2006/relationships/hyperlink" Target="https://twitter.com/#!/mkprgsrvc5fgjmp/status/1148208037951352834" TargetMode="External" /><Relationship Id="rId52" Type="http://schemas.openxmlformats.org/officeDocument/2006/relationships/hyperlink" Target="https://twitter.com/#!/fawzialbaiti/status/1148249583048429571" TargetMode="External" /><Relationship Id="rId53" Type="http://schemas.openxmlformats.org/officeDocument/2006/relationships/hyperlink" Target="https://twitter.com/#!/c5ydr1t9ufarhcv/status/1148270589951512577" TargetMode="External" /><Relationship Id="rId54" Type="http://schemas.openxmlformats.org/officeDocument/2006/relationships/hyperlink" Target="https://twitter.com/#!/gombah01/status/1148274460358828032" TargetMode="External" /><Relationship Id="rId55" Type="http://schemas.openxmlformats.org/officeDocument/2006/relationships/hyperlink" Target="https://twitter.com/#!/abosaud_a/status/1148279422971260929" TargetMode="External" /><Relationship Id="rId56" Type="http://schemas.openxmlformats.org/officeDocument/2006/relationships/hyperlink" Target="https://twitter.com/#!/gay_lesb_oman/status/1148309186641616897" TargetMode="External" /><Relationship Id="rId57" Type="http://schemas.openxmlformats.org/officeDocument/2006/relationships/hyperlink" Target="https://twitter.com/#!/0___jumana/status/1148336477560016896" TargetMode="External" /><Relationship Id="rId58" Type="http://schemas.openxmlformats.org/officeDocument/2006/relationships/hyperlink" Target="https://twitter.com/#!/abdalaziz_razan/status/1148369287603728384" TargetMode="External" /><Relationship Id="rId59" Type="http://schemas.openxmlformats.org/officeDocument/2006/relationships/hyperlink" Target="https://twitter.com/#!/y3een77/status/1148385145298325506" TargetMode="External" /><Relationship Id="rId60" Type="http://schemas.openxmlformats.org/officeDocument/2006/relationships/hyperlink" Target="https://twitter.com/#!/12khaliidd/status/1148388363872980994" TargetMode="External" /><Relationship Id="rId61" Type="http://schemas.openxmlformats.org/officeDocument/2006/relationships/hyperlink" Target="https://twitter.com/#!/drbasma88/status/1148137405649694722" TargetMode="External" /><Relationship Id="rId62" Type="http://schemas.openxmlformats.org/officeDocument/2006/relationships/hyperlink" Target="https://twitter.com/#!/al3qeed8/status/1148476627338387456" TargetMode="External" /><Relationship Id="rId63" Type="http://schemas.openxmlformats.org/officeDocument/2006/relationships/hyperlink" Target="https://twitter.com/#!/abdallahhj/status/1148245495157932035" TargetMode="External" /><Relationship Id="rId64" Type="http://schemas.openxmlformats.org/officeDocument/2006/relationships/hyperlink" Target="https://twitter.com/#!/abdallahhj/status/1148481664760320002" TargetMode="External" /><Relationship Id="rId65" Type="http://schemas.openxmlformats.org/officeDocument/2006/relationships/hyperlink" Target="https://twitter.com/#!/pp_2523/status/1148493273872437248" TargetMode="External" /><Relationship Id="rId66" Type="http://schemas.openxmlformats.org/officeDocument/2006/relationships/hyperlink" Target="https://twitter.com/#!/larrythebest1/status/1148515565952274432" TargetMode="External" /><Relationship Id="rId67" Type="http://schemas.openxmlformats.org/officeDocument/2006/relationships/hyperlink" Target="https://twitter.com/#!/sousmail47/status/1148534113072295936" TargetMode="External" /><Relationship Id="rId68" Type="http://schemas.openxmlformats.org/officeDocument/2006/relationships/hyperlink" Target="https://twitter.com/#!/ahmed26286/status/1148534298112352256" TargetMode="External" /><Relationship Id="rId69" Type="http://schemas.openxmlformats.org/officeDocument/2006/relationships/hyperlink" Target="https://twitter.com/#!/mohsin_shukaili/status/1148539783075024896" TargetMode="External" /><Relationship Id="rId70" Type="http://schemas.openxmlformats.org/officeDocument/2006/relationships/hyperlink" Target="https://twitter.com/#!/hr_omn/status/1148624326498947075" TargetMode="External" /><Relationship Id="rId71" Type="http://schemas.openxmlformats.org/officeDocument/2006/relationships/hyperlink" Target="https://twitter.com/#!/tariq1978_/status/1148624454806908928" TargetMode="External" /><Relationship Id="rId72" Type="http://schemas.openxmlformats.org/officeDocument/2006/relationships/hyperlink" Target="https://twitter.com/#!/forbiddenah/status/1148244135041753089" TargetMode="External" /><Relationship Id="rId73" Type="http://schemas.openxmlformats.org/officeDocument/2006/relationships/hyperlink" Target="https://twitter.com/#!/mlk_alz/status/1148840971590754304" TargetMode="External" /><Relationship Id="rId74" Type="http://schemas.openxmlformats.org/officeDocument/2006/relationships/hyperlink" Target="https://twitter.com/#!/mrmsh_7/status/1148963630404308994" TargetMode="External" /><Relationship Id="rId75" Type="http://schemas.openxmlformats.org/officeDocument/2006/relationships/comments" Target="../comments12.xml" /><Relationship Id="rId76" Type="http://schemas.openxmlformats.org/officeDocument/2006/relationships/vmlDrawing" Target="../drawings/vmlDrawing6.vml" /><Relationship Id="rId77" Type="http://schemas.openxmlformats.org/officeDocument/2006/relationships/table" Target="../tables/table22.xml" /><Relationship Id="rId7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alhurra.com/" TargetMode="External" /><Relationship Id="rId2" Type="http://schemas.openxmlformats.org/officeDocument/2006/relationships/hyperlink" Target="https://curiouscat.me/jumany16?t=1561136603" TargetMode="External" /><Relationship Id="rId3" Type="http://schemas.openxmlformats.org/officeDocument/2006/relationships/hyperlink" Target="https://curiouscat.me/jstkh_" TargetMode="External" /><Relationship Id="rId4" Type="http://schemas.openxmlformats.org/officeDocument/2006/relationships/hyperlink" Target="https://t.co/aEIgGiUx5b" TargetMode="External" /><Relationship Id="rId5" Type="http://schemas.openxmlformats.org/officeDocument/2006/relationships/hyperlink" Target="https://tellonym.me/MohsinShukaili" TargetMode="External" /><Relationship Id="rId6" Type="http://schemas.openxmlformats.org/officeDocument/2006/relationships/hyperlink" Target="https://t.co/L5uTAYALca" TargetMode="External" /><Relationship Id="rId7" Type="http://schemas.openxmlformats.org/officeDocument/2006/relationships/hyperlink" Target="https://pbs.twimg.com/profile_banners/1070602743251918849/1544087869" TargetMode="External" /><Relationship Id="rId8" Type="http://schemas.openxmlformats.org/officeDocument/2006/relationships/hyperlink" Target="https://pbs.twimg.com/profile_banners/828614220/1557782438" TargetMode="External" /><Relationship Id="rId9" Type="http://schemas.openxmlformats.org/officeDocument/2006/relationships/hyperlink" Target="https://pbs.twimg.com/profile_banners/1967482171/1535902657" TargetMode="External" /><Relationship Id="rId10" Type="http://schemas.openxmlformats.org/officeDocument/2006/relationships/hyperlink" Target="https://pbs.twimg.com/profile_banners/1055536004575191046/1541187931" TargetMode="External" /><Relationship Id="rId11" Type="http://schemas.openxmlformats.org/officeDocument/2006/relationships/hyperlink" Target="https://pbs.twimg.com/profile_banners/978103108034318337/1527418233" TargetMode="External" /><Relationship Id="rId12" Type="http://schemas.openxmlformats.org/officeDocument/2006/relationships/hyperlink" Target="https://pbs.twimg.com/profile_banners/323857654/1389526032" TargetMode="External" /><Relationship Id="rId13" Type="http://schemas.openxmlformats.org/officeDocument/2006/relationships/hyperlink" Target="https://pbs.twimg.com/profile_banners/538756072/1501568212" TargetMode="External" /><Relationship Id="rId14" Type="http://schemas.openxmlformats.org/officeDocument/2006/relationships/hyperlink" Target="https://pbs.twimg.com/profile_banners/1048598009796354048/1551813844" TargetMode="External" /><Relationship Id="rId15" Type="http://schemas.openxmlformats.org/officeDocument/2006/relationships/hyperlink" Target="https://pbs.twimg.com/profile_banners/2251968650/1562435347" TargetMode="External" /><Relationship Id="rId16" Type="http://schemas.openxmlformats.org/officeDocument/2006/relationships/hyperlink" Target="https://pbs.twimg.com/profile_banners/869187758/1559850387" TargetMode="External" /><Relationship Id="rId17" Type="http://schemas.openxmlformats.org/officeDocument/2006/relationships/hyperlink" Target="https://pbs.twimg.com/profile_banners/331792786/1508957095" TargetMode="External" /><Relationship Id="rId18" Type="http://schemas.openxmlformats.org/officeDocument/2006/relationships/hyperlink" Target="https://pbs.twimg.com/profile_banners/749774920599625729/1562765725" TargetMode="External" /><Relationship Id="rId19" Type="http://schemas.openxmlformats.org/officeDocument/2006/relationships/hyperlink" Target="https://pbs.twimg.com/profile_banners/719733823/1385820940" TargetMode="External" /><Relationship Id="rId20" Type="http://schemas.openxmlformats.org/officeDocument/2006/relationships/hyperlink" Target="https://pbs.twimg.com/profile_banners/520645094/1434707719" TargetMode="External" /><Relationship Id="rId21" Type="http://schemas.openxmlformats.org/officeDocument/2006/relationships/hyperlink" Target="https://pbs.twimg.com/profile_banners/170641109/1554091566" TargetMode="External" /><Relationship Id="rId22" Type="http://schemas.openxmlformats.org/officeDocument/2006/relationships/hyperlink" Target="https://pbs.twimg.com/profile_banners/217308059/1459685092" TargetMode="External" /><Relationship Id="rId23" Type="http://schemas.openxmlformats.org/officeDocument/2006/relationships/hyperlink" Target="https://pbs.twimg.com/profile_banners/4548783215/1528271488" TargetMode="External" /><Relationship Id="rId24" Type="http://schemas.openxmlformats.org/officeDocument/2006/relationships/hyperlink" Target="https://pbs.twimg.com/profile_banners/2272003070/1479964189" TargetMode="External" /><Relationship Id="rId25" Type="http://schemas.openxmlformats.org/officeDocument/2006/relationships/hyperlink" Target="https://pbs.twimg.com/profile_banners/481756901/1478378590" TargetMode="External" /><Relationship Id="rId26" Type="http://schemas.openxmlformats.org/officeDocument/2006/relationships/hyperlink" Target="https://pbs.twimg.com/profile_banners/893191960693018624/1501934001" TargetMode="External" /><Relationship Id="rId27" Type="http://schemas.openxmlformats.org/officeDocument/2006/relationships/hyperlink" Target="https://pbs.twimg.com/profile_banners/2906109409/1535404343" TargetMode="External" /><Relationship Id="rId28" Type="http://schemas.openxmlformats.org/officeDocument/2006/relationships/hyperlink" Target="https://pbs.twimg.com/profile_banners/1096243598721515521/1557708198" TargetMode="External" /><Relationship Id="rId29" Type="http://schemas.openxmlformats.org/officeDocument/2006/relationships/hyperlink" Target="http://abs.twimg.com/images/themes/theme18/bg.gif" TargetMode="External" /><Relationship Id="rId30" Type="http://schemas.openxmlformats.org/officeDocument/2006/relationships/hyperlink" Target="http://abs.twimg.com/images/themes/theme16/bg.gif"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1/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8/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2/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pbs.twimg.com/profile_images/1134627626633629697/hyQRpq58_normal.jpg" TargetMode="External" /><Relationship Id="rId46" Type="http://schemas.openxmlformats.org/officeDocument/2006/relationships/hyperlink" Target="http://pbs.twimg.com/profile_images/1144910949159190528/y_ACEFd5_normal.jpg" TargetMode="External" /><Relationship Id="rId47" Type="http://schemas.openxmlformats.org/officeDocument/2006/relationships/hyperlink" Target="http://pbs.twimg.com/profile_images/1144954308443721730/s_x14j6Y_normal.jpg" TargetMode="External" /><Relationship Id="rId48" Type="http://schemas.openxmlformats.org/officeDocument/2006/relationships/hyperlink" Target="http://pbs.twimg.com/profile_images/1045463860021481472/wfjufMLu_normal.jpg" TargetMode="External" /><Relationship Id="rId49" Type="http://schemas.openxmlformats.org/officeDocument/2006/relationships/hyperlink" Target="http://pbs.twimg.com/profile_images/1057686089446633472/k27ccb0Q_normal.jpg" TargetMode="External" /><Relationship Id="rId50" Type="http://schemas.openxmlformats.org/officeDocument/2006/relationships/hyperlink" Target="http://pbs.twimg.com/profile_images/1082806296674332672/Sl_3DB17_normal.jpg" TargetMode="External" /><Relationship Id="rId51" Type="http://schemas.openxmlformats.org/officeDocument/2006/relationships/hyperlink" Target="http://pbs.twimg.com/profile_images/985058454678237184/XB3VHcqa_normal.jpg" TargetMode="External" /><Relationship Id="rId52" Type="http://schemas.openxmlformats.org/officeDocument/2006/relationships/hyperlink" Target="http://pbs.twimg.com/profile_images/891611120569655296/xlyp70TB_normal.jpg" TargetMode="External" /><Relationship Id="rId53" Type="http://schemas.openxmlformats.org/officeDocument/2006/relationships/hyperlink" Target="http://pbs.twimg.com/profile_images/1049912243960369153/Du5gwYGi_normal.jpg" TargetMode="External" /><Relationship Id="rId54" Type="http://schemas.openxmlformats.org/officeDocument/2006/relationships/hyperlink" Target="http://pbs.twimg.com/profile_images/1147563127573274630/4QgfNl-1_normal.jpg" TargetMode="External" /><Relationship Id="rId55" Type="http://schemas.openxmlformats.org/officeDocument/2006/relationships/hyperlink" Target="http://pbs.twimg.com/profile_images/1148349470276497408/vNUQu0tJ_normal.jpg" TargetMode="External" /><Relationship Id="rId56" Type="http://schemas.openxmlformats.org/officeDocument/2006/relationships/hyperlink" Target="http://pbs.twimg.com/profile_images/923259097952260096/gw1qCc3M_normal.jpg" TargetMode="External" /><Relationship Id="rId57" Type="http://schemas.openxmlformats.org/officeDocument/2006/relationships/hyperlink" Target="http://pbs.twimg.com/profile_images/1148948838495006720/qd6VkGC8_normal.jpg" TargetMode="External" /><Relationship Id="rId58" Type="http://schemas.openxmlformats.org/officeDocument/2006/relationships/hyperlink" Target="http://pbs.twimg.com/profile_images/702514843975286784/9QhO3pFG_normal.jpg" TargetMode="External" /><Relationship Id="rId59" Type="http://schemas.openxmlformats.org/officeDocument/2006/relationships/hyperlink" Target="http://pbs.twimg.com/profile_images/1115677307853778946/epWHNC6W_normal.jpg" TargetMode="External" /><Relationship Id="rId60" Type="http://schemas.openxmlformats.org/officeDocument/2006/relationships/hyperlink" Target="http://pbs.twimg.com/profile_images/1128443582266867712/prtSDK-3_normal.jpg" TargetMode="External" /><Relationship Id="rId61" Type="http://schemas.openxmlformats.org/officeDocument/2006/relationships/hyperlink" Target="http://pbs.twimg.com/profile_images/720530210135875584/kfTTnfFQ_normal.jpg" TargetMode="External" /><Relationship Id="rId62" Type="http://schemas.openxmlformats.org/officeDocument/2006/relationships/hyperlink" Target="http://pbs.twimg.com/profile_images/692519197427920896/K6LzsciK_normal.jpg" TargetMode="External" /><Relationship Id="rId63" Type="http://schemas.openxmlformats.org/officeDocument/2006/relationships/hyperlink" Target="http://pbs.twimg.com/profile_images/971337059301552128/qp6d9032_normal.jpg" TargetMode="External" /><Relationship Id="rId64" Type="http://schemas.openxmlformats.org/officeDocument/2006/relationships/hyperlink" Target="http://pbs.twimg.com/profile_images/1046398137135497217/vlEsUoxP_normal.jpg" TargetMode="External" /><Relationship Id="rId65" Type="http://schemas.openxmlformats.org/officeDocument/2006/relationships/hyperlink" Target="http://pbs.twimg.com/profile_images/1138310927525261313/z9R4XlJ9_normal.jpg" TargetMode="External" /><Relationship Id="rId66" Type="http://schemas.openxmlformats.org/officeDocument/2006/relationships/hyperlink" Target="http://pbs.twimg.com/profile_images/903000536152248320/va71Ag9P_normal.jpg" TargetMode="External" /><Relationship Id="rId67" Type="http://schemas.openxmlformats.org/officeDocument/2006/relationships/hyperlink" Target="http://pbs.twimg.com/profile_images/1137007536484339715/h46088j5_normal.jpg" TargetMode="External" /><Relationship Id="rId68" Type="http://schemas.openxmlformats.org/officeDocument/2006/relationships/hyperlink" Target="http://pbs.twimg.com/profile_images/1146221642101772290/zxMnWZxj_normal.jpg" TargetMode="External" /><Relationship Id="rId69" Type="http://schemas.openxmlformats.org/officeDocument/2006/relationships/hyperlink" Target="http://pbs.twimg.com/profile_images/1127755219385946118/0N1aVjdg_normal.jpg" TargetMode="External" /><Relationship Id="rId70" Type="http://schemas.openxmlformats.org/officeDocument/2006/relationships/hyperlink" Target="https://twitter.com/bongbing25" TargetMode="External" /><Relationship Id="rId71" Type="http://schemas.openxmlformats.org/officeDocument/2006/relationships/hyperlink" Target="https://twitter.com/drbasma88" TargetMode="External" /><Relationship Id="rId72" Type="http://schemas.openxmlformats.org/officeDocument/2006/relationships/hyperlink" Target="https://twitter.com/mkprgsrvc5fgjmp" TargetMode="External" /><Relationship Id="rId73" Type="http://schemas.openxmlformats.org/officeDocument/2006/relationships/hyperlink" Target="https://twitter.com/fawzialbaiti" TargetMode="External" /><Relationship Id="rId74" Type="http://schemas.openxmlformats.org/officeDocument/2006/relationships/hyperlink" Target="https://twitter.com/forbiddenah" TargetMode="External" /><Relationship Id="rId75" Type="http://schemas.openxmlformats.org/officeDocument/2006/relationships/hyperlink" Target="https://twitter.com/c5ydr1t9ufarhcv" TargetMode="External" /><Relationship Id="rId76" Type="http://schemas.openxmlformats.org/officeDocument/2006/relationships/hyperlink" Target="https://twitter.com/gombah01" TargetMode="External" /><Relationship Id="rId77" Type="http://schemas.openxmlformats.org/officeDocument/2006/relationships/hyperlink" Target="https://twitter.com/abosaud_a" TargetMode="External" /><Relationship Id="rId78" Type="http://schemas.openxmlformats.org/officeDocument/2006/relationships/hyperlink" Target="https://twitter.com/gay_lesb_oman" TargetMode="External" /><Relationship Id="rId79" Type="http://schemas.openxmlformats.org/officeDocument/2006/relationships/hyperlink" Target="https://twitter.com/0___jumana" TargetMode="External" /><Relationship Id="rId80" Type="http://schemas.openxmlformats.org/officeDocument/2006/relationships/hyperlink" Target="https://twitter.com/abdalaziz_razan" TargetMode="External" /><Relationship Id="rId81" Type="http://schemas.openxmlformats.org/officeDocument/2006/relationships/hyperlink" Target="https://twitter.com/y3een77" TargetMode="External" /><Relationship Id="rId82" Type="http://schemas.openxmlformats.org/officeDocument/2006/relationships/hyperlink" Target="https://twitter.com/12khaliidd" TargetMode="External" /><Relationship Id="rId83" Type="http://schemas.openxmlformats.org/officeDocument/2006/relationships/hyperlink" Target="https://twitter.com/al3qeed8" TargetMode="External" /><Relationship Id="rId84" Type="http://schemas.openxmlformats.org/officeDocument/2006/relationships/hyperlink" Target="https://twitter.com/abdallahhj" TargetMode="External" /><Relationship Id="rId85" Type="http://schemas.openxmlformats.org/officeDocument/2006/relationships/hyperlink" Target="https://twitter.com/jhaddadofficial" TargetMode="External" /><Relationship Id="rId86" Type="http://schemas.openxmlformats.org/officeDocument/2006/relationships/hyperlink" Target="https://twitter.com/pp_2523" TargetMode="External" /><Relationship Id="rId87" Type="http://schemas.openxmlformats.org/officeDocument/2006/relationships/hyperlink" Target="https://twitter.com/larrythebest1" TargetMode="External" /><Relationship Id="rId88" Type="http://schemas.openxmlformats.org/officeDocument/2006/relationships/hyperlink" Target="https://twitter.com/sousmail47" TargetMode="External" /><Relationship Id="rId89" Type="http://schemas.openxmlformats.org/officeDocument/2006/relationships/hyperlink" Target="https://twitter.com/ahmed26286" TargetMode="External" /><Relationship Id="rId90" Type="http://schemas.openxmlformats.org/officeDocument/2006/relationships/hyperlink" Target="https://twitter.com/mohsin_shukaili" TargetMode="External" /><Relationship Id="rId91" Type="http://schemas.openxmlformats.org/officeDocument/2006/relationships/hyperlink" Target="https://twitter.com/hr_omn" TargetMode="External" /><Relationship Id="rId92" Type="http://schemas.openxmlformats.org/officeDocument/2006/relationships/hyperlink" Target="https://twitter.com/tariq1978_" TargetMode="External" /><Relationship Id="rId93" Type="http://schemas.openxmlformats.org/officeDocument/2006/relationships/hyperlink" Target="https://twitter.com/mlk_alz" TargetMode="External" /><Relationship Id="rId94" Type="http://schemas.openxmlformats.org/officeDocument/2006/relationships/hyperlink" Target="https://twitter.com/mrmsh_7" TargetMode="External" /><Relationship Id="rId95" Type="http://schemas.openxmlformats.org/officeDocument/2006/relationships/comments" Target="../comments2.xml" /><Relationship Id="rId96" Type="http://schemas.openxmlformats.org/officeDocument/2006/relationships/vmlDrawing" Target="../drawings/vmlDrawing2.vml" /><Relationship Id="rId97" Type="http://schemas.openxmlformats.org/officeDocument/2006/relationships/table" Target="../tables/table2.xml" /><Relationship Id="rId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i/web/status/1148245495157932035" TargetMode="External" /><Relationship Id="rId2" Type="http://schemas.openxmlformats.org/officeDocument/2006/relationships/hyperlink" Target="https://twitter.com/i/web/status/1148245495157932035"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544</v>
      </c>
      <c r="BB2" s="13" t="s">
        <v>554</v>
      </c>
      <c r="BC2" s="13" t="s">
        <v>555</v>
      </c>
      <c r="BD2" s="67" t="s">
        <v>726</v>
      </c>
      <c r="BE2" s="67" t="s">
        <v>727</v>
      </c>
      <c r="BF2" s="67" t="s">
        <v>728</v>
      </c>
      <c r="BG2" s="67" t="s">
        <v>729</v>
      </c>
      <c r="BH2" s="67" t="s">
        <v>730</v>
      </c>
      <c r="BI2" s="67" t="s">
        <v>731</v>
      </c>
      <c r="BJ2" s="67" t="s">
        <v>732</v>
      </c>
      <c r="BK2" s="67" t="s">
        <v>733</v>
      </c>
      <c r="BL2" s="67" t="s">
        <v>734</v>
      </c>
    </row>
    <row r="3" spans="1:64" ht="15" customHeight="1">
      <c r="A3" s="84" t="s">
        <v>212</v>
      </c>
      <c r="B3" s="84" t="s">
        <v>223</v>
      </c>
      <c r="C3" s="53" t="s">
        <v>742</v>
      </c>
      <c r="D3" s="54">
        <v>3</v>
      </c>
      <c r="E3" s="65" t="s">
        <v>132</v>
      </c>
      <c r="F3" s="55">
        <v>35</v>
      </c>
      <c r="G3" s="53"/>
      <c r="H3" s="57"/>
      <c r="I3" s="56"/>
      <c r="J3" s="56"/>
      <c r="K3" s="36" t="s">
        <v>65</v>
      </c>
      <c r="L3" s="62">
        <v>3</v>
      </c>
      <c r="M3" s="62"/>
      <c r="N3" s="63"/>
      <c r="O3" s="85" t="s">
        <v>237</v>
      </c>
      <c r="P3" s="87">
        <v>43654.423414351855</v>
      </c>
      <c r="Q3" s="85" t="s">
        <v>239</v>
      </c>
      <c r="R3" s="85"/>
      <c r="S3" s="85"/>
      <c r="T3" s="85" t="s">
        <v>248</v>
      </c>
      <c r="U3" s="90" t="s">
        <v>251</v>
      </c>
      <c r="V3" s="90" t="s">
        <v>251</v>
      </c>
      <c r="W3" s="87">
        <v>43654.423414351855</v>
      </c>
      <c r="X3" s="90" t="s">
        <v>254</v>
      </c>
      <c r="Y3" s="85"/>
      <c r="Z3" s="85"/>
      <c r="AA3" s="91" t="s">
        <v>279</v>
      </c>
      <c r="AB3" s="85"/>
      <c r="AC3" s="85" t="b">
        <v>0</v>
      </c>
      <c r="AD3" s="85">
        <v>0</v>
      </c>
      <c r="AE3" s="91" t="s">
        <v>304</v>
      </c>
      <c r="AF3" s="85" t="b">
        <v>0</v>
      </c>
      <c r="AG3" s="85" t="s">
        <v>306</v>
      </c>
      <c r="AH3" s="85"/>
      <c r="AI3" s="91" t="s">
        <v>304</v>
      </c>
      <c r="AJ3" s="85" t="b">
        <v>0</v>
      </c>
      <c r="AK3" s="85">
        <v>0</v>
      </c>
      <c r="AL3" s="91" t="s">
        <v>290</v>
      </c>
      <c r="AM3" s="85" t="s">
        <v>307</v>
      </c>
      <c r="AN3" s="85" t="b">
        <v>0</v>
      </c>
      <c r="AO3" s="91" t="s">
        <v>290</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13</v>
      </c>
      <c r="BK3" s="52">
        <v>100</v>
      </c>
      <c r="BL3" s="51">
        <v>13</v>
      </c>
    </row>
    <row r="4" spans="1:64" ht="15" customHeight="1">
      <c r="A4" s="84" t="s">
        <v>213</v>
      </c>
      <c r="B4" s="84" t="s">
        <v>223</v>
      </c>
      <c r="C4" s="53" t="s">
        <v>742</v>
      </c>
      <c r="D4" s="54">
        <v>3</v>
      </c>
      <c r="E4" s="65" t="s">
        <v>132</v>
      </c>
      <c r="F4" s="55">
        <v>35</v>
      </c>
      <c r="G4" s="53"/>
      <c r="H4" s="57"/>
      <c r="I4" s="56"/>
      <c r="J4" s="56"/>
      <c r="K4" s="36" t="s">
        <v>65</v>
      </c>
      <c r="L4" s="83">
        <v>4</v>
      </c>
      <c r="M4" s="83"/>
      <c r="N4" s="63"/>
      <c r="O4" s="86" t="s">
        <v>237</v>
      </c>
      <c r="P4" s="88">
        <v>43654.52202546296</v>
      </c>
      <c r="Q4" s="86" t="s">
        <v>239</v>
      </c>
      <c r="R4" s="86"/>
      <c r="S4" s="86"/>
      <c r="T4" s="86" t="s">
        <v>248</v>
      </c>
      <c r="U4" s="89" t="s">
        <v>251</v>
      </c>
      <c r="V4" s="89" t="s">
        <v>251</v>
      </c>
      <c r="W4" s="88">
        <v>43654.52202546296</v>
      </c>
      <c r="X4" s="89" t="s">
        <v>255</v>
      </c>
      <c r="Y4" s="86"/>
      <c r="Z4" s="86"/>
      <c r="AA4" s="92" t="s">
        <v>280</v>
      </c>
      <c r="AB4" s="86"/>
      <c r="AC4" s="86" t="b">
        <v>0</v>
      </c>
      <c r="AD4" s="86">
        <v>0</v>
      </c>
      <c r="AE4" s="92" t="s">
        <v>304</v>
      </c>
      <c r="AF4" s="86" t="b">
        <v>0</v>
      </c>
      <c r="AG4" s="86" t="s">
        <v>306</v>
      </c>
      <c r="AH4" s="86"/>
      <c r="AI4" s="92" t="s">
        <v>304</v>
      </c>
      <c r="AJ4" s="86" t="b">
        <v>0</v>
      </c>
      <c r="AK4" s="86">
        <v>0</v>
      </c>
      <c r="AL4" s="92" t="s">
        <v>290</v>
      </c>
      <c r="AM4" s="86" t="s">
        <v>308</v>
      </c>
      <c r="AN4" s="86" t="b">
        <v>0</v>
      </c>
      <c r="AO4" s="92" t="s">
        <v>290</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13</v>
      </c>
      <c r="BK4" s="52">
        <v>100</v>
      </c>
      <c r="BL4" s="51">
        <v>13</v>
      </c>
    </row>
    <row r="5" spans="1:64" ht="45">
      <c r="A5" s="84" t="s">
        <v>214</v>
      </c>
      <c r="B5" s="84" t="s">
        <v>233</v>
      </c>
      <c r="C5" s="53" t="s">
        <v>742</v>
      </c>
      <c r="D5" s="54">
        <v>3</v>
      </c>
      <c r="E5" s="65" t="s">
        <v>132</v>
      </c>
      <c r="F5" s="55">
        <v>35</v>
      </c>
      <c r="G5" s="53"/>
      <c r="H5" s="57"/>
      <c r="I5" s="56"/>
      <c r="J5" s="56"/>
      <c r="K5" s="36" t="s">
        <v>65</v>
      </c>
      <c r="L5" s="83">
        <v>5</v>
      </c>
      <c r="M5" s="83"/>
      <c r="N5" s="63"/>
      <c r="O5" s="86" t="s">
        <v>237</v>
      </c>
      <c r="P5" s="88">
        <v>43654.636666666665</v>
      </c>
      <c r="Q5" s="86" t="s">
        <v>240</v>
      </c>
      <c r="R5" s="86"/>
      <c r="S5" s="86"/>
      <c r="T5" s="86" t="s">
        <v>248</v>
      </c>
      <c r="U5" s="89" t="s">
        <v>252</v>
      </c>
      <c r="V5" s="89" t="s">
        <v>252</v>
      </c>
      <c r="W5" s="88">
        <v>43654.636666666665</v>
      </c>
      <c r="X5" s="89" t="s">
        <v>256</v>
      </c>
      <c r="Y5" s="86"/>
      <c r="Z5" s="86"/>
      <c r="AA5" s="92" t="s">
        <v>281</v>
      </c>
      <c r="AB5" s="86"/>
      <c r="AC5" s="86" t="b">
        <v>0</v>
      </c>
      <c r="AD5" s="86">
        <v>0</v>
      </c>
      <c r="AE5" s="92" t="s">
        <v>304</v>
      </c>
      <c r="AF5" s="86" t="b">
        <v>0</v>
      </c>
      <c r="AG5" s="86" t="s">
        <v>306</v>
      </c>
      <c r="AH5" s="86"/>
      <c r="AI5" s="92" t="s">
        <v>304</v>
      </c>
      <c r="AJ5" s="86" t="b">
        <v>0</v>
      </c>
      <c r="AK5" s="86">
        <v>0</v>
      </c>
      <c r="AL5" s="92" t="s">
        <v>301</v>
      </c>
      <c r="AM5" s="86" t="s">
        <v>309</v>
      </c>
      <c r="AN5" s="86" t="b">
        <v>0</v>
      </c>
      <c r="AO5" s="92" t="s">
        <v>301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9</v>
      </c>
      <c r="BK5" s="52">
        <v>100</v>
      </c>
      <c r="BL5" s="51">
        <v>9</v>
      </c>
    </row>
    <row r="6" spans="1:64" ht="45">
      <c r="A6" s="84" t="s">
        <v>215</v>
      </c>
      <c r="B6" s="84" t="s">
        <v>223</v>
      </c>
      <c r="C6" s="53" t="s">
        <v>742</v>
      </c>
      <c r="D6" s="54">
        <v>3</v>
      </c>
      <c r="E6" s="65" t="s">
        <v>132</v>
      </c>
      <c r="F6" s="55">
        <v>35</v>
      </c>
      <c r="G6" s="53"/>
      <c r="H6" s="57"/>
      <c r="I6" s="56"/>
      <c r="J6" s="56"/>
      <c r="K6" s="36" t="s">
        <v>65</v>
      </c>
      <c r="L6" s="83">
        <v>6</v>
      </c>
      <c r="M6" s="83"/>
      <c r="N6" s="63"/>
      <c r="O6" s="86" t="s">
        <v>237</v>
      </c>
      <c r="P6" s="88">
        <v>43654.69464120371</v>
      </c>
      <c r="Q6" s="86" t="s">
        <v>239</v>
      </c>
      <c r="R6" s="86"/>
      <c r="S6" s="86"/>
      <c r="T6" s="86" t="s">
        <v>248</v>
      </c>
      <c r="U6" s="89" t="s">
        <v>251</v>
      </c>
      <c r="V6" s="89" t="s">
        <v>251</v>
      </c>
      <c r="W6" s="88">
        <v>43654.69464120371</v>
      </c>
      <c r="X6" s="89" t="s">
        <v>257</v>
      </c>
      <c r="Y6" s="86"/>
      <c r="Z6" s="86"/>
      <c r="AA6" s="92" t="s">
        <v>282</v>
      </c>
      <c r="AB6" s="86"/>
      <c r="AC6" s="86" t="b">
        <v>0</v>
      </c>
      <c r="AD6" s="86">
        <v>0</v>
      </c>
      <c r="AE6" s="92" t="s">
        <v>304</v>
      </c>
      <c r="AF6" s="86" t="b">
        <v>0</v>
      </c>
      <c r="AG6" s="86" t="s">
        <v>306</v>
      </c>
      <c r="AH6" s="86"/>
      <c r="AI6" s="92" t="s">
        <v>304</v>
      </c>
      <c r="AJ6" s="86" t="b">
        <v>0</v>
      </c>
      <c r="AK6" s="86">
        <v>0</v>
      </c>
      <c r="AL6" s="92" t="s">
        <v>290</v>
      </c>
      <c r="AM6" s="86" t="s">
        <v>307</v>
      </c>
      <c r="AN6" s="86" t="b">
        <v>0</v>
      </c>
      <c r="AO6" s="92" t="s">
        <v>290</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13</v>
      </c>
      <c r="BK6" s="52">
        <v>100</v>
      </c>
      <c r="BL6" s="51">
        <v>13</v>
      </c>
    </row>
    <row r="7" spans="1:64" ht="45">
      <c r="A7" s="84" t="s">
        <v>216</v>
      </c>
      <c r="B7" s="84" t="s">
        <v>233</v>
      </c>
      <c r="C7" s="53" t="s">
        <v>742</v>
      </c>
      <c r="D7" s="54">
        <v>3</v>
      </c>
      <c r="E7" s="65" t="s">
        <v>132</v>
      </c>
      <c r="F7" s="55">
        <v>35</v>
      </c>
      <c r="G7" s="53"/>
      <c r="H7" s="57"/>
      <c r="I7" s="56"/>
      <c r="J7" s="56"/>
      <c r="K7" s="36" t="s">
        <v>65</v>
      </c>
      <c r="L7" s="83">
        <v>7</v>
      </c>
      <c r="M7" s="83"/>
      <c r="N7" s="63"/>
      <c r="O7" s="86" t="s">
        <v>237</v>
      </c>
      <c r="P7" s="88">
        <v>43654.7053125</v>
      </c>
      <c r="Q7" s="86" t="s">
        <v>240</v>
      </c>
      <c r="R7" s="86"/>
      <c r="S7" s="86"/>
      <c r="T7" s="86" t="s">
        <v>248</v>
      </c>
      <c r="U7" s="89" t="s">
        <v>252</v>
      </c>
      <c r="V7" s="89" t="s">
        <v>252</v>
      </c>
      <c r="W7" s="88">
        <v>43654.7053125</v>
      </c>
      <c r="X7" s="89" t="s">
        <v>258</v>
      </c>
      <c r="Y7" s="86"/>
      <c r="Z7" s="86"/>
      <c r="AA7" s="92" t="s">
        <v>283</v>
      </c>
      <c r="AB7" s="86"/>
      <c r="AC7" s="86" t="b">
        <v>0</v>
      </c>
      <c r="AD7" s="86">
        <v>0</v>
      </c>
      <c r="AE7" s="92" t="s">
        <v>304</v>
      </c>
      <c r="AF7" s="86" t="b">
        <v>0</v>
      </c>
      <c r="AG7" s="86" t="s">
        <v>306</v>
      </c>
      <c r="AH7" s="86"/>
      <c r="AI7" s="92" t="s">
        <v>304</v>
      </c>
      <c r="AJ7" s="86" t="b">
        <v>0</v>
      </c>
      <c r="AK7" s="86">
        <v>0</v>
      </c>
      <c r="AL7" s="92" t="s">
        <v>301</v>
      </c>
      <c r="AM7" s="86" t="s">
        <v>308</v>
      </c>
      <c r="AN7" s="86" t="b">
        <v>0</v>
      </c>
      <c r="AO7" s="92" t="s">
        <v>301</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9</v>
      </c>
      <c r="BK7" s="52">
        <v>100</v>
      </c>
      <c r="BL7" s="51">
        <v>9</v>
      </c>
    </row>
    <row r="8" spans="1:64" ht="45">
      <c r="A8" s="84" t="s">
        <v>217</v>
      </c>
      <c r="B8" s="84" t="s">
        <v>233</v>
      </c>
      <c r="C8" s="53" t="s">
        <v>742</v>
      </c>
      <c r="D8" s="54">
        <v>3</v>
      </c>
      <c r="E8" s="65" t="s">
        <v>132</v>
      </c>
      <c r="F8" s="55">
        <v>35</v>
      </c>
      <c r="G8" s="53"/>
      <c r="H8" s="57"/>
      <c r="I8" s="56"/>
      <c r="J8" s="56"/>
      <c r="K8" s="36" t="s">
        <v>65</v>
      </c>
      <c r="L8" s="83">
        <v>8</v>
      </c>
      <c r="M8" s="83"/>
      <c r="N8" s="63"/>
      <c r="O8" s="86" t="s">
        <v>237</v>
      </c>
      <c r="P8" s="88">
        <v>43654.7190162037</v>
      </c>
      <c r="Q8" s="86" t="s">
        <v>240</v>
      </c>
      <c r="R8" s="86"/>
      <c r="S8" s="86"/>
      <c r="T8" s="86" t="s">
        <v>248</v>
      </c>
      <c r="U8" s="89" t="s">
        <v>252</v>
      </c>
      <c r="V8" s="89" t="s">
        <v>252</v>
      </c>
      <c r="W8" s="88">
        <v>43654.7190162037</v>
      </c>
      <c r="X8" s="89" t="s">
        <v>259</v>
      </c>
      <c r="Y8" s="86"/>
      <c r="Z8" s="86"/>
      <c r="AA8" s="92" t="s">
        <v>284</v>
      </c>
      <c r="AB8" s="86"/>
      <c r="AC8" s="86" t="b">
        <v>0</v>
      </c>
      <c r="AD8" s="86">
        <v>0</v>
      </c>
      <c r="AE8" s="92" t="s">
        <v>304</v>
      </c>
      <c r="AF8" s="86" t="b">
        <v>0</v>
      </c>
      <c r="AG8" s="86" t="s">
        <v>306</v>
      </c>
      <c r="AH8" s="86"/>
      <c r="AI8" s="92" t="s">
        <v>304</v>
      </c>
      <c r="AJ8" s="86" t="b">
        <v>0</v>
      </c>
      <c r="AK8" s="86">
        <v>0</v>
      </c>
      <c r="AL8" s="92" t="s">
        <v>301</v>
      </c>
      <c r="AM8" s="86" t="s">
        <v>310</v>
      </c>
      <c r="AN8" s="86" t="b">
        <v>0</v>
      </c>
      <c r="AO8" s="92" t="s">
        <v>301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9</v>
      </c>
      <c r="BK8" s="52">
        <v>100</v>
      </c>
      <c r="BL8" s="51">
        <v>9</v>
      </c>
    </row>
    <row r="9" spans="1:64" ht="45">
      <c r="A9" s="84" t="s">
        <v>218</v>
      </c>
      <c r="B9" s="84" t="s">
        <v>233</v>
      </c>
      <c r="C9" s="53" t="s">
        <v>742</v>
      </c>
      <c r="D9" s="54">
        <v>3</v>
      </c>
      <c r="E9" s="65" t="s">
        <v>132</v>
      </c>
      <c r="F9" s="55">
        <v>35</v>
      </c>
      <c r="G9" s="53"/>
      <c r="H9" s="57"/>
      <c r="I9" s="56"/>
      <c r="J9" s="56"/>
      <c r="K9" s="36" t="s">
        <v>65</v>
      </c>
      <c r="L9" s="83">
        <v>9</v>
      </c>
      <c r="M9" s="83"/>
      <c r="N9" s="63"/>
      <c r="O9" s="86" t="s">
        <v>237</v>
      </c>
      <c r="P9" s="88">
        <v>43654.801145833335</v>
      </c>
      <c r="Q9" s="86" t="s">
        <v>240</v>
      </c>
      <c r="R9" s="86"/>
      <c r="S9" s="86"/>
      <c r="T9" s="86" t="s">
        <v>248</v>
      </c>
      <c r="U9" s="89" t="s">
        <v>252</v>
      </c>
      <c r="V9" s="89" t="s">
        <v>252</v>
      </c>
      <c r="W9" s="88">
        <v>43654.801145833335</v>
      </c>
      <c r="X9" s="89" t="s">
        <v>260</v>
      </c>
      <c r="Y9" s="86"/>
      <c r="Z9" s="86"/>
      <c r="AA9" s="92" t="s">
        <v>285</v>
      </c>
      <c r="AB9" s="86"/>
      <c r="AC9" s="86" t="b">
        <v>0</v>
      </c>
      <c r="AD9" s="86">
        <v>0</v>
      </c>
      <c r="AE9" s="92" t="s">
        <v>304</v>
      </c>
      <c r="AF9" s="86" t="b">
        <v>0</v>
      </c>
      <c r="AG9" s="86" t="s">
        <v>306</v>
      </c>
      <c r="AH9" s="86"/>
      <c r="AI9" s="92" t="s">
        <v>304</v>
      </c>
      <c r="AJ9" s="86" t="b">
        <v>0</v>
      </c>
      <c r="AK9" s="86">
        <v>0</v>
      </c>
      <c r="AL9" s="92" t="s">
        <v>301</v>
      </c>
      <c r="AM9" s="86" t="s">
        <v>307</v>
      </c>
      <c r="AN9" s="86" t="b">
        <v>0</v>
      </c>
      <c r="AO9" s="92" t="s">
        <v>301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9</v>
      </c>
      <c r="BK9" s="52">
        <v>100</v>
      </c>
      <c r="BL9" s="51">
        <v>9</v>
      </c>
    </row>
    <row r="10" spans="1:64" ht="45">
      <c r="A10" s="84" t="s">
        <v>219</v>
      </c>
      <c r="B10" s="84" t="s">
        <v>233</v>
      </c>
      <c r="C10" s="53" t="s">
        <v>742</v>
      </c>
      <c r="D10" s="54">
        <v>3</v>
      </c>
      <c r="E10" s="65" t="s">
        <v>132</v>
      </c>
      <c r="F10" s="55">
        <v>35</v>
      </c>
      <c r="G10" s="53"/>
      <c r="H10" s="57"/>
      <c r="I10" s="56"/>
      <c r="J10" s="56"/>
      <c r="K10" s="36" t="s">
        <v>65</v>
      </c>
      <c r="L10" s="83">
        <v>10</v>
      </c>
      <c r="M10" s="83"/>
      <c r="N10" s="63"/>
      <c r="O10" s="86" t="s">
        <v>237</v>
      </c>
      <c r="P10" s="88">
        <v>43654.87644675926</v>
      </c>
      <c r="Q10" s="86" t="s">
        <v>240</v>
      </c>
      <c r="R10" s="86"/>
      <c r="S10" s="86"/>
      <c r="T10" s="86" t="s">
        <v>248</v>
      </c>
      <c r="U10" s="89" t="s">
        <v>252</v>
      </c>
      <c r="V10" s="89" t="s">
        <v>252</v>
      </c>
      <c r="W10" s="88">
        <v>43654.87644675926</v>
      </c>
      <c r="X10" s="89" t="s">
        <v>261</v>
      </c>
      <c r="Y10" s="86"/>
      <c r="Z10" s="86"/>
      <c r="AA10" s="92" t="s">
        <v>286</v>
      </c>
      <c r="AB10" s="86"/>
      <c r="AC10" s="86" t="b">
        <v>0</v>
      </c>
      <c r="AD10" s="86">
        <v>0</v>
      </c>
      <c r="AE10" s="92" t="s">
        <v>304</v>
      </c>
      <c r="AF10" s="86" t="b">
        <v>0</v>
      </c>
      <c r="AG10" s="86" t="s">
        <v>306</v>
      </c>
      <c r="AH10" s="86"/>
      <c r="AI10" s="92" t="s">
        <v>304</v>
      </c>
      <c r="AJ10" s="86" t="b">
        <v>0</v>
      </c>
      <c r="AK10" s="86">
        <v>0</v>
      </c>
      <c r="AL10" s="92" t="s">
        <v>301</v>
      </c>
      <c r="AM10" s="86" t="s">
        <v>308</v>
      </c>
      <c r="AN10" s="86" t="b">
        <v>0</v>
      </c>
      <c r="AO10" s="92" t="s">
        <v>301</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9</v>
      </c>
      <c r="BK10" s="52">
        <v>100</v>
      </c>
      <c r="BL10" s="51">
        <v>9</v>
      </c>
    </row>
    <row r="11" spans="1:64" ht="45">
      <c r="A11" s="84" t="s">
        <v>220</v>
      </c>
      <c r="B11" s="84" t="s">
        <v>233</v>
      </c>
      <c r="C11" s="53" t="s">
        <v>742</v>
      </c>
      <c r="D11" s="54">
        <v>3</v>
      </c>
      <c r="E11" s="65" t="s">
        <v>132</v>
      </c>
      <c r="F11" s="55">
        <v>35</v>
      </c>
      <c r="G11" s="53"/>
      <c r="H11" s="57"/>
      <c r="I11" s="56"/>
      <c r="J11" s="56"/>
      <c r="K11" s="36" t="s">
        <v>65</v>
      </c>
      <c r="L11" s="83">
        <v>11</v>
      </c>
      <c r="M11" s="83"/>
      <c r="N11" s="63"/>
      <c r="O11" s="86" t="s">
        <v>237</v>
      </c>
      <c r="P11" s="88">
        <v>43654.966990740744</v>
      </c>
      <c r="Q11" s="86" t="s">
        <v>240</v>
      </c>
      <c r="R11" s="86"/>
      <c r="S11" s="86"/>
      <c r="T11" s="86" t="s">
        <v>248</v>
      </c>
      <c r="U11" s="89" t="s">
        <v>252</v>
      </c>
      <c r="V11" s="89" t="s">
        <v>252</v>
      </c>
      <c r="W11" s="88">
        <v>43654.966990740744</v>
      </c>
      <c r="X11" s="89" t="s">
        <v>262</v>
      </c>
      <c r="Y11" s="86"/>
      <c r="Z11" s="86"/>
      <c r="AA11" s="92" t="s">
        <v>287</v>
      </c>
      <c r="AB11" s="86"/>
      <c r="AC11" s="86" t="b">
        <v>0</v>
      </c>
      <c r="AD11" s="86">
        <v>0</v>
      </c>
      <c r="AE11" s="92" t="s">
        <v>304</v>
      </c>
      <c r="AF11" s="86" t="b">
        <v>0</v>
      </c>
      <c r="AG11" s="86" t="s">
        <v>306</v>
      </c>
      <c r="AH11" s="86"/>
      <c r="AI11" s="92" t="s">
        <v>304</v>
      </c>
      <c r="AJ11" s="86" t="b">
        <v>0</v>
      </c>
      <c r="AK11" s="86">
        <v>0</v>
      </c>
      <c r="AL11" s="92" t="s">
        <v>301</v>
      </c>
      <c r="AM11" s="86" t="s">
        <v>308</v>
      </c>
      <c r="AN11" s="86" t="b">
        <v>0</v>
      </c>
      <c r="AO11" s="92" t="s">
        <v>301</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9</v>
      </c>
      <c r="BK11" s="52">
        <v>100</v>
      </c>
      <c r="BL11" s="51">
        <v>9</v>
      </c>
    </row>
    <row r="12" spans="1:64" ht="45">
      <c r="A12" s="84" t="s">
        <v>221</v>
      </c>
      <c r="B12" s="84" t="s">
        <v>223</v>
      </c>
      <c r="C12" s="53" t="s">
        <v>742</v>
      </c>
      <c r="D12" s="54">
        <v>3</v>
      </c>
      <c r="E12" s="65" t="s">
        <v>132</v>
      </c>
      <c r="F12" s="55">
        <v>35</v>
      </c>
      <c r="G12" s="53"/>
      <c r="H12" s="57"/>
      <c r="I12" s="56"/>
      <c r="J12" s="56"/>
      <c r="K12" s="36" t="s">
        <v>65</v>
      </c>
      <c r="L12" s="83">
        <v>12</v>
      </c>
      <c r="M12" s="83"/>
      <c r="N12" s="63"/>
      <c r="O12" s="86" t="s">
        <v>237</v>
      </c>
      <c r="P12" s="88">
        <v>43655.01075231482</v>
      </c>
      <c r="Q12" s="86" t="s">
        <v>239</v>
      </c>
      <c r="R12" s="86"/>
      <c r="S12" s="86"/>
      <c r="T12" s="86" t="s">
        <v>248</v>
      </c>
      <c r="U12" s="89" t="s">
        <v>251</v>
      </c>
      <c r="V12" s="89" t="s">
        <v>251</v>
      </c>
      <c r="W12" s="88">
        <v>43655.01075231482</v>
      </c>
      <c r="X12" s="89" t="s">
        <v>263</v>
      </c>
      <c r="Y12" s="86"/>
      <c r="Z12" s="86"/>
      <c r="AA12" s="92" t="s">
        <v>288</v>
      </c>
      <c r="AB12" s="86"/>
      <c r="AC12" s="86" t="b">
        <v>0</v>
      </c>
      <c r="AD12" s="86">
        <v>0</v>
      </c>
      <c r="AE12" s="92" t="s">
        <v>304</v>
      </c>
      <c r="AF12" s="86" t="b">
        <v>0</v>
      </c>
      <c r="AG12" s="86" t="s">
        <v>306</v>
      </c>
      <c r="AH12" s="86"/>
      <c r="AI12" s="92" t="s">
        <v>304</v>
      </c>
      <c r="AJ12" s="86" t="b">
        <v>0</v>
      </c>
      <c r="AK12" s="86">
        <v>0</v>
      </c>
      <c r="AL12" s="92" t="s">
        <v>290</v>
      </c>
      <c r="AM12" s="86" t="s">
        <v>307</v>
      </c>
      <c r="AN12" s="86" t="b">
        <v>0</v>
      </c>
      <c r="AO12" s="92" t="s">
        <v>290</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13</v>
      </c>
      <c r="BK12" s="52">
        <v>100</v>
      </c>
      <c r="BL12" s="51">
        <v>13</v>
      </c>
    </row>
    <row r="13" spans="1:64" ht="45">
      <c r="A13" s="84" t="s">
        <v>222</v>
      </c>
      <c r="B13" s="84" t="s">
        <v>233</v>
      </c>
      <c r="C13" s="53" t="s">
        <v>742</v>
      </c>
      <c r="D13" s="54">
        <v>3</v>
      </c>
      <c r="E13" s="65" t="s">
        <v>132</v>
      </c>
      <c r="F13" s="55">
        <v>35</v>
      </c>
      <c r="G13" s="53"/>
      <c r="H13" s="57"/>
      <c r="I13" s="56"/>
      <c r="J13" s="56"/>
      <c r="K13" s="36" t="s">
        <v>65</v>
      </c>
      <c r="L13" s="83">
        <v>13</v>
      </c>
      <c r="M13" s="83"/>
      <c r="N13" s="63"/>
      <c r="O13" s="86" t="s">
        <v>237</v>
      </c>
      <c r="P13" s="88">
        <v>43655.01962962963</v>
      </c>
      <c r="Q13" s="86" t="s">
        <v>240</v>
      </c>
      <c r="R13" s="86"/>
      <c r="S13" s="86"/>
      <c r="T13" s="86" t="s">
        <v>248</v>
      </c>
      <c r="U13" s="89" t="s">
        <v>252</v>
      </c>
      <c r="V13" s="89" t="s">
        <v>252</v>
      </c>
      <c r="W13" s="88">
        <v>43655.01962962963</v>
      </c>
      <c r="X13" s="89" t="s">
        <v>264</v>
      </c>
      <c r="Y13" s="86"/>
      <c r="Z13" s="86"/>
      <c r="AA13" s="92" t="s">
        <v>289</v>
      </c>
      <c r="AB13" s="86"/>
      <c r="AC13" s="86" t="b">
        <v>0</v>
      </c>
      <c r="AD13" s="86">
        <v>0</v>
      </c>
      <c r="AE13" s="92" t="s">
        <v>304</v>
      </c>
      <c r="AF13" s="86" t="b">
        <v>0</v>
      </c>
      <c r="AG13" s="86" t="s">
        <v>306</v>
      </c>
      <c r="AH13" s="86"/>
      <c r="AI13" s="92" t="s">
        <v>304</v>
      </c>
      <c r="AJ13" s="86" t="b">
        <v>0</v>
      </c>
      <c r="AK13" s="86">
        <v>0</v>
      </c>
      <c r="AL13" s="92" t="s">
        <v>301</v>
      </c>
      <c r="AM13" s="86" t="s">
        <v>308</v>
      </c>
      <c r="AN13" s="86" t="b">
        <v>0</v>
      </c>
      <c r="AO13" s="92" t="s">
        <v>301</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9</v>
      </c>
      <c r="BK13" s="52">
        <v>100</v>
      </c>
      <c r="BL13" s="51">
        <v>9</v>
      </c>
    </row>
    <row r="14" spans="1:64" ht="45">
      <c r="A14" s="84" t="s">
        <v>223</v>
      </c>
      <c r="B14" s="84" t="s">
        <v>223</v>
      </c>
      <c r="C14" s="53" t="s">
        <v>742</v>
      </c>
      <c r="D14" s="54">
        <v>3</v>
      </c>
      <c r="E14" s="65" t="s">
        <v>132</v>
      </c>
      <c r="F14" s="55">
        <v>35</v>
      </c>
      <c r="G14" s="53"/>
      <c r="H14" s="57"/>
      <c r="I14" s="56"/>
      <c r="J14" s="56"/>
      <c r="K14" s="36" t="s">
        <v>65</v>
      </c>
      <c r="L14" s="83">
        <v>14</v>
      </c>
      <c r="M14" s="83"/>
      <c r="N14" s="63"/>
      <c r="O14" s="86" t="s">
        <v>176</v>
      </c>
      <c r="P14" s="88">
        <v>43654.32711805555</v>
      </c>
      <c r="Q14" s="86" t="s">
        <v>241</v>
      </c>
      <c r="R14" s="86"/>
      <c r="S14" s="86"/>
      <c r="T14" s="86" t="s">
        <v>248</v>
      </c>
      <c r="U14" s="89" t="s">
        <v>251</v>
      </c>
      <c r="V14" s="89" t="s">
        <v>251</v>
      </c>
      <c r="W14" s="88">
        <v>43654.32711805555</v>
      </c>
      <c r="X14" s="89" t="s">
        <v>265</v>
      </c>
      <c r="Y14" s="86"/>
      <c r="Z14" s="86"/>
      <c r="AA14" s="92" t="s">
        <v>290</v>
      </c>
      <c r="AB14" s="86"/>
      <c r="AC14" s="86" t="b">
        <v>0</v>
      </c>
      <c r="AD14" s="86">
        <v>0</v>
      </c>
      <c r="AE14" s="92" t="s">
        <v>304</v>
      </c>
      <c r="AF14" s="86" t="b">
        <v>0</v>
      </c>
      <c r="AG14" s="86" t="s">
        <v>306</v>
      </c>
      <c r="AH14" s="86"/>
      <c r="AI14" s="92" t="s">
        <v>304</v>
      </c>
      <c r="AJ14" s="86" t="b">
        <v>0</v>
      </c>
      <c r="AK14" s="86">
        <v>0</v>
      </c>
      <c r="AL14" s="92" t="s">
        <v>304</v>
      </c>
      <c r="AM14" s="86" t="s">
        <v>308</v>
      </c>
      <c r="AN14" s="86" t="b">
        <v>0</v>
      </c>
      <c r="AO14" s="92" t="s">
        <v>290</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11</v>
      </c>
      <c r="BK14" s="52">
        <v>100</v>
      </c>
      <c r="BL14" s="51">
        <v>11</v>
      </c>
    </row>
    <row r="15" spans="1:64" ht="45">
      <c r="A15" s="84" t="s">
        <v>224</v>
      </c>
      <c r="B15" s="84" t="s">
        <v>223</v>
      </c>
      <c r="C15" s="53" t="s">
        <v>742</v>
      </c>
      <c r="D15" s="54">
        <v>3</v>
      </c>
      <c r="E15" s="65" t="s">
        <v>132</v>
      </c>
      <c r="F15" s="55">
        <v>35</v>
      </c>
      <c r="G15" s="53"/>
      <c r="H15" s="57"/>
      <c r="I15" s="56"/>
      <c r="J15" s="56"/>
      <c r="K15" s="36" t="s">
        <v>65</v>
      </c>
      <c r="L15" s="83">
        <v>15</v>
      </c>
      <c r="M15" s="83"/>
      <c r="N15" s="63"/>
      <c r="O15" s="86" t="s">
        <v>237</v>
      </c>
      <c r="P15" s="88">
        <v>43655.263194444444</v>
      </c>
      <c r="Q15" s="86" t="s">
        <v>239</v>
      </c>
      <c r="R15" s="86"/>
      <c r="S15" s="86"/>
      <c r="T15" s="86" t="s">
        <v>248</v>
      </c>
      <c r="U15" s="89" t="s">
        <v>251</v>
      </c>
      <c r="V15" s="89" t="s">
        <v>251</v>
      </c>
      <c r="W15" s="88">
        <v>43655.263194444444</v>
      </c>
      <c r="X15" s="89" t="s">
        <v>266</v>
      </c>
      <c r="Y15" s="86"/>
      <c r="Z15" s="86"/>
      <c r="AA15" s="92" t="s">
        <v>291</v>
      </c>
      <c r="AB15" s="86"/>
      <c r="AC15" s="86" t="b">
        <v>0</v>
      </c>
      <c r="AD15" s="86">
        <v>0</v>
      </c>
      <c r="AE15" s="92" t="s">
        <v>304</v>
      </c>
      <c r="AF15" s="86" t="b">
        <v>0</v>
      </c>
      <c r="AG15" s="86" t="s">
        <v>306</v>
      </c>
      <c r="AH15" s="86"/>
      <c r="AI15" s="92" t="s">
        <v>304</v>
      </c>
      <c r="AJ15" s="86" t="b">
        <v>0</v>
      </c>
      <c r="AK15" s="86">
        <v>0</v>
      </c>
      <c r="AL15" s="92" t="s">
        <v>290</v>
      </c>
      <c r="AM15" s="86" t="s">
        <v>307</v>
      </c>
      <c r="AN15" s="86" t="b">
        <v>0</v>
      </c>
      <c r="AO15" s="92" t="s">
        <v>290</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13</v>
      </c>
      <c r="BK15" s="52">
        <v>100</v>
      </c>
      <c r="BL15" s="51">
        <v>13</v>
      </c>
    </row>
    <row r="16" spans="1:64" ht="45">
      <c r="A16" s="84" t="s">
        <v>225</v>
      </c>
      <c r="B16" s="84" t="s">
        <v>236</v>
      </c>
      <c r="C16" s="53" t="s">
        <v>742</v>
      </c>
      <c r="D16" s="54">
        <v>3</v>
      </c>
      <c r="E16" s="65" t="s">
        <v>132</v>
      </c>
      <c r="F16" s="55">
        <v>35</v>
      </c>
      <c r="G16" s="53"/>
      <c r="H16" s="57"/>
      <c r="I16" s="56"/>
      <c r="J16" s="56"/>
      <c r="K16" s="36" t="s">
        <v>65</v>
      </c>
      <c r="L16" s="83">
        <v>16</v>
      </c>
      <c r="M16" s="83"/>
      <c r="N16" s="63"/>
      <c r="O16" s="86" t="s">
        <v>238</v>
      </c>
      <c r="P16" s="88">
        <v>43654.625393518516</v>
      </c>
      <c r="Q16" s="86" t="s">
        <v>242</v>
      </c>
      <c r="R16" s="89" t="s">
        <v>246</v>
      </c>
      <c r="S16" s="86" t="s">
        <v>247</v>
      </c>
      <c r="T16" s="86" t="s">
        <v>249</v>
      </c>
      <c r="U16" s="86"/>
      <c r="V16" s="89" t="s">
        <v>253</v>
      </c>
      <c r="W16" s="88">
        <v>43654.625393518516</v>
      </c>
      <c r="X16" s="89" t="s">
        <v>267</v>
      </c>
      <c r="Y16" s="86"/>
      <c r="Z16" s="86"/>
      <c r="AA16" s="92" t="s">
        <v>292</v>
      </c>
      <c r="AB16" s="86"/>
      <c r="AC16" s="86" t="b">
        <v>0</v>
      </c>
      <c r="AD16" s="86">
        <v>0</v>
      </c>
      <c r="AE16" s="92" t="s">
        <v>305</v>
      </c>
      <c r="AF16" s="86" t="b">
        <v>0</v>
      </c>
      <c r="AG16" s="86" t="s">
        <v>306</v>
      </c>
      <c r="AH16" s="86"/>
      <c r="AI16" s="92" t="s">
        <v>304</v>
      </c>
      <c r="AJ16" s="86" t="b">
        <v>0</v>
      </c>
      <c r="AK16" s="86">
        <v>0</v>
      </c>
      <c r="AL16" s="92" t="s">
        <v>304</v>
      </c>
      <c r="AM16" s="86" t="s">
        <v>307</v>
      </c>
      <c r="AN16" s="86" t="b">
        <v>1</v>
      </c>
      <c r="AO16" s="92" t="s">
        <v>292</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0</v>
      </c>
      <c r="BE16" s="52">
        <v>0</v>
      </c>
      <c r="BF16" s="51">
        <v>0</v>
      </c>
      <c r="BG16" s="52">
        <v>0</v>
      </c>
      <c r="BH16" s="51">
        <v>0</v>
      </c>
      <c r="BI16" s="52">
        <v>0</v>
      </c>
      <c r="BJ16" s="51">
        <v>12</v>
      </c>
      <c r="BK16" s="52">
        <v>100</v>
      </c>
      <c r="BL16" s="51">
        <v>12</v>
      </c>
    </row>
    <row r="17" spans="1:64" ht="45">
      <c r="A17" s="84" t="s">
        <v>225</v>
      </c>
      <c r="B17" s="84" t="s">
        <v>236</v>
      </c>
      <c r="C17" s="53" t="s">
        <v>742</v>
      </c>
      <c r="D17" s="54">
        <v>3</v>
      </c>
      <c r="E17" s="65" t="s">
        <v>132</v>
      </c>
      <c r="F17" s="55">
        <v>35</v>
      </c>
      <c r="G17" s="53"/>
      <c r="H17" s="57"/>
      <c r="I17" s="56"/>
      <c r="J17" s="56"/>
      <c r="K17" s="36" t="s">
        <v>65</v>
      </c>
      <c r="L17" s="83">
        <v>17</v>
      </c>
      <c r="M17" s="83"/>
      <c r="N17" s="63"/>
      <c r="O17" s="86" t="s">
        <v>237</v>
      </c>
      <c r="P17" s="88">
        <v>43655.277094907404</v>
      </c>
      <c r="Q17" s="86" t="s">
        <v>243</v>
      </c>
      <c r="R17" s="86"/>
      <c r="S17" s="86"/>
      <c r="T17" s="86" t="s">
        <v>250</v>
      </c>
      <c r="U17" s="86"/>
      <c r="V17" s="89" t="s">
        <v>253</v>
      </c>
      <c r="W17" s="88">
        <v>43655.277094907404</v>
      </c>
      <c r="X17" s="89" t="s">
        <v>268</v>
      </c>
      <c r="Y17" s="86"/>
      <c r="Z17" s="86"/>
      <c r="AA17" s="92" t="s">
        <v>293</v>
      </c>
      <c r="AB17" s="86"/>
      <c r="AC17" s="86" t="b">
        <v>0</v>
      </c>
      <c r="AD17" s="86">
        <v>0</v>
      </c>
      <c r="AE17" s="92" t="s">
        <v>304</v>
      </c>
      <c r="AF17" s="86" t="b">
        <v>0</v>
      </c>
      <c r="AG17" s="86" t="s">
        <v>306</v>
      </c>
      <c r="AH17" s="86"/>
      <c r="AI17" s="92" t="s">
        <v>304</v>
      </c>
      <c r="AJ17" s="86" t="b">
        <v>0</v>
      </c>
      <c r="AK17" s="86">
        <v>0</v>
      </c>
      <c r="AL17" s="92" t="s">
        <v>292</v>
      </c>
      <c r="AM17" s="86" t="s">
        <v>307</v>
      </c>
      <c r="AN17" s="86" t="b">
        <v>0</v>
      </c>
      <c r="AO17" s="92" t="s">
        <v>292</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0</v>
      </c>
      <c r="BE17" s="52">
        <v>0</v>
      </c>
      <c r="BF17" s="51">
        <v>0</v>
      </c>
      <c r="BG17" s="52">
        <v>0</v>
      </c>
      <c r="BH17" s="51">
        <v>0</v>
      </c>
      <c r="BI17" s="52">
        <v>0</v>
      </c>
      <c r="BJ17" s="51">
        <v>16</v>
      </c>
      <c r="BK17" s="52">
        <v>100</v>
      </c>
      <c r="BL17" s="51">
        <v>16</v>
      </c>
    </row>
    <row r="18" spans="1:64" ht="45">
      <c r="A18" s="84" t="s">
        <v>226</v>
      </c>
      <c r="B18" s="84" t="s">
        <v>233</v>
      </c>
      <c r="C18" s="53" t="s">
        <v>742</v>
      </c>
      <c r="D18" s="54">
        <v>3</v>
      </c>
      <c r="E18" s="65" t="s">
        <v>132</v>
      </c>
      <c r="F18" s="55">
        <v>35</v>
      </c>
      <c r="G18" s="53"/>
      <c r="H18" s="57"/>
      <c r="I18" s="56"/>
      <c r="J18" s="56"/>
      <c r="K18" s="36" t="s">
        <v>65</v>
      </c>
      <c r="L18" s="83">
        <v>18</v>
      </c>
      <c r="M18" s="83"/>
      <c r="N18" s="63"/>
      <c r="O18" s="86" t="s">
        <v>237</v>
      </c>
      <c r="P18" s="88">
        <v>43655.30913194444</v>
      </c>
      <c r="Q18" s="86" t="s">
        <v>240</v>
      </c>
      <c r="R18" s="86"/>
      <c r="S18" s="86"/>
      <c r="T18" s="86" t="s">
        <v>248</v>
      </c>
      <c r="U18" s="89" t="s">
        <v>252</v>
      </c>
      <c r="V18" s="89" t="s">
        <v>252</v>
      </c>
      <c r="W18" s="88">
        <v>43655.30913194444</v>
      </c>
      <c r="X18" s="89" t="s">
        <v>269</v>
      </c>
      <c r="Y18" s="86"/>
      <c r="Z18" s="86"/>
      <c r="AA18" s="92" t="s">
        <v>294</v>
      </c>
      <c r="AB18" s="86"/>
      <c r="AC18" s="86" t="b">
        <v>0</v>
      </c>
      <c r="AD18" s="86">
        <v>0</v>
      </c>
      <c r="AE18" s="92" t="s">
        <v>304</v>
      </c>
      <c r="AF18" s="86" t="b">
        <v>0</v>
      </c>
      <c r="AG18" s="86" t="s">
        <v>306</v>
      </c>
      <c r="AH18" s="86"/>
      <c r="AI18" s="92" t="s">
        <v>304</v>
      </c>
      <c r="AJ18" s="86" t="b">
        <v>0</v>
      </c>
      <c r="AK18" s="86">
        <v>0</v>
      </c>
      <c r="AL18" s="92" t="s">
        <v>301</v>
      </c>
      <c r="AM18" s="86" t="s">
        <v>308</v>
      </c>
      <c r="AN18" s="86" t="b">
        <v>0</v>
      </c>
      <c r="AO18" s="92" t="s">
        <v>301</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9</v>
      </c>
      <c r="BK18" s="52">
        <v>100</v>
      </c>
      <c r="BL18" s="51">
        <v>9</v>
      </c>
    </row>
    <row r="19" spans="1:64" ht="45">
      <c r="A19" s="84" t="s">
        <v>227</v>
      </c>
      <c r="B19" s="84" t="s">
        <v>233</v>
      </c>
      <c r="C19" s="53" t="s">
        <v>742</v>
      </c>
      <c r="D19" s="54">
        <v>3</v>
      </c>
      <c r="E19" s="65" t="s">
        <v>132</v>
      </c>
      <c r="F19" s="55">
        <v>35</v>
      </c>
      <c r="G19" s="53"/>
      <c r="H19" s="57"/>
      <c r="I19" s="56"/>
      <c r="J19" s="56"/>
      <c r="K19" s="36" t="s">
        <v>65</v>
      </c>
      <c r="L19" s="83">
        <v>19</v>
      </c>
      <c r="M19" s="83"/>
      <c r="N19" s="63"/>
      <c r="O19" s="86" t="s">
        <v>237</v>
      </c>
      <c r="P19" s="88">
        <v>43655.37063657407</v>
      </c>
      <c r="Q19" s="86" t="s">
        <v>240</v>
      </c>
      <c r="R19" s="86"/>
      <c r="S19" s="86"/>
      <c r="T19" s="86" t="s">
        <v>248</v>
      </c>
      <c r="U19" s="89" t="s">
        <v>252</v>
      </c>
      <c r="V19" s="89" t="s">
        <v>252</v>
      </c>
      <c r="W19" s="88">
        <v>43655.37063657407</v>
      </c>
      <c r="X19" s="89" t="s">
        <v>270</v>
      </c>
      <c r="Y19" s="86"/>
      <c r="Z19" s="86"/>
      <c r="AA19" s="92" t="s">
        <v>295</v>
      </c>
      <c r="AB19" s="86"/>
      <c r="AC19" s="86" t="b">
        <v>0</v>
      </c>
      <c r="AD19" s="86">
        <v>0</v>
      </c>
      <c r="AE19" s="92" t="s">
        <v>304</v>
      </c>
      <c r="AF19" s="86" t="b">
        <v>0</v>
      </c>
      <c r="AG19" s="86" t="s">
        <v>306</v>
      </c>
      <c r="AH19" s="86"/>
      <c r="AI19" s="92" t="s">
        <v>304</v>
      </c>
      <c r="AJ19" s="86" t="b">
        <v>0</v>
      </c>
      <c r="AK19" s="86">
        <v>0</v>
      </c>
      <c r="AL19" s="92" t="s">
        <v>301</v>
      </c>
      <c r="AM19" s="86" t="s">
        <v>307</v>
      </c>
      <c r="AN19" s="86" t="b">
        <v>0</v>
      </c>
      <c r="AO19" s="92" t="s">
        <v>301</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9</v>
      </c>
      <c r="BK19" s="52">
        <v>100</v>
      </c>
      <c r="BL19" s="51">
        <v>9</v>
      </c>
    </row>
    <row r="20" spans="1:64" ht="45">
      <c r="A20" s="84" t="s">
        <v>228</v>
      </c>
      <c r="B20" s="84" t="s">
        <v>233</v>
      </c>
      <c r="C20" s="53" t="s">
        <v>742</v>
      </c>
      <c r="D20" s="54">
        <v>3</v>
      </c>
      <c r="E20" s="65" t="s">
        <v>132</v>
      </c>
      <c r="F20" s="55">
        <v>35</v>
      </c>
      <c r="G20" s="53"/>
      <c r="H20" s="57"/>
      <c r="I20" s="56"/>
      <c r="J20" s="56"/>
      <c r="K20" s="36" t="s">
        <v>65</v>
      </c>
      <c r="L20" s="83">
        <v>20</v>
      </c>
      <c r="M20" s="83"/>
      <c r="N20" s="63"/>
      <c r="O20" s="86" t="s">
        <v>237</v>
      </c>
      <c r="P20" s="88">
        <v>43655.42181712963</v>
      </c>
      <c r="Q20" s="86" t="s">
        <v>240</v>
      </c>
      <c r="R20" s="86"/>
      <c r="S20" s="86"/>
      <c r="T20" s="86" t="s">
        <v>248</v>
      </c>
      <c r="U20" s="89" t="s">
        <v>252</v>
      </c>
      <c r="V20" s="89" t="s">
        <v>252</v>
      </c>
      <c r="W20" s="88">
        <v>43655.42181712963</v>
      </c>
      <c r="X20" s="89" t="s">
        <v>271</v>
      </c>
      <c r="Y20" s="86"/>
      <c r="Z20" s="86"/>
      <c r="AA20" s="92" t="s">
        <v>296</v>
      </c>
      <c r="AB20" s="86"/>
      <c r="AC20" s="86" t="b">
        <v>0</v>
      </c>
      <c r="AD20" s="86">
        <v>0</v>
      </c>
      <c r="AE20" s="92" t="s">
        <v>304</v>
      </c>
      <c r="AF20" s="86" t="b">
        <v>0</v>
      </c>
      <c r="AG20" s="86" t="s">
        <v>306</v>
      </c>
      <c r="AH20" s="86"/>
      <c r="AI20" s="92" t="s">
        <v>304</v>
      </c>
      <c r="AJ20" s="86" t="b">
        <v>0</v>
      </c>
      <c r="AK20" s="86">
        <v>0</v>
      </c>
      <c r="AL20" s="92" t="s">
        <v>301</v>
      </c>
      <c r="AM20" s="86" t="s">
        <v>307</v>
      </c>
      <c r="AN20" s="86" t="b">
        <v>0</v>
      </c>
      <c r="AO20" s="92" t="s">
        <v>301</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9</v>
      </c>
      <c r="BK20" s="52">
        <v>100</v>
      </c>
      <c r="BL20" s="51">
        <v>9</v>
      </c>
    </row>
    <row r="21" spans="1:64" ht="45">
      <c r="A21" s="84" t="s">
        <v>229</v>
      </c>
      <c r="B21" s="84" t="s">
        <v>233</v>
      </c>
      <c r="C21" s="53" t="s">
        <v>742</v>
      </c>
      <c r="D21" s="54">
        <v>3</v>
      </c>
      <c r="E21" s="65" t="s">
        <v>132</v>
      </c>
      <c r="F21" s="55">
        <v>35</v>
      </c>
      <c r="G21" s="53"/>
      <c r="H21" s="57"/>
      <c r="I21" s="56"/>
      <c r="J21" s="56"/>
      <c r="K21" s="36" t="s">
        <v>65</v>
      </c>
      <c r="L21" s="83">
        <v>21</v>
      </c>
      <c r="M21" s="83"/>
      <c r="N21" s="63"/>
      <c r="O21" s="86" t="s">
        <v>237</v>
      </c>
      <c r="P21" s="88">
        <v>43655.42233796296</v>
      </c>
      <c r="Q21" s="86" t="s">
        <v>240</v>
      </c>
      <c r="R21" s="86"/>
      <c r="S21" s="86"/>
      <c r="T21" s="86" t="s">
        <v>248</v>
      </c>
      <c r="U21" s="89" t="s">
        <v>252</v>
      </c>
      <c r="V21" s="89" t="s">
        <v>252</v>
      </c>
      <c r="W21" s="88">
        <v>43655.42233796296</v>
      </c>
      <c r="X21" s="89" t="s">
        <v>272</v>
      </c>
      <c r="Y21" s="86"/>
      <c r="Z21" s="86"/>
      <c r="AA21" s="92" t="s">
        <v>297</v>
      </c>
      <c r="AB21" s="86"/>
      <c r="AC21" s="86" t="b">
        <v>0</v>
      </c>
      <c r="AD21" s="86">
        <v>0</v>
      </c>
      <c r="AE21" s="92" t="s">
        <v>304</v>
      </c>
      <c r="AF21" s="86" t="b">
        <v>0</v>
      </c>
      <c r="AG21" s="86" t="s">
        <v>306</v>
      </c>
      <c r="AH21" s="86"/>
      <c r="AI21" s="92" t="s">
        <v>304</v>
      </c>
      <c r="AJ21" s="86" t="b">
        <v>0</v>
      </c>
      <c r="AK21" s="86">
        <v>0</v>
      </c>
      <c r="AL21" s="92" t="s">
        <v>301</v>
      </c>
      <c r="AM21" s="86" t="s">
        <v>307</v>
      </c>
      <c r="AN21" s="86" t="b">
        <v>0</v>
      </c>
      <c r="AO21" s="92" t="s">
        <v>301</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9</v>
      </c>
      <c r="BK21" s="52">
        <v>100</v>
      </c>
      <c r="BL21" s="51">
        <v>9</v>
      </c>
    </row>
    <row r="22" spans="1:64" ht="45">
      <c r="A22" s="84" t="s">
        <v>230</v>
      </c>
      <c r="B22" s="84" t="s">
        <v>233</v>
      </c>
      <c r="C22" s="53" t="s">
        <v>742</v>
      </c>
      <c r="D22" s="54">
        <v>3</v>
      </c>
      <c r="E22" s="65" t="s">
        <v>132</v>
      </c>
      <c r="F22" s="55">
        <v>35</v>
      </c>
      <c r="G22" s="53"/>
      <c r="H22" s="57"/>
      <c r="I22" s="56"/>
      <c r="J22" s="56"/>
      <c r="K22" s="36" t="s">
        <v>65</v>
      </c>
      <c r="L22" s="83">
        <v>22</v>
      </c>
      <c r="M22" s="83"/>
      <c r="N22" s="63"/>
      <c r="O22" s="86" t="s">
        <v>237</v>
      </c>
      <c r="P22" s="88">
        <v>43655.43746527778</v>
      </c>
      <c r="Q22" s="86" t="s">
        <v>240</v>
      </c>
      <c r="R22" s="86"/>
      <c r="S22" s="86"/>
      <c r="T22" s="86" t="s">
        <v>248</v>
      </c>
      <c r="U22" s="89" t="s">
        <v>252</v>
      </c>
      <c r="V22" s="89" t="s">
        <v>252</v>
      </c>
      <c r="W22" s="88">
        <v>43655.43746527778</v>
      </c>
      <c r="X22" s="89" t="s">
        <v>273</v>
      </c>
      <c r="Y22" s="86"/>
      <c r="Z22" s="86"/>
      <c r="AA22" s="92" t="s">
        <v>298</v>
      </c>
      <c r="AB22" s="86"/>
      <c r="AC22" s="86" t="b">
        <v>0</v>
      </c>
      <c r="AD22" s="86">
        <v>0</v>
      </c>
      <c r="AE22" s="92" t="s">
        <v>304</v>
      </c>
      <c r="AF22" s="86" t="b">
        <v>0</v>
      </c>
      <c r="AG22" s="86" t="s">
        <v>306</v>
      </c>
      <c r="AH22" s="86"/>
      <c r="AI22" s="92" t="s">
        <v>304</v>
      </c>
      <c r="AJ22" s="86" t="b">
        <v>0</v>
      </c>
      <c r="AK22" s="86">
        <v>0</v>
      </c>
      <c r="AL22" s="92" t="s">
        <v>301</v>
      </c>
      <c r="AM22" s="86" t="s">
        <v>308</v>
      </c>
      <c r="AN22" s="86" t="b">
        <v>0</v>
      </c>
      <c r="AO22" s="92" t="s">
        <v>301</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9</v>
      </c>
      <c r="BK22" s="52">
        <v>100</v>
      </c>
      <c r="BL22" s="51">
        <v>9</v>
      </c>
    </row>
    <row r="23" spans="1:64" ht="45">
      <c r="A23" s="84" t="s">
        <v>231</v>
      </c>
      <c r="B23" s="84" t="s">
        <v>233</v>
      </c>
      <c r="C23" s="53" t="s">
        <v>742</v>
      </c>
      <c r="D23" s="54">
        <v>3</v>
      </c>
      <c r="E23" s="65" t="s">
        <v>132</v>
      </c>
      <c r="F23" s="55">
        <v>35</v>
      </c>
      <c r="G23" s="53"/>
      <c r="H23" s="57"/>
      <c r="I23" s="56"/>
      <c r="J23" s="56"/>
      <c r="K23" s="36" t="s">
        <v>65</v>
      </c>
      <c r="L23" s="83">
        <v>23</v>
      </c>
      <c r="M23" s="83"/>
      <c r="N23" s="63"/>
      <c r="O23" s="86" t="s">
        <v>237</v>
      </c>
      <c r="P23" s="88">
        <v>43655.67076388889</v>
      </c>
      <c r="Q23" s="86" t="s">
        <v>240</v>
      </c>
      <c r="R23" s="86"/>
      <c r="S23" s="86"/>
      <c r="T23" s="86" t="s">
        <v>248</v>
      </c>
      <c r="U23" s="89" t="s">
        <v>252</v>
      </c>
      <c r="V23" s="89" t="s">
        <v>252</v>
      </c>
      <c r="W23" s="88">
        <v>43655.67076388889</v>
      </c>
      <c r="X23" s="89" t="s">
        <v>274</v>
      </c>
      <c r="Y23" s="86"/>
      <c r="Z23" s="86"/>
      <c r="AA23" s="92" t="s">
        <v>299</v>
      </c>
      <c r="AB23" s="86"/>
      <c r="AC23" s="86" t="b">
        <v>0</v>
      </c>
      <c r="AD23" s="86">
        <v>0</v>
      </c>
      <c r="AE23" s="92" t="s">
        <v>304</v>
      </c>
      <c r="AF23" s="86" t="b">
        <v>0</v>
      </c>
      <c r="AG23" s="86" t="s">
        <v>306</v>
      </c>
      <c r="AH23" s="86"/>
      <c r="AI23" s="92" t="s">
        <v>304</v>
      </c>
      <c r="AJ23" s="86" t="b">
        <v>0</v>
      </c>
      <c r="AK23" s="86">
        <v>0</v>
      </c>
      <c r="AL23" s="92" t="s">
        <v>301</v>
      </c>
      <c r="AM23" s="86" t="s">
        <v>307</v>
      </c>
      <c r="AN23" s="86" t="b">
        <v>0</v>
      </c>
      <c r="AO23" s="92" t="s">
        <v>301</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9</v>
      </c>
      <c r="BK23" s="52">
        <v>100</v>
      </c>
      <c r="BL23" s="51">
        <v>9</v>
      </c>
    </row>
    <row r="24" spans="1:64" ht="45">
      <c r="A24" s="84" t="s">
        <v>232</v>
      </c>
      <c r="B24" s="84" t="s">
        <v>233</v>
      </c>
      <c r="C24" s="53" t="s">
        <v>742</v>
      </c>
      <c r="D24" s="54">
        <v>3</v>
      </c>
      <c r="E24" s="65" t="s">
        <v>132</v>
      </c>
      <c r="F24" s="55">
        <v>35</v>
      </c>
      <c r="G24" s="53"/>
      <c r="H24" s="57"/>
      <c r="I24" s="56"/>
      <c r="J24" s="56"/>
      <c r="K24" s="36" t="s">
        <v>65</v>
      </c>
      <c r="L24" s="83">
        <v>24</v>
      </c>
      <c r="M24" s="83"/>
      <c r="N24" s="63"/>
      <c r="O24" s="86" t="s">
        <v>237</v>
      </c>
      <c r="P24" s="88">
        <v>43655.671122685184</v>
      </c>
      <c r="Q24" s="86" t="s">
        <v>240</v>
      </c>
      <c r="R24" s="86"/>
      <c r="S24" s="86"/>
      <c r="T24" s="86" t="s">
        <v>248</v>
      </c>
      <c r="U24" s="89" t="s">
        <v>252</v>
      </c>
      <c r="V24" s="89" t="s">
        <v>252</v>
      </c>
      <c r="W24" s="88">
        <v>43655.671122685184</v>
      </c>
      <c r="X24" s="89" t="s">
        <v>275</v>
      </c>
      <c r="Y24" s="86"/>
      <c r="Z24" s="86"/>
      <c r="AA24" s="92" t="s">
        <v>300</v>
      </c>
      <c r="AB24" s="86"/>
      <c r="AC24" s="86" t="b">
        <v>0</v>
      </c>
      <c r="AD24" s="86">
        <v>0</v>
      </c>
      <c r="AE24" s="92" t="s">
        <v>304</v>
      </c>
      <c r="AF24" s="86" t="b">
        <v>0</v>
      </c>
      <c r="AG24" s="86" t="s">
        <v>306</v>
      </c>
      <c r="AH24" s="86"/>
      <c r="AI24" s="92" t="s">
        <v>304</v>
      </c>
      <c r="AJ24" s="86" t="b">
        <v>0</v>
      </c>
      <c r="AK24" s="86">
        <v>0</v>
      </c>
      <c r="AL24" s="92" t="s">
        <v>301</v>
      </c>
      <c r="AM24" s="86" t="s">
        <v>307</v>
      </c>
      <c r="AN24" s="86" t="b">
        <v>0</v>
      </c>
      <c r="AO24" s="92" t="s">
        <v>301</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9</v>
      </c>
      <c r="BK24" s="52">
        <v>100</v>
      </c>
      <c r="BL24" s="51">
        <v>9</v>
      </c>
    </row>
    <row r="25" spans="1:64" ht="45">
      <c r="A25" s="84" t="s">
        <v>233</v>
      </c>
      <c r="B25" s="84" t="s">
        <v>233</v>
      </c>
      <c r="C25" s="53" t="s">
        <v>742</v>
      </c>
      <c r="D25" s="54">
        <v>3</v>
      </c>
      <c r="E25" s="65" t="s">
        <v>132</v>
      </c>
      <c r="F25" s="55">
        <v>35</v>
      </c>
      <c r="G25" s="53"/>
      <c r="H25" s="57"/>
      <c r="I25" s="56"/>
      <c r="J25" s="56"/>
      <c r="K25" s="36" t="s">
        <v>65</v>
      </c>
      <c r="L25" s="83">
        <v>25</v>
      </c>
      <c r="M25" s="83"/>
      <c r="N25" s="63"/>
      <c r="O25" s="86" t="s">
        <v>176</v>
      </c>
      <c r="P25" s="88">
        <v>43654.62163194444</v>
      </c>
      <c r="Q25" s="86" t="s">
        <v>244</v>
      </c>
      <c r="R25" s="86"/>
      <c r="S25" s="86"/>
      <c r="T25" s="86" t="s">
        <v>248</v>
      </c>
      <c r="U25" s="89" t="s">
        <v>252</v>
      </c>
      <c r="V25" s="89" t="s">
        <v>252</v>
      </c>
      <c r="W25" s="88">
        <v>43654.62163194444</v>
      </c>
      <c r="X25" s="89" t="s">
        <v>276</v>
      </c>
      <c r="Y25" s="86"/>
      <c r="Z25" s="86"/>
      <c r="AA25" s="92" t="s">
        <v>301</v>
      </c>
      <c r="AB25" s="86"/>
      <c r="AC25" s="86" t="b">
        <v>0</v>
      </c>
      <c r="AD25" s="86">
        <v>0</v>
      </c>
      <c r="AE25" s="92" t="s">
        <v>304</v>
      </c>
      <c r="AF25" s="86" t="b">
        <v>0</v>
      </c>
      <c r="AG25" s="86" t="s">
        <v>306</v>
      </c>
      <c r="AH25" s="86"/>
      <c r="AI25" s="92" t="s">
        <v>304</v>
      </c>
      <c r="AJ25" s="86" t="b">
        <v>0</v>
      </c>
      <c r="AK25" s="86">
        <v>0</v>
      </c>
      <c r="AL25" s="92" t="s">
        <v>304</v>
      </c>
      <c r="AM25" s="86" t="s">
        <v>311</v>
      </c>
      <c r="AN25" s="86" t="b">
        <v>0</v>
      </c>
      <c r="AO25" s="92" t="s">
        <v>301</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7</v>
      </c>
      <c r="BK25" s="52">
        <v>100</v>
      </c>
      <c r="BL25" s="51">
        <v>7</v>
      </c>
    </row>
    <row r="26" spans="1:64" ht="45">
      <c r="A26" s="84" t="s">
        <v>234</v>
      </c>
      <c r="B26" s="84" t="s">
        <v>233</v>
      </c>
      <c r="C26" s="53" t="s">
        <v>742</v>
      </c>
      <c r="D26" s="54">
        <v>3</v>
      </c>
      <c r="E26" s="65" t="s">
        <v>132</v>
      </c>
      <c r="F26" s="55">
        <v>35</v>
      </c>
      <c r="G26" s="53"/>
      <c r="H26" s="57"/>
      <c r="I26" s="56"/>
      <c r="J26" s="56"/>
      <c r="K26" s="36" t="s">
        <v>65</v>
      </c>
      <c r="L26" s="83">
        <v>26</v>
      </c>
      <c r="M26" s="83"/>
      <c r="N26" s="63"/>
      <c r="O26" s="86" t="s">
        <v>237</v>
      </c>
      <c r="P26" s="88">
        <v>43656.268587962964</v>
      </c>
      <c r="Q26" s="86" t="s">
        <v>240</v>
      </c>
      <c r="R26" s="86"/>
      <c r="S26" s="86"/>
      <c r="T26" s="86" t="s">
        <v>248</v>
      </c>
      <c r="U26" s="89" t="s">
        <v>252</v>
      </c>
      <c r="V26" s="89" t="s">
        <v>252</v>
      </c>
      <c r="W26" s="88">
        <v>43656.268587962964</v>
      </c>
      <c r="X26" s="89" t="s">
        <v>277</v>
      </c>
      <c r="Y26" s="86"/>
      <c r="Z26" s="86"/>
      <c r="AA26" s="92" t="s">
        <v>302</v>
      </c>
      <c r="AB26" s="86"/>
      <c r="AC26" s="86" t="b">
        <v>0</v>
      </c>
      <c r="AD26" s="86">
        <v>0</v>
      </c>
      <c r="AE26" s="92" t="s">
        <v>304</v>
      </c>
      <c r="AF26" s="86" t="b">
        <v>0</v>
      </c>
      <c r="AG26" s="86" t="s">
        <v>306</v>
      </c>
      <c r="AH26" s="86"/>
      <c r="AI26" s="92" t="s">
        <v>304</v>
      </c>
      <c r="AJ26" s="86" t="b">
        <v>0</v>
      </c>
      <c r="AK26" s="86">
        <v>0</v>
      </c>
      <c r="AL26" s="92" t="s">
        <v>301</v>
      </c>
      <c r="AM26" s="86" t="s">
        <v>308</v>
      </c>
      <c r="AN26" s="86" t="b">
        <v>0</v>
      </c>
      <c r="AO26" s="92" t="s">
        <v>301</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9</v>
      </c>
      <c r="BK26" s="52">
        <v>100</v>
      </c>
      <c r="BL26" s="51">
        <v>9</v>
      </c>
    </row>
    <row r="27" spans="1:64" ht="45">
      <c r="A27" s="84" t="s">
        <v>235</v>
      </c>
      <c r="B27" s="84" t="s">
        <v>235</v>
      </c>
      <c r="C27" s="53" t="s">
        <v>742</v>
      </c>
      <c r="D27" s="54">
        <v>3</v>
      </c>
      <c r="E27" s="65" t="s">
        <v>132</v>
      </c>
      <c r="F27" s="55">
        <v>35</v>
      </c>
      <c r="G27" s="53"/>
      <c r="H27" s="57"/>
      <c r="I27" s="56"/>
      <c r="J27" s="56"/>
      <c r="K27" s="36" t="s">
        <v>65</v>
      </c>
      <c r="L27" s="83">
        <v>27</v>
      </c>
      <c r="M27" s="83"/>
      <c r="N27" s="63"/>
      <c r="O27" s="86" t="s">
        <v>176</v>
      </c>
      <c r="P27" s="88">
        <v>43656.60706018518</v>
      </c>
      <c r="Q27" s="86" t="s">
        <v>245</v>
      </c>
      <c r="R27" s="86"/>
      <c r="S27" s="86"/>
      <c r="T27" s="86" t="s">
        <v>248</v>
      </c>
      <c r="U27" s="89" t="s">
        <v>252</v>
      </c>
      <c r="V27" s="89" t="s">
        <v>252</v>
      </c>
      <c r="W27" s="88">
        <v>43656.60706018518</v>
      </c>
      <c r="X27" s="89" t="s">
        <v>278</v>
      </c>
      <c r="Y27" s="86"/>
      <c r="Z27" s="86"/>
      <c r="AA27" s="92" t="s">
        <v>303</v>
      </c>
      <c r="AB27" s="86"/>
      <c r="AC27" s="86" t="b">
        <v>0</v>
      </c>
      <c r="AD27" s="86">
        <v>0</v>
      </c>
      <c r="AE27" s="92" t="s">
        <v>304</v>
      </c>
      <c r="AF27" s="86" t="b">
        <v>0</v>
      </c>
      <c r="AG27" s="86" t="s">
        <v>306</v>
      </c>
      <c r="AH27" s="86"/>
      <c r="AI27" s="92" t="s">
        <v>304</v>
      </c>
      <c r="AJ27" s="86" t="b">
        <v>0</v>
      </c>
      <c r="AK27" s="86">
        <v>0</v>
      </c>
      <c r="AL27" s="92" t="s">
        <v>301</v>
      </c>
      <c r="AM27" s="86" t="s">
        <v>307</v>
      </c>
      <c r="AN27" s="86" t="b">
        <v>0</v>
      </c>
      <c r="AO27" s="92" t="s">
        <v>301</v>
      </c>
      <c r="AP27" s="86" t="s">
        <v>176</v>
      </c>
      <c r="AQ27" s="86">
        <v>0</v>
      </c>
      <c r="AR27" s="86">
        <v>0</v>
      </c>
      <c r="AS27" s="86"/>
      <c r="AT27" s="86"/>
      <c r="AU27" s="86"/>
      <c r="AV27" s="86"/>
      <c r="AW27" s="86"/>
      <c r="AX27" s="86"/>
      <c r="AY27" s="86"/>
      <c r="AZ27" s="86"/>
      <c r="BA27">
        <v>1</v>
      </c>
      <c r="BB27" s="85" t="str">
        <f>REPLACE(INDEX(GroupVertices[Group],MATCH(Edges[[#This Row],[Vertex 1]],GroupVertices[Vertex],0)),1,1,"")</f>
        <v>4</v>
      </c>
      <c r="BC27" s="85" t="str">
        <f>REPLACE(INDEX(GroupVertices[Group],MATCH(Edges[[#This Row],[Vertex 2]],GroupVertices[Vertex],0)),1,1,"")</f>
        <v>4</v>
      </c>
      <c r="BD27" s="51">
        <v>0</v>
      </c>
      <c r="BE27" s="52">
        <v>0</v>
      </c>
      <c r="BF27" s="51">
        <v>0</v>
      </c>
      <c r="BG27" s="52">
        <v>0</v>
      </c>
      <c r="BH27" s="51">
        <v>0</v>
      </c>
      <c r="BI27" s="52">
        <v>0</v>
      </c>
      <c r="BJ27" s="51">
        <v>9</v>
      </c>
      <c r="BK27" s="52">
        <v>100</v>
      </c>
      <c r="BL27"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hyperlinks>
    <hyperlink ref="R16" r:id="rId1" display="https://twitter.com/i/web/status/1148245495157932035"/>
    <hyperlink ref="U3" r:id="rId2" display="https://pbs.twimg.com/ext_tw_video_thumb/1148137152594751494/pu/img/TIJBu_O1xy-HnzPe.jpg"/>
    <hyperlink ref="U4" r:id="rId3" display="https://pbs.twimg.com/ext_tw_video_thumb/1148137152594751494/pu/img/TIJBu_O1xy-HnzPe.jpg"/>
    <hyperlink ref="U5" r:id="rId4" display="https://pbs.twimg.com/ext_tw_video_thumb/1148243890509701121/pu/img/-LcI4UVyjKfq_nX1.jpg"/>
    <hyperlink ref="U6" r:id="rId5" display="https://pbs.twimg.com/ext_tw_video_thumb/1148137152594751494/pu/img/TIJBu_O1xy-HnzPe.jpg"/>
    <hyperlink ref="U7" r:id="rId6" display="https://pbs.twimg.com/ext_tw_video_thumb/1148243890509701121/pu/img/-LcI4UVyjKfq_nX1.jpg"/>
    <hyperlink ref="U8" r:id="rId7" display="https://pbs.twimg.com/ext_tw_video_thumb/1148243890509701121/pu/img/-LcI4UVyjKfq_nX1.jpg"/>
    <hyperlink ref="U9" r:id="rId8" display="https://pbs.twimg.com/ext_tw_video_thumb/1148243890509701121/pu/img/-LcI4UVyjKfq_nX1.jpg"/>
    <hyperlink ref="U10" r:id="rId9" display="https://pbs.twimg.com/ext_tw_video_thumb/1148243890509701121/pu/img/-LcI4UVyjKfq_nX1.jpg"/>
    <hyperlink ref="U11" r:id="rId10" display="https://pbs.twimg.com/ext_tw_video_thumb/1148243890509701121/pu/img/-LcI4UVyjKfq_nX1.jpg"/>
    <hyperlink ref="U12" r:id="rId11" display="https://pbs.twimg.com/ext_tw_video_thumb/1148137152594751494/pu/img/TIJBu_O1xy-HnzPe.jpg"/>
    <hyperlink ref="U13" r:id="rId12" display="https://pbs.twimg.com/ext_tw_video_thumb/1148243890509701121/pu/img/-LcI4UVyjKfq_nX1.jpg"/>
    <hyperlink ref="U14" r:id="rId13" display="https://pbs.twimg.com/ext_tw_video_thumb/1148137152594751494/pu/img/TIJBu_O1xy-HnzPe.jpg"/>
    <hyperlink ref="U15" r:id="rId14" display="https://pbs.twimg.com/ext_tw_video_thumb/1148137152594751494/pu/img/TIJBu_O1xy-HnzPe.jpg"/>
    <hyperlink ref="U18" r:id="rId15" display="https://pbs.twimg.com/ext_tw_video_thumb/1148243890509701121/pu/img/-LcI4UVyjKfq_nX1.jpg"/>
    <hyperlink ref="U19" r:id="rId16" display="https://pbs.twimg.com/ext_tw_video_thumb/1148243890509701121/pu/img/-LcI4UVyjKfq_nX1.jpg"/>
    <hyperlink ref="U20" r:id="rId17" display="https://pbs.twimg.com/ext_tw_video_thumb/1148243890509701121/pu/img/-LcI4UVyjKfq_nX1.jpg"/>
    <hyperlink ref="U21" r:id="rId18" display="https://pbs.twimg.com/ext_tw_video_thumb/1148243890509701121/pu/img/-LcI4UVyjKfq_nX1.jpg"/>
    <hyperlink ref="U22" r:id="rId19" display="https://pbs.twimg.com/ext_tw_video_thumb/1148243890509701121/pu/img/-LcI4UVyjKfq_nX1.jpg"/>
    <hyperlink ref="U23" r:id="rId20" display="https://pbs.twimg.com/ext_tw_video_thumb/1148243890509701121/pu/img/-LcI4UVyjKfq_nX1.jpg"/>
    <hyperlink ref="U24" r:id="rId21" display="https://pbs.twimg.com/ext_tw_video_thumb/1148243890509701121/pu/img/-LcI4UVyjKfq_nX1.jpg"/>
    <hyperlink ref="U25" r:id="rId22" display="https://pbs.twimg.com/ext_tw_video_thumb/1148243890509701121/pu/img/-LcI4UVyjKfq_nX1.jpg"/>
    <hyperlink ref="U26" r:id="rId23" display="https://pbs.twimg.com/ext_tw_video_thumb/1148243890509701121/pu/img/-LcI4UVyjKfq_nX1.jpg"/>
    <hyperlink ref="U27" r:id="rId24" display="https://pbs.twimg.com/ext_tw_video_thumb/1148243890509701121/pu/img/-LcI4UVyjKfq_nX1.jpg"/>
    <hyperlink ref="V3" r:id="rId25" display="https://pbs.twimg.com/ext_tw_video_thumb/1148137152594751494/pu/img/TIJBu_O1xy-HnzPe.jpg"/>
    <hyperlink ref="V4" r:id="rId26" display="https://pbs.twimg.com/ext_tw_video_thumb/1148137152594751494/pu/img/TIJBu_O1xy-HnzPe.jpg"/>
    <hyperlink ref="V5" r:id="rId27" display="https://pbs.twimg.com/ext_tw_video_thumb/1148243890509701121/pu/img/-LcI4UVyjKfq_nX1.jpg"/>
    <hyperlink ref="V6" r:id="rId28" display="https://pbs.twimg.com/ext_tw_video_thumb/1148137152594751494/pu/img/TIJBu_O1xy-HnzPe.jpg"/>
    <hyperlink ref="V7" r:id="rId29" display="https://pbs.twimg.com/ext_tw_video_thumb/1148243890509701121/pu/img/-LcI4UVyjKfq_nX1.jpg"/>
    <hyperlink ref="V8" r:id="rId30" display="https://pbs.twimg.com/ext_tw_video_thumb/1148243890509701121/pu/img/-LcI4UVyjKfq_nX1.jpg"/>
    <hyperlink ref="V9" r:id="rId31" display="https://pbs.twimg.com/ext_tw_video_thumb/1148243890509701121/pu/img/-LcI4UVyjKfq_nX1.jpg"/>
    <hyperlink ref="V10" r:id="rId32" display="https://pbs.twimg.com/ext_tw_video_thumb/1148243890509701121/pu/img/-LcI4UVyjKfq_nX1.jpg"/>
    <hyperlink ref="V11" r:id="rId33" display="https://pbs.twimg.com/ext_tw_video_thumb/1148243890509701121/pu/img/-LcI4UVyjKfq_nX1.jpg"/>
    <hyperlink ref="V12" r:id="rId34" display="https://pbs.twimg.com/ext_tw_video_thumb/1148137152594751494/pu/img/TIJBu_O1xy-HnzPe.jpg"/>
    <hyperlink ref="V13" r:id="rId35" display="https://pbs.twimg.com/ext_tw_video_thumb/1148243890509701121/pu/img/-LcI4UVyjKfq_nX1.jpg"/>
    <hyperlink ref="V14" r:id="rId36" display="https://pbs.twimg.com/ext_tw_video_thumb/1148137152594751494/pu/img/TIJBu_O1xy-HnzPe.jpg"/>
    <hyperlink ref="V15" r:id="rId37" display="https://pbs.twimg.com/ext_tw_video_thumb/1148137152594751494/pu/img/TIJBu_O1xy-HnzPe.jpg"/>
    <hyperlink ref="V16" r:id="rId38" display="http://pbs.twimg.com/profile_images/1115677307853778946/epWHNC6W_normal.jpg"/>
    <hyperlink ref="V17" r:id="rId39" display="http://pbs.twimg.com/profile_images/1115677307853778946/epWHNC6W_normal.jpg"/>
    <hyperlink ref="V18" r:id="rId40" display="https://pbs.twimg.com/ext_tw_video_thumb/1148243890509701121/pu/img/-LcI4UVyjKfq_nX1.jpg"/>
    <hyperlink ref="V19" r:id="rId41" display="https://pbs.twimg.com/ext_tw_video_thumb/1148243890509701121/pu/img/-LcI4UVyjKfq_nX1.jpg"/>
    <hyperlink ref="V20" r:id="rId42" display="https://pbs.twimg.com/ext_tw_video_thumb/1148243890509701121/pu/img/-LcI4UVyjKfq_nX1.jpg"/>
    <hyperlink ref="V21" r:id="rId43" display="https://pbs.twimg.com/ext_tw_video_thumb/1148243890509701121/pu/img/-LcI4UVyjKfq_nX1.jpg"/>
    <hyperlink ref="V22" r:id="rId44" display="https://pbs.twimg.com/ext_tw_video_thumb/1148243890509701121/pu/img/-LcI4UVyjKfq_nX1.jpg"/>
    <hyperlink ref="V23" r:id="rId45" display="https://pbs.twimg.com/ext_tw_video_thumb/1148243890509701121/pu/img/-LcI4UVyjKfq_nX1.jpg"/>
    <hyperlink ref="V24" r:id="rId46" display="https://pbs.twimg.com/ext_tw_video_thumb/1148243890509701121/pu/img/-LcI4UVyjKfq_nX1.jpg"/>
    <hyperlink ref="V25" r:id="rId47" display="https://pbs.twimg.com/ext_tw_video_thumb/1148243890509701121/pu/img/-LcI4UVyjKfq_nX1.jpg"/>
    <hyperlink ref="V26" r:id="rId48" display="https://pbs.twimg.com/ext_tw_video_thumb/1148243890509701121/pu/img/-LcI4UVyjKfq_nX1.jpg"/>
    <hyperlink ref="V27" r:id="rId49" display="https://pbs.twimg.com/ext_tw_video_thumb/1148243890509701121/pu/img/-LcI4UVyjKfq_nX1.jpg"/>
    <hyperlink ref="X3" r:id="rId50" display="https://twitter.com/#!/bongbing25/status/1148172301634023424"/>
    <hyperlink ref="X4" r:id="rId51" display="https://twitter.com/#!/mkprgsrvc5fgjmp/status/1148208037951352834"/>
    <hyperlink ref="X5" r:id="rId52" display="https://twitter.com/#!/fawzialbaiti/status/1148249583048429571"/>
    <hyperlink ref="X6" r:id="rId53" display="https://twitter.com/#!/c5ydr1t9ufarhcv/status/1148270589951512577"/>
    <hyperlink ref="X7" r:id="rId54" display="https://twitter.com/#!/gombah01/status/1148274460358828032"/>
    <hyperlink ref="X8" r:id="rId55" display="https://twitter.com/#!/abosaud_a/status/1148279422971260929"/>
    <hyperlink ref="X9" r:id="rId56" display="https://twitter.com/#!/gay_lesb_oman/status/1148309186641616897"/>
    <hyperlink ref="X10" r:id="rId57" display="https://twitter.com/#!/0___jumana/status/1148336477560016896"/>
    <hyperlink ref="X11" r:id="rId58" display="https://twitter.com/#!/abdalaziz_razan/status/1148369287603728384"/>
    <hyperlink ref="X12" r:id="rId59" display="https://twitter.com/#!/y3een77/status/1148385145298325506"/>
    <hyperlink ref="X13" r:id="rId60" display="https://twitter.com/#!/12khaliidd/status/1148388363872980994"/>
    <hyperlink ref="X14" r:id="rId61" display="https://twitter.com/#!/drbasma88/status/1148137405649694722"/>
    <hyperlink ref="X15" r:id="rId62" display="https://twitter.com/#!/al3qeed8/status/1148476627338387456"/>
    <hyperlink ref="X16" r:id="rId63" display="https://twitter.com/#!/abdallahhj/status/1148245495157932035"/>
    <hyperlink ref="X17" r:id="rId64" display="https://twitter.com/#!/abdallahhj/status/1148481664760320002"/>
    <hyperlink ref="X18" r:id="rId65" display="https://twitter.com/#!/pp_2523/status/1148493273872437248"/>
    <hyperlink ref="X19" r:id="rId66" display="https://twitter.com/#!/larrythebest1/status/1148515565952274432"/>
    <hyperlink ref="X20" r:id="rId67" display="https://twitter.com/#!/sousmail47/status/1148534113072295936"/>
    <hyperlink ref="X21" r:id="rId68" display="https://twitter.com/#!/ahmed26286/status/1148534298112352256"/>
    <hyperlink ref="X22" r:id="rId69" display="https://twitter.com/#!/mohsin_shukaili/status/1148539783075024896"/>
    <hyperlink ref="X23" r:id="rId70" display="https://twitter.com/#!/hr_omn/status/1148624326498947075"/>
    <hyperlink ref="X24" r:id="rId71" display="https://twitter.com/#!/tariq1978_/status/1148624454806908928"/>
    <hyperlink ref="X25" r:id="rId72" display="https://twitter.com/#!/forbiddenah/status/1148244135041753089"/>
    <hyperlink ref="X26" r:id="rId73" display="https://twitter.com/#!/mlk_alz/status/1148840971590754304"/>
    <hyperlink ref="X27" r:id="rId74" display="https://twitter.com/#!/mrmsh_7/status/1148963630404308994"/>
  </hyperlinks>
  <printOptions/>
  <pageMargins left="0.7" right="0.7" top="0.75" bottom="0.75" header="0.3" footer="0.3"/>
  <pageSetup horizontalDpi="600" verticalDpi="600" orientation="portrait" r:id="rId78"/>
  <legacyDrawing r:id="rId76"/>
  <tableParts>
    <tablePart r:id="rId7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707</v>
      </c>
      <c r="B1" s="13" t="s">
        <v>711</v>
      </c>
      <c r="C1" s="13" t="s">
        <v>712</v>
      </c>
      <c r="D1" s="13" t="s">
        <v>144</v>
      </c>
      <c r="E1" s="13" t="s">
        <v>714</v>
      </c>
      <c r="F1" s="13" t="s">
        <v>715</v>
      </c>
      <c r="G1" s="13" t="s">
        <v>716</v>
      </c>
    </row>
    <row r="2" spans="1:7" ht="15">
      <c r="A2" s="85" t="s">
        <v>590</v>
      </c>
      <c r="B2" s="85">
        <v>0</v>
      </c>
      <c r="C2" s="132">
        <v>0</v>
      </c>
      <c r="D2" s="85" t="s">
        <v>713</v>
      </c>
      <c r="E2" s="85"/>
      <c r="F2" s="85"/>
      <c r="G2" s="85"/>
    </row>
    <row r="3" spans="1:7" ht="15">
      <c r="A3" s="85" t="s">
        <v>591</v>
      </c>
      <c r="B3" s="85">
        <v>0</v>
      </c>
      <c r="C3" s="132">
        <v>0</v>
      </c>
      <c r="D3" s="85" t="s">
        <v>713</v>
      </c>
      <c r="E3" s="85"/>
      <c r="F3" s="85"/>
      <c r="G3" s="85"/>
    </row>
    <row r="4" spans="1:7" ht="15">
      <c r="A4" s="85" t="s">
        <v>592</v>
      </c>
      <c r="B4" s="85">
        <v>0</v>
      </c>
      <c r="C4" s="132">
        <v>0</v>
      </c>
      <c r="D4" s="85" t="s">
        <v>713</v>
      </c>
      <c r="E4" s="85"/>
      <c r="F4" s="85"/>
      <c r="G4" s="85"/>
    </row>
    <row r="5" spans="1:7" ht="15">
      <c r="A5" s="85" t="s">
        <v>593</v>
      </c>
      <c r="B5" s="85">
        <v>255</v>
      </c>
      <c r="C5" s="132">
        <v>1</v>
      </c>
      <c r="D5" s="85" t="s">
        <v>713</v>
      </c>
      <c r="E5" s="85"/>
      <c r="F5" s="85"/>
      <c r="G5" s="85"/>
    </row>
    <row r="6" spans="1:7" ht="15">
      <c r="A6" s="85" t="s">
        <v>594</v>
      </c>
      <c r="B6" s="85">
        <v>255</v>
      </c>
      <c r="C6" s="132">
        <v>1</v>
      </c>
      <c r="D6" s="85" t="s">
        <v>713</v>
      </c>
      <c r="E6" s="85"/>
      <c r="F6" s="85"/>
      <c r="G6" s="85"/>
    </row>
    <row r="7" spans="1:7" ht="15">
      <c r="A7" s="91" t="s">
        <v>595</v>
      </c>
      <c r="B7" s="91">
        <v>24</v>
      </c>
      <c r="C7" s="133">
        <v>0.001826139086053042</v>
      </c>
      <c r="D7" s="91" t="s">
        <v>713</v>
      </c>
      <c r="E7" s="91" t="b">
        <v>0</v>
      </c>
      <c r="F7" s="91" t="b">
        <v>0</v>
      </c>
      <c r="G7" s="91" t="b">
        <v>0</v>
      </c>
    </row>
    <row r="8" spans="1:7" ht="15">
      <c r="A8" s="91" t="s">
        <v>596</v>
      </c>
      <c r="B8" s="91">
        <v>17</v>
      </c>
      <c r="C8" s="133">
        <v>0.01222037975963083</v>
      </c>
      <c r="D8" s="91" t="s">
        <v>713</v>
      </c>
      <c r="E8" s="91" t="b">
        <v>0</v>
      </c>
      <c r="F8" s="91" t="b">
        <v>0</v>
      </c>
      <c r="G8" s="91" t="b">
        <v>0</v>
      </c>
    </row>
    <row r="9" spans="1:7" ht="15">
      <c r="A9" s="91" t="s">
        <v>597</v>
      </c>
      <c r="B9" s="91">
        <v>17</v>
      </c>
      <c r="C9" s="133">
        <v>0.01222037975963083</v>
      </c>
      <c r="D9" s="91" t="s">
        <v>713</v>
      </c>
      <c r="E9" s="91" t="b">
        <v>0</v>
      </c>
      <c r="F9" s="91" t="b">
        <v>0</v>
      </c>
      <c r="G9" s="91" t="b">
        <v>0</v>
      </c>
    </row>
    <row r="10" spans="1:7" ht="15">
      <c r="A10" s="91" t="s">
        <v>598</v>
      </c>
      <c r="B10" s="91">
        <v>17</v>
      </c>
      <c r="C10" s="133">
        <v>0.01222037975963083</v>
      </c>
      <c r="D10" s="91" t="s">
        <v>713</v>
      </c>
      <c r="E10" s="91" t="b">
        <v>0</v>
      </c>
      <c r="F10" s="91" t="b">
        <v>0</v>
      </c>
      <c r="G10" s="91" t="b">
        <v>0</v>
      </c>
    </row>
    <row r="11" spans="1:7" ht="15">
      <c r="A11" s="91" t="s">
        <v>599</v>
      </c>
      <c r="B11" s="91">
        <v>17</v>
      </c>
      <c r="C11" s="133">
        <v>0.01222037975963083</v>
      </c>
      <c r="D11" s="91" t="s">
        <v>713</v>
      </c>
      <c r="E11" s="91" t="b">
        <v>0</v>
      </c>
      <c r="F11" s="91" t="b">
        <v>0</v>
      </c>
      <c r="G11" s="91" t="b">
        <v>0</v>
      </c>
    </row>
    <row r="12" spans="1:7" ht="15">
      <c r="A12" s="91" t="s">
        <v>601</v>
      </c>
      <c r="B12" s="91">
        <v>17</v>
      </c>
      <c r="C12" s="133">
        <v>0.01222037975963083</v>
      </c>
      <c r="D12" s="91" t="s">
        <v>713</v>
      </c>
      <c r="E12" s="91" t="b">
        <v>0</v>
      </c>
      <c r="F12" s="91" t="b">
        <v>0</v>
      </c>
      <c r="G12" s="91" t="b">
        <v>0</v>
      </c>
    </row>
    <row r="13" spans="1:7" ht="15">
      <c r="A13" s="91" t="s">
        <v>602</v>
      </c>
      <c r="B13" s="91">
        <v>17</v>
      </c>
      <c r="C13" s="133">
        <v>0.01222037975963083</v>
      </c>
      <c r="D13" s="91" t="s">
        <v>713</v>
      </c>
      <c r="E13" s="91" t="b">
        <v>0</v>
      </c>
      <c r="F13" s="91" t="b">
        <v>0</v>
      </c>
      <c r="G13" s="91" t="b">
        <v>0</v>
      </c>
    </row>
    <row r="14" spans="1:7" ht="15">
      <c r="A14" s="91" t="s">
        <v>233</v>
      </c>
      <c r="B14" s="91">
        <v>15</v>
      </c>
      <c r="C14" s="133">
        <v>0.014282108344400626</v>
      </c>
      <c r="D14" s="91" t="s">
        <v>713</v>
      </c>
      <c r="E14" s="91" t="b">
        <v>0</v>
      </c>
      <c r="F14" s="91" t="b">
        <v>0</v>
      </c>
      <c r="G14" s="91" t="b">
        <v>0</v>
      </c>
    </row>
    <row r="15" spans="1:7" ht="15">
      <c r="A15" s="91" t="s">
        <v>604</v>
      </c>
      <c r="B15" s="91">
        <v>6</v>
      </c>
      <c r="C15" s="133">
        <v>0.01596022553532345</v>
      </c>
      <c r="D15" s="91" t="s">
        <v>713</v>
      </c>
      <c r="E15" s="91" t="b">
        <v>0</v>
      </c>
      <c r="F15" s="91" t="b">
        <v>0</v>
      </c>
      <c r="G15" s="91" t="b">
        <v>0</v>
      </c>
    </row>
    <row r="16" spans="1:7" ht="15">
      <c r="A16" s="91" t="s">
        <v>605</v>
      </c>
      <c r="B16" s="91">
        <v>6</v>
      </c>
      <c r="C16" s="133">
        <v>0.01596022553532345</v>
      </c>
      <c r="D16" s="91" t="s">
        <v>713</v>
      </c>
      <c r="E16" s="91" t="b">
        <v>0</v>
      </c>
      <c r="F16" s="91" t="b">
        <v>0</v>
      </c>
      <c r="G16" s="91" t="b">
        <v>0</v>
      </c>
    </row>
    <row r="17" spans="1:7" ht="15">
      <c r="A17" s="91" t="s">
        <v>606</v>
      </c>
      <c r="B17" s="91">
        <v>6</v>
      </c>
      <c r="C17" s="133">
        <v>0.01596022553532345</v>
      </c>
      <c r="D17" s="91" t="s">
        <v>713</v>
      </c>
      <c r="E17" s="91" t="b">
        <v>0</v>
      </c>
      <c r="F17" s="91" t="b">
        <v>0</v>
      </c>
      <c r="G17" s="91" t="b">
        <v>0</v>
      </c>
    </row>
    <row r="18" spans="1:7" ht="15">
      <c r="A18" s="91" t="s">
        <v>607</v>
      </c>
      <c r="B18" s="91">
        <v>6</v>
      </c>
      <c r="C18" s="133">
        <v>0.01596022553532345</v>
      </c>
      <c r="D18" s="91" t="s">
        <v>713</v>
      </c>
      <c r="E18" s="91" t="b">
        <v>0</v>
      </c>
      <c r="F18" s="91" t="b">
        <v>0</v>
      </c>
      <c r="G18" s="91" t="b">
        <v>0</v>
      </c>
    </row>
    <row r="19" spans="1:7" ht="15">
      <c r="A19" s="91" t="s">
        <v>608</v>
      </c>
      <c r="B19" s="91">
        <v>6</v>
      </c>
      <c r="C19" s="133">
        <v>0.01596022553532345</v>
      </c>
      <c r="D19" s="91" t="s">
        <v>713</v>
      </c>
      <c r="E19" s="91" t="b">
        <v>0</v>
      </c>
      <c r="F19" s="91" t="b">
        <v>0</v>
      </c>
      <c r="G19" s="91" t="b">
        <v>0</v>
      </c>
    </row>
    <row r="20" spans="1:7" ht="15">
      <c r="A20" s="91" t="s">
        <v>609</v>
      </c>
      <c r="B20" s="91">
        <v>6</v>
      </c>
      <c r="C20" s="133">
        <v>0.01596022553532345</v>
      </c>
      <c r="D20" s="91" t="s">
        <v>713</v>
      </c>
      <c r="E20" s="91" t="b">
        <v>0</v>
      </c>
      <c r="F20" s="91" t="b">
        <v>0</v>
      </c>
      <c r="G20" s="91" t="b">
        <v>0</v>
      </c>
    </row>
    <row r="21" spans="1:7" ht="15">
      <c r="A21" s="91" t="s">
        <v>610</v>
      </c>
      <c r="B21" s="91">
        <v>6</v>
      </c>
      <c r="C21" s="133">
        <v>0.01596022553532345</v>
      </c>
      <c r="D21" s="91" t="s">
        <v>713</v>
      </c>
      <c r="E21" s="91" t="b">
        <v>0</v>
      </c>
      <c r="F21" s="91" t="b">
        <v>0</v>
      </c>
      <c r="G21" s="91" t="b">
        <v>0</v>
      </c>
    </row>
    <row r="22" spans="1:7" ht="15">
      <c r="A22" s="91" t="s">
        <v>611</v>
      </c>
      <c r="B22" s="91">
        <v>6</v>
      </c>
      <c r="C22" s="133">
        <v>0.01596022553532345</v>
      </c>
      <c r="D22" s="91" t="s">
        <v>713</v>
      </c>
      <c r="E22" s="91" t="b">
        <v>0</v>
      </c>
      <c r="F22" s="91" t="b">
        <v>0</v>
      </c>
      <c r="G22" s="91" t="b">
        <v>0</v>
      </c>
    </row>
    <row r="23" spans="1:7" ht="15">
      <c r="A23" s="91" t="s">
        <v>612</v>
      </c>
      <c r="B23" s="91">
        <v>6</v>
      </c>
      <c r="C23" s="133">
        <v>0.01596022553532345</v>
      </c>
      <c r="D23" s="91" t="s">
        <v>713</v>
      </c>
      <c r="E23" s="91" t="b">
        <v>0</v>
      </c>
      <c r="F23" s="91" t="b">
        <v>0</v>
      </c>
      <c r="G23" s="91" t="b">
        <v>0</v>
      </c>
    </row>
    <row r="24" spans="1:7" ht="15">
      <c r="A24" s="91" t="s">
        <v>708</v>
      </c>
      <c r="B24" s="91">
        <v>6</v>
      </c>
      <c r="C24" s="133">
        <v>0.01596022553532345</v>
      </c>
      <c r="D24" s="91" t="s">
        <v>713</v>
      </c>
      <c r="E24" s="91" t="b">
        <v>0</v>
      </c>
      <c r="F24" s="91" t="b">
        <v>0</v>
      </c>
      <c r="G24" s="91" t="b">
        <v>0</v>
      </c>
    </row>
    <row r="25" spans="1:7" ht="15">
      <c r="A25" s="91" t="s">
        <v>223</v>
      </c>
      <c r="B25" s="91">
        <v>5</v>
      </c>
      <c r="C25" s="133">
        <v>0.01499935631622358</v>
      </c>
      <c r="D25" s="91" t="s">
        <v>713</v>
      </c>
      <c r="E25" s="91" t="b">
        <v>0</v>
      </c>
      <c r="F25" s="91" t="b">
        <v>0</v>
      </c>
      <c r="G25" s="91" t="b">
        <v>0</v>
      </c>
    </row>
    <row r="26" spans="1:7" ht="15">
      <c r="A26" s="91" t="s">
        <v>236</v>
      </c>
      <c r="B26" s="91">
        <v>2</v>
      </c>
      <c r="C26" s="133">
        <v>0.009415536592343832</v>
      </c>
      <c r="D26" s="91" t="s">
        <v>713</v>
      </c>
      <c r="E26" s="91" t="b">
        <v>0</v>
      </c>
      <c r="F26" s="91" t="b">
        <v>0</v>
      </c>
      <c r="G26" s="91" t="b">
        <v>0</v>
      </c>
    </row>
    <row r="27" spans="1:7" ht="15">
      <c r="A27" s="91" t="s">
        <v>614</v>
      </c>
      <c r="B27" s="91">
        <v>2</v>
      </c>
      <c r="C27" s="133">
        <v>0.009415536592343832</v>
      </c>
      <c r="D27" s="91" t="s">
        <v>713</v>
      </c>
      <c r="E27" s="91" t="b">
        <v>0</v>
      </c>
      <c r="F27" s="91" t="b">
        <v>0</v>
      </c>
      <c r="G27" s="91" t="b">
        <v>0</v>
      </c>
    </row>
    <row r="28" spans="1:7" ht="15">
      <c r="A28" s="91" t="s">
        <v>615</v>
      </c>
      <c r="B28" s="91">
        <v>2</v>
      </c>
      <c r="C28" s="133">
        <v>0.009415536592343832</v>
      </c>
      <c r="D28" s="91" t="s">
        <v>713</v>
      </c>
      <c r="E28" s="91" t="b">
        <v>0</v>
      </c>
      <c r="F28" s="91" t="b">
        <v>0</v>
      </c>
      <c r="G28" s="91" t="b">
        <v>0</v>
      </c>
    </row>
    <row r="29" spans="1:7" ht="15">
      <c r="A29" s="91" t="s">
        <v>616</v>
      </c>
      <c r="B29" s="91">
        <v>2</v>
      </c>
      <c r="C29" s="133">
        <v>0.009415536592343832</v>
      </c>
      <c r="D29" s="91" t="s">
        <v>713</v>
      </c>
      <c r="E29" s="91" t="b">
        <v>0</v>
      </c>
      <c r="F29" s="91" t="b">
        <v>0</v>
      </c>
      <c r="G29" s="91" t="b">
        <v>0</v>
      </c>
    </row>
    <row r="30" spans="1:7" ht="15">
      <c r="A30" s="91" t="s">
        <v>617</v>
      </c>
      <c r="B30" s="91">
        <v>2</v>
      </c>
      <c r="C30" s="133">
        <v>0.009415536592343832</v>
      </c>
      <c r="D30" s="91" t="s">
        <v>713</v>
      </c>
      <c r="E30" s="91" t="b">
        <v>0</v>
      </c>
      <c r="F30" s="91" t="b">
        <v>0</v>
      </c>
      <c r="G30" s="91" t="b">
        <v>0</v>
      </c>
    </row>
    <row r="31" spans="1:7" ht="15">
      <c r="A31" s="91" t="s">
        <v>618</v>
      </c>
      <c r="B31" s="91">
        <v>2</v>
      </c>
      <c r="C31" s="133">
        <v>0.009415536592343832</v>
      </c>
      <c r="D31" s="91" t="s">
        <v>713</v>
      </c>
      <c r="E31" s="91" t="b">
        <v>0</v>
      </c>
      <c r="F31" s="91" t="b">
        <v>0</v>
      </c>
      <c r="G31" s="91" t="b">
        <v>0</v>
      </c>
    </row>
    <row r="32" spans="1:7" ht="15">
      <c r="A32" s="91" t="s">
        <v>619</v>
      </c>
      <c r="B32" s="91">
        <v>2</v>
      </c>
      <c r="C32" s="133">
        <v>0.009415536592343832</v>
      </c>
      <c r="D32" s="91" t="s">
        <v>713</v>
      </c>
      <c r="E32" s="91" t="b">
        <v>0</v>
      </c>
      <c r="F32" s="91" t="b">
        <v>0</v>
      </c>
      <c r="G32" s="91" t="b">
        <v>0</v>
      </c>
    </row>
    <row r="33" spans="1:7" ht="15">
      <c r="A33" s="91" t="s">
        <v>620</v>
      </c>
      <c r="B33" s="91">
        <v>2</v>
      </c>
      <c r="C33" s="133">
        <v>0.009415536592343832</v>
      </c>
      <c r="D33" s="91" t="s">
        <v>713</v>
      </c>
      <c r="E33" s="91" t="b">
        <v>0</v>
      </c>
      <c r="F33" s="91" t="b">
        <v>0</v>
      </c>
      <c r="G33" s="91" t="b">
        <v>0</v>
      </c>
    </row>
    <row r="34" spans="1:7" ht="15">
      <c r="A34" s="91" t="s">
        <v>621</v>
      </c>
      <c r="B34" s="91">
        <v>2</v>
      </c>
      <c r="C34" s="133">
        <v>0.009415536592343832</v>
      </c>
      <c r="D34" s="91" t="s">
        <v>713</v>
      </c>
      <c r="E34" s="91" t="b">
        <v>0</v>
      </c>
      <c r="F34" s="91" t="b">
        <v>0</v>
      </c>
      <c r="G34" s="91" t="b">
        <v>0</v>
      </c>
    </row>
    <row r="35" spans="1:7" ht="15">
      <c r="A35" s="91" t="s">
        <v>622</v>
      </c>
      <c r="B35" s="91">
        <v>2</v>
      </c>
      <c r="C35" s="133">
        <v>0.009415536592343832</v>
      </c>
      <c r="D35" s="91" t="s">
        <v>713</v>
      </c>
      <c r="E35" s="91" t="b">
        <v>0</v>
      </c>
      <c r="F35" s="91" t="b">
        <v>0</v>
      </c>
      <c r="G35" s="91" t="b">
        <v>0</v>
      </c>
    </row>
    <row r="36" spans="1:7" ht="15">
      <c r="A36" s="91" t="s">
        <v>709</v>
      </c>
      <c r="B36" s="91">
        <v>2</v>
      </c>
      <c r="C36" s="133">
        <v>0.009415536592343832</v>
      </c>
      <c r="D36" s="91" t="s">
        <v>713</v>
      </c>
      <c r="E36" s="91" t="b">
        <v>0</v>
      </c>
      <c r="F36" s="91" t="b">
        <v>0</v>
      </c>
      <c r="G36" s="91" t="b">
        <v>0</v>
      </c>
    </row>
    <row r="37" spans="1:7" ht="15">
      <c r="A37" s="91" t="s">
        <v>710</v>
      </c>
      <c r="B37" s="91">
        <v>2</v>
      </c>
      <c r="C37" s="133">
        <v>0.009415536592343832</v>
      </c>
      <c r="D37" s="91" t="s">
        <v>713</v>
      </c>
      <c r="E37" s="91" t="b">
        <v>0</v>
      </c>
      <c r="F37" s="91" t="b">
        <v>0</v>
      </c>
      <c r="G37" s="91" t="b">
        <v>0</v>
      </c>
    </row>
    <row r="38" spans="1:7" ht="15">
      <c r="A38" s="91" t="s">
        <v>595</v>
      </c>
      <c r="B38" s="91">
        <v>16</v>
      </c>
      <c r="C38" s="133">
        <v>0</v>
      </c>
      <c r="D38" s="91" t="s">
        <v>545</v>
      </c>
      <c r="E38" s="91" t="b">
        <v>0</v>
      </c>
      <c r="F38" s="91" t="b">
        <v>0</v>
      </c>
      <c r="G38" s="91" t="b">
        <v>0</v>
      </c>
    </row>
    <row r="39" spans="1:7" ht="15">
      <c r="A39" s="91" t="s">
        <v>596</v>
      </c>
      <c r="B39" s="91">
        <v>16</v>
      </c>
      <c r="C39" s="133">
        <v>0</v>
      </c>
      <c r="D39" s="91" t="s">
        <v>545</v>
      </c>
      <c r="E39" s="91" t="b">
        <v>0</v>
      </c>
      <c r="F39" s="91" t="b">
        <v>0</v>
      </c>
      <c r="G39" s="91" t="b">
        <v>0</v>
      </c>
    </row>
    <row r="40" spans="1:7" ht="15">
      <c r="A40" s="91" t="s">
        <v>597</v>
      </c>
      <c r="B40" s="91">
        <v>16</v>
      </c>
      <c r="C40" s="133">
        <v>0</v>
      </c>
      <c r="D40" s="91" t="s">
        <v>545</v>
      </c>
      <c r="E40" s="91" t="b">
        <v>0</v>
      </c>
      <c r="F40" s="91" t="b">
        <v>0</v>
      </c>
      <c r="G40" s="91" t="b">
        <v>0</v>
      </c>
    </row>
    <row r="41" spans="1:7" ht="15">
      <c r="A41" s="91" t="s">
        <v>598</v>
      </c>
      <c r="B41" s="91">
        <v>16</v>
      </c>
      <c r="C41" s="133">
        <v>0</v>
      </c>
      <c r="D41" s="91" t="s">
        <v>545</v>
      </c>
      <c r="E41" s="91" t="b">
        <v>0</v>
      </c>
      <c r="F41" s="91" t="b">
        <v>0</v>
      </c>
      <c r="G41" s="91" t="b">
        <v>0</v>
      </c>
    </row>
    <row r="42" spans="1:7" ht="15">
      <c r="A42" s="91" t="s">
        <v>599</v>
      </c>
      <c r="B42" s="91">
        <v>16</v>
      </c>
      <c r="C42" s="133">
        <v>0</v>
      </c>
      <c r="D42" s="91" t="s">
        <v>545</v>
      </c>
      <c r="E42" s="91" t="b">
        <v>0</v>
      </c>
      <c r="F42" s="91" t="b">
        <v>0</v>
      </c>
      <c r="G42" s="91" t="b">
        <v>0</v>
      </c>
    </row>
    <row r="43" spans="1:7" ht="15">
      <c r="A43" s="91" t="s">
        <v>601</v>
      </c>
      <c r="B43" s="91">
        <v>16</v>
      </c>
      <c r="C43" s="133">
        <v>0</v>
      </c>
      <c r="D43" s="91" t="s">
        <v>545</v>
      </c>
      <c r="E43" s="91" t="b">
        <v>0</v>
      </c>
      <c r="F43" s="91" t="b">
        <v>0</v>
      </c>
      <c r="G43" s="91" t="b">
        <v>0</v>
      </c>
    </row>
    <row r="44" spans="1:7" ht="15">
      <c r="A44" s="91" t="s">
        <v>602</v>
      </c>
      <c r="B44" s="91">
        <v>16</v>
      </c>
      <c r="C44" s="133">
        <v>0</v>
      </c>
      <c r="D44" s="91" t="s">
        <v>545</v>
      </c>
      <c r="E44" s="91" t="b">
        <v>0</v>
      </c>
      <c r="F44" s="91" t="b">
        <v>0</v>
      </c>
      <c r="G44" s="91" t="b">
        <v>0</v>
      </c>
    </row>
    <row r="45" spans="1:7" ht="15">
      <c r="A45" s="91" t="s">
        <v>233</v>
      </c>
      <c r="B45" s="91">
        <v>15</v>
      </c>
      <c r="C45" s="133">
        <v>0.0033104791653830947</v>
      </c>
      <c r="D45" s="91" t="s">
        <v>545</v>
      </c>
      <c r="E45" s="91" t="b">
        <v>0</v>
      </c>
      <c r="F45" s="91" t="b">
        <v>0</v>
      </c>
      <c r="G45" s="91" t="b">
        <v>0</v>
      </c>
    </row>
    <row r="46" spans="1:7" ht="15">
      <c r="A46" s="91" t="s">
        <v>595</v>
      </c>
      <c r="B46" s="91">
        <v>6</v>
      </c>
      <c r="C46" s="133">
        <v>0</v>
      </c>
      <c r="D46" s="91" t="s">
        <v>546</v>
      </c>
      <c r="E46" s="91" t="b">
        <v>0</v>
      </c>
      <c r="F46" s="91" t="b">
        <v>0</v>
      </c>
      <c r="G46" s="91" t="b">
        <v>0</v>
      </c>
    </row>
    <row r="47" spans="1:7" ht="15">
      <c r="A47" s="91" t="s">
        <v>604</v>
      </c>
      <c r="B47" s="91">
        <v>6</v>
      </c>
      <c r="C47" s="133">
        <v>0</v>
      </c>
      <c r="D47" s="91" t="s">
        <v>546</v>
      </c>
      <c r="E47" s="91" t="b">
        <v>0</v>
      </c>
      <c r="F47" s="91" t="b">
        <v>0</v>
      </c>
      <c r="G47" s="91" t="b">
        <v>0</v>
      </c>
    </row>
    <row r="48" spans="1:7" ht="15">
      <c r="A48" s="91" t="s">
        <v>605</v>
      </c>
      <c r="B48" s="91">
        <v>6</v>
      </c>
      <c r="C48" s="133">
        <v>0</v>
      </c>
      <c r="D48" s="91" t="s">
        <v>546</v>
      </c>
      <c r="E48" s="91" t="b">
        <v>0</v>
      </c>
      <c r="F48" s="91" t="b">
        <v>0</v>
      </c>
      <c r="G48" s="91" t="b">
        <v>0</v>
      </c>
    </row>
    <row r="49" spans="1:7" ht="15">
      <c r="A49" s="91" t="s">
        <v>606</v>
      </c>
      <c r="B49" s="91">
        <v>6</v>
      </c>
      <c r="C49" s="133">
        <v>0</v>
      </c>
      <c r="D49" s="91" t="s">
        <v>546</v>
      </c>
      <c r="E49" s="91" t="b">
        <v>0</v>
      </c>
      <c r="F49" s="91" t="b">
        <v>0</v>
      </c>
      <c r="G49" s="91" t="b">
        <v>0</v>
      </c>
    </row>
    <row r="50" spans="1:7" ht="15">
      <c r="A50" s="91" t="s">
        <v>607</v>
      </c>
      <c r="B50" s="91">
        <v>6</v>
      </c>
      <c r="C50" s="133">
        <v>0</v>
      </c>
      <c r="D50" s="91" t="s">
        <v>546</v>
      </c>
      <c r="E50" s="91" t="b">
        <v>0</v>
      </c>
      <c r="F50" s="91" t="b">
        <v>0</v>
      </c>
      <c r="G50" s="91" t="b">
        <v>0</v>
      </c>
    </row>
    <row r="51" spans="1:7" ht="15">
      <c r="A51" s="91" t="s">
        <v>608</v>
      </c>
      <c r="B51" s="91">
        <v>6</v>
      </c>
      <c r="C51" s="133">
        <v>0</v>
      </c>
      <c r="D51" s="91" t="s">
        <v>546</v>
      </c>
      <c r="E51" s="91" t="b">
        <v>0</v>
      </c>
      <c r="F51" s="91" t="b">
        <v>0</v>
      </c>
      <c r="G51" s="91" t="b">
        <v>0</v>
      </c>
    </row>
    <row r="52" spans="1:7" ht="15">
      <c r="A52" s="91" t="s">
        <v>609</v>
      </c>
      <c r="B52" s="91">
        <v>6</v>
      </c>
      <c r="C52" s="133">
        <v>0</v>
      </c>
      <c r="D52" s="91" t="s">
        <v>546</v>
      </c>
      <c r="E52" s="91" t="b">
        <v>0</v>
      </c>
      <c r="F52" s="91" t="b">
        <v>0</v>
      </c>
      <c r="G52" s="91" t="b">
        <v>0</v>
      </c>
    </row>
    <row r="53" spans="1:7" ht="15">
      <c r="A53" s="91" t="s">
        <v>610</v>
      </c>
      <c r="B53" s="91">
        <v>6</v>
      </c>
      <c r="C53" s="133">
        <v>0</v>
      </c>
      <c r="D53" s="91" t="s">
        <v>546</v>
      </c>
      <c r="E53" s="91" t="b">
        <v>0</v>
      </c>
      <c r="F53" s="91" t="b">
        <v>0</v>
      </c>
      <c r="G53" s="91" t="b">
        <v>0</v>
      </c>
    </row>
    <row r="54" spans="1:7" ht="15">
      <c r="A54" s="91" t="s">
        <v>611</v>
      </c>
      <c r="B54" s="91">
        <v>6</v>
      </c>
      <c r="C54" s="133">
        <v>0</v>
      </c>
      <c r="D54" s="91" t="s">
        <v>546</v>
      </c>
      <c r="E54" s="91" t="b">
        <v>0</v>
      </c>
      <c r="F54" s="91" t="b">
        <v>0</v>
      </c>
      <c r="G54" s="91" t="b">
        <v>0</v>
      </c>
    </row>
    <row r="55" spans="1:7" ht="15">
      <c r="A55" s="91" t="s">
        <v>612</v>
      </c>
      <c r="B55" s="91">
        <v>6</v>
      </c>
      <c r="C55" s="133">
        <v>0</v>
      </c>
      <c r="D55" s="91" t="s">
        <v>546</v>
      </c>
      <c r="E55" s="91" t="b">
        <v>0</v>
      </c>
      <c r="F55" s="91" t="b">
        <v>0</v>
      </c>
      <c r="G55" s="91" t="b">
        <v>0</v>
      </c>
    </row>
    <row r="56" spans="1:7" ht="15">
      <c r="A56" s="91" t="s">
        <v>708</v>
      </c>
      <c r="B56" s="91">
        <v>6</v>
      </c>
      <c r="C56" s="133">
        <v>0</v>
      </c>
      <c r="D56" s="91" t="s">
        <v>546</v>
      </c>
      <c r="E56" s="91" t="b">
        <v>0</v>
      </c>
      <c r="F56" s="91" t="b">
        <v>0</v>
      </c>
      <c r="G56" s="91" t="b">
        <v>0</v>
      </c>
    </row>
    <row r="57" spans="1:7" ht="15">
      <c r="A57" s="91" t="s">
        <v>223</v>
      </c>
      <c r="B57" s="91">
        <v>5</v>
      </c>
      <c r="C57" s="133">
        <v>0.005576144087860903</v>
      </c>
      <c r="D57" s="91" t="s">
        <v>546</v>
      </c>
      <c r="E57" s="91" t="b">
        <v>0</v>
      </c>
      <c r="F57" s="91" t="b">
        <v>0</v>
      </c>
      <c r="G57" s="91" t="b">
        <v>0</v>
      </c>
    </row>
    <row r="58" spans="1:7" ht="15">
      <c r="A58" s="91" t="s">
        <v>236</v>
      </c>
      <c r="B58" s="91">
        <v>2</v>
      </c>
      <c r="C58" s="133">
        <v>0</v>
      </c>
      <c r="D58" s="91" t="s">
        <v>547</v>
      </c>
      <c r="E58" s="91" t="b">
        <v>0</v>
      </c>
      <c r="F58" s="91" t="b">
        <v>0</v>
      </c>
      <c r="G58" s="91" t="b">
        <v>0</v>
      </c>
    </row>
    <row r="59" spans="1:7" ht="15">
      <c r="A59" s="91" t="s">
        <v>614</v>
      </c>
      <c r="B59" s="91">
        <v>2</v>
      </c>
      <c r="C59" s="133">
        <v>0</v>
      </c>
      <c r="D59" s="91" t="s">
        <v>547</v>
      </c>
      <c r="E59" s="91" t="b">
        <v>0</v>
      </c>
      <c r="F59" s="91" t="b">
        <v>0</v>
      </c>
      <c r="G59" s="91" t="b">
        <v>0</v>
      </c>
    </row>
    <row r="60" spans="1:7" ht="15">
      <c r="A60" s="91" t="s">
        <v>615</v>
      </c>
      <c r="B60" s="91">
        <v>2</v>
      </c>
      <c r="C60" s="133">
        <v>0</v>
      </c>
      <c r="D60" s="91" t="s">
        <v>547</v>
      </c>
      <c r="E60" s="91" t="b">
        <v>0</v>
      </c>
      <c r="F60" s="91" t="b">
        <v>0</v>
      </c>
      <c r="G60" s="91" t="b">
        <v>0</v>
      </c>
    </row>
    <row r="61" spans="1:7" ht="15">
      <c r="A61" s="91" t="s">
        <v>616</v>
      </c>
      <c r="B61" s="91">
        <v>2</v>
      </c>
      <c r="C61" s="133">
        <v>0</v>
      </c>
      <c r="D61" s="91" t="s">
        <v>547</v>
      </c>
      <c r="E61" s="91" t="b">
        <v>0</v>
      </c>
      <c r="F61" s="91" t="b">
        <v>0</v>
      </c>
      <c r="G61" s="91" t="b">
        <v>0</v>
      </c>
    </row>
    <row r="62" spans="1:7" ht="15">
      <c r="A62" s="91" t="s">
        <v>617</v>
      </c>
      <c r="B62" s="91">
        <v>2</v>
      </c>
      <c r="C62" s="133">
        <v>0</v>
      </c>
      <c r="D62" s="91" t="s">
        <v>547</v>
      </c>
      <c r="E62" s="91" t="b">
        <v>0</v>
      </c>
      <c r="F62" s="91" t="b">
        <v>0</v>
      </c>
      <c r="G62" s="91" t="b">
        <v>0</v>
      </c>
    </row>
    <row r="63" spans="1:7" ht="15">
      <c r="A63" s="91" t="s">
        <v>618</v>
      </c>
      <c r="B63" s="91">
        <v>2</v>
      </c>
      <c r="C63" s="133">
        <v>0</v>
      </c>
      <c r="D63" s="91" t="s">
        <v>547</v>
      </c>
      <c r="E63" s="91" t="b">
        <v>0</v>
      </c>
      <c r="F63" s="91" t="b">
        <v>0</v>
      </c>
      <c r="G63" s="91" t="b">
        <v>0</v>
      </c>
    </row>
    <row r="64" spans="1:7" ht="15">
      <c r="A64" s="91" t="s">
        <v>619</v>
      </c>
      <c r="B64" s="91">
        <v>2</v>
      </c>
      <c r="C64" s="133">
        <v>0</v>
      </c>
      <c r="D64" s="91" t="s">
        <v>547</v>
      </c>
      <c r="E64" s="91" t="b">
        <v>0</v>
      </c>
      <c r="F64" s="91" t="b">
        <v>0</v>
      </c>
      <c r="G64" s="91" t="b">
        <v>0</v>
      </c>
    </row>
    <row r="65" spans="1:7" ht="15">
      <c r="A65" s="91" t="s">
        <v>620</v>
      </c>
      <c r="B65" s="91">
        <v>2</v>
      </c>
      <c r="C65" s="133">
        <v>0</v>
      </c>
      <c r="D65" s="91" t="s">
        <v>547</v>
      </c>
      <c r="E65" s="91" t="b">
        <v>0</v>
      </c>
      <c r="F65" s="91" t="b">
        <v>0</v>
      </c>
      <c r="G65" s="91" t="b">
        <v>0</v>
      </c>
    </row>
    <row r="66" spans="1:7" ht="15">
      <c r="A66" s="91" t="s">
        <v>621</v>
      </c>
      <c r="B66" s="91">
        <v>2</v>
      </c>
      <c r="C66" s="133">
        <v>0</v>
      </c>
      <c r="D66" s="91" t="s">
        <v>547</v>
      </c>
      <c r="E66" s="91" t="b">
        <v>0</v>
      </c>
      <c r="F66" s="91" t="b">
        <v>0</v>
      </c>
      <c r="G66" s="91" t="b">
        <v>0</v>
      </c>
    </row>
    <row r="67" spans="1:7" ht="15">
      <c r="A67" s="91" t="s">
        <v>622</v>
      </c>
      <c r="B67" s="91">
        <v>2</v>
      </c>
      <c r="C67" s="133">
        <v>0</v>
      </c>
      <c r="D67" s="91" t="s">
        <v>547</v>
      </c>
      <c r="E67" s="91" t="b">
        <v>0</v>
      </c>
      <c r="F67" s="91" t="b">
        <v>0</v>
      </c>
      <c r="G67" s="91" t="b">
        <v>0</v>
      </c>
    </row>
    <row r="68" spans="1:7" ht="15">
      <c r="A68" s="91" t="s">
        <v>709</v>
      </c>
      <c r="B68" s="91">
        <v>2</v>
      </c>
      <c r="C68" s="133">
        <v>0</v>
      </c>
      <c r="D68" s="91" t="s">
        <v>547</v>
      </c>
      <c r="E68" s="91" t="b">
        <v>0</v>
      </c>
      <c r="F68" s="91" t="b">
        <v>0</v>
      </c>
      <c r="G68" s="91" t="b">
        <v>0</v>
      </c>
    </row>
    <row r="69" spans="1:7" ht="15">
      <c r="A69" s="91" t="s">
        <v>710</v>
      </c>
      <c r="B69" s="91">
        <v>2</v>
      </c>
      <c r="C69" s="133">
        <v>0</v>
      </c>
      <c r="D69" s="91" t="s">
        <v>547</v>
      </c>
      <c r="E69" s="91" t="b">
        <v>0</v>
      </c>
      <c r="F69" s="91" t="b">
        <v>0</v>
      </c>
      <c r="G6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717</v>
      </c>
      <c r="B1" s="13" t="s">
        <v>718</v>
      </c>
      <c r="C1" s="13" t="s">
        <v>711</v>
      </c>
      <c r="D1" s="13" t="s">
        <v>712</v>
      </c>
      <c r="E1" s="13" t="s">
        <v>719</v>
      </c>
      <c r="F1" s="13" t="s">
        <v>144</v>
      </c>
      <c r="G1" s="13" t="s">
        <v>720</v>
      </c>
      <c r="H1" s="13" t="s">
        <v>721</v>
      </c>
      <c r="I1" s="13" t="s">
        <v>722</v>
      </c>
      <c r="J1" s="13" t="s">
        <v>723</v>
      </c>
      <c r="K1" s="13" t="s">
        <v>724</v>
      </c>
      <c r="L1" s="13" t="s">
        <v>725</v>
      </c>
    </row>
    <row r="2" spans="1:12" ht="15">
      <c r="A2" s="91" t="s">
        <v>595</v>
      </c>
      <c r="B2" s="91" t="s">
        <v>596</v>
      </c>
      <c r="C2" s="91">
        <v>17</v>
      </c>
      <c r="D2" s="133">
        <v>0.01222037975963083</v>
      </c>
      <c r="E2" s="133">
        <v>0.9378520932511555</v>
      </c>
      <c r="F2" s="91" t="s">
        <v>713</v>
      </c>
      <c r="G2" s="91" t="b">
        <v>0</v>
      </c>
      <c r="H2" s="91" t="b">
        <v>0</v>
      </c>
      <c r="I2" s="91" t="b">
        <v>0</v>
      </c>
      <c r="J2" s="91" t="b">
        <v>0</v>
      </c>
      <c r="K2" s="91" t="b">
        <v>0</v>
      </c>
      <c r="L2" s="91" t="b">
        <v>0</v>
      </c>
    </row>
    <row r="3" spans="1:12" ht="15">
      <c r="A3" s="91" t="s">
        <v>596</v>
      </c>
      <c r="B3" s="91" t="s">
        <v>597</v>
      </c>
      <c r="C3" s="91">
        <v>17</v>
      </c>
      <c r="D3" s="133">
        <v>0.01222037975963083</v>
      </c>
      <c r="E3" s="133">
        <v>1.0876144135844876</v>
      </c>
      <c r="F3" s="91" t="s">
        <v>713</v>
      </c>
      <c r="G3" s="91" t="b">
        <v>0</v>
      </c>
      <c r="H3" s="91" t="b">
        <v>0</v>
      </c>
      <c r="I3" s="91" t="b">
        <v>0</v>
      </c>
      <c r="J3" s="91" t="b">
        <v>0</v>
      </c>
      <c r="K3" s="91" t="b">
        <v>0</v>
      </c>
      <c r="L3" s="91" t="b">
        <v>0</v>
      </c>
    </row>
    <row r="4" spans="1:12" ht="15">
      <c r="A4" s="91" t="s">
        <v>597</v>
      </c>
      <c r="B4" s="91" t="s">
        <v>598</v>
      </c>
      <c r="C4" s="91">
        <v>17</v>
      </c>
      <c r="D4" s="133">
        <v>0.01222037975963083</v>
      </c>
      <c r="E4" s="133">
        <v>1.0876144135844876</v>
      </c>
      <c r="F4" s="91" t="s">
        <v>713</v>
      </c>
      <c r="G4" s="91" t="b">
        <v>0</v>
      </c>
      <c r="H4" s="91" t="b">
        <v>0</v>
      </c>
      <c r="I4" s="91" t="b">
        <v>0</v>
      </c>
      <c r="J4" s="91" t="b">
        <v>0</v>
      </c>
      <c r="K4" s="91" t="b">
        <v>0</v>
      </c>
      <c r="L4" s="91" t="b">
        <v>0</v>
      </c>
    </row>
    <row r="5" spans="1:12" ht="15">
      <c r="A5" s="91" t="s">
        <v>598</v>
      </c>
      <c r="B5" s="91" t="s">
        <v>599</v>
      </c>
      <c r="C5" s="91">
        <v>17</v>
      </c>
      <c r="D5" s="133">
        <v>0.01222037975963083</v>
      </c>
      <c r="E5" s="133">
        <v>1.0876144135844876</v>
      </c>
      <c r="F5" s="91" t="s">
        <v>713</v>
      </c>
      <c r="G5" s="91" t="b">
        <v>0</v>
      </c>
      <c r="H5" s="91" t="b">
        <v>0</v>
      </c>
      <c r="I5" s="91" t="b">
        <v>0</v>
      </c>
      <c r="J5" s="91" t="b">
        <v>0</v>
      </c>
      <c r="K5" s="91" t="b">
        <v>0</v>
      </c>
      <c r="L5" s="91" t="b">
        <v>0</v>
      </c>
    </row>
    <row r="6" spans="1:12" ht="15">
      <c r="A6" s="91" t="s">
        <v>599</v>
      </c>
      <c r="B6" s="91" t="s">
        <v>601</v>
      </c>
      <c r="C6" s="91">
        <v>17</v>
      </c>
      <c r="D6" s="133">
        <v>0.01222037975963083</v>
      </c>
      <c r="E6" s="133">
        <v>1.0876144135844876</v>
      </c>
      <c r="F6" s="91" t="s">
        <v>713</v>
      </c>
      <c r="G6" s="91" t="b">
        <v>0</v>
      </c>
      <c r="H6" s="91" t="b">
        <v>0</v>
      </c>
      <c r="I6" s="91" t="b">
        <v>0</v>
      </c>
      <c r="J6" s="91" t="b">
        <v>0</v>
      </c>
      <c r="K6" s="91" t="b">
        <v>0</v>
      </c>
      <c r="L6" s="91" t="b">
        <v>0</v>
      </c>
    </row>
    <row r="7" spans="1:12" ht="15">
      <c r="A7" s="91" t="s">
        <v>601</v>
      </c>
      <c r="B7" s="91" t="s">
        <v>602</v>
      </c>
      <c r="C7" s="91">
        <v>17</v>
      </c>
      <c r="D7" s="133">
        <v>0.01222037975963083</v>
      </c>
      <c r="E7" s="133">
        <v>1.0876144135844876</v>
      </c>
      <c r="F7" s="91" t="s">
        <v>713</v>
      </c>
      <c r="G7" s="91" t="b">
        <v>0</v>
      </c>
      <c r="H7" s="91" t="b">
        <v>0</v>
      </c>
      <c r="I7" s="91" t="b">
        <v>0</v>
      </c>
      <c r="J7" s="91" t="b">
        <v>0</v>
      </c>
      <c r="K7" s="91" t="b">
        <v>0</v>
      </c>
      <c r="L7" s="91" t="b">
        <v>0</v>
      </c>
    </row>
    <row r="8" spans="1:12" ht="15">
      <c r="A8" s="91" t="s">
        <v>233</v>
      </c>
      <c r="B8" s="91" t="s">
        <v>595</v>
      </c>
      <c r="C8" s="91">
        <v>15</v>
      </c>
      <c r="D8" s="133">
        <v>0.014282108344400626</v>
      </c>
      <c r="E8" s="133">
        <v>0.9756406541405553</v>
      </c>
      <c r="F8" s="91" t="s">
        <v>713</v>
      </c>
      <c r="G8" s="91" t="b">
        <v>0</v>
      </c>
      <c r="H8" s="91" t="b">
        <v>0</v>
      </c>
      <c r="I8" s="91" t="b">
        <v>0</v>
      </c>
      <c r="J8" s="91" t="b">
        <v>0</v>
      </c>
      <c r="K8" s="91" t="b">
        <v>0</v>
      </c>
      <c r="L8" s="91" t="b">
        <v>0</v>
      </c>
    </row>
    <row r="9" spans="1:12" ht="15">
      <c r="A9" s="91" t="s">
        <v>595</v>
      </c>
      <c r="B9" s="91" t="s">
        <v>604</v>
      </c>
      <c r="C9" s="91">
        <v>6</v>
      </c>
      <c r="D9" s="133">
        <v>0.01596022553532345</v>
      </c>
      <c r="E9" s="133">
        <v>0.9378520932511555</v>
      </c>
      <c r="F9" s="91" t="s">
        <v>713</v>
      </c>
      <c r="G9" s="91" t="b">
        <v>0</v>
      </c>
      <c r="H9" s="91" t="b">
        <v>0</v>
      </c>
      <c r="I9" s="91" t="b">
        <v>0</v>
      </c>
      <c r="J9" s="91" t="b">
        <v>0</v>
      </c>
      <c r="K9" s="91" t="b">
        <v>0</v>
      </c>
      <c r="L9" s="91" t="b">
        <v>0</v>
      </c>
    </row>
    <row r="10" spans="1:12" ht="15">
      <c r="A10" s="91" t="s">
        <v>604</v>
      </c>
      <c r="B10" s="91" t="s">
        <v>605</v>
      </c>
      <c r="C10" s="91">
        <v>6</v>
      </c>
      <c r="D10" s="133">
        <v>0.01596022553532345</v>
      </c>
      <c r="E10" s="133">
        <v>1.5399120845791179</v>
      </c>
      <c r="F10" s="91" t="s">
        <v>713</v>
      </c>
      <c r="G10" s="91" t="b">
        <v>0</v>
      </c>
      <c r="H10" s="91" t="b">
        <v>0</v>
      </c>
      <c r="I10" s="91" t="b">
        <v>0</v>
      </c>
      <c r="J10" s="91" t="b">
        <v>0</v>
      </c>
      <c r="K10" s="91" t="b">
        <v>0</v>
      </c>
      <c r="L10" s="91" t="b">
        <v>0</v>
      </c>
    </row>
    <row r="11" spans="1:12" ht="15">
      <c r="A11" s="91" t="s">
        <v>605</v>
      </c>
      <c r="B11" s="91" t="s">
        <v>606</v>
      </c>
      <c r="C11" s="91">
        <v>6</v>
      </c>
      <c r="D11" s="133">
        <v>0.01596022553532345</v>
      </c>
      <c r="E11" s="133">
        <v>1.5399120845791179</v>
      </c>
      <c r="F11" s="91" t="s">
        <v>713</v>
      </c>
      <c r="G11" s="91" t="b">
        <v>0</v>
      </c>
      <c r="H11" s="91" t="b">
        <v>0</v>
      </c>
      <c r="I11" s="91" t="b">
        <v>0</v>
      </c>
      <c r="J11" s="91" t="b">
        <v>0</v>
      </c>
      <c r="K11" s="91" t="b">
        <v>0</v>
      </c>
      <c r="L11" s="91" t="b">
        <v>0</v>
      </c>
    </row>
    <row r="12" spans="1:12" ht="15">
      <c r="A12" s="91" t="s">
        <v>606</v>
      </c>
      <c r="B12" s="91" t="s">
        <v>607</v>
      </c>
      <c r="C12" s="91">
        <v>6</v>
      </c>
      <c r="D12" s="133">
        <v>0.01596022553532345</v>
      </c>
      <c r="E12" s="133">
        <v>1.5399120845791179</v>
      </c>
      <c r="F12" s="91" t="s">
        <v>713</v>
      </c>
      <c r="G12" s="91" t="b">
        <v>0</v>
      </c>
      <c r="H12" s="91" t="b">
        <v>0</v>
      </c>
      <c r="I12" s="91" t="b">
        <v>0</v>
      </c>
      <c r="J12" s="91" t="b">
        <v>0</v>
      </c>
      <c r="K12" s="91" t="b">
        <v>0</v>
      </c>
      <c r="L12" s="91" t="b">
        <v>0</v>
      </c>
    </row>
    <row r="13" spans="1:12" ht="15">
      <c r="A13" s="91" t="s">
        <v>607</v>
      </c>
      <c r="B13" s="91" t="s">
        <v>608</v>
      </c>
      <c r="C13" s="91">
        <v>6</v>
      </c>
      <c r="D13" s="133">
        <v>0.01596022553532345</v>
      </c>
      <c r="E13" s="133">
        <v>1.5399120845791179</v>
      </c>
      <c r="F13" s="91" t="s">
        <v>713</v>
      </c>
      <c r="G13" s="91" t="b">
        <v>0</v>
      </c>
      <c r="H13" s="91" t="b">
        <v>0</v>
      </c>
      <c r="I13" s="91" t="b">
        <v>0</v>
      </c>
      <c r="J13" s="91" t="b">
        <v>0</v>
      </c>
      <c r="K13" s="91" t="b">
        <v>0</v>
      </c>
      <c r="L13" s="91" t="b">
        <v>0</v>
      </c>
    </row>
    <row r="14" spans="1:12" ht="15">
      <c r="A14" s="91" t="s">
        <v>608</v>
      </c>
      <c r="B14" s="91" t="s">
        <v>609</v>
      </c>
      <c r="C14" s="91">
        <v>6</v>
      </c>
      <c r="D14" s="133">
        <v>0.01596022553532345</v>
      </c>
      <c r="E14" s="133">
        <v>1.5399120845791179</v>
      </c>
      <c r="F14" s="91" t="s">
        <v>713</v>
      </c>
      <c r="G14" s="91" t="b">
        <v>0</v>
      </c>
      <c r="H14" s="91" t="b">
        <v>0</v>
      </c>
      <c r="I14" s="91" t="b">
        <v>0</v>
      </c>
      <c r="J14" s="91" t="b">
        <v>0</v>
      </c>
      <c r="K14" s="91" t="b">
        <v>0</v>
      </c>
      <c r="L14" s="91" t="b">
        <v>0</v>
      </c>
    </row>
    <row r="15" spans="1:12" ht="15">
      <c r="A15" s="91" t="s">
        <v>609</v>
      </c>
      <c r="B15" s="91" t="s">
        <v>610</v>
      </c>
      <c r="C15" s="91">
        <v>6</v>
      </c>
      <c r="D15" s="133">
        <v>0.01596022553532345</v>
      </c>
      <c r="E15" s="133">
        <v>1.5399120845791179</v>
      </c>
      <c r="F15" s="91" t="s">
        <v>713</v>
      </c>
      <c r="G15" s="91" t="b">
        <v>0</v>
      </c>
      <c r="H15" s="91" t="b">
        <v>0</v>
      </c>
      <c r="I15" s="91" t="b">
        <v>0</v>
      </c>
      <c r="J15" s="91" t="b">
        <v>0</v>
      </c>
      <c r="K15" s="91" t="b">
        <v>0</v>
      </c>
      <c r="L15" s="91" t="b">
        <v>0</v>
      </c>
    </row>
    <row r="16" spans="1:12" ht="15">
      <c r="A16" s="91" t="s">
        <v>610</v>
      </c>
      <c r="B16" s="91" t="s">
        <v>611</v>
      </c>
      <c r="C16" s="91">
        <v>6</v>
      </c>
      <c r="D16" s="133">
        <v>0.01596022553532345</v>
      </c>
      <c r="E16" s="133">
        <v>1.5399120845791179</v>
      </c>
      <c r="F16" s="91" t="s">
        <v>713</v>
      </c>
      <c r="G16" s="91" t="b">
        <v>0</v>
      </c>
      <c r="H16" s="91" t="b">
        <v>0</v>
      </c>
      <c r="I16" s="91" t="b">
        <v>0</v>
      </c>
      <c r="J16" s="91" t="b">
        <v>0</v>
      </c>
      <c r="K16" s="91" t="b">
        <v>0</v>
      </c>
      <c r="L16" s="91" t="b">
        <v>0</v>
      </c>
    </row>
    <row r="17" spans="1:12" ht="15">
      <c r="A17" s="91" t="s">
        <v>611</v>
      </c>
      <c r="B17" s="91" t="s">
        <v>612</v>
      </c>
      <c r="C17" s="91">
        <v>6</v>
      </c>
      <c r="D17" s="133">
        <v>0.01596022553532345</v>
      </c>
      <c r="E17" s="133">
        <v>1.5399120845791179</v>
      </c>
      <c r="F17" s="91" t="s">
        <v>713</v>
      </c>
      <c r="G17" s="91" t="b">
        <v>0</v>
      </c>
      <c r="H17" s="91" t="b">
        <v>0</v>
      </c>
      <c r="I17" s="91" t="b">
        <v>0</v>
      </c>
      <c r="J17" s="91" t="b">
        <v>0</v>
      </c>
      <c r="K17" s="91" t="b">
        <v>0</v>
      </c>
      <c r="L17" s="91" t="b">
        <v>0</v>
      </c>
    </row>
    <row r="18" spans="1:12" ht="15">
      <c r="A18" s="91" t="s">
        <v>612</v>
      </c>
      <c r="B18" s="91" t="s">
        <v>708</v>
      </c>
      <c r="C18" s="91">
        <v>6</v>
      </c>
      <c r="D18" s="133">
        <v>0.01596022553532345</v>
      </c>
      <c r="E18" s="133">
        <v>1.5399120845791179</v>
      </c>
      <c r="F18" s="91" t="s">
        <v>713</v>
      </c>
      <c r="G18" s="91" t="b">
        <v>0</v>
      </c>
      <c r="H18" s="91" t="b">
        <v>0</v>
      </c>
      <c r="I18" s="91" t="b">
        <v>0</v>
      </c>
      <c r="J18" s="91" t="b">
        <v>0</v>
      </c>
      <c r="K18" s="91" t="b">
        <v>0</v>
      </c>
      <c r="L18" s="91" t="b">
        <v>0</v>
      </c>
    </row>
    <row r="19" spans="1:12" ht="15">
      <c r="A19" s="91" t="s">
        <v>223</v>
      </c>
      <c r="B19" s="91" t="s">
        <v>595</v>
      </c>
      <c r="C19" s="91">
        <v>5</v>
      </c>
      <c r="D19" s="133">
        <v>0.01499935631622358</v>
      </c>
      <c r="E19" s="133">
        <v>0.9756406541405553</v>
      </c>
      <c r="F19" s="91" t="s">
        <v>713</v>
      </c>
      <c r="G19" s="91" t="b">
        <v>0</v>
      </c>
      <c r="H19" s="91" t="b">
        <v>0</v>
      </c>
      <c r="I19" s="91" t="b">
        <v>0</v>
      </c>
      <c r="J19" s="91" t="b">
        <v>0</v>
      </c>
      <c r="K19" s="91" t="b">
        <v>0</v>
      </c>
      <c r="L19" s="91" t="b">
        <v>0</v>
      </c>
    </row>
    <row r="20" spans="1:12" ht="15">
      <c r="A20" s="91" t="s">
        <v>236</v>
      </c>
      <c r="B20" s="91" t="s">
        <v>614</v>
      </c>
      <c r="C20" s="91">
        <v>2</v>
      </c>
      <c r="D20" s="133">
        <v>0.009415536592343832</v>
      </c>
      <c r="E20" s="133">
        <v>2.0170333392987803</v>
      </c>
      <c r="F20" s="91" t="s">
        <v>713</v>
      </c>
      <c r="G20" s="91" t="b">
        <v>0</v>
      </c>
      <c r="H20" s="91" t="b">
        <v>0</v>
      </c>
      <c r="I20" s="91" t="b">
        <v>0</v>
      </c>
      <c r="J20" s="91" t="b">
        <v>0</v>
      </c>
      <c r="K20" s="91" t="b">
        <v>0</v>
      </c>
      <c r="L20" s="91" t="b">
        <v>0</v>
      </c>
    </row>
    <row r="21" spans="1:12" ht="15">
      <c r="A21" s="91" t="s">
        <v>614</v>
      </c>
      <c r="B21" s="91" t="s">
        <v>615</v>
      </c>
      <c r="C21" s="91">
        <v>2</v>
      </c>
      <c r="D21" s="133">
        <v>0.009415536592343832</v>
      </c>
      <c r="E21" s="133">
        <v>2.0170333392987803</v>
      </c>
      <c r="F21" s="91" t="s">
        <v>713</v>
      </c>
      <c r="G21" s="91" t="b">
        <v>0</v>
      </c>
      <c r="H21" s="91" t="b">
        <v>0</v>
      </c>
      <c r="I21" s="91" t="b">
        <v>0</v>
      </c>
      <c r="J21" s="91" t="b">
        <v>0</v>
      </c>
      <c r="K21" s="91" t="b">
        <v>0</v>
      </c>
      <c r="L21" s="91" t="b">
        <v>0</v>
      </c>
    </row>
    <row r="22" spans="1:12" ht="15">
      <c r="A22" s="91" t="s">
        <v>615</v>
      </c>
      <c r="B22" s="91" t="s">
        <v>616</v>
      </c>
      <c r="C22" s="91">
        <v>2</v>
      </c>
      <c r="D22" s="133">
        <v>0.009415536592343832</v>
      </c>
      <c r="E22" s="133">
        <v>2.0170333392987803</v>
      </c>
      <c r="F22" s="91" t="s">
        <v>713</v>
      </c>
      <c r="G22" s="91" t="b">
        <v>0</v>
      </c>
      <c r="H22" s="91" t="b">
        <v>0</v>
      </c>
      <c r="I22" s="91" t="b">
        <v>0</v>
      </c>
      <c r="J22" s="91" t="b">
        <v>0</v>
      </c>
      <c r="K22" s="91" t="b">
        <v>0</v>
      </c>
      <c r="L22" s="91" t="b">
        <v>0</v>
      </c>
    </row>
    <row r="23" spans="1:12" ht="15">
      <c r="A23" s="91" t="s">
        <v>616</v>
      </c>
      <c r="B23" s="91" t="s">
        <v>617</v>
      </c>
      <c r="C23" s="91">
        <v>2</v>
      </c>
      <c r="D23" s="133">
        <v>0.009415536592343832</v>
      </c>
      <c r="E23" s="133">
        <v>2.0170333392987803</v>
      </c>
      <c r="F23" s="91" t="s">
        <v>713</v>
      </c>
      <c r="G23" s="91" t="b">
        <v>0</v>
      </c>
      <c r="H23" s="91" t="b">
        <v>0</v>
      </c>
      <c r="I23" s="91" t="b">
        <v>0</v>
      </c>
      <c r="J23" s="91" t="b">
        <v>0</v>
      </c>
      <c r="K23" s="91" t="b">
        <v>0</v>
      </c>
      <c r="L23" s="91" t="b">
        <v>0</v>
      </c>
    </row>
    <row r="24" spans="1:12" ht="15">
      <c r="A24" s="91" t="s">
        <v>617</v>
      </c>
      <c r="B24" s="91" t="s">
        <v>618</v>
      </c>
      <c r="C24" s="91">
        <v>2</v>
      </c>
      <c r="D24" s="133">
        <v>0.009415536592343832</v>
      </c>
      <c r="E24" s="133">
        <v>2.0170333392987803</v>
      </c>
      <c r="F24" s="91" t="s">
        <v>713</v>
      </c>
      <c r="G24" s="91" t="b">
        <v>0</v>
      </c>
      <c r="H24" s="91" t="b">
        <v>0</v>
      </c>
      <c r="I24" s="91" t="b">
        <v>0</v>
      </c>
      <c r="J24" s="91" t="b">
        <v>0</v>
      </c>
      <c r="K24" s="91" t="b">
        <v>0</v>
      </c>
      <c r="L24" s="91" t="b">
        <v>0</v>
      </c>
    </row>
    <row r="25" spans="1:12" ht="15">
      <c r="A25" s="91" t="s">
        <v>618</v>
      </c>
      <c r="B25" s="91" t="s">
        <v>619</v>
      </c>
      <c r="C25" s="91">
        <v>2</v>
      </c>
      <c r="D25" s="133">
        <v>0.009415536592343832</v>
      </c>
      <c r="E25" s="133">
        <v>2.0170333392987803</v>
      </c>
      <c r="F25" s="91" t="s">
        <v>713</v>
      </c>
      <c r="G25" s="91" t="b">
        <v>0</v>
      </c>
      <c r="H25" s="91" t="b">
        <v>0</v>
      </c>
      <c r="I25" s="91" t="b">
        <v>0</v>
      </c>
      <c r="J25" s="91" t="b">
        <v>0</v>
      </c>
      <c r="K25" s="91" t="b">
        <v>0</v>
      </c>
      <c r="L25" s="91" t="b">
        <v>0</v>
      </c>
    </row>
    <row r="26" spans="1:12" ht="15">
      <c r="A26" s="91" t="s">
        <v>619</v>
      </c>
      <c r="B26" s="91" t="s">
        <v>620</v>
      </c>
      <c r="C26" s="91">
        <v>2</v>
      </c>
      <c r="D26" s="133">
        <v>0.009415536592343832</v>
      </c>
      <c r="E26" s="133">
        <v>2.0170333392987803</v>
      </c>
      <c r="F26" s="91" t="s">
        <v>713</v>
      </c>
      <c r="G26" s="91" t="b">
        <v>0</v>
      </c>
      <c r="H26" s="91" t="b">
        <v>0</v>
      </c>
      <c r="I26" s="91" t="b">
        <v>0</v>
      </c>
      <c r="J26" s="91" t="b">
        <v>0</v>
      </c>
      <c r="K26" s="91" t="b">
        <v>0</v>
      </c>
      <c r="L26" s="91" t="b">
        <v>0</v>
      </c>
    </row>
    <row r="27" spans="1:12" ht="15">
      <c r="A27" s="91" t="s">
        <v>620</v>
      </c>
      <c r="B27" s="91" t="s">
        <v>621</v>
      </c>
      <c r="C27" s="91">
        <v>2</v>
      </c>
      <c r="D27" s="133">
        <v>0.009415536592343832</v>
      </c>
      <c r="E27" s="133">
        <v>2.0170333392987803</v>
      </c>
      <c r="F27" s="91" t="s">
        <v>713</v>
      </c>
      <c r="G27" s="91" t="b">
        <v>0</v>
      </c>
      <c r="H27" s="91" t="b">
        <v>0</v>
      </c>
      <c r="I27" s="91" t="b">
        <v>0</v>
      </c>
      <c r="J27" s="91" t="b">
        <v>0</v>
      </c>
      <c r="K27" s="91" t="b">
        <v>0</v>
      </c>
      <c r="L27" s="91" t="b">
        <v>0</v>
      </c>
    </row>
    <row r="28" spans="1:12" ht="15">
      <c r="A28" s="91" t="s">
        <v>621</v>
      </c>
      <c r="B28" s="91" t="s">
        <v>622</v>
      </c>
      <c r="C28" s="91">
        <v>2</v>
      </c>
      <c r="D28" s="133">
        <v>0.009415536592343832</v>
      </c>
      <c r="E28" s="133">
        <v>2.0170333392987803</v>
      </c>
      <c r="F28" s="91" t="s">
        <v>713</v>
      </c>
      <c r="G28" s="91" t="b">
        <v>0</v>
      </c>
      <c r="H28" s="91" t="b">
        <v>0</v>
      </c>
      <c r="I28" s="91" t="b">
        <v>0</v>
      </c>
      <c r="J28" s="91" t="b">
        <v>0</v>
      </c>
      <c r="K28" s="91" t="b">
        <v>0</v>
      </c>
      <c r="L28" s="91" t="b">
        <v>0</v>
      </c>
    </row>
    <row r="29" spans="1:12" ht="15">
      <c r="A29" s="91" t="s">
        <v>622</v>
      </c>
      <c r="B29" s="91" t="s">
        <v>709</v>
      </c>
      <c r="C29" s="91">
        <v>2</v>
      </c>
      <c r="D29" s="133">
        <v>0.009415536592343832</v>
      </c>
      <c r="E29" s="133">
        <v>2.0170333392987803</v>
      </c>
      <c r="F29" s="91" t="s">
        <v>713</v>
      </c>
      <c r="G29" s="91" t="b">
        <v>0</v>
      </c>
      <c r="H29" s="91" t="b">
        <v>0</v>
      </c>
      <c r="I29" s="91" t="b">
        <v>0</v>
      </c>
      <c r="J29" s="91" t="b">
        <v>0</v>
      </c>
      <c r="K29" s="91" t="b">
        <v>0</v>
      </c>
      <c r="L29" s="91" t="b">
        <v>0</v>
      </c>
    </row>
    <row r="30" spans="1:12" ht="15">
      <c r="A30" s="91" t="s">
        <v>709</v>
      </c>
      <c r="B30" s="91" t="s">
        <v>710</v>
      </c>
      <c r="C30" s="91">
        <v>2</v>
      </c>
      <c r="D30" s="133">
        <v>0.009415536592343832</v>
      </c>
      <c r="E30" s="133">
        <v>2.0170333392987803</v>
      </c>
      <c r="F30" s="91" t="s">
        <v>713</v>
      </c>
      <c r="G30" s="91" t="b">
        <v>0</v>
      </c>
      <c r="H30" s="91" t="b">
        <v>0</v>
      </c>
      <c r="I30" s="91" t="b">
        <v>0</v>
      </c>
      <c r="J30" s="91" t="b">
        <v>0</v>
      </c>
      <c r="K30" s="91" t="b">
        <v>0</v>
      </c>
      <c r="L30" s="91" t="b">
        <v>0</v>
      </c>
    </row>
    <row r="31" spans="1:12" ht="15">
      <c r="A31" s="91" t="s">
        <v>595</v>
      </c>
      <c r="B31" s="91" t="s">
        <v>596</v>
      </c>
      <c r="C31" s="91">
        <v>16</v>
      </c>
      <c r="D31" s="133">
        <v>0</v>
      </c>
      <c r="E31" s="133">
        <v>0.8412029961307327</v>
      </c>
      <c r="F31" s="91" t="s">
        <v>545</v>
      </c>
      <c r="G31" s="91" t="b">
        <v>0</v>
      </c>
      <c r="H31" s="91" t="b">
        <v>0</v>
      </c>
      <c r="I31" s="91" t="b">
        <v>0</v>
      </c>
      <c r="J31" s="91" t="b">
        <v>0</v>
      </c>
      <c r="K31" s="91" t="b">
        <v>0</v>
      </c>
      <c r="L31" s="91" t="b">
        <v>0</v>
      </c>
    </row>
    <row r="32" spans="1:12" ht="15">
      <c r="A32" s="91" t="s">
        <v>596</v>
      </c>
      <c r="B32" s="91" t="s">
        <v>597</v>
      </c>
      <c r="C32" s="91">
        <v>16</v>
      </c>
      <c r="D32" s="133">
        <v>0</v>
      </c>
      <c r="E32" s="133">
        <v>0.8412029961307327</v>
      </c>
      <c r="F32" s="91" t="s">
        <v>545</v>
      </c>
      <c r="G32" s="91" t="b">
        <v>0</v>
      </c>
      <c r="H32" s="91" t="b">
        <v>0</v>
      </c>
      <c r="I32" s="91" t="b">
        <v>0</v>
      </c>
      <c r="J32" s="91" t="b">
        <v>0</v>
      </c>
      <c r="K32" s="91" t="b">
        <v>0</v>
      </c>
      <c r="L32" s="91" t="b">
        <v>0</v>
      </c>
    </row>
    <row r="33" spans="1:12" ht="15">
      <c r="A33" s="91" t="s">
        <v>597</v>
      </c>
      <c r="B33" s="91" t="s">
        <v>598</v>
      </c>
      <c r="C33" s="91">
        <v>16</v>
      </c>
      <c r="D33" s="133">
        <v>0</v>
      </c>
      <c r="E33" s="133">
        <v>0.8412029961307327</v>
      </c>
      <c r="F33" s="91" t="s">
        <v>545</v>
      </c>
      <c r="G33" s="91" t="b">
        <v>0</v>
      </c>
      <c r="H33" s="91" t="b">
        <v>0</v>
      </c>
      <c r="I33" s="91" t="b">
        <v>0</v>
      </c>
      <c r="J33" s="91" t="b">
        <v>0</v>
      </c>
      <c r="K33" s="91" t="b">
        <v>0</v>
      </c>
      <c r="L33" s="91" t="b">
        <v>0</v>
      </c>
    </row>
    <row r="34" spans="1:12" ht="15">
      <c r="A34" s="91" t="s">
        <v>598</v>
      </c>
      <c r="B34" s="91" t="s">
        <v>599</v>
      </c>
      <c r="C34" s="91">
        <v>16</v>
      </c>
      <c r="D34" s="133">
        <v>0</v>
      </c>
      <c r="E34" s="133">
        <v>0.8412029961307327</v>
      </c>
      <c r="F34" s="91" t="s">
        <v>545</v>
      </c>
      <c r="G34" s="91" t="b">
        <v>0</v>
      </c>
      <c r="H34" s="91" t="b">
        <v>0</v>
      </c>
      <c r="I34" s="91" t="b">
        <v>0</v>
      </c>
      <c r="J34" s="91" t="b">
        <v>0</v>
      </c>
      <c r="K34" s="91" t="b">
        <v>0</v>
      </c>
      <c r="L34" s="91" t="b">
        <v>0</v>
      </c>
    </row>
    <row r="35" spans="1:12" ht="15">
      <c r="A35" s="91" t="s">
        <v>599</v>
      </c>
      <c r="B35" s="91" t="s">
        <v>601</v>
      </c>
      <c r="C35" s="91">
        <v>16</v>
      </c>
      <c r="D35" s="133">
        <v>0</v>
      </c>
      <c r="E35" s="133">
        <v>0.8412029961307327</v>
      </c>
      <c r="F35" s="91" t="s">
        <v>545</v>
      </c>
      <c r="G35" s="91" t="b">
        <v>0</v>
      </c>
      <c r="H35" s="91" t="b">
        <v>0</v>
      </c>
      <c r="I35" s="91" t="b">
        <v>0</v>
      </c>
      <c r="J35" s="91" t="b">
        <v>0</v>
      </c>
      <c r="K35" s="91" t="b">
        <v>0</v>
      </c>
      <c r="L35" s="91" t="b">
        <v>0</v>
      </c>
    </row>
    <row r="36" spans="1:12" ht="15">
      <c r="A36" s="91" t="s">
        <v>601</v>
      </c>
      <c r="B36" s="91" t="s">
        <v>602</v>
      </c>
      <c r="C36" s="91">
        <v>16</v>
      </c>
      <c r="D36" s="133">
        <v>0</v>
      </c>
      <c r="E36" s="133">
        <v>0.8412029961307327</v>
      </c>
      <c r="F36" s="91" t="s">
        <v>545</v>
      </c>
      <c r="G36" s="91" t="b">
        <v>0</v>
      </c>
      <c r="H36" s="91" t="b">
        <v>0</v>
      </c>
      <c r="I36" s="91" t="b">
        <v>0</v>
      </c>
      <c r="J36" s="91" t="b">
        <v>0</v>
      </c>
      <c r="K36" s="91" t="b">
        <v>0</v>
      </c>
      <c r="L36" s="91" t="b">
        <v>0</v>
      </c>
    </row>
    <row r="37" spans="1:12" ht="15">
      <c r="A37" s="91" t="s">
        <v>233</v>
      </c>
      <c r="B37" s="91" t="s">
        <v>595</v>
      </c>
      <c r="C37" s="91">
        <v>15</v>
      </c>
      <c r="D37" s="133">
        <v>0.0033104791653830947</v>
      </c>
      <c r="E37" s="133">
        <v>0.8692317197309761</v>
      </c>
      <c r="F37" s="91" t="s">
        <v>545</v>
      </c>
      <c r="G37" s="91" t="b">
        <v>0</v>
      </c>
      <c r="H37" s="91" t="b">
        <v>0</v>
      </c>
      <c r="I37" s="91" t="b">
        <v>0</v>
      </c>
      <c r="J37" s="91" t="b">
        <v>0</v>
      </c>
      <c r="K37" s="91" t="b">
        <v>0</v>
      </c>
      <c r="L37" s="91" t="b">
        <v>0</v>
      </c>
    </row>
    <row r="38" spans="1:12" ht="15">
      <c r="A38" s="91" t="s">
        <v>595</v>
      </c>
      <c r="B38" s="91" t="s">
        <v>604</v>
      </c>
      <c r="C38" s="91">
        <v>6</v>
      </c>
      <c r="D38" s="133">
        <v>0</v>
      </c>
      <c r="E38" s="133">
        <v>1.0347621062592118</v>
      </c>
      <c r="F38" s="91" t="s">
        <v>546</v>
      </c>
      <c r="G38" s="91" t="b">
        <v>0</v>
      </c>
      <c r="H38" s="91" t="b">
        <v>0</v>
      </c>
      <c r="I38" s="91" t="b">
        <v>0</v>
      </c>
      <c r="J38" s="91" t="b">
        <v>0</v>
      </c>
      <c r="K38" s="91" t="b">
        <v>0</v>
      </c>
      <c r="L38" s="91" t="b">
        <v>0</v>
      </c>
    </row>
    <row r="39" spans="1:12" ht="15">
      <c r="A39" s="91" t="s">
        <v>604</v>
      </c>
      <c r="B39" s="91" t="s">
        <v>605</v>
      </c>
      <c r="C39" s="91">
        <v>6</v>
      </c>
      <c r="D39" s="133">
        <v>0</v>
      </c>
      <c r="E39" s="133">
        <v>1.0347621062592118</v>
      </c>
      <c r="F39" s="91" t="s">
        <v>546</v>
      </c>
      <c r="G39" s="91" t="b">
        <v>0</v>
      </c>
      <c r="H39" s="91" t="b">
        <v>0</v>
      </c>
      <c r="I39" s="91" t="b">
        <v>0</v>
      </c>
      <c r="J39" s="91" t="b">
        <v>0</v>
      </c>
      <c r="K39" s="91" t="b">
        <v>0</v>
      </c>
      <c r="L39" s="91" t="b">
        <v>0</v>
      </c>
    </row>
    <row r="40" spans="1:12" ht="15">
      <c r="A40" s="91" t="s">
        <v>605</v>
      </c>
      <c r="B40" s="91" t="s">
        <v>606</v>
      </c>
      <c r="C40" s="91">
        <v>6</v>
      </c>
      <c r="D40" s="133">
        <v>0</v>
      </c>
      <c r="E40" s="133">
        <v>1.0347621062592118</v>
      </c>
      <c r="F40" s="91" t="s">
        <v>546</v>
      </c>
      <c r="G40" s="91" t="b">
        <v>0</v>
      </c>
      <c r="H40" s="91" t="b">
        <v>0</v>
      </c>
      <c r="I40" s="91" t="b">
        <v>0</v>
      </c>
      <c r="J40" s="91" t="b">
        <v>0</v>
      </c>
      <c r="K40" s="91" t="b">
        <v>0</v>
      </c>
      <c r="L40" s="91" t="b">
        <v>0</v>
      </c>
    </row>
    <row r="41" spans="1:12" ht="15">
      <c r="A41" s="91" t="s">
        <v>606</v>
      </c>
      <c r="B41" s="91" t="s">
        <v>607</v>
      </c>
      <c r="C41" s="91">
        <v>6</v>
      </c>
      <c r="D41" s="133">
        <v>0</v>
      </c>
      <c r="E41" s="133">
        <v>1.0347621062592118</v>
      </c>
      <c r="F41" s="91" t="s">
        <v>546</v>
      </c>
      <c r="G41" s="91" t="b">
        <v>0</v>
      </c>
      <c r="H41" s="91" t="b">
        <v>0</v>
      </c>
      <c r="I41" s="91" t="b">
        <v>0</v>
      </c>
      <c r="J41" s="91" t="b">
        <v>0</v>
      </c>
      <c r="K41" s="91" t="b">
        <v>0</v>
      </c>
      <c r="L41" s="91" t="b">
        <v>0</v>
      </c>
    </row>
    <row r="42" spans="1:12" ht="15">
      <c r="A42" s="91" t="s">
        <v>607</v>
      </c>
      <c r="B42" s="91" t="s">
        <v>608</v>
      </c>
      <c r="C42" s="91">
        <v>6</v>
      </c>
      <c r="D42" s="133">
        <v>0</v>
      </c>
      <c r="E42" s="133">
        <v>1.0347621062592118</v>
      </c>
      <c r="F42" s="91" t="s">
        <v>546</v>
      </c>
      <c r="G42" s="91" t="b">
        <v>0</v>
      </c>
      <c r="H42" s="91" t="b">
        <v>0</v>
      </c>
      <c r="I42" s="91" t="b">
        <v>0</v>
      </c>
      <c r="J42" s="91" t="b">
        <v>0</v>
      </c>
      <c r="K42" s="91" t="b">
        <v>0</v>
      </c>
      <c r="L42" s="91" t="b">
        <v>0</v>
      </c>
    </row>
    <row r="43" spans="1:12" ht="15">
      <c r="A43" s="91" t="s">
        <v>608</v>
      </c>
      <c r="B43" s="91" t="s">
        <v>609</v>
      </c>
      <c r="C43" s="91">
        <v>6</v>
      </c>
      <c r="D43" s="133">
        <v>0</v>
      </c>
      <c r="E43" s="133">
        <v>1.0347621062592118</v>
      </c>
      <c r="F43" s="91" t="s">
        <v>546</v>
      </c>
      <c r="G43" s="91" t="b">
        <v>0</v>
      </c>
      <c r="H43" s="91" t="b">
        <v>0</v>
      </c>
      <c r="I43" s="91" t="b">
        <v>0</v>
      </c>
      <c r="J43" s="91" t="b">
        <v>0</v>
      </c>
      <c r="K43" s="91" t="b">
        <v>0</v>
      </c>
      <c r="L43" s="91" t="b">
        <v>0</v>
      </c>
    </row>
    <row r="44" spans="1:12" ht="15">
      <c r="A44" s="91" t="s">
        <v>609</v>
      </c>
      <c r="B44" s="91" t="s">
        <v>610</v>
      </c>
      <c r="C44" s="91">
        <v>6</v>
      </c>
      <c r="D44" s="133">
        <v>0</v>
      </c>
      <c r="E44" s="133">
        <v>1.0347621062592118</v>
      </c>
      <c r="F44" s="91" t="s">
        <v>546</v>
      </c>
      <c r="G44" s="91" t="b">
        <v>0</v>
      </c>
      <c r="H44" s="91" t="b">
        <v>0</v>
      </c>
      <c r="I44" s="91" t="b">
        <v>0</v>
      </c>
      <c r="J44" s="91" t="b">
        <v>0</v>
      </c>
      <c r="K44" s="91" t="b">
        <v>0</v>
      </c>
      <c r="L44" s="91" t="b">
        <v>0</v>
      </c>
    </row>
    <row r="45" spans="1:12" ht="15">
      <c r="A45" s="91" t="s">
        <v>610</v>
      </c>
      <c r="B45" s="91" t="s">
        <v>611</v>
      </c>
      <c r="C45" s="91">
        <v>6</v>
      </c>
      <c r="D45" s="133">
        <v>0</v>
      </c>
      <c r="E45" s="133">
        <v>1.0347621062592118</v>
      </c>
      <c r="F45" s="91" t="s">
        <v>546</v>
      </c>
      <c r="G45" s="91" t="b">
        <v>0</v>
      </c>
      <c r="H45" s="91" t="b">
        <v>0</v>
      </c>
      <c r="I45" s="91" t="b">
        <v>0</v>
      </c>
      <c r="J45" s="91" t="b">
        <v>0</v>
      </c>
      <c r="K45" s="91" t="b">
        <v>0</v>
      </c>
      <c r="L45" s="91" t="b">
        <v>0</v>
      </c>
    </row>
    <row r="46" spans="1:12" ht="15">
      <c r="A46" s="91" t="s">
        <v>611</v>
      </c>
      <c r="B46" s="91" t="s">
        <v>612</v>
      </c>
      <c r="C46" s="91">
        <v>6</v>
      </c>
      <c r="D46" s="133">
        <v>0</v>
      </c>
      <c r="E46" s="133">
        <v>1.0347621062592118</v>
      </c>
      <c r="F46" s="91" t="s">
        <v>546</v>
      </c>
      <c r="G46" s="91" t="b">
        <v>0</v>
      </c>
      <c r="H46" s="91" t="b">
        <v>0</v>
      </c>
      <c r="I46" s="91" t="b">
        <v>0</v>
      </c>
      <c r="J46" s="91" t="b">
        <v>0</v>
      </c>
      <c r="K46" s="91" t="b">
        <v>0</v>
      </c>
      <c r="L46" s="91" t="b">
        <v>0</v>
      </c>
    </row>
    <row r="47" spans="1:12" ht="15">
      <c r="A47" s="91" t="s">
        <v>612</v>
      </c>
      <c r="B47" s="91" t="s">
        <v>708</v>
      </c>
      <c r="C47" s="91">
        <v>6</v>
      </c>
      <c r="D47" s="133">
        <v>0</v>
      </c>
      <c r="E47" s="133">
        <v>1.0347621062592118</v>
      </c>
      <c r="F47" s="91" t="s">
        <v>546</v>
      </c>
      <c r="G47" s="91" t="b">
        <v>0</v>
      </c>
      <c r="H47" s="91" t="b">
        <v>0</v>
      </c>
      <c r="I47" s="91" t="b">
        <v>0</v>
      </c>
      <c r="J47" s="91" t="b">
        <v>0</v>
      </c>
      <c r="K47" s="91" t="b">
        <v>0</v>
      </c>
      <c r="L47" s="91" t="b">
        <v>0</v>
      </c>
    </row>
    <row r="48" spans="1:12" ht="15">
      <c r="A48" s="91" t="s">
        <v>223</v>
      </c>
      <c r="B48" s="91" t="s">
        <v>595</v>
      </c>
      <c r="C48" s="91">
        <v>5</v>
      </c>
      <c r="D48" s="133">
        <v>0.005576144087860903</v>
      </c>
      <c r="E48" s="133">
        <v>1.1139433523068367</v>
      </c>
      <c r="F48" s="91" t="s">
        <v>546</v>
      </c>
      <c r="G48" s="91" t="b">
        <v>0</v>
      </c>
      <c r="H48" s="91" t="b">
        <v>0</v>
      </c>
      <c r="I48" s="91" t="b">
        <v>0</v>
      </c>
      <c r="J48" s="91" t="b">
        <v>0</v>
      </c>
      <c r="K48" s="91" t="b">
        <v>0</v>
      </c>
      <c r="L48" s="91" t="b">
        <v>0</v>
      </c>
    </row>
    <row r="49" spans="1:12" ht="15">
      <c r="A49" s="91" t="s">
        <v>236</v>
      </c>
      <c r="B49" s="91" t="s">
        <v>614</v>
      </c>
      <c r="C49" s="91">
        <v>2</v>
      </c>
      <c r="D49" s="133">
        <v>0</v>
      </c>
      <c r="E49" s="133">
        <v>1.0969100130080565</v>
      </c>
      <c r="F49" s="91" t="s">
        <v>547</v>
      </c>
      <c r="G49" s="91" t="b">
        <v>0</v>
      </c>
      <c r="H49" s="91" t="b">
        <v>0</v>
      </c>
      <c r="I49" s="91" t="b">
        <v>0</v>
      </c>
      <c r="J49" s="91" t="b">
        <v>0</v>
      </c>
      <c r="K49" s="91" t="b">
        <v>0</v>
      </c>
      <c r="L49" s="91" t="b">
        <v>0</v>
      </c>
    </row>
    <row r="50" spans="1:12" ht="15">
      <c r="A50" s="91" t="s">
        <v>614</v>
      </c>
      <c r="B50" s="91" t="s">
        <v>615</v>
      </c>
      <c r="C50" s="91">
        <v>2</v>
      </c>
      <c r="D50" s="133">
        <v>0</v>
      </c>
      <c r="E50" s="133">
        <v>1.0969100130080565</v>
      </c>
      <c r="F50" s="91" t="s">
        <v>547</v>
      </c>
      <c r="G50" s="91" t="b">
        <v>0</v>
      </c>
      <c r="H50" s="91" t="b">
        <v>0</v>
      </c>
      <c r="I50" s="91" t="b">
        <v>0</v>
      </c>
      <c r="J50" s="91" t="b">
        <v>0</v>
      </c>
      <c r="K50" s="91" t="b">
        <v>0</v>
      </c>
      <c r="L50" s="91" t="b">
        <v>0</v>
      </c>
    </row>
    <row r="51" spans="1:12" ht="15">
      <c r="A51" s="91" t="s">
        <v>615</v>
      </c>
      <c r="B51" s="91" t="s">
        <v>616</v>
      </c>
      <c r="C51" s="91">
        <v>2</v>
      </c>
      <c r="D51" s="133">
        <v>0</v>
      </c>
      <c r="E51" s="133">
        <v>1.0969100130080565</v>
      </c>
      <c r="F51" s="91" t="s">
        <v>547</v>
      </c>
      <c r="G51" s="91" t="b">
        <v>0</v>
      </c>
      <c r="H51" s="91" t="b">
        <v>0</v>
      </c>
      <c r="I51" s="91" t="b">
        <v>0</v>
      </c>
      <c r="J51" s="91" t="b">
        <v>0</v>
      </c>
      <c r="K51" s="91" t="b">
        <v>0</v>
      </c>
      <c r="L51" s="91" t="b">
        <v>0</v>
      </c>
    </row>
    <row r="52" spans="1:12" ht="15">
      <c r="A52" s="91" t="s">
        <v>616</v>
      </c>
      <c r="B52" s="91" t="s">
        <v>617</v>
      </c>
      <c r="C52" s="91">
        <v>2</v>
      </c>
      <c r="D52" s="133">
        <v>0</v>
      </c>
      <c r="E52" s="133">
        <v>1.0969100130080565</v>
      </c>
      <c r="F52" s="91" t="s">
        <v>547</v>
      </c>
      <c r="G52" s="91" t="b">
        <v>0</v>
      </c>
      <c r="H52" s="91" t="b">
        <v>0</v>
      </c>
      <c r="I52" s="91" t="b">
        <v>0</v>
      </c>
      <c r="J52" s="91" t="b">
        <v>0</v>
      </c>
      <c r="K52" s="91" t="b">
        <v>0</v>
      </c>
      <c r="L52" s="91" t="b">
        <v>0</v>
      </c>
    </row>
    <row r="53" spans="1:12" ht="15">
      <c r="A53" s="91" t="s">
        <v>617</v>
      </c>
      <c r="B53" s="91" t="s">
        <v>618</v>
      </c>
      <c r="C53" s="91">
        <v>2</v>
      </c>
      <c r="D53" s="133">
        <v>0</v>
      </c>
      <c r="E53" s="133">
        <v>1.0969100130080565</v>
      </c>
      <c r="F53" s="91" t="s">
        <v>547</v>
      </c>
      <c r="G53" s="91" t="b">
        <v>0</v>
      </c>
      <c r="H53" s="91" t="b">
        <v>0</v>
      </c>
      <c r="I53" s="91" t="b">
        <v>0</v>
      </c>
      <c r="J53" s="91" t="b">
        <v>0</v>
      </c>
      <c r="K53" s="91" t="b">
        <v>0</v>
      </c>
      <c r="L53" s="91" t="b">
        <v>0</v>
      </c>
    </row>
    <row r="54" spans="1:12" ht="15">
      <c r="A54" s="91" t="s">
        <v>618</v>
      </c>
      <c r="B54" s="91" t="s">
        <v>619</v>
      </c>
      <c r="C54" s="91">
        <v>2</v>
      </c>
      <c r="D54" s="133">
        <v>0</v>
      </c>
      <c r="E54" s="133">
        <v>1.0969100130080565</v>
      </c>
      <c r="F54" s="91" t="s">
        <v>547</v>
      </c>
      <c r="G54" s="91" t="b">
        <v>0</v>
      </c>
      <c r="H54" s="91" t="b">
        <v>0</v>
      </c>
      <c r="I54" s="91" t="b">
        <v>0</v>
      </c>
      <c r="J54" s="91" t="b">
        <v>0</v>
      </c>
      <c r="K54" s="91" t="b">
        <v>0</v>
      </c>
      <c r="L54" s="91" t="b">
        <v>0</v>
      </c>
    </row>
    <row r="55" spans="1:12" ht="15">
      <c r="A55" s="91" t="s">
        <v>619</v>
      </c>
      <c r="B55" s="91" t="s">
        <v>620</v>
      </c>
      <c r="C55" s="91">
        <v>2</v>
      </c>
      <c r="D55" s="133">
        <v>0</v>
      </c>
      <c r="E55" s="133">
        <v>1.0969100130080565</v>
      </c>
      <c r="F55" s="91" t="s">
        <v>547</v>
      </c>
      <c r="G55" s="91" t="b">
        <v>0</v>
      </c>
      <c r="H55" s="91" t="b">
        <v>0</v>
      </c>
      <c r="I55" s="91" t="b">
        <v>0</v>
      </c>
      <c r="J55" s="91" t="b">
        <v>0</v>
      </c>
      <c r="K55" s="91" t="b">
        <v>0</v>
      </c>
      <c r="L55" s="91" t="b">
        <v>0</v>
      </c>
    </row>
    <row r="56" spans="1:12" ht="15">
      <c r="A56" s="91" t="s">
        <v>620</v>
      </c>
      <c r="B56" s="91" t="s">
        <v>621</v>
      </c>
      <c r="C56" s="91">
        <v>2</v>
      </c>
      <c r="D56" s="133">
        <v>0</v>
      </c>
      <c r="E56" s="133">
        <v>1.0969100130080565</v>
      </c>
      <c r="F56" s="91" t="s">
        <v>547</v>
      </c>
      <c r="G56" s="91" t="b">
        <v>0</v>
      </c>
      <c r="H56" s="91" t="b">
        <v>0</v>
      </c>
      <c r="I56" s="91" t="b">
        <v>0</v>
      </c>
      <c r="J56" s="91" t="b">
        <v>0</v>
      </c>
      <c r="K56" s="91" t="b">
        <v>0</v>
      </c>
      <c r="L56" s="91" t="b">
        <v>0</v>
      </c>
    </row>
    <row r="57" spans="1:12" ht="15">
      <c r="A57" s="91" t="s">
        <v>621</v>
      </c>
      <c r="B57" s="91" t="s">
        <v>622</v>
      </c>
      <c r="C57" s="91">
        <v>2</v>
      </c>
      <c r="D57" s="133">
        <v>0</v>
      </c>
      <c r="E57" s="133">
        <v>1.0969100130080565</v>
      </c>
      <c r="F57" s="91" t="s">
        <v>547</v>
      </c>
      <c r="G57" s="91" t="b">
        <v>0</v>
      </c>
      <c r="H57" s="91" t="b">
        <v>0</v>
      </c>
      <c r="I57" s="91" t="b">
        <v>0</v>
      </c>
      <c r="J57" s="91" t="b">
        <v>0</v>
      </c>
      <c r="K57" s="91" t="b">
        <v>0</v>
      </c>
      <c r="L57" s="91" t="b">
        <v>0</v>
      </c>
    </row>
    <row r="58" spans="1:12" ht="15">
      <c r="A58" s="91" t="s">
        <v>622</v>
      </c>
      <c r="B58" s="91" t="s">
        <v>709</v>
      </c>
      <c r="C58" s="91">
        <v>2</v>
      </c>
      <c r="D58" s="133">
        <v>0</v>
      </c>
      <c r="E58" s="133">
        <v>1.0969100130080565</v>
      </c>
      <c r="F58" s="91" t="s">
        <v>547</v>
      </c>
      <c r="G58" s="91" t="b">
        <v>0</v>
      </c>
      <c r="H58" s="91" t="b">
        <v>0</v>
      </c>
      <c r="I58" s="91" t="b">
        <v>0</v>
      </c>
      <c r="J58" s="91" t="b">
        <v>0</v>
      </c>
      <c r="K58" s="91" t="b">
        <v>0</v>
      </c>
      <c r="L58" s="91" t="b">
        <v>0</v>
      </c>
    </row>
    <row r="59" spans="1:12" ht="15">
      <c r="A59" s="91" t="s">
        <v>709</v>
      </c>
      <c r="B59" s="91" t="s">
        <v>710</v>
      </c>
      <c r="C59" s="91">
        <v>2</v>
      </c>
      <c r="D59" s="133">
        <v>0</v>
      </c>
      <c r="E59" s="133">
        <v>1.0969100130080565</v>
      </c>
      <c r="F59" s="91" t="s">
        <v>547</v>
      </c>
      <c r="G59" s="91" t="b">
        <v>0</v>
      </c>
      <c r="H59" s="91" t="b">
        <v>0</v>
      </c>
      <c r="I59" s="91" t="b">
        <v>0</v>
      </c>
      <c r="J59" s="91" t="b">
        <v>0</v>
      </c>
      <c r="K59" s="91" t="b">
        <v>0</v>
      </c>
      <c r="L5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544</v>
      </c>
      <c r="BB2" s="13" t="s">
        <v>554</v>
      </c>
      <c r="BC2" s="13" t="s">
        <v>555</v>
      </c>
      <c r="BD2" s="67" t="s">
        <v>726</v>
      </c>
      <c r="BE2" s="67" t="s">
        <v>727</v>
      </c>
      <c r="BF2" s="67" t="s">
        <v>728</v>
      </c>
      <c r="BG2" s="67" t="s">
        <v>729</v>
      </c>
      <c r="BH2" s="67" t="s">
        <v>730</v>
      </c>
      <c r="BI2" s="67" t="s">
        <v>731</v>
      </c>
      <c r="BJ2" s="67" t="s">
        <v>732</v>
      </c>
      <c r="BK2" s="67" t="s">
        <v>733</v>
      </c>
      <c r="BL2" s="67" t="s">
        <v>734</v>
      </c>
    </row>
    <row r="3" spans="1:64" ht="15" customHeight="1">
      <c r="A3" s="84" t="s">
        <v>212</v>
      </c>
      <c r="B3" s="84" t="s">
        <v>223</v>
      </c>
      <c r="C3" s="53"/>
      <c r="D3" s="54"/>
      <c r="E3" s="65"/>
      <c r="F3" s="55"/>
      <c r="G3" s="53"/>
      <c r="H3" s="57"/>
      <c r="I3" s="56"/>
      <c r="J3" s="56"/>
      <c r="K3" s="36" t="s">
        <v>65</v>
      </c>
      <c r="L3" s="62">
        <v>3</v>
      </c>
      <c r="M3" s="62"/>
      <c r="N3" s="63"/>
      <c r="O3" s="85" t="s">
        <v>237</v>
      </c>
      <c r="P3" s="87">
        <v>43654.423414351855</v>
      </c>
      <c r="Q3" s="85" t="s">
        <v>239</v>
      </c>
      <c r="R3" s="85"/>
      <c r="S3" s="85"/>
      <c r="T3" s="85" t="s">
        <v>248</v>
      </c>
      <c r="U3" s="90" t="s">
        <v>251</v>
      </c>
      <c r="V3" s="90" t="s">
        <v>251</v>
      </c>
      <c r="W3" s="87">
        <v>43654.423414351855</v>
      </c>
      <c r="X3" s="90" t="s">
        <v>254</v>
      </c>
      <c r="Y3" s="85"/>
      <c r="Z3" s="85"/>
      <c r="AA3" s="91" t="s">
        <v>279</v>
      </c>
      <c r="AB3" s="85"/>
      <c r="AC3" s="85" t="b">
        <v>0</v>
      </c>
      <c r="AD3" s="85">
        <v>0</v>
      </c>
      <c r="AE3" s="91" t="s">
        <v>304</v>
      </c>
      <c r="AF3" s="85" t="b">
        <v>0</v>
      </c>
      <c r="AG3" s="85" t="s">
        <v>306</v>
      </c>
      <c r="AH3" s="85"/>
      <c r="AI3" s="91" t="s">
        <v>304</v>
      </c>
      <c r="AJ3" s="85" t="b">
        <v>0</v>
      </c>
      <c r="AK3" s="85">
        <v>0</v>
      </c>
      <c r="AL3" s="91" t="s">
        <v>290</v>
      </c>
      <c r="AM3" s="85" t="s">
        <v>307</v>
      </c>
      <c r="AN3" s="85" t="b">
        <v>0</v>
      </c>
      <c r="AO3" s="91" t="s">
        <v>290</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0</v>
      </c>
      <c r="BE3" s="52">
        <v>0</v>
      </c>
      <c r="BF3" s="51">
        <v>0</v>
      </c>
      <c r="BG3" s="52">
        <v>0</v>
      </c>
      <c r="BH3" s="51">
        <v>0</v>
      </c>
      <c r="BI3" s="52">
        <v>0</v>
      </c>
      <c r="BJ3" s="51">
        <v>13</v>
      </c>
      <c r="BK3" s="52">
        <v>100</v>
      </c>
      <c r="BL3" s="51">
        <v>13</v>
      </c>
    </row>
    <row r="4" spans="1:64" ht="15" customHeight="1">
      <c r="A4" s="84" t="s">
        <v>213</v>
      </c>
      <c r="B4" s="84" t="s">
        <v>223</v>
      </c>
      <c r="C4" s="53"/>
      <c r="D4" s="54"/>
      <c r="E4" s="65"/>
      <c r="F4" s="55"/>
      <c r="G4" s="53"/>
      <c r="H4" s="57"/>
      <c r="I4" s="56"/>
      <c r="J4" s="56"/>
      <c r="K4" s="36" t="s">
        <v>65</v>
      </c>
      <c r="L4" s="83">
        <v>4</v>
      </c>
      <c r="M4" s="83"/>
      <c r="N4" s="63"/>
      <c r="O4" s="86" t="s">
        <v>237</v>
      </c>
      <c r="P4" s="88">
        <v>43654.52202546296</v>
      </c>
      <c r="Q4" s="86" t="s">
        <v>239</v>
      </c>
      <c r="R4" s="86"/>
      <c r="S4" s="86"/>
      <c r="T4" s="86" t="s">
        <v>248</v>
      </c>
      <c r="U4" s="89" t="s">
        <v>251</v>
      </c>
      <c r="V4" s="89" t="s">
        <v>251</v>
      </c>
      <c r="W4" s="88">
        <v>43654.52202546296</v>
      </c>
      <c r="X4" s="89" t="s">
        <v>255</v>
      </c>
      <c r="Y4" s="86"/>
      <c r="Z4" s="86"/>
      <c r="AA4" s="92" t="s">
        <v>280</v>
      </c>
      <c r="AB4" s="86"/>
      <c r="AC4" s="86" t="b">
        <v>0</v>
      </c>
      <c r="AD4" s="86">
        <v>0</v>
      </c>
      <c r="AE4" s="92" t="s">
        <v>304</v>
      </c>
      <c r="AF4" s="86" t="b">
        <v>0</v>
      </c>
      <c r="AG4" s="86" t="s">
        <v>306</v>
      </c>
      <c r="AH4" s="86"/>
      <c r="AI4" s="92" t="s">
        <v>304</v>
      </c>
      <c r="AJ4" s="86" t="b">
        <v>0</v>
      </c>
      <c r="AK4" s="86">
        <v>0</v>
      </c>
      <c r="AL4" s="92" t="s">
        <v>290</v>
      </c>
      <c r="AM4" s="86" t="s">
        <v>308</v>
      </c>
      <c r="AN4" s="86" t="b">
        <v>0</v>
      </c>
      <c r="AO4" s="92" t="s">
        <v>290</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v>0</v>
      </c>
      <c r="BE4" s="52">
        <v>0</v>
      </c>
      <c r="BF4" s="51">
        <v>0</v>
      </c>
      <c r="BG4" s="52">
        <v>0</v>
      </c>
      <c r="BH4" s="51">
        <v>0</v>
      </c>
      <c r="BI4" s="52">
        <v>0</v>
      </c>
      <c r="BJ4" s="51">
        <v>13</v>
      </c>
      <c r="BK4" s="52">
        <v>100</v>
      </c>
      <c r="BL4" s="51">
        <v>13</v>
      </c>
    </row>
    <row r="5" spans="1:64" ht="15">
      <c r="A5" s="84" t="s">
        <v>214</v>
      </c>
      <c r="B5" s="84" t="s">
        <v>233</v>
      </c>
      <c r="C5" s="53"/>
      <c r="D5" s="54"/>
      <c r="E5" s="65"/>
      <c r="F5" s="55"/>
      <c r="G5" s="53"/>
      <c r="H5" s="57"/>
      <c r="I5" s="56"/>
      <c r="J5" s="56"/>
      <c r="K5" s="36" t="s">
        <v>65</v>
      </c>
      <c r="L5" s="83">
        <v>5</v>
      </c>
      <c r="M5" s="83"/>
      <c r="N5" s="63"/>
      <c r="O5" s="86" t="s">
        <v>237</v>
      </c>
      <c r="P5" s="88">
        <v>43654.636666666665</v>
      </c>
      <c r="Q5" s="86" t="s">
        <v>240</v>
      </c>
      <c r="R5" s="86"/>
      <c r="S5" s="86"/>
      <c r="T5" s="86" t="s">
        <v>248</v>
      </c>
      <c r="U5" s="89" t="s">
        <v>252</v>
      </c>
      <c r="V5" s="89" t="s">
        <v>252</v>
      </c>
      <c r="W5" s="88">
        <v>43654.636666666665</v>
      </c>
      <c r="X5" s="89" t="s">
        <v>256</v>
      </c>
      <c r="Y5" s="86"/>
      <c r="Z5" s="86"/>
      <c r="AA5" s="92" t="s">
        <v>281</v>
      </c>
      <c r="AB5" s="86"/>
      <c r="AC5" s="86" t="b">
        <v>0</v>
      </c>
      <c r="AD5" s="86">
        <v>0</v>
      </c>
      <c r="AE5" s="92" t="s">
        <v>304</v>
      </c>
      <c r="AF5" s="86" t="b">
        <v>0</v>
      </c>
      <c r="AG5" s="86" t="s">
        <v>306</v>
      </c>
      <c r="AH5" s="86"/>
      <c r="AI5" s="92" t="s">
        <v>304</v>
      </c>
      <c r="AJ5" s="86" t="b">
        <v>0</v>
      </c>
      <c r="AK5" s="86">
        <v>0</v>
      </c>
      <c r="AL5" s="92" t="s">
        <v>301</v>
      </c>
      <c r="AM5" s="86" t="s">
        <v>309</v>
      </c>
      <c r="AN5" s="86" t="b">
        <v>0</v>
      </c>
      <c r="AO5" s="92" t="s">
        <v>301</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9</v>
      </c>
      <c r="BK5" s="52">
        <v>100</v>
      </c>
      <c r="BL5" s="51">
        <v>9</v>
      </c>
    </row>
    <row r="6" spans="1:64" ht="15">
      <c r="A6" s="84" t="s">
        <v>215</v>
      </c>
      <c r="B6" s="84" t="s">
        <v>223</v>
      </c>
      <c r="C6" s="53"/>
      <c r="D6" s="54"/>
      <c r="E6" s="65"/>
      <c r="F6" s="55"/>
      <c r="G6" s="53"/>
      <c r="H6" s="57"/>
      <c r="I6" s="56"/>
      <c r="J6" s="56"/>
      <c r="K6" s="36" t="s">
        <v>65</v>
      </c>
      <c r="L6" s="83">
        <v>6</v>
      </c>
      <c r="M6" s="83"/>
      <c r="N6" s="63"/>
      <c r="O6" s="86" t="s">
        <v>237</v>
      </c>
      <c r="P6" s="88">
        <v>43654.69464120371</v>
      </c>
      <c r="Q6" s="86" t="s">
        <v>239</v>
      </c>
      <c r="R6" s="86"/>
      <c r="S6" s="86"/>
      <c r="T6" s="86" t="s">
        <v>248</v>
      </c>
      <c r="U6" s="89" t="s">
        <v>251</v>
      </c>
      <c r="V6" s="89" t="s">
        <v>251</v>
      </c>
      <c r="W6" s="88">
        <v>43654.69464120371</v>
      </c>
      <c r="X6" s="89" t="s">
        <v>257</v>
      </c>
      <c r="Y6" s="86"/>
      <c r="Z6" s="86"/>
      <c r="AA6" s="92" t="s">
        <v>282</v>
      </c>
      <c r="AB6" s="86"/>
      <c r="AC6" s="86" t="b">
        <v>0</v>
      </c>
      <c r="AD6" s="86">
        <v>0</v>
      </c>
      <c r="AE6" s="92" t="s">
        <v>304</v>
      </c>
      <c r="AF6" s="86" t="b">
        <v>0</v>
      </c>
      <c r="AG6" s="86" t="s">
        <v>306</v>
      </c>
      <c r="AH6" s="86"/>
      <c r="AI6" s="92" t="s">
        <v>304</v>
      </c>
      <c r="AJ6" s="86" t="b">
        <v>0</v>
      </c>
      <c r="AK6" s="86">
        <v>0</v>
      </c>
      <c r="AL6" s="92" t="s">
        <v>290</v>
      </c>
      <c r="AM6" s="86" t="s">
        <v>307</v>
      </c>
      <c r="AN6" s="86" t="b">
        <v>0</v>
      </c>
      <c r="AO6" s="92" t="s">
        <v>290</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v>0</v>
      </c>
      <c r="BE6" s="52">
        <v>0</v>
      </c>
      <c r="BF6" s="51">
        <v>0</v>
      </c>
      <c r="BG6" s="52">
        <v>0</v>
      </c>
      <c r="BH6" s="51">
        <v>0</v>
      </c>
      <c r="BI6" s="52">
        <v>0</v>
      </c>
      <c r="BJ6" s="51">
        <v>13</v>
      </c>
      <c r="BK6" s="52">
        <v>100</v>
      </c>
      <c r="BL6" s="51">
        <v>13</v>
      </c>
    </row>
    <row r="7" spans="1:64" ht="15">
      <c r="A7" s="84" t="s">
        <v>216</v>
      </c>
      <c r="B7" s="84" t="s">
        <v>233</v>
      </c>
      <c r="C7" s="53"/>
      <c r="D7" s="54"/>
      <c r="E7" s="65"/>
      <c r="F7" s="55"/>
      <c r="G7" s="53"/>
      <c r="H7" s="57"/>
      <c r="I7" s="56"/>
      <c r="J7" s="56"/>
      <c r="K7" s="36" t="s">
        <v>65</v>
      </c>
      <c r="L7" s="83">
        <v>7</v>
      </c>
      <c r="M7" s="83"/>
      <c r="N7" s="63"/>
      <c r="O7" s="86" t="s">
        <v>237</v>
      </c>
      <c r="P7" s="88">
        <v>43654.7053125</v>
      </c>
      <c r="Q7" s="86" t="s">
        <v>240</v>
      </c>
      <c r="R7" s="86"/>
      <c r="S7" s="86"/>
      <c r="T7" s="86" t="s">
        <v>248</v>
      </c>
      <c r="U7" s="89" t="s">
        <v>252</v>
      </c>
      <c r="V7" s="89" t="s">
        <v>252</v>
      </c>
      <c r="W7" s="88">
        <v>43654.7053125</v>
      </c>
      <c r="X7" s="89" t="s">
        <v>258</v>
      </c>
      <c r="Y7" s="86"/>
      <c r="Z7" s="86"/>
      <c r="AA7" s="92" t="s">
        <v>283</v>
      </c>
      <c r="AB7" s="86"/>
      <c r="AC7" s="86" t="b">
        <v>0</v>
      </c>
      <c r="AD7" s="86">
        <v>0</v>
      </c>
      <c r="AE7" s="92" t="s">
        <v>304</v>
      </c>
      <c r="AF7" s="86" t="b">
        <v>0</v>
      </c>
      <c r="AG7" s="86" t="s">
        <v>306</v>
      </c>
      <c r="AH7" s="86"/>
      <c r="AI7" s="92" t="s">
        <v>304</v>
      </c>
      <c r="AJ7" s="86" t="b">
        <v>0</v>
      </c>
      <c r="AK7" s="86">
        <v>0</v>
      </c>
      <c r="AL7" s="92" t="s">
        <v>301</v>
      </c>
      <c r="AM7" s="86" t="s">
        <v>308</v>
      </c>
      <c r="AN7" s="86" t="b">
        <v>0</v>
      </c>
      <c r="AO7" s="92" t="s">
        <v>301</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9</v>
      </c>
      <c r="BK7" s="52">
        <v>100</v>
      </c>
      <c r="BL7" s="51">
        <v>9</v>
      </c>
    </row>
    <row r="8" spans="1:64" ht="15">
      <c r="A8" s="84" t="s">
        <v>217</v>
      </c>
      <c r="B8" s="84" t="s">
        <v>233</v>
      </c>
      <c r="C8" s="53"/>
      <c r="D8" s="54"/>
      <c r="E8" s="65"/>
      <c r="F8" s="55"/>
      <c r="G8" s="53"/>
      <c r="H8" s="57"/>
      <c r="I8" s="56"/>
      <c r="J8" s="56"/>
      <c r="K8" s="36" t="s">
        <v>65</v>
      </c>
      <c r="L8" s="83">
        <v>8</v>
      </c>
      <c r="M8" s="83"/>
      <c r="N8" s="63"/>
      <c r="O8" s="86" t="s">
        <v>237</v>
      </c>
      <c r="P8" s="88">
        <v>43654.7190162037</v>
      </c>
      <c r="Q8" s="86" t="s">
        <v>240</v>
      </c>
      <c r="R8" s="86"/>
      <c r="S8" s="86"/>
      <c r="T8" s="86" t="s">
        <v>248</v>
      </c>
      <c r="U8" s="89" t="s">
        <v>252</v>
      </c>
      <c r="V8" s="89" t="s">
        <v>252</v>
      </c>
      <c r="W8" s="88">
        <v>43654.7190162037</v>
      </c>
      <c r="X8" s="89" t="s">
        <v>259</v>
      </c>
      <c r="Y8" s="86"/>
      <c r="Z8" s="86"/>
      <c r="AA8" s="92" t="s">
        <v>284</v>
      </c>
      <c r="AB8" s="86"/>
      <c r="AC8" s="86" t="b">
        <v>0</v>
      </c>
      <c r="AD8" s="86">
        <v>0</v>
      </c>
      <c r="AE8" s="92" t="s">
        <v>304</v>
      </c>
      <c r="AF8" s="86" t="b">
        <v>0</v>
      </c>
      <c r="AG8" s="86" t="s">
        <v>306</v>
      </c>
      <c r="AH8" s="86"/>
      <c r="AI8" s="92" t="s">
        <v>304</v>
      </c>
      <c r="AJ8" s="86" t="b">
        <v>0</v>
      </c>
      <c r="AK8" s="86">
        <v>0</v>
      </c>
      <c r="AL8" s="92" t="s">
        <v>301</v>
      </c>
      <c r="AM8" s="86" t="s">
        <v>310</v>
      </c>
      <c r="AN8" s="86" t="b">
        <v>0</v>
      </c>
      <c r="AO8" s="92" t="s">
        <v>301</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0</v>
      </c>
      <c r="BE8" s="52">
        <v>0</v>
      </c>
      <c r="BF8" s="51">
        <v>0</v>
      </c>
      <c r="BG8" s="52">
        <v>0</v>
      </c>
      <c r="BH8" s="51">
        <v>0</v>
      </c>
      <c r="BI8" s="52">
        <v>0</v>
      </c>
      <c r="BJ8" s="51">
        <v>9</v>
      </c>
      <c r="BK8" s="52">
        <v>100</v>
      </c>
      <c r="BL8" s="51">
        <v>9</v>
      </c>
    </row>
    <row r="9" spans="1:64" ht="15">
      <c r="A9" s="84" t="s">
        <v>218</v>
      </c>
      <c r="B9" s="84" t="s">
        <v>233</v>
      </c>
      <c r="C9" s="53"/>
      <c r="D9" s="54"/>
      <c r="E9" s="65"/>
      <c r="F9" s="55"/>
      <c r="G9" s="53"/>
      <c r="H9" s="57"/>
      <c r="I9" s="56"/>
      <c r="J9" s="56"/>
      <c r="K9" s="36" t="s">
        <v>65</v>
      </c>
      <c r="L9" s="83">
        <v>9</v>
      </c>
      <c r="M9" s="83"/>
      <c r="N9" s="63"/>
      <c r="O9" s="86" t="s">
        <v>237</v>
      </c>
      <c r="P9" s="88">
        <v>43654.801145833335</v>
      </c>
      <c r="Q9" s="86" t="s">
        <v>240</v>
      </c>
      <c r="R9" s="86"/>
      <c r="S9" s="86"/>
      <c r="T9" s="86" t="s">
        <v>248</v>
      </c>
      <c r="U9" s="89" t="s">
        <v>252</v>
      </c>
      <c r="V9" s="89" t="s">
        <v>252</v>
      </c>
      <c r="W9" s="88">
        <v>43654.801145833335</v>
      </c>
      <c r="X9" s="89" t="s">
        <v>260</v>
      </c>
      <c r="Y9" s="86"/>
      <c r="Z9" s="86"/>
      <c r="AA9" s="92" t="s">
        <v>285</v>
      </c>
      <c r="AB9" s="86"/>
      <c r="AC9" s="86" t="b">
        <v>0</v>
      </c>
      <c r="AD9" s="86">
        <v>0</v>
      </c>
      <c r="AE9" s="92" t="s">
        <v>304</v>
      </c>
      <c r="AF9" s="86" t="b">
        <v>0</v>
      </c>
      <c r="AG9" s="86" t="s">
        <v>306</v>
      </c>
      <c r="AH9" s="86"/>
      <c r="AI9" s="92" t="s">
        <v>304</v>
      </c>
      <c r="AJ9" s="86" t="b">
        <v>0</v>
      </c>
      <c r="AK9" s="86">
        <v>0</v>
      </c>
      <c r="AL9" s="92" t="s">
        <v>301</v>
      </c>
      <c r="AM9" s="86" t="s">
        <v>307</v>
      </c>
      <c r="AN9" s="86" t="b">
        <v>0</v>
      </c>
      <c r="AO9" s="92" t="s">
        <v>301</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0</v>
      </c>
      <c r="BE9" s="52">
        <v>0</v>
      </c>
      <c r="BF9" s="51">
        <v>0</v>
      </c>
      <c r="BG9" s="52">
        <v>0</v>
      </c>
      <c r="BH9" s="51">
        <v>0</v>
      </c>
      <c r="BI9" s="52">
        <v>0</v>
      </c>
      <c r="BJ9" s="51">
        <v>9</v>
      </c>
      <c r="BK9" s="52">
        <v>100</v>
      </c>
      <c r="BL9" s="51">
        <v>9</v>
      </c>
    </row>
    <row r="10" spans="1:64" ht="15">
      <c r="A10" s="84" t="s">
        <v>219</v>
      </c>
      <c r="B10" s="84" t="s">
        <v>233</v>
      </c>
      <c r="C10" s="53"/>
      <c r="D10" s="54"/>
      <c r="E10" s="65"/>
      <c r="F10" s="55"/>
      <c r="G10" s="53"/>
      <c r="H10" s="57"/>
      <c r="I10" s="56"/>
      <c r="J10" s="56"/>
      <c r="K10" s="36" t="s">
        <v>65</v>
      </c>
      <c r="L10" s="83">
        <v>10</v>
      </c>
      <c r="M10" s="83"/>
      <c r="N10" s="63"/>
      <c r="O10" s="86" t="s">
        <v>237</v>
      </c>
      <c r="P10" s="88">
        <v>43654.87644675926</v>
      </c>
      <c r="Q10" s="86" t="s">
        <v>240</v>
      </c>
      <c r="R10" s="86"/>
      <c r="S10" s="86"/>
      <c r="T10" s="86" t="s">
        <v>248</v>
      </c>
      <c r="U10" s="89" t="s">
        <v>252</v>
      </c>
      <c r="V10" s="89" t="s">
        <v>252</v>
      </c>
      <c r="W10" s="88">
        <v>43654.87644675926</v>
      </c>
      <c r="X10" s="89" t="s">
        <v>261</v>
      </c>
      <c r="Y10" s="86"/>
      <c r="Z10" s="86"/>
      <c r="AA10" s="92" t="s">
        <v>286</v>
      </c>
      <c r="AB10" s="86"/>
      <c r="AC10" s="86" t="b">
        <v>0</v>
      </c>
      <c r="AD10" s="86">
        <v>0</v>
      </c>
      <c r="AE10" s="92" t="s">
        <v>304</v>
      </c>
      <c r="AF10" s="86" t="b">
        <v>0</v>
      </c>
      <c r="AG10" s="86" t="s">
        <v>306</v>
      </c>
      <c r="AH10" s="86"/>
      <c r="AI10" s="92" t="s">
        <v>304</v>
      </c>
      <c r="AJ10" s="86" t="b">
        <v>0</v>
      </c>
      <c r="AK10" s="86">
        <v>0</v>
      </c>
      <c r="AL10" s="92" t="s">
        <v>301</v>
      </c>
      <c r="AM10" s="86" t="s">
        <v>308</v>
      </c>
      <c r="AN10" s="86" t="b">
        <v>0</v>
      </c>
      <c r="AO10" s="92" t="s">
        <v>301</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0</v>
      </c>
      <c r="BE10" s="52">
        <v>0</v>
      </c>
      <c r="BF10" s="51">
        <v>0</v>
      </c>
      <c r="BG10" s="52">
        <v>0</v>
      </c>
      <c r="BH10" s="51">
        <v>0</v>
      </c>
      <c r="BI10" s="52">
        <v>0</v>
      </c>
      <c r="BJ10" s="51">
        <v>9</v>
      </c>
      <c r="BK10" s="52">
        <v>100</v>
      </c>
      <c r="BL10" s="51">
        <v>9</v>
      </c>
    </row>
    <row r="11" spans="1:64" ht="15">
      <c r="A11" s="84" t="s">
        <v>220</v>
      </c>
      <c r="B11" s="84" t="s">
        <v>233</v>
      </c>
      <c r="C11" s="53"/>
      <c r="D11" s="54"/>
      <c r="E11" s="65"/>
      <c r="F11" s="55"/>
      <c r="G11" s="53"/>
      <c r="H11" s="57"/>
      <c r="I11" s="56"/>
      <c r="J11" s="56"/>
      <c r="K11" s="36" t="s">
        <v>65</v>
      </c>
      <c r="L11" s="83">
        <v>11</v>
      </c>
      <c r="M11" s="83"/>
      <c r="N11" s="63"/>
      <c r="O11" s="86" t="s">
        <v>237</v>
      </c>
      <c r="P11" s="88">
        <v>43654.966990740744</v>
      </c>
      <c r="Q11" s="86" t="s">
        <v>240</v>
      </c>
      <c r="R11" s="86"/>
      <c r="S11" s="86"/>
      <c r="T11" s="86" t="s">
        <v>248</v>
      </c>
      <c r="U11" s="89" t="s">
        <v>252</v>
      </c>
      <c r="V11" s="89" t="s">
        <v>252</v>
      </c>
      <c r="W11" s="88">
        <v>43654.966990740744</v>
      </c>
      <c r="X11" s="89" t="s">
        <v>262</v>
      </c>
      <c r="Y11" s="86"/>
      <c r="Z11" s="86"/>
      <c r="AA11" s="92" t="s">
        <v>287</v>
      </c>
      <c r="AB11" s="86"/>
      <c r="AC11" s="86" t="b">
        <v>0</v>
      </c>
      <c r="AD11" s="86">
        <v>0</v>
      </c>
      <c r="AE11" s="92" t="s">
        <v>304</v>
      </c>
      <c r="AF11" s="86" t="b">
        <v>0</v>
      </c>
      <c r="AG11" s="86" t="s">
        <v>306</v>
      </c>
      <c r="AH11" s="86"/>
      <c r="AI11" s="92" t="s">
        <v>304</v>
      </c>
      <c r="AJ11" s="86" t="b">
        <v>0</v>
      </c>
      <c r="AK11" s="86">
        <v>0</v>
      </c>
      <c r="AL11" s="92" t="s">
        <v>301</v>
      </c>
      <c r="AM11" s="86" t="s">
        <v>308</v>
      </c>
      <c r="AN11" s="86" t="b">
        <v>0</v>
      </c>
      <c r="AO11" s="92" t="s">
        <v>301</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0</v>
      </c>
      <c r="BE11" s="52">
        <v>0</v>
      </c>
      <c r="BF11" s="51">
        <v>0</v>
      </c>
      <c r="BG11" s="52">
        <v>0</v>
      </c>
      <c r="BH11" s="51">
        <v>0</v>
      </c>
      <c r="BI11" s="52">
        <v>0</v>
      </c>
      <c r="BJ11" s="51">
        <v>9</v>
      </c>
      <c r="BK11" s="52">
        <v>100</v>
      </c>
      <c r="BL11" s="51">
        <v>9</v>
      </c>
    </row>
    <row r="12" spans="1:64" ht="15">
      <c r="A12" s="84" t="s">
        <v>221</v>
      </c>
      <c r="B12" s="84" t="s">
        <v>223</v>
      </c>
      <c r="C12" s="53"/>
      <c r="D12" s="54"/>
      <c r="E12" s="65"/>
      <c r="F12" s="55"/>
      <c r="G12" s="53"/>
      <c r="H12" s="57"/>
      <c r="I12" s="56"/>
      <c r="J12" s="56"/>
      <c r="K12" s="36" t="s">
        <v>65</v>
      </c>
      <c r="L12" s="83">
        <v>12</v>
      </c>
      <c r="M12" s="83"/>
      <c r="N12" s="63"/>
      <c r="O12" s="86" t="s">
        <v>237</v>
      </c>
      <c r="P12" s="88">
        <v>43655.01075231482</v>
      </c>
      <c r="Q12" s="86" t="s">
        <v>239</v>
      </c>
      <c r="R12" s="86"/>
      <c r="S12" s="86"/>
      <c r="T12" s="86" t="s">
        <v>248</v>
      </c>
      <c r="U12" s="89" t="s">
        <v>251</v>
      </c>
      <c r="V12" s="89" t="s">
        <v>251</v>
      </c>
      <c r="W12" s="88">
        <v>43655.01075231482</v>
      </c>
      <c r="X12" s="89" t="s">
        <v>263</v>
      </c>
      <c r="Y12" s="86"/>
      <c r="Z12" s="86"/>
      <c r="AA12" s="92" t="s">
        <v>288</v>
      </c>
      <c r="AB12" s="86"/>
      <c r="AC12" s="86" t="b">
        <v>0</v>
      </c>
      <c r="AD12" s="86">
        <v>0</v>
      </c>
      <c r="AE12" s="92" t="s">
        <v>304</v>
      </c>
      <c r="AF12" s="86" t="b">
        <v>0</v>
      </c>
      <c r="AG12" s="86" t="s">
        <v>306</v>
      </c>
      <c r="AH12" s="86"/>
      <c r="AI12" s="92" t="s">
        <v>304</v>
      </c>
      <c r="AJ12" s="86" t="b">
        <v>0</v>
      </c>
      <c r="AK12" s="86">
        <v>0</v>
      </c>
      <c r="AL12" s="92" t="s">
        <v>290</v>
      </c>
      <c r="AM12" s="86" t="s">
        <v>307</v>
      </c>
      <c r="AN12" s="86" t="b">
        <v>0</v>
      </c>
      <c r="AO12" s="92" t="s">
        <v>290</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v>0</v>
      </c>
      <c r="BE12" s="52">
        <v>0</v>
      </c>
      <c r="BF12" s="51">
        <v>0</v>
      </c>
      <c r="BG12" s="52">
        <v>0</v>
      </c>
      <c r="BH12" s="51">
        <v>0</v>
      </c>
      <c r="BI12" s="52">
        <v>0</v>
      </c>
      <c r="BJ12" s="51">
        <v>13</v>
      </c>
      <c r="BK12" s="52">
        <v>100</v>
      </c>
      <c r="BL12" s="51">
        <v>13</v>
      </c>
    </row>
    <row r="13" spans="1:64" ht="15">
      <c r="A13" s="84" t="s">
        <v>222</v>
      </c>
      <c r="B13" s="84" t="s">
        <v>233</v>
      </c>
      <c r="C13" s="53"/>
      <c r="D13" s="54"/>
      <c r="E13" s="65"/>
      <c r="F13" s="55"/>
      <c r="G13" s="53"/>
      <c r="H13" s="57"/>
      <c r="I13" s="56"/>
      <c r="J13" s="56"/>
      <c r="K13" s="36" t="s">
        <v>65</v>
      </c>
      <c r="L13" s="83">
        <v>13</v>
      </c>
      <c r="M13" s="83"/>
      <c r="N13" s="63"/>
      <c r="O13" s="86" t="s">
        <v>237</v>
      </c>
      <c r="P13" s="88">
        <v>43655.01962962963</v>
      </c>
      <c r="Q13" s="86" t="s">
        <v>240</v>
      </c>
      <c r="R13" s="86"/>
      <c r="S13" s="86"/>
      <c r="T13" s="86" t="s">
        <v>248</v>
      </c>
      <c r="U13" s="89" t="s">
        <v>252</v>
      </c>
      <c r="V13" s="89" t="s">
        <v>252</v>
      </c>
      <c r="W13" s="88">
        <v>43655.01962962963</v>
      </c>
      <c r="X13" s="89" t="s">
        <v>264</v>
      </c>
      <c r="Y13" s="86"/>
      <c r="Z13" s="86"/>
      <c r="AA13" s="92" t="s">
        <v>289</v>
      </c>
      <c r="AB13" s="86"/>
      <c r="AC13" s="86" t="b">
        <v>0</v>
      </c>
      <c r="AD13" s="86">
        <v>0</v>
      </c>
      <c r="AE13" s="92" t="s">
        <v>304</v>
      </c>
      <c r="AF13" s="86" t="b">
        <v>0</v>
      </c>
      <c r="AG13" s="86" t="s">
        <v>306</v>
      </c>
      <c r="AH13" s="86"/>
      <c r="AI13" s="92" t="s">
        <v>304</v>
      </c>
      <c r="AJ13" s="86" t="b">
        <v>0</v>
      </c>
      <c r="AK13" s="86">
        <v>0</v>
      </c>
      <c r="AL13" s="92" t="s">
        <v>301</v>
      </c>
      <c r="AM13" s="86" t="s">
        <v>308</v>
      </c>
      <c r="AN13" s="86" t="b">
        <v>0</v>
      </c>
      <c r="AO13" s="92" t="s">
        <v>301</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0</v>
      </c>
      <c r="BE13" s="52">
        <v>0</v>
      </c>
      <c r="BF13" s="51">
        <v>0</v>
      </c>
      <c r="BG13" s="52">
        <v>0</v>
      </c>
      <c r="BH13" s="51">
        <v>0</v>
      </c>
      <c r="BI13" s="52">
        <v>0</v>
      </c>
      <c r="BJ13" s="51">
        <v>9</v>
      </c>
      <c r="BK13" s="52">
        <v>100</v>
      </c>
      <c r="BL13" s="51">
        <v>9</v>
      </c>
    </row>
    <row r="14" spans="1:64" ht="15">
      <c r="A14" s="84" t="s">
        <v>223</v>
      </c>
      <c r="B14" s="84" t="s">
        <v>223</v>
      </c>
      <c r="C14" s="53"/>
      <c r="D14" s="54"/>
      <c r="E14" s="65"/>
      <c r="F14" s="55"/>
      <c r="G14" s="53"/>
      <c r="H14" s="57"/>
      <c r="I14" s="56"/>
      <c r="J14" s="56"/>
      <c r="K14" s="36" t="s">
        <v>65</v>
      </c>
      <c r="L14" s="83">
        <v>14</v>
      </c>
      <c r="M14" s="83"/>
      <c r="N14" s="63"/>
      <c r="O14" s="86" t="s">
        <v>176</v>
      </c>
      <c r="P14" s="88">
        <v>43654.32711805555</v>
      </c>
      <c r="Q14" s="86" t="s">
        <v>241</v>
      </c>
      <c r="R14" s="86"/>
      <c r="S14" s="86"/>
      <c r="T14" s="86" t="s">
        <v>248</v>
      </c>
      <c r="U14" s="89" t="s">
        <v>251</v>
      </c>
      <c r="V14" s="89" t="s">
        <v>251</v>
      </c>
      <c r="W14" s="88">
        <v>43654.32711805555</v>
      </c>
      <c r="X14" s="89" t="s">
        <v>265</v>
      </c>
      <c r="Y14" s="86"/>
      <c r="Z14" s="86"/>
      <c r="AA14" s="92" t="s">
        <v>290</v>
      </c>
      <c r="AB14" s="86"/>
      <c r="AC14" s="86" t="b">
        <v>0</v>
      </c>
      <c r="AD14" s="86">
        <v>0</v>
      </c>
      <c r="AE14" s="92" t="s">
        <v>304</v>
      </c>
      <c r="AF14" s="86" t="b">
        <v>0</v>
      </c>
      <c r="AG14" s="86" t="s">
        <v>306</v>
      </c>
      <c r="AH14" s="86"/>
      <c r="AI14" s="92" t="s">
        <v>304</v>
      </c>
      <c r="AJ14" s="86" t="b">
        <v>0</v>
      </c>
      <c r="AK14" s="86">
        <v>0</v>
      </c>
      <c r="AL14" s="92" t="s">
        <v>304</v>
      </c>
      <c r="AM14" s="86" t="s">
        <v>308</v>
      </c>
      <c r="AN14" s="86" t="b">
        <v>0</v>
      </c>
      <c r="AO14" s="92" t="s">
        <v>290</v>
      </c>
      <c r="AP14" s="86" t="s">
        <v>176</v>
      </c>
      <c r="AQ14" s="86">
        <v>0</v>
      </c>
      <c r="AR14" s="86">
        <v>0</v>
      </c>
      <c r="AS14" s="86"/>
      <c r="AT14" s="86"/>
      <c r="AU14" s="86"/>
      <c r="AV14" s="86"/>
      <c r="AW14" s="86"/>
      <c r="AX14" s="86"/>
      <c r="AY14" s="86"/>
      <c r="AZ14" s="86"/>
      <c r="BA14">
        <v>1</v>
      </c>
      <c r="BB14" s="85" t="str">
        <f>REPLACE(INDEX(GroupVertices[Group],MATCH(Edges24[[#This Row],[Vertex 1]],GroupVertices[Vertex],0)),1,1,"")</f>
        <v>2</v>
      </c>
      <c r="BC14" s="85" t="str">
        <f>REPLACE(INDEX(GroupVertices[Group],MATCH(Edges24[[#This Row],[Vertex 2]],GroupVertices[Vertex],0)),1,1,"")</f>
        <v>2</v>
      </c>
      <c r="BD14" s="51">
        <v>0</v>
      </c>
      <c r="BE14" s="52">
        <v>0</v>
      </c>
      <c r="BF14" s="51">
        <v>0</v>
      </c>
      <c r="BG14" s="52">
        <v>0</v>
      </c>
      <c r="BH14" s="51">
        <v>0</v>
      </c>
      <c r="BI14" s="52">
        <v>0</v>
      </c>
      <c r="BJ14" s="51">
        <v>11</v>
      </c>
      <c r="BK14" s="52">
        <v>100</v>
      </c>
      <c r="BL14" s="51">
        <v>11</v>
      </c>
    </row>
    <row r="15" spans="1:64" ht="15">
      <c r="A15" s="84" t="s">
        <v>224</v>
      </c>
      <c r="B15" s="84" t="s">
        <v>223</v>
      </c>
      <c r="C15" s="53"/>
      <c r="D15" s="54"/>
      <c r="E15" s="65"/>
      <c r="F15" s="55"/>
      <c r="G15" s="53"/>
      <c r="H15" s="57"/>
      <c r="I15" s="56"/>
      <c r="J15" s="56"/>
      <c r="K15" s="36" t="s">
        <v>65</v>
      </c>
      <c r="L15" s="83">
        <v>15</v>
      </c>
      <c r="M15" s="83"/>
      <c r="N15" s="63"/>
      <c r="O15" s="86" t="s">
        <v>237</v>
      </c>
      <c r="P15" s="88">
        <v>43655.263194444444</v>
      </c>
      <c r="Q15" s="86" t="s">
        <v>239</v>
      </c>
      <c r="R15" s="86"/>
      <c r="S15" s="86"/>
      <c r="T15" s="86" t="s">
        <v>248</v>
      </c>
      <c r="U15" s="89" t="s">
        <v>251</v>
      </c>
      <c r="V15" s="89" t="s">
        <v>251</v>
      </c>
      <c r="W15" s="88">
        <v>43655.263194444444</v>
      </c>
      <c r="X15" s="89" t="s">
        <v>266</v>
      </c>
      <c r="Y15" s="86"/>
      <c r="Z15" s="86"/>
      <c r="AA15" s="92" t="s">
        <v>291</v>
      </c>
      <c r="AB15" s="86"/>
      <c r="AC15" s="86" t="b">
        <v>0</v>
      </c>
      <c r="AD15" s="86">
        <v>0</v>
      </c>
      <c r="AE15" s="92" t="s">
        <v>304</v>
      </c>
      <c r="AF15" s="86" t="b">
        <v>0</v>
      </c>
      <c r="AG15" s="86" t="s">
        <v>306</v>
      </c>
      <c r="AH15" s="86"/>
      <c r="AI15" s="92" t="s">
        <v>304</v>
      </c>
      <c r="AJ15" s="86" t="b">
        <v>0</v>
      </c>
      <c r="AK15" s="86">
        <v>0</v>
      </c>
      <c r="AL15" s="92" t="s">
        <v>290</v>
      </c>
      <c r="AM15" s="86" t="s">
        <v>307</v>
      </c>
      <c r="AN15" s="86" t="b">
        <v>0</v>
      </c>
      <c r="AO15" s="92" t="s">
        <v>290</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v>0</v>
      </c>
      <c r="BE15" s="52">
        <v>0</v>
      </c>
      <c r="BF15" s="51">
        <v>0</v>
      </c>
      <c r="BG15" s="52">
        <v>0</v>
      </c>
      <c r="BH15" s="51">
        <v>0</v>
      </c>
      <c r="BI15" s="52">
        <v>0</v>
      </c>
      <c r="BJ15" s="51">
        <v>13</v>
      </c>
      <c r="BK15" s="52">
        <v>100</v>
      </c>
      <c r="BL15" s="51">
        <v>13</v>
      </c>
    </row>
    <row r="16" spans="1:64" ht="15">
      <c r="A16" s="84" t="s">
        <v>225</v>
      </c>
      <c r="B16" s="84" t="s">
        <v>236</v>
      </c>
      <c r="C16" s="53"/>
      <c r="D16" s="54"/>
      <c r="E16" s="65"/>
      <c r="F16" s="55"/>
      <c r="G16" s="53"/>
      <c r="H16" s="57"/>
      <c r="I16" s="56"/>
      <c r="J16" s="56"/>
      <c r="K16" s="36" t="s">
        <v>65</v>
      </c>
      <c r="L16" s="83">
        <v>16</v>
      </c>
      <c r="M16" s="83"/>
      <c r="N16" s="63"/>
      <c r="O16" s="86" t="s">
        <v>238</v>
      </c>
      <c r="P16" s="88">
        <v>43654.625393518516</v>
      </c>
      <c r="Q16" s="86" t="s">
        <v>242</v>
      </c>
      <c r="R16" s="89" t="s">
        <v>246</v>
      </c>
      <c r="S16" s="86" t="s">
        <v>247</v>
      </c>
      <c r="T16" s="86" t="s">
        <v>249</v>
      </c>
      <c r="U16" s="86"/>
      <c r="V16" s="89" t="s">
        <v>253</v>
      </c>
      <c r="W16" s="88">
        <v>43654.625393518516</v>
      </c>
      <c r="X16" s="89" t="s">
        <v>267</v>
      </c>
      <c r="Y16" s="86"/>
      <c r="Z16" s="86"/>
      <c r="AA16" s="92" t="s">
        <v>292</v>
      </c>
      <c r="AB16" s="86"/>
      <c r="AC16" s="86" t="b">
        <v>0</v>
      </c>
      <c r="AD16" s="86">
        <v>0</v>
      </c>
      <c r="AE16" s="92" t="s">
        <v>305</v>
      </c>
      <c r="AF16" s="86" t="b">
        <v>0</v>
      </c>
      <c r="AG16" s="86" t="s">
        <v>306</v>
      </c>
      <c r="AH16" s="86"/>
      <c r="AI16" s="92" t="s">
        <v>304</v>
      </c>
      <c r="AJ16" s="86" t="b">
        <v>0</v>
      </c>
      <c r="AK16" s="86">
        <v>0</v>
      </c>
      <c r="AL16" s="92" t="s">
        <v>304</v>
      </c>
      <c r="AM16" s="86" t="s">
        <v>307</v>
      </c>
      <c r="AN16" s="86" t="b">
        <v>1</v>
      </c>
      <c r="AO16" s="92" t="s">
        <v>292</v>
      </c>
      <c r="AP16" s="86" t="s">
        <v>176</v>
      </c>
      <c r="AQ16" s="86">
        <v>0</v>
      </c>
      <c r="AR16" s="86">
        <v>0</v>
      </c>
      <c r="AS16" s="86"/>
      <c r="AT16" s="86"/>
      <c r="AU16" s="86"/>
      <c r="AV16" s="86"/>
      <c r="AW16" s="86"/>
      <c r="AX16" s="86"/>
      <c r="AY16" s="86"/>
      <c r="AZ16" s="86"/>
      <c r="BA16">
        <v>1</v>
      </c>
      <c r="BB16" s="85" t="str">
        <f>REPLACE(INDEX(GroupVertices[Group],MATCH(Edges24[[#This Row],[Vertex 1]],GroupVertices[Vertex],0)),1,1,"")</f>
        <v>3</v>
      </c>
      <c r="BC16" s="85" t="str">
        <f>REPLACE(INDEX(GroupVertices[Group],MATCH(Edges24[[#This Row],[Vertex 2]],GroupVertices[Vertex],0)),1,1,"")</f>
        <v>3</v>
      </c>
      <c r="BD16" s="51">
        <v>0</v>
      </c>
      <c r="BE16" s="52">
        <v>0</v>
      </c>
      <c r="BF16" s="51">
        <v>0</v>
      </c>
      <c r="BG16" s="52">
        <v>0</v>
      </c>
      <c r="BH16" s="51">
        <v>0</v>
      </c>
      <c r="BI16" s="52">
        <v>0</v>
      </c>
      <c r="BJ16" s="51">
        <v>12</v>
      </c>
      <c r="BK16" s="52">
        <v>100</v>
      </c>
      <c r="BL16" s="51">
        <v>12</v>
      </c>
    </row>
    <row r="17" spans="1:64" ht="15">
      <c r="A17" s="84" t="s">
        <v>225</v>
      </c>
      <c r="B17" s="84" t="s">
        <v>236</v>
      </c>
      <c r="C17" s="53"/>
      <c r="D17" s="54"/>
      <c r="E17" s="65"/>
      <c r="F17" s="55"/>
      <c r="G17" s="53"/>
      <c r="H17" s="57"/>
      <c r="I17" s="56"/>
      <c r="J17" s="56"/>
      <c r="K17" s="36" t="s">
        <v>65</v>
      </c>
      <c r="L17" s="83">
        <v>17</v>
      </c>
      <c r="M17" s="83"/>
      <c r="N17" s="63"/>
      <c r="O17" s="86" t="s">
        <v>237</v>
      </c>
      <c r="P17" s="88">
        <v>43655.277094907404</v>
      </c>
      <c r="Q17" s="86" t="s">
        <v>243</v>
      </c>
      <c r="R17" s="86"/>
      <c r="S17" s="86"/>
      <c r="T17" s="86" t="s">
        <v>250</v>
      </c>
      <c r="U17" s="86"/>
      <c r="V17" s="89" t="s">
        <v>253</v>
      </c>
      <c r="W17" s="88">
        <v>43655.277094907404</v>
      </c>
      <c r="X17" s="89" t="s">
        <v>268</v>
      </c>
      <c r="Y17" s="86"/>
      <c r="Z17" s="86"/>
      <c r="AA17" s="92" t="s">
        <v>293</v>
      </c>
      <c r="AB17" s="86"/>
      <c r="AC17" s="86" t="b">
        <v>0</v>
      </c>
      <c r="AD17" s="86">
        <v>0</v>
      </c>
      <c r="AE17" s="92" t="s">
        <v>304</v>
      </c>
      <c r="AF17" s="86" t="b">
        <v>0</v>
      </c>
      <c r="AG17" s="86" t="s">
        <v>306</v>
      </c>
      <c r="AH17" s="86"/>
      <c r="AI17" s="92" t="s">
        <v>304</v>
      </c>
      <c r="AJ17" s="86" t="b">
        <v>0</v>
      </c>
      <c r="AK17" s="86">
        <v>0</v>
      </c>
      <c r="AL17" s="92" t="s">
        <v>292</v>
      </c>
      <c r="AM17" s="86" t="s">
        <v>307</v>
      </c>
      <c r="AN17" s="86" t="b">
        <v>0</v>
      </c>
      <c r="AO17" s="92" t="s">
        <v>292</v>
      </c>
      <c r="AP17" s="86" t="s">
        <v>176</v>
      </c>
      <c r="AQ17" s="86">
        <v>0</v>
      </c>
      <c r="AR17" s="86">
        <v>0</v>
      </c>
      <c r="AS17" s="86"/>
      <c r="AT17" s="86"/>
      <c r="AU17" s="86"/>
      <c r="AV17" s="86"/>
      <c r="AW17" s="86"/>
      <c r="AX17" s="86"/>
      <c r="AY17" s="86"/>
      <c r="AZ17" s="86"/>
      <c r="BA17">
        <v>1</v>
      </c>
      <c r="BB17" s="85" t="str">
        <f>REPLACE(INDEX(GroupVertices[Group],MATCH(Edges24[[#This Row],[Vertex 1]],GroupVertices[Vertex],0)),1,1,"")</f>
        <v>3</v>
      </c>
      <c r="BC17" s="85" t="str">
        <f>REPLACE(INDEX(GroupVertices[Group],MATCH(Edges24[[#This Row],[Vertex 2]],GroupVertices[Vertex],0)),1,1,"")</f>
        <v>3</v>
      </c>
      <c r="BD17" s="51">
        <v>0</v>
      </c>
      <c r="BE17" s="52">
        <v>0</v>
      </c>
      <c r="BF17" s="51">
        <v>0</v>
      </c>
      <c r="BG17" s="52">
        <v>0</v>
      </c>
      <c r="BH17" s="51">
        <v>0</v>
      </c>
      <c r="BI17" s="52">
        <v>0</v>
      </c>
      <c r="BJ17" s="51">
        <v>16</v>
      </c>
      <c r="BK17" s="52">
        <v>100</v>
      </c>
      <c r="BL17" s="51">
        <v>16</v>
      </c>
    </row>
    <row r="18" spans="1:64" ht="15">
      <c r="A18" s="84" t="s">
        <v>226</v>
      </c>
      <c r="B18" s="84" t="s">
        <v>233</v>
      </c>
      <c r="C18" s="53"/>
      <c r="D18" s="54"/>
      <c r="E18" s="65"/>
      <c r="F18" s="55"/>
      <c r="G18" s="53"/>
      <c r="H18" s="57"/>
      <c r="I18" s="56"/>
      <c r="J18" s="56"/>
      <c r="K18" s="36" t="s">
        <v>65</v>
      </c>
      <c r="L18" s="83">
        <v>18</v>
      </c>
      <c r="M18" s="83"/>
      <c r="N18" s="63"/>
      <c r="O18" s="86" t="s">
        <v>237</v>
      </c>
      <c r="P18" s="88">
        <v>43655.30913194444</v>
      </c>
      <c r="Q18" s="86" t="s">
        <v>240</v>
      </c>
      <c r="R18" s="86"/>
      <c r="S18" s="86"/>
      <c r="T18" s="86" t="s">
        <v>248</v>
      </c>
      <c r="U18" s="89" t="s">
        <v>252</v>
      </c>
      <c r="V18" s="89" t="s">
        <v>252</v>
      </c>
      <c r="W18" s="88">
        <v>43655.30913194444</v>
      </c>
      <c r="X18" s="89" t="s">
        <v>269</v>
      </c>
      <c r="Y18" s="86"/>
      <c r="Z18" s="86"/>
      <c r="AA18" s="92" t="s">
        <v>294</v>
      </c>
      <c r="AB18" s="86"/>
      <c r="AC18" s="86" t="b">
        <v>0</v>
      </c>
      <c r="AD18" s="86">
        <v>0</v>
      </c>
      <c r="AE18" s="92" t="s">
        <v>304</v>
      </c>
      <c r="AF18" s="86" t="b">
        <v>0</v>
      </c>
      <c r="AG18" s="86" t="s">
        <v>306</v>
      </c>
      <c r="AH18" s="86"/>
      <c r="AI18" s="92" t="s">
        <v>304</v>
      </c>
      <c r="AJ18" s="86" t="b">
        <v>0</v>
      </c>
      <c r="AK18" s="86">
        <v>0</v>
      </c>
      <c r="AL18" s="92" t="s">
        <v>301</v>
      </c>
      <c r="AM18" s="86" t="s">
        <v>308</v>
      </c>
      <c r="AN18" s="86" t="b">
        <v>0</v>
      </c>
      <c r="AO18" s="92" t="s">
        <v>301</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v>0</v>
      </c>
      <c r="BE18" s="52">
        <v>0</v>
      </c>
      <c r="BF18" s="51">
        <v>0</v>
      </c>
      <c r="BG18" s="52">
        <v>0</v>
      </c>
      <c r="BH18" s="51">
        <v>0</v>
      </c>
      <c r="BI18" s="52">
        <v>0</v>
      </c>
      <c r="BJ18" s="51">
        <v>9</v>
      </c>
      <c r="BK18" s="52">
        <v>100</v>
      </c>
      <c r="BL18" s="51">
        <v>9</v>
      </c>
    </row>
    <row r="19" spans="1:64" ht="15">
      <c r="A19" s="84" t="s">
        <v>227</v>
      </c>
      <c r="B19" s="84" t="s">
        <v>233</v>
      </c>
      <c r="C19" s="53"/>
      <c r="D19" s="54"/>
      <c r="E19" s="65"/>
      <c r="F19" s="55"/>
      <c r="G19" s="53"/>
      <c r="H19" s="57"/>
      <c r="I19" s="56"/>
      <c r="J19" s="56"/>
      <c r="K19" s="36" t="s">
        <v>65</v>
      </c>
      <c r="L19" s="83">
        <v>19</v>
      </c>
      <c r="M19" s="83"/>
      <c r="N19" s="63"/>
      <c r="O19" s="86" t="s">
        <v>237</v>
      </c>
      <c r="P19" s="88">
        <v>43655.37063657407</v>
      </c>
      <c r="Q19" s="86" t="s">
        <v>240</v>
      </c>
      <c r="R19" s="86"/>
      <c r="S19" s="86"/>
      <c r="T19" s="86" t="s">
        <v>248</v>
      </c>
      <c r="U19" s="89" t="s">
        <v>252</v>
      </c>
      <c r="V19" s="89" t="s">
        <v>252</v>
      </c>
      <c r="W19" s="88">
        <v>43655.37063657407</v>
      </c>
      <c r="X19" s="89" t="s">
        <v>270</v>
      </c>
      <c r="Y19" s="86"/>
      <c r="Z19" s="86"/>
      <c r="AA19" s="92" t="s">
        <v>295</v>
      </c>
      <c r="AB19" s="86"/>
      <c r="AC19" s="86" t="b">
        <v>0</v>
      </c>
      <c r="AD19" s="86">
        <v>0</v>
      </c>
      <c r="AE19" s="92" t="s">
        <v>304</v>
      </c>
      <c r="AF19" s="86" t="b">
        <v>0</v>
      </c>
      <c r="AG19" s="86" t="s">
        <v>306</v>
      </c>
      <c r="AH19" s="86"/>
      <c r="AI19" s="92" t="s">
        <v>304</v>
      </c>
      <c r="AJ19" s="86" t="b">
        <v>0</v>
      </c>
      <c r="AK19" s="86">
        <v>0</v>
      </c>
      <c r="AL19" s="92" t="s">
        <v>301</v>
      </c>
      <c r="AM19" s="86" t="s">
        <v>307</v>
      </c>
      <c r="AN19" s="86" t="b">
        <v>0</v>
      </c>
      <c r="AO19" s="92" t="s">
        <v>301</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v>0</v>
      </c>
      <c r="BE19" s="52">
        <v>0</v>
      </c>
      <c r="BF19" s="51">
        <v>0</v>
      </c>
      <c r="BG19" s="52">
        <v>0</v>
      </c>
      <c r="BH19" s="51">
        <v>0</v>
      </c>
      <c r="BI19" s="52">
        <v>0</v>
      </c>
      <c r="BJ19" s="51">
        <v>9</v>
      </c>
      <c r="BK19" s="52">
        <v>100</v>
      </c>
      <c r="BL19" s="51">
        <v>9</v>
      </c>
    </row>
    <row r="20" spans="1:64" ht="15">
      <c r="A20" s="84" t="s">
        <v>228</v>
      </c>
      <c r="B20" s="84" t="s">
        <v>233</v>
      </c>
      <c r="C20" s="53"/>
      <c r="D20" s="54"/>
      <c r="E20" s="65"/>
      <c r="F20" s="55"/>
      <c r="G20" s="53"/>
      <c r="H20" s="57"/>
      <c r="I20" s="56"/>
      <c r="J20" s="56"/>
      <c r="K20" s="36" t="s">
        <v>65</v>
      </c>
      <c r="L20" s="83">
        <v>20</v>
      </c>
      <c r="M20" s="83"/>
      <c r="N20" s="63"/>
      <c r="O20" s="86" t="s">
        <v>237</v>
      </c>
      <c r="P20" s="88">
        <v>43655.42181712963</v>
      </c>
      <c r="Q20" s="86" t="s">
        <v>240</v>
      </c>
      <c r="R20" s="86"/>
      <c r="S20" s="86"/>
      <c r="T20" s="86" t="s">
        <v>248</v>
      </c>
      <c r="U20" s="89" t="s">
        <v>252</v>
      </c>
      <c r="V20" s="89" t="s">
        <v>252</v>
      </c>
      <c r="W20" s="88">
        <v>43655.42181712963</v>
      </c>
      <c r="X20" s="89" t="s">
        <v>271</v>
      </c>
      <c r="Y20" s="86"/>
      <c r="Z20" s="86"/>
      <c r="AA20" s="92" t="s">
        <v>296</v>
      </c>
      <c r="AB20" s="86"/>
      <c r="AC20" s="86" t="b">
        <v>0</v>
      </c>
      <c r="AD20" s="86">
        <v>0</v>
      </c>
      <c r="AE20" s="92" t="s">
        <v>304</v>
      </c>
      <c r="AF20" s="86" t="b">
        <v>0</v>
      </c>
      <c r="AG20" s="86" t="s">
        <v>306</v>
      </c>
      <c r="AH20" s="86"/>
      <c r="AI20" s="92" t="s">
        <v>304</v>
      </c>
      <c r="AJ20" s="86" t="b">
        <v>0</v>
      </c>
      <c r="AK20" s="86">
        <v>0</v>
      </c>
      <c r="AL20" s="92" t="s">
        <v>301</v>
      </c>
      <c r="AM20" s="86" t="s">
        <v>307</v>
      </c>
      <c r="AN20" s="86" t="b">
        <v>0</v>
      </c>
      <c r="AO20" s="92" t="s">
        <v>301</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v>0</v>
      </c>
      <c r="BE20" s="52">
        <v>0</v>
      </c>
      <c r="BF20" s="51">
        <v>0</v>
      </c>
      <c r="BG20" s="52">
        <v>0</v>
      </c>
      <c r="BH20" s="51">
        <v>0</v>
      </c>
      <c r="BI20" s="52">
        <v>0</v>
      </c>
      <c r="BJ20" s="51">
        <v>9</v>
      </c>
      <c r="BK20" s="52">
        <v>100</v>
      </c>
      <c r="BL20" s="51">
        <v>9</v>
      </c>
    </row>
    <row r="21" spans="1:64" ht="15">
      <c r="A21" s="84" t="s">
        <v>229</v>
      </c>
      <c r="B21" s="84" t="s">
        <v>233</v>
      </c>
      <c r="C21" s="53"/>
      <c r="D21" s="54"/>
      <c r="E21" s="65"/>
      <c r="F21" s="55"/>
      <c r="G21" s="53"/>
      <c r="H21" s="57"/>
      <c r="I21" s="56"/>
      <c r="J21" s="56"/>
      <c r="K21" s="36" t="s">
        <v>65</v>
      </c>
      <c r="L21" s="83">
        <v>21</v>
      </c>
      <c r="M21" s="83"/>
      <c r="N21" s="63"/>
      <c r="O21" s="86" t="s">
        <v>237</v>
      </c>
      <c r="P21" s="88">
        <v>43655.42233796296</v>
      </c>
      <c r="Q21" s="86" t="s">
        <v>240</v>
      </c>
      <c r="R21" s="86"/>
      <c r="S21" s="86"/>
      <c r="T21" s="86" t="s">
        <v>248</v>
      </c>
      <c r="U21" s="89" t="s">
        <v>252</v>
      </c>
      <c r="V21" s="89" t="s">
        <v>252</v>
      </c>
      <c r="W21" s="88">
        <v>43655.42233796296</v>
      </c>
      <c r="X21" s="89" t="s">
        <v>272</v>
      </c>
      <c r="Y21" s="86"/>
      <c r="Z21" s="86"/>
      <c r="AA21" s="92" t="s">
        <v>297</v>
      </c>
      <c r="AB21" s="86"/>
      <c r="AC21" s="86" t="b">
        <v>0</v>
      </c>
      <c r="AD21" s="86">
        <v>0</v>
      </c>
      <c r="AE21" s="92" t="s">
        <v>304</v>
      </c>
      <c r="AF21" s="86" t="b">
        <v>0</v>
      </c>
      <c r="AG21" s="86" t="s">
        <v>306</v>
      </c>
      <c r="AH21" s="86"/>
      <c r="AI21" s="92" t="s">
        <v>304</v>
      </c>
      <c r="AJ21" s="86" t="b">
        <v>0</v>
      </c>
      <c r="AK21" s="86">
        <v>0</v>
      </c>
      <c r="AL21" s="92" t="s">
        <v>301</v>
      </c>
      <c r="AM21" s="86" t="s">
        <v>307</v>
      </c>
      <c r="AN21" s="86" t="b">
        <v>0</v>
      </c>
      <c r="AO21" s="92" t="s">
        <v>301</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v>0</v>
      </c>
      <c r="BE21" s="52">
        <v>0</v>
      </c>
      <c r="BF21" s="51">
        <v>0</v>
      </c>
      <c r="BG21" s="52">
        <v>0</v>
      </c>
      <c r="BH21" s="51">
        <v>0</v>
      </c>
      <c r="BI21" s="52">
        <v>0</v>
      </c>
      <c r="BJ21" s="51">
        <v>9</v>
      </c>
      <c r="BK21" s="52">
        <v>100</v>
      </c>
      <c r="BL21" s="51">
        <v>9</v>
      </c>
    </row>
    <row r="22" spans="1:64" ht="15">
      <c r="A22" s="84" t="s">
        <v>230</v>
      </c>
      <c r="B22" s="84" t="s">
        <v>233</v>
      </c>
      <c r="C22" s="53"/>
      <c r="D22" s="54"/>
      <c r="E22" s="65"/>
      <c r="F22" s="55"/>
      <c r="G22" s="53"/>
      <c r="H22" s="57"/>
      <c r="I22" s="56"/>
      <c r="J22" s="56"/>
      <c r="K22" s="36" t="s">
        <v>65</v>
      </c>
      <c r="L22" s="83">
        <v>22</v>
      </c>
      <c r="M22" s="83"/>
      <c r="N22" s="63"/>
      <c r="O22" s="86" t="s">
        <v>237</v>
      </c>
      <c r="P22" s="88">
        <v>43655.43746527778</v>
      </c>
      <c r="Q22" s="86" t="s">
        <v>240</v>
      </c>
      <c r="R22" s="86"/>
      <c r="S22" s="86"/>
      <c r="T22" s="86" t="s">
        <v>248</v>
      </c>
      <c r="U22" s="89" t="s">
        <v>252</v>
      </c>
      <c r="V22" s="89" t="s">
        <v>252</v>
      </c>
      <c r="W22" s="88">
        <v>43655.43746527778</v>
      </c>
      <c r="X22" s="89" t="s">
        <v>273</v>
      </c>
      <c r="Y22" s="86"/>
      <c r="Z22" s="86"/>
      <c r="AA22" s="92" t="s">
        <v>298</v>
      </c>
      <c r="AB22" s="86"/>
      <c r="AC22" s="86" t="b">
        <v>0</v>
      </c>
      <c r="AD22" s="86">
        <v>0</v>
      </c>
      <c r="AE22" s="92" t="s">
        <v>304</v>
      </c>
      <c r="AF22" s="86" t="b">
        <v>0</v>
      </c>
      <c r="AG22" s="86" t="s">
        <v>306</v>
      </c>
      <c r="AH22" s="86"/>
      <c r="AI22" s="92" t="s">
        <v>304</v>
      </c>
      <c r="AJ22" s="86" t="b">
        <v>0</v>
      </c>
      <c r="AK22" s="86">
        <v>0</v>
      </c>
      <c r="AL22" s="92" t="s">
        <v>301</v>
      </c>
      <c r="AM22" s="86" t="s">
        <v>308</v>
      </c>
      <c r="AN22" s="86" t="b">
        <v>0</v>
      </c>
      <c r="AO22" s="92" t="s">
        <v>301</v>
      </c>
      <c r="AP22" s="86" t="s">
        <v>176</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v>0</v>
      </c>
      <c r="BE22" s="52">
        <v>0</v>
      </c>
      <c r="BF22" s="51">
        <v>0</v>
      </c>
      <c r="BG22" s="52">
        <v>0</v>
      </c>
      <c r="BH22" s="51">
        <v>0</v>
      </c>
      <c r="BI22" s="52">
        <v>0</v>
      </c>
      <c r="BJ22" s="51">
        <v>9</v>
      </c>
      <c r="BK22" s="52">
        <v>100</v>
      </c>
      <c r="BL22" s="51">
        <v>9</v>
      </c>
    </row>
    <row r="23" spans="1:64" ht="15">
      <c r="A23" s="84" t="s">
        <v>231</v>
      </c>
      <c r="B23" s="84" t="s">
        <v>233</v>
      </c>
      <c r="C23" s="53"/>
      <c r="D23" s="54"/>
      <c r="E23" s="65"/>
      <c r="F23" s="55"/>
      <c r="G23" s="53"/>
      <c r="H23" s="57"/>
      <c r="I23" s="56"/>
      <c r="J23" s="56"/>
      <c r="K23" s="36" t="s">
        <v>65</v>
      </c>
      <c r="L23" s="83">
        <v>23</v>
      </c>
      <c r="M23" s="83"/>
      <c r="N23" s="63"/>
      <c r="O23" s="86" t="s">
        <v>237</v>
      </c>
      <c r="P23" s="88">
        <v>43655.67076388889</v>
      </c>
      <c r="Q23" s="86" t="s">
        <v>240</v>
      </c>
      <c r="R23" s="86"/>
      <c r="S23" s="86"/>
      <c r="T23" s="86" t="s">
        <v>248</v>
      </c>
      <c r="U23" s="89" t="s">
        <v>252</v>
      </c>
      <c r="V23" s="89" t="s">
        <v>252</v>
      </c>
      <c r="W23" s="88">
        <v>43655.67076388889</v>
      </c>
      <c r="X23" s="89" t="s">
        <v>274</v>
      </c>
      <c r="Y23" s="86"/>
      <c r="Z23" s="86"/>
      <c r="AA23" s="92" t="s">
        <v>299</v>
      </c>
      <c r="AB23" s="86"/>
      <c r="AC23" s="86" t="b">
        <v>0</v>
      </c>
      <c r="AD23" s="86">
        <v>0</v>
      </c>
      <c r="AE23" s="92" t="s">
        <v>304</v>
      </c>
      <c r="AF23" s="86" t="b">
        <v>0</v>
      </c>
      <c r="AG23" s="86" t="s">
        <v>306</v>
      </c>
      <c r="AH23" s="86"/>
      <c r="AI23" s="92" t="s">
        <v>304</v>
      </c>
      <c r="AJ23" s="86" t="b">
        <v>0</v>
      </c>
      <c r="AK23" s="86">
        <v>0</v>
      </c>
      <c r="AL23" s="92" t="s">
        <v>301</v>
      </c>
      <c r="AM23" s="86" t="s">
        <v>307</v>
      </c>
      <c r="AN23" s="86" t="b">
        <v>0</v>
      </c>
      <c r="AO23" s="92" t="s">
        <v>301</v>
      </c>
      <c r="AP23" s="86" t="s">
        <v>176</v>
      </c>
      <c r="AQ23" s="86">
        <v>0</v>
      </c>
      <c r="AR23" s="86">
        <v>0</v>
      </c>
      <c r="AS23" s="86"/>
      <c r="AT23" s="86"/>
      <c r="AU23" s="86"/>
      <c r="AV23" s="86"/>
      <c r="AW23" s="86"/>
      <c r="AX23" s="86"/>
      <c r="AY23" s="86"/>
      <c r="AZ23" s="86"/>
      <c r="BA23">
        <v>1</v>
      </c>
      <c r="BB23" s="85" t="str">
        <f>REPLACE(INDEX(GroupVertices[Group],MATCH(Edges24[[#This Row],[Vertex 1]],GroupVertices[Vertex],0)),1,1,"")</f>
        <v>1</v>
      </c>
      <c r="BC23" s="85" t="str">
        <f>REPLACE(INDEX(GroupVertices[Group],MATCH(Edges24[[#This Row],[Vertex 2]],GroupVertices[Vertex],0)),1,1,"")</f>
        <v>1</v>
      </c>
      <c r="BD23" s="51">
        <v>0</v>
      </c>
      <c r="BE23" s="52">
        <v>0</v>
      </c>
      <c r="BF23" s="51">
        <v>0</v>
      </c>
      <c r="BG23" s="52">
        <v>0</v>
      </c>
      <c r="BH23" s="51">
        <v>0</v>
      </c>
      <c r="BI23" s="52">
        <v>0</v>
      </c>
      <c r="BJ23" s="51">
        <v>9</v>
      </c>
      <c r="BK23" s="52">
        <v>100</v>
      </c>
      <c r="BL23" s="51">
        <v>9</v>
      </c>
    </row>
    <row r="24" spans="1:64" ht="15">
      <c r="A24" s="84" t="s">
        <v>232</v>
      </c>
      <c r="B24" s="84" t="s">
        <v>233</v>
      </c>
      <c r="C24" s="53"/>
      <c r="D24" s="54"/>
      <c r="E24" s="65"/>
      <c r="F24" s="55"/>
      <c r="G24" s="53"/>
      <c r="H24" s="57"/>
      <c r="I24" s="56"/>
      <c r="J24" s="56"/>
      <c r="K24" s="36" t="s">
        <v>65</v>
      </c>
      <c r="L24" s="83">
        <v>24</v>
      </c>
      <c r="M24" s="83"/>
      <c r="N24" s="63"/>
      <c r="O24" s="86" t="s">
        <v>237</v>
      </c>
      <c r="P24" s="88">
        <v>43655.671122685184</v>
      </c>
      <c r="Q24" s="86" t="s">
        <v>240</v>
      </c>
      <c r="R24" s="86"/>
      <c r="S24" s="86"/>
      <c r="T24" s="86" t="s">
        <v>248</v>
      </c>
      <c r="U24" s="89" t="s">
        <v>252</v>
      </c>
      <c r="V24" s="89" t="s">
        <v>252</v>
      </c>
      <c r="W24" s="88">
        <v>43655.671122685184</v>
      </c>
      <c r="X24" s="89" t="s">
        <v>275</v>
      </c>
      <c r="Y24" s="86"/>
      <c r="Z24" s="86"/>
      <c r="AA24" s="92" t="s">
        <v>300</v>
      </c>
      <c r="AB24" s="86"/>
      <c r="AC24" s="86" t="b">
        <v>0</v>
      </c>
      <c r="AD24" s="86">
        <v>0</v>
      </c>
      <c r="AE24" s="92" t="s">
        <v>304</v>
      </c>
      <c r="AF24" s="86" t="b">
        <v>0</v>
      </c>
      <c r="AG24" s="86" t="s">
        <v>306</v>
      </c>
      <c r="AH24" s="86"/>
      <c r="AI24" s="92" t="s">
        <v>304</v>
      </c>
      <c r="AJ24" s="86" t="b">
        <v>0</v>
      </c>
      <c r="AK24" s="86">
        <v>0</v>
      </c>
      <c r="AL24" s="92" t="s">
        <v>301</v>
      </c>
      <c r="AM24" s="86" t="s">
        <v>307</v>
      </c>
      <c r="AN24" s="86" t="b">
        <v>0</v>
      </c>
      <c r="AO24" s="92" t="s">
        <v>301</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0</v>
      </c>
      <c r="BE24" s="52">
        <v>0</v>
      </c>
      <c r="BF24" s="51">
        <v>0</v>
      </c>
      <c r="BG24" s="52">
        <v>0</v>
      </c>
      <c r="BH24" s="51">
        <v>0</v>
      </c>
      <c r="BI24" s="52">
        <v>0</v>
      </c>
      <c r="BJ24" s="51">
        <v>9</v>
      </c>
      <c r="BK24" s="52">
        <v>100</v>
      </c>
      <c r="BL24" s="51">
        <v>9</v>
      </c>
    </row>
    <row r="25" spans="1:64" ht="15">
      <c r="A25" s="84" t="s">
        <v>233</v>
      </c>
      <c r="B25" s="84" t="s">
        <v>233</v>
      </c>
      <c r="C25" s="53"/>
      <c r="D25" s="54"/>
      <c r="E25" s="65"/>
      <c r="F25" s="55"/>
      <c r="G25" s="53"/>
      <c r="H25" s="57"/>
      <c r="I25" s="56"/>
      <c r="J25" s="56"/>
      <c r="K25" s="36" t="s">
        <v>65</v>
      </c>
      <c r="L25" s="83">
        <v>25</v>
      </c>
      <c r="M25" s="83"/>
      <c r="N25" s="63"/>
      <c r="O25" s="86" t="s">
        <v>176</v>
      </c>
      <c r="P25" s="88">
        <v>43654.62163194444</v>
      </c>
      <c r="Q25" s="86" t="s">
        <v>244</v>
      </c>
      <c r="R25" s="86"/>
      <c r="S25" s="86"/>
      <c r="T25" s="86" t="s">
        <v>248</v>
      </c>
      <c r="U25" s="89" t="s">
        <v>252</v>
      </c>
      <c r="V25" s="89" t="s">
        <v>252</v>
      </c>
      <c r="W25" s="88">
        <v>43654.62163194444</v>
      </c>
      <c r="X25" s="89" t="s">
        <v>276</v>
      </c>
      <c r="Y25" s="86"/>
      <c r="Z25" s="86"/>
      <c r="AA25" s="92" t="s">
        <v>301</v>
      </c>
      <c r="AB25" s="86"/>
      <c r="AC25" s="86" t="b">
        <v>0</v>
      </c>
      <c r="AD25" s="86">
        <v>0</v>
      </c>
      <c r="AE25" s="92" t="s">
        <v>304</v>
      </c>
      <c r="AF25" s="86" t="b">
        <v>0</v>
      </c>
      <c r="AG25" s="86" t="s">
        <v>306</v>
      </c>
      <c r="AH25" s="86"/>
      <c r="AI25" s="92" t="s">
        <v>304</v>
      </c>
      <c r="AJ25" s="86" t="b">
        <v>0</v>
      </c>
      <c r="AK25" s="86">
        <v>0</v>
      </c>
      <c r="AL25" s="92" t="s">
        <v>304</v>
      </c>
      <c r="AM25" s="86" t="s">
        <v>311</v>
      </c>
      <c r="AN25" s="86" t="b">
        <v>0</v>
      </c>
      <c r="AO25" s="92" t="s">
        <v>301</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v>0</v>
      </c>
      <c r="BE25" s="52">
        <v>0</v>
      </c>
      <c r="BF25" s="51">
        <v>0</v>
      </c>
      <c r="BG25" s="52">
        <v>0</v>
      </c>
      <c r="BH25" s="51">
        <v>0</v>
      </c>
      <c r="BI25" s="52">
        <v>0</v>
      </c>
      <c r="BJ25" s="51">
        <v>7</v>
      </c>
      <c r="BK25" s="52">
        <v>100</v>
      </c>
      <c r="BL25" s="51">
        <v>7</v>
      </c>
    </row>
    <row r="26" spans="1:64" ht="15">
      <c r="A26" s="84" t="s">
        <v>234</v>
      </c>
      <c r="B26" s="84" t="s">
        <v>233</v>
      </c>
      <c r="C26" s="53"/>
      <c r="D26" s="54"/>
      <c r="E26" s="65"/>
      <c r="F26" s="55"/>
      <c r="G26" s="53"/>
      <c r="H26" s="57"/>
      <c r="I26" s="56"/>
      <c r="J26" s="56"/>
      <c r="K26" s="36" t="s">
        <v>65</v>
      </c>
      <c r="L26" s="83">
        <v>26</v>
      </c>
      <c r="M26" s="83"/>
      <c r="N26" s="63"/>
      <c r="O26" s="86" t="s">
        <v>237</v>
      </c>
      <c r="P26" s="88">
        <v>43656.268587962964</v>
      </c>
      <c r="Q26" s="86" t="s">
        <v>240</v>
      </c>
      <c r="R26" s="86"/>
      <c r="S26" s="86"/>
      <c r="T26" s="86" t="s">
        <v>248</v>
      </c>
      <c r="U26" s="89" t="s">
        <v>252</v>
      </c>
      <c r="V26" s="89" t="s">
        <v>252</v>
      </c>
      <c r="W26" s="88">
        <v>43656.268587962964</v>
      </c>
      <c r="X26" s="89" t="s">
        <v>277</v>
      </c>
      <c r="Y26" s="86"/>
      <c r="Z26" s="86"/>
      <c r="AA26" s="92" t="s">
        <v>302</v>
      </c>
      <c r="AB26" s="86"/>
      <c r="AC26" s="86" t="b">
        <v>0</v>
      </c>
      <c r="AD26" s="86">
        <v>0</v>
      </c>
      <c r="AE26" s="92" t="s">
        <v>304</v>
      </c>
      <c r="AF26" s="86" t="b">
        <v>0</v>
      </c>
      <c r="AG26" s="86" t="s">
        <v>306</v>
      </c>
      <c r="AH26" s="86"/>
      <c r="AI26" s="92" t="s">
        <v>304</v>
      </c>
      <c r="AJ26" s="86" t="b">
        <v>0</v>
      </c>
      <c r="AK26" s="86">
        <v>0</v>
      </c>
      <c r="AL26" s="92" t="s">
        <v>301</v>
      </c>
      <c r="AM26" s="86" t="s">
        <v>308</v>
      </c>
      <c r="AN26" s="86" t="b">
        <v>0</v>
      </c>
      <c r="AO26" s="92" t="s">
        <v>301</v>
      </c>
      <c r="AP26" s="86" t="s">
        <v>176</v>
      </c>
      <c r="AQ26" s="86">
        <v>0</v>
      </c>
      <c r="AR26" s="86">
        <v>0</v>
      </c>
      <c r="AS26" s="86"/>
      <c r="AT26" s="86"/>
      <c r="AU26" s="86"/>
      <c r="AV26" s="86"/>
      <c r="AW26" s="86"/>
      <c r="AX26" s="86"/>
      <c r="AY26" s="86"/>
      <c r="AZ26" s="86"/>
      <c r="BA26">
        <v>1</v>
      </c>
      <c r="BB26" s="85" t="str">
        <f>REPLACE(INDEX(GroupVertices[Group],MATCH(Edges24[[#This Row],[Vertex 1]],GroupVertices[Vertex],0)),1,1,"")</f>
        <v>1</v>
      </c>
      <c r="BC26" s="85" t="str">
        <f>REPLACE(INDEX(GroupVertices[Group],MATCH(Edges24[[#This Row],[Vertex 2]],GroupVertices[Vertex],0)),1,1,"")</f>
        <v>1</v>
      </c>
      <c r="BD26" s="51">
        <v>0</v>
      </c>
      <c r="BE26" s="52">
        <v>0</v>
      </c>
      <c r="BF26" s="51">
        <v>0</v>
      </c>
      <c r="BG26" s="52">
        <v>0</v>
      </c>
      <c r="BH26" s="51">
        <v>0</v>
      </c>
      <c r="BI26" s="52">
        <v>0</v>
      </c>
      <c r="BJ26" s="51">
        <v>9</v>
      </c>
      <c r="BK26" s="52">
        <v>100</v>
      </c>
      <c r="BL26" s="51">
        <v>9</v>
      </c>
    </row>
    <row r="27" spans="1:64" ht="15">
      <c r="A27" s="84" t="s">
        <v>235</v>
      </c>
      <c r="B27" s="84" t="s">
        <v>235</v>
      </c>
      <c r="C27" s="53"/>
      <c r="D27" s="54"/>
      <c r="E27" s="65"/>
      <c r="F27" s="55"/>
      <c r="G27" s="53"/>
      <c r="H27" s="57"/>
      <c r="I27" s="56"/>
      <c r="J27" s="56"/>
      <c r="K27" s="36" t="s">
        <v>65</v>
      </c>
      <c r="L27" s="83">
        <v>27</v>
      </c>
      <c r="M27" s="83"/>
      <c r="N27" s="63"/>
      <c r="O27" s="86" t="s">
        <v>176</v>
      </c>
      <c r="P27" s="88">
        <v>43656.60706018518</v>
      </c>
      <c r="Q27" s="86" t="s">
        <v>245</v>
      </c>
      <c r="R27" s="86"/>
      <c r="S27" s="86"/>
      <c r="T27" s="86" t="s">
        <v>248</v>
      </c>
      <c r="U27" s="89" t="s">
        <v>252</v>
      </c>
      <c r="V27" s="89" t="s">
        <v>252</v>
      </c>
      <c r="W27" s="88">
        <v>43656.60706018518</v>
      </c>
      <c r="X27" s="89" t="s">
        <v>278</v>
      </c>
      <c r="Y27" s="86"/>
      <c r="Z27" s="86"/>
      <c r="AA27" s="92" t="s">
        <v>303</v>
      </c>
      <c r="AB27" s="86"/>
      <c r="AC27" s="86" t="b">
        <v>0</v>
      </c>
      <c r="AD27" s="86">
        <v>0</v>
      </c>
      <c r="AE27" s="92" t="s">
        <v>304</v>
      </c>
      <c r="AF27" s="86" t="b">
        <v>0</v>
      </c>
      <c r="AG27" s="86" t="s">
        <v>306</v>
      </c>
      <c r="AH27" s="86"/>
      <c r="AI27" s="92" t="s">
        <v>304</v>
      </c>
      <c r="AJ27" s="86" t="b">
        <v>0</v>
      </c>
      <c r="AK27" s="86">
        <v>0</v>
      </c>
      <c r="AL27" s="92" t="s">
        <v>301</v>
      </c>
      <c r="AM27" s="86" t="s">
        <v>307</v>
      </c>
      <c r="AN27" s="86" t="b">
        <v>0</v>
      </c>
      <c r="AO27" s="92" t="s">
        <v>301</v>
      </c>
      <c r="AP27" s="86" t="s">
        <v>176</v>
      </c>
      <c r="AQ27" s="86">
        <v>0</v>
      </c>
      <c r="AR27" s="86">
        <v>0</v>
      </c>
      <c r="AS27" s="86"/>
      <c r="AT27" s="86"/>
      <c r="AU27" s="86"/>
      <c r="AV27" s="86"/>
      <c r="AW27" s="86"/>
      <c r="AX27" s="86"/>
      <c r="AY27" s="86"/>
      <c r="AZ27" s="86"/>
      <c r="BA27">
        <v>1</v>
      </c>
      <c r="BB27" s="85" t="str">
        <f>REPLACE(INDEX(GroupVertices[Group],MATCH(Edges24[[#This Row],[Vertex 1]],GroupVertices[Vertex],0)),1,1,"")</f>
        <v>4</v>
      </c>
      <c r="BC27" s="85" t="str">
        <f>REPLACE(INDEX(GroupVertices[Group],MATCH(Edges24[[#This Row],[Vertex 2]],GroupVertices[Vertex],0)),1,1,"")</f>
        <v>4</v>
      </c>
      <c r="BD27" s="51">
        <v>0</v>
      </c>
      <c r="BE27" s="52">
        <v>0</v>
      </c>
      <c r="BF27" s="51">
        <v>0</v>
      </c>
      <c r="BG27" s="52">
        <v>0</v>
      </c>
      <c r="BH27" s="51">
        <v>0</v>
      </c>
      <c r="BI27" s="52">
        <v>0</v>
      </c>
      <c r="BJ27" s="51">
        <v>9</v>
      </c>
      <c r="BK27" s="52">
        <v>100</v>
      </c>
      <c r="BL27" s="51">
        <v>9</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hyperlinks>
    <hyperlink ref="R16" r:id="rId1" display="https://twitter.com/i/web/status/1148245495157932035"/>
    <hyperlink ref="U3" r:id="rId2" display="https://pbs.twimg.com/ext_tw_video_thumb/1148137152594751494/pu/img/TIJBu_O1xy-HnzPe.jpg"/>
    <hyperlink ref="U4" r:id="rId3" display="https://pbs.twimg.com/ext_tw_video_thumb/1148137152594751494/pu/img/TIJBu_O1xy-HnzPe.jpg"/>
    <hyperlink ref="U5" r:id="rId4" display="https://pbs.twimg.com/ext_tw_video_thumb/1148243890509701121/pu/img/-LcI4UVyjKfq_nX1.jpg"/>
    <hyperlink ref="U6" r:id="rId5" display="https://pbs.twimg.com/ext_tw_video_thumb/1148137152594751494/pu/img/TIJBu_O1xy-HnzPe.jpg"/>
    <hyperlink ref="U7" r:id="rId6" display="https://pbs.twimg.com/ext_tw_video_thumb/1148243890509701121/pu/img/-LcI4UVyjKfq_nX1.jpg"/>
    <hyperlink ref="U8" r:id="rId7" display="https://pbs.twimg.com/ext_tw_video_thumb/1148243890509701121/pu/img/-LcI4UVyjKfq_nX1.jpg"/>
    <hyperlink ref="U9" r:id="rId8" display="https://pbs.twimg.com/ext_tw_video_thumb/1148243890509701121/pu/img/-LcI4UVyjKfq_nX1.jpg"/>
    <hyperlink ref="U10" r:id="rId9" display="https://pbs.twimg.com/ext_tw_video_thumb/1148243890509701121/pu/img/-LcI4UVyjKfq_nX1.jpg"/>
    <hyperlink ref="U11" r:id="rId10" display="https://pbs.twimg.com/ext_tw_video_thumb/1148243890509701121/pu/img/-LcI4UVyjKfq_nX1.jpg"/>
    <hyperlink ref="U12" r:id="rId11" display="https://pbs.twimg.com/ext_tw_video_thumb/1148137152594751494/pu/img/TIJBu_O1xy-HnzPe.jpg"/>
    <hyperlink ref="U13" r:id="rId12" display="https://pbs.twimg.com/ext_tw_video_thumb/1148243890509701121/pu/img/-LcI4UVyjKfq_nX1.jpg"/>
    <hyperlink ref="U14" r:id="rId13" display="https://pbs.twimg.com/ext_tw_video_thumb/1148137152594751494/pu/img/TIJBu_O1xy-HnzPe.jpg"/>
    <hyperlink ref="U15" r:id="rId14" display="https://pbs.twimg.com/ext_tw_video_thumb/1148137152594751494/pu/img/TIJBu_O1xy-HnzPe.jpg"/>
    <hyperlink ref="U18" r:id="rId15" display="https://pbs.twimg.com/ext_tw_video_thumb/1148243890509701121/pu/img/-LcI4UVyjKfq_nX1.jpg"/>
    <hyperlink ref="U19" r:id="rId16" display="https://pbs.twimg.com/ext_tw_video_thumb/1148243890509701121/pu/img/-LcI4UVyjKfq_nX1.jpg"/>
    <hyperlink ref="U20" r:id="rId17" display="https://pbs.twimg.com/ext_tw_video_thumb/1148243890509701121/pu/img/-LcI4UVyjKfq_nX1.jpg"/>
    <hyperlink ref="U21" r:id="rId18" display="https://pbs.twimg.com/ext_tw_video_thumb/1148243890509701121/pu/img/-LcI4UVyjKfq_nX1.jpg"/>
    <hyperlink ref="U22" r:id="rId19" display="https://pbs.twimg.com/ext_tw_video_thumb/1148243890509701121/pu/img/-LcI4UVyjKfq_nX1.jpg"/>
    <hyperlink ref="U23" r:id="rId20" display="https://pbs.twimg.com/ext_tw_video_thumb/1148243890509701121/pu/img/-LcI4UVyjKfq_nX1.jpg"/>
    <hyperlink ref="U24" r:id="rId21" display="https://pbs.twimg.com/ext_tw_video_thumb/1148243890509701121/pu/img/-LcI4UVyjKfq_nX1.jpg"/>
    <hyperlink ref="U25" r:id="rId22" display="https://pbs.twimg.com/ext_tw_video_thumb/1148243890509701121/pu/img/-LcI4UVyjKfq_nX1.jpg"/>
    <hyperlink ref="U26" r:id="rId23" display="https://pbs.twimg.com/ext_tw_video_thumb/1148243890509701121/pu/img/-LcI4UVyjKfq_nX1.jpg"/>
    <hyperlink ref="U27" r:id="rId24" display="https://pbs.twimg.com/ext_tw_video_thumb/1148243890509701121/pu/img/-LcI4UVyjKfq_nX1.jpg"/>
    <hyperlink ref="V3" r:id="rId25" display="https://pbs.twimg.com/ext_tw_video_thumb/1148137152594751494/pu/img/TIJBu_O1xy-HnzPe.jpg"/>
    <hyperlink ref="V4" r:id="rId26" display="https://pbs.twimg.com/ext_tw_video_thumb/1148137152594751494/pu/img/TIJBu_O1xy-HnzPe.jpg"/>
    <hyperlink ref="V5" r:id="rId27" display="https://pbs.twimg.com/ext_tw_video_thumb/1148243890509701121/pu/img/-LcI4UVyjKfq_nX1.jpg"/>
    <hyperlink ref="V6" r:id="rId28" display="https://pbs.twimg.com/ext_tw_video_thumb/1148137152594751494/pu/img/TIJBu_O1xy-HnzPe.jpg"/>
    <hyperlink ref="V7" r:id="rId29" display="https://pbs.twimg.com/ext_tw_video_thumb/1148243890509701121/pu/img/-LcI4UVyjKfq_nX1.jpg"/>
    <hyperlink ref="V8" r:id="rId30" display="https://pbs.twimg.com/ext_tw_video_thumb/1148243890509701121/pu/img/-LcI4UVyjKfq_nX1.jpg"/>
    <hyperlink ref="V9" r:id="rId31" display="https://pbs.twimg.com/ext_tw_video_thumb/1148243890509701121/pu/img/-LcI4UVyjKfq_nX1.jpg"/>
    <hyperlink ref="V10" r:id="rId32" display="https://pbs.twimg.com/ext_tw_video_thumb/1148243890509701121/pu/img/-LcI4UVyjKfq_nX1.jpg"/>
    <hyperlink ref="V11" r:id="rId33" display="https://pbs.twimg.com/ext_tw_video_thumb/1148243890509701121/pu/img/-LcI4UVyjKfq_nX1.jpg"/>
    <hyperlink ref="V12" r:id="rId34" display="https://pbs.twimg.com/ext_tw_video_thumb/1148137152594751494/pu/img/TIJBu_O1xy-HnzPe.jpg"/>
    <hyperlink ref="V13" r:id="rId35" display="https://pbs.twimg.com/ext_tw_video_thumb/1148243890509701121/pu/img/-LcI4UVyjKfq_nX1.jpg"/>
    <hyperlink ref="V14" r:id="rId36" display="https://pbs.twimg.com/ext_tw_video_thumb/1148137152594751494/pu/img/TIJBu_O1xy-HnzPe.jpg"/>
    <hyperlink ref="V15" r:id="rId37" display="https://pbs.twimg.com/ext_tw_video_thumb/1148137152594751494/pu/img/TIJBu_O1xy-HnzPe.jpg"/>
    <hyperlink ref="V16" r:id="rId38" display="http://pbs.twimg.com/profile_images/1115677307853778946/epWHNC6W_normal.jpg"/>
    <hyperlink ref="V17" r:id="rId39" display="http://pbs.twimg.com/profile_images/1115677307853778946/epWHNC6W_normal.jpg"/>
    <hyperlink ref="V18" r:id="rId40" display="https://pbs.twimg.com/ext_tw_video_thumb/1148243890509701121/pu/img/-LcI4UVyjKfq_nX1.jpg"/>
    <hyperlink ref="V19" r:id="rId41" display="https://pbs.twimg.com/ext_tw_video_thumb/1148243890509701121/pu/img/-LcI4UVyjKfq_nX1.jpg"/>
    <hyperlink ref="V20" r:id="rId42" display="https://pbs.twimg.com/ext_tw_video_thumb/1148243890509701121/pu/img/-LcI4UVyjKfq_nX1.jpg"/>
    <hyperlink ref="V21" r:id="rId43" display="https://pbs.twimg.com/ext_tw_video_thumb/1148243890509701121/pu/img/-LcI4UVyjKfq_nX1.jpg"/>
    <hyperlink ref="V22" r:id="rId44" display="https://pbs.twimg.com/ext_tw_video_thumb/1148243890509701121/pu/img/-LcI4UVyjKfq_nX1.jpg"/>
    <hyperlink ref="V23" r:id="rId45" display="https://pbs.twimg.com/ext_tw_video_thumb/1148243890509701121/pu/img/-LcI4UVyjKfq_nX1.jpg"/>
    <hyperlink ref="V24" r:id="rId46" display="https://pbs.twimg.com/ext_tw_video_thumb/1148243890509701121/pu/img/-LcI4UVyjKfq_nX1.jpg"/>
    <hyperlink ref="V25" r:id="rId47" display="https://pbs.twimg.com/ext_tw_video_thumb/1148243890509701121/pu/img/-LcI4UVyjKfq_nX1.jpg"/>
    <hyperlink ref="V26" r:id="rId48" display="https://pbs.twimg.com/ext_tw_video_thumb/1148243890509701121/pu/img/-LcI4UVyjKfq_nX1.jpg"/>
    <hyperlink ref="V27" r:id="rId49" display="https://pbs.twimg.com/ext_tw_video_thumb/1148243890509701121/pu/img/-LcI4UVyjKfq_nX1.jpg"/>
    <hyperlink ref="X3" r:id="rId50" display="https://twitter.com/#!/bongbing25/status/1148172301634023424"/>
    <hyperlink ref="X4" r:id="rId51" display="https://twitter.com/#!/mkprgsrvc5fgjmp/status/1148208037951352834"/>
    <hyperlink ref="X5" r:id="rId52" display="https://twitter.com/#!/fawzialbaiti/status/1148249583048429571"/>
    <hyperlink ref="X6" r:id="rId53" display="https://twitter.com/#!/c5ydr1t9ufarhcv/status/1148270589951512577"/>
    <hyperlink ref="X7" r:id="rId54" display="https://twitter.com/#!/gombah01/status/1148274460358828032"/>
    <hyperlink ref="X8" r:id="rId55" display="https://twitter.com/#!/abosaud_a/status/1148279422971260929"/>
    <hyperlink ref="X9" r:id="rId56" display="https://twitter.com/#!/gay_lesb_oman/status/1148309186641616897"/>
    <hyperlink ref="X10" r:id="rId57" display="https://twitter.com/#!/0___jumana/status/1148336477560016896"/>
    <hyperlink ref="X11" r:id="rId58" display="https://twitter.com/#!/abdalaziz_razan/status/1148369287603728384"/>
    <hyperlink ref="X12" r:id="rId59" display="https://twitter.com/#!/y3een77/status/1148385145298325506"/>
    <hyperlink ref="X13" r:id="rId60" display="https://twitter.com/#!/12khaliidd/status/1148388363872980994"/>
    <hyperlink ref="X14" r:id="rId61" display="https://twitter.com/#!/drbasma88/status/1148137405649694722"/>
    <hyperlink ref="X15" r:id="rId62" display="https://twitter.com/#!/al3qeed8/status/1148476627338387456"/>
    <hyperlink ref="X16" r:id="rId63" display="https://twitter.com/#!/abdallahhj/status/1148245495157932035"/>
    <hyperlink ref="X17" r:id="rId64" display="https://twitter.com/#!/abdallahhj/status/1148481664760320002"/>
    <hyperlink ref="X18" r:id="rId65" display="https://twitter.com/#!/pp_2523/status/1148493273872437248"/>
    <hyperlink ref="X19" r:id="rId66" display="https://twitter.com/#!/larrythebest1/status/1148515565952274432"/>
    <hyperlink ref="X20" r:id="rId67" display="https://twitter.com/#!/sousmail47/status/1148534113072295936"/>
    <hyperlink ref="X21" r:id="rId68" display="https://twitter.com/#!/ahmed26286/status/1148534298112352256"/>
    <hyperlink ref="X22" r:id="rId69" display="https://twitter.com/#!/mohsin_shukaili/status/1148539783075024896"/>
    <hyperlink ref="X23" r:id="rId70" display="https://twitter.com/#!/hr_omn/status/1148624326498947075"/>
    <hyperlink ref="X24" r:id="rId71" display="https://twitter.com/#!/tariq1978_/status/1148624454806908928"/>
    <hyperlink ref="X25" r:id="rId72" display="https://twitter.com/#!/forbiddenah/status/1148244135041753089"/>
    <hyperlink ref="X26" r:id="rId73" display="https://twitter.com/#!/mlk_alz/status/1148840971590754304"/>
    <hyperlink ref="X27" r:id="rId74" display="https://twitter.com/#!/mrmsh_7/status/1148963630404308994"/>
  </hyperlinks>
  <printOptions/>
  <pageMargins left="0.7" right="0.7" top="0.75" bottom="0.75" header="0.3" footer="0.3"/>
  <pageSetup horizontalDpi="600" verticalDpi="600" orientation="portrait" r:id="rId78"/>
  <legacyDrawing r:id="rId76"/>
  <tableParts>
    <tablePart r:id="rId7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738</v>
      </c>
      <c r="B1" s="13" t="s">
        <v>34</v>
      </c>
    </row>
    <row r="2" spans="1:2" ht="15">
      <c r="A2" s="124" t="s">
        <v>233</v>
      </c>
      <c r="B2" s="85">
        <v>210</v>
      </c>
    </row>
    <row r="3" spans="1:2" ht="15">
      <c r="A3" s="124" t="s">
        <v>223</v>
      </c>
      <c r="B3" s="85">
        <v>20</v>
      </c>
    </row>
    <row r="4" spans="1:2" ht="15">
      <c r="A4" s="124" t="s">
        <v>228</v>
      </c>
      <c r="B4" s="85">
        <v>0</v>
      </c>
    </row>
    <row r="5" spans="1:2" ht="15">
      <c r="A5" s="124" t="s">
        <v>227</v>
      </c>
      <c r="B5" s="85">
        <v>0</v>
      </c>
    </row>
    <row r="6" spans="1:2" ht="15">
      <c r="A6" s="124" t="s">
        <v>225</v>
      </c>
      <c r="B6" s="85">
        <v>0</v>
      </c>
    </row>
    <row r="7" spans="1:2" ht="15">
      <c r="A7" s="124" t="s">
        <v>236</v>
      </c>
      <c r="B7" s="85">
        <v>0</v>
      </c>
    </row>
    <row r="8" spans="1:2" ht="15">
      <c r="A8" s="124" t="s">
        <v>226</v>
      </c>
      <c r="B8" s="85">
        <v>0</v>
      </c>
    </row>
    <row r="9" spans="1:2" ht="15">
      <c r="A9" s="124" t="s">
        <v>229</v>
      </c>
      <c r="B9" s="85">
        <v>0</v>
      </c>
    </row>
    <row r="10" spans="1:2" ht="15">
      <c r="A10" s="124" t="s">
        <v>234</v>
      </c>
      <c r="B10" s="85">
        <v>0</v>
      </c>
    </row>
    <row r="11" spans="1:2" ht="15">
      <c r="A11" s="124" t="s">
        <v>235</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740</v>
      </c>
      <c r="B25" t="s">
        <v>739</v>
      </c>
    </row>
    <row r="26" spans="1:2" ht="15">
      <c r="A26" s="136">
        <v>43654.32711805555</v>
      </c>
      <c r="B26" s="3">
        <v>1</v>
      </c>
    </row>
    <row r="27" spans="1:2" ht="15">
      <c r="A27" s="136">
        <v>43654.423414351855</v>
      </c>
      <c r="B27" s="3">
        <v>1</v>
      </c>
    </row>
    <row r="28" spans="1:2" ht="15">
      <c r="A28" s="136">
        <v>43654.52202546296</v>
      </c>
      <c r="B28" s="3">
        <v>1</v>
      </c>
    </row>
    <row r="29" spans="1:2" ht="15">
      <c r="A29" s="136">
        <v>43654.62163194444</v>
      </c>
      <c r="B29" s="3">
        <v>1</v>
      </c>
    </row>
    <row r="30" spans="1:2" ht="15">
      <c r="A30" s="136">
        <v>43654.625393518516</v>
      </c>
      <c r="B30" s="3">
        <v>1</v>
      </c>
    </row>
    <row r="31" spans="1:2" ht="15">
      <c r="A31" s="136">
        <v>43654.636666666665</v>
      </c>
      <c r="B31" s="3">
        <v>1</v>
      </c>
    </row>
    <row r="32" spans="1:2" ht="15">
      <c r="A32" s="136">
        <v>43654.69464120371</v>
      </c>
      <c r="B32" s="3">
        <v>1</v>
      </c>
    </row>
    <row r="33" spans="1:2" ht="15">
      <c r="A33" s="136">
        <v>43654.7053125</v>
      </c>
      <c r="B33" s="3">
        <v>1</v>
      </c>
    </row>
    <row r="34" spans="1:2" ht="15">
      <c r="A34" s="136">
        <v>43654.7190162037</v>
      </c>
      <c r="B34" s="3">
        <v>1</v>
      </c>
    </row>
    <row r="35" spans="1:2" ht="15">
      <c r="A35" s="136">
        <v>43654.801145833335</v>
      </c>
      <c r="B35" s="3">
        <v>1</v>
      </c>
    </row>
    <row r="36" spans="1:2" ht="15">
      <c r="A36" s="136">
        <v>43654.87644675926</v>
      </c>
      <c r="B36" s="3">
        <v>1</v>
      </c>
    </row>
    <row r="37" spans="1:2" ht="15">
      <c r="A37" s="136">
        <v>43654.966990740744</v>
      </c>
      <c r="B37" s="3">
        <v>1</v>
      </c>
    </row>
    <row r="38" spans="1:2" ht="15">
      <c r="A38" s="136">
        <v>43655.01075231482</v>
      </c>
      <c r="B38" s="3">
        <v>1</v>
      </c>
    </row>
    <row r="39" spans="1:2" ht="15">
      <c r="A39" s="136">
        <v>43655.01962962963</v>
      </c>
      <c r="B39" s="3">
        <v>1</v>
      </c>
    </row>
    <row r="40" spans="1:2" ht="15">
      <c r="A40" s="136">
        <v>43655.263194444444</v>
      </c>
      <c r="B40" s="3">
        <v>1</v>
      </c>
    </row>
    <row r="41" spans="1:2" ht="15">
      <c r="A41" s="136">
        <v>43655.277094907404</v>
      </c>
      <c r="B41" s="3">
        <v>1</v>
      </c>
    </row>
    <row r="42" spans="1:2" ht="15">
      <c r="A42" s="136">
        <v>43655.30913194444</v>
      </c>
      <c r="B42" s="3">
        <v>1</v>
      </c>
    </row>
    <row r="43" spans="1:2" ht="15">
      <c r="A43" s="136">
        <v>43655.37063657407</v>
      </c>
      <c r="B43" s="3">
        <v>1</v>
      </c>
    </row>
    <row r="44" spans="1:2" ht="15">
      <c r="A44" s="136">
        <v>43655.42181712963</v>
      </c>
      <c r="B44" s="3">
        <v>1</v>
      </c>
    </row>
    <row r="45" spans="1:2" ht="15">
      <c r="A45" s="136">
        <v>43655.42233796296</v>
      </c>
      <c r="B45" s="3">
        <v>1</v>
      </c>
    </row>
    <row r="46" spans="1:2" ht="15">
      <c r="A46" s="136">
        <v>43655.43746527778</v>
      </c>
      <c r="B46" s="3">
        <v>1</v>
      </c>
    </row>
    <row r="47" spans="1:2" ht="15">
      <c r="A47" s="136">
        <v>43655.67076388889</v>
      </c>
      <c r="B47" s="3">
        <v>1</v>
      </c>
    </row>
    <row r="48" spans="1:2" ht="15">
      <c r="A48" s="136">
        <v>43655.671122685184</v>
      </c>
      <c r="B48" s="3">
        <v>1</v>
      </c>
    </row>
    <row r="49" spans="1:2" ht="15">
      <c r="A49" s="136">
        <v>43656.268587962964</v>
      </c>
      <c r="B49" s="3">
        <v>1</v>
      </c>
    </row>
    <row r="50" spans="1:2" ht="15">
      <c r="A50" s="136">
        <v>43656.60706018518</v>
      </c>
      <c r="B50" s="3">
        <v>1</v>
      </c>
    </row>
    <row r="51" spans="1:2" ht="15">
      <c r="A51" s="136" t="s">
        <v>741</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312</v>
      </c>
      <c r="AE2" s="13" t="s">
        <v>313</v>
      </c>
      <c r="AF2" s="13" t="s">
        <v>314</v>
      </c>
      <c r="AG2" s="13" t="s">
        <v>315</v>
      </c>
      <c r="AH2" s="13" t="s">
        <v>316</v>
      </c>
      <c r="AI2" s="13" t="s">
        <v>317</v>
      </c>
      <c r="AJ2" s="13" t="s">
        <v>318</v>
      </c>
      <c r="AK2" s="13" t="s">
        <v>319</v>
      </c>
      <c r="AL2" s="13" t="s">
        <v>320</v>
      </c>
      <c r="AM2" s="13" t="s">
        <v>321</v>
      </c>
      <c r="AN2" s="13" t="s">
        <v>322</v>
      </c>
      <c r="AO2" s="13" t="s">
        <v>323</v>
      </c>
      <c r="AP2" s="13" t="s">
        <v>324</v>
      </c>
      <c r="AQ2" s="13" t="s">
        <v>325</v>
      </c>
      <c r="AR2" s="13" t="s">
        <v>326</v>
      </c>
      <c r="AS2" s="13" t="s">
        <v>192</v>
      </c>
      <c r="AT2" s="13" t="s">
        <v>327</v>
      </c>
      <c r="AU2" s="13" t="s">
        <v>328</v>
      </c>
      <c r="AV2" s="13" t="s">
        <v>329</v>
      </c>
      <c r="AW2" s="13" t="s">
        <v>330</v>
      </c>
      <c r="AX2" s="13" t="s">
        <v>331</v>
      </c>
      <c r="AY2" s="13" t="s">
        <v>332</v>
      </c>
      <c r="AZ2" s="13" t="s">
        <v>553</v>
      </c>
      <c r="BA2" s="130" t="s">
        <v>686</v>
      </c>
      <c r="BB2" s="130" t="s">
        <v>687</v>
      </c>
      <c r="BC2" s="130" t="s">
        <v>688</v>
      </c>
      <c r="BD2" s="130" t="s">
        <v>689</v>
      </c>
      <c r="BE2" s="130" t="s">
        <v>690</v>
      </c>
      <c r="BF2" s="130" t="s">
        <v>691</v>
      </c>
      <c r="BG2" s="130" t="s">
        <v>693</v>
      </c>
      <c r="BH2" s="130" t="s">
        <v>698</v>
      </c>
      <c r="BI2" s="130" t="s">
        <v>700</v>
      </c>
      <c r="BJ2" s="130" t="s">
        <v>705</v>
      </c>
      <c r="BK2" s="130" t="s">
        <v>726</v>
      </c>
      <c r="BL2" s="130" t="s">
        <v>727</v>
      </c>
      <c r="BM2" s="130" t="s">
        <v>728</v>
      </c>
      <c r="BN2" s="130" t="s">
        <v>729</v>
      </c>
      <c r="BO2" s="130" t="s">
        <v>730</v>
      </c>
      <c r="BP2" s="130" t="s">
        <v>731</v>
      </c>
      <c r="BQ2" s="130" t="s">
        <v>732</v>
      </c>
      <c r="BR2" s="130" t="s">
        <v>733</v>
      </c>
      <c r="BS2" s="130" t="s">
        <v>735</v>
      </c>
      <c r="BT2" s="3"/>
      <c r="BU2" s="3"/>
    </row>
    <row r="3" spans="1:73" ht="15" customHeight="1">
      <c r="A3" s="50" t="s">
        <v>212</v>
      </c>
      <c r="B3" s="53"/>
      <c r="C3" s="53" t="s">
        <v>64</v>
      </c>
      <c r="D3" s="54">
        <v>177.83293971410814</v>
      </c>
      <c r="E3" s="55"/>
      <c r="F3" s="112" t="s">
        <v>431</v>
      </c>
      <c r="G3" s="53"/>
      <c r="H3" s="57" t="s">
        <v>212</v>
      </c>
      <c r="I3" s="56"/>
      <c r="J3" s="56"/>
      <c r="K3" s="114" t="s">
        <v>481</v>
      </c>
      <c r="L3" s="59">
        <v>1</v>
      </c>
      <c r="M3" s="60">
        <v>8348.41796875</v>
      </c>
      <c r="N3" s="60">
        <v>9570.2197265625</v>
      </c>
      <c r="O3" s="58"/>
      <c r="P3" s="61"/>
      <c r="Q3" s="61"/>
      <c r="R3" s="51"/>
      <c r="S3" s="51">
        <v>0</v>
      </c>
      <c r="T3" s="51">
        <v>1</v>
      </c>
      <c r="U3" s="52">
        <v>0</v>
      </c>
      <c r="V3" s="52">
        <v>0.111111</v>
      </c>
      <c r="W3" s="52">
        <v>0</v>
      </c>
      <c r="X3" s="52">
        <v>0.585354</v>
      </c>
      <c r="Y3" s="52">
        <v>0</v>
      </c>
      <c r="Z3" s="52">
        <v>0</v>
      </c>
      <c r="AA3" s="62">
        <v>3</v>
      </c>
      <c r="AB3" s="62"/>
      <c r="AC3" s="63"/>
      <c r="AD3" s="85" t="s">
        <v>333</v>
      </c>
      <c r="AE3" s="85">
        <v>845</v>
      </c>
      <c r="AF3" s="85">
        <v>162</v>
      </c>
      <c r="AG3" s="85">
        <v>7332</v>
      </c>
      <c r="AH3" s="85">
        <v>8659</v>
      </c>
      <c r="AI3" s="85"/>
      <c r="AJ3" s="85" t="s">
        <v>358</v>
      </c>
      <c r="AK3" s="85" t="s">
        <v>381</v>
      </c>
      <c r="AL3" s="85"/>
      <c r="AM3" s="85"/>
      <c r="AN3" s="87">
        <v>43440.37221064815</v>
      </c>
      <c r="AO3" s="90" t="s">
        <v>404</v>
      </c>
      <c r="AP3" s="85" t="b">
        <v>1</v>
      </c>
      <c r="AQ3" s="85" t="b">
        <v>0</v>
      </c>
      <c r="AR3" s="85" t="b">
        <v>0</v>
      </c>
      <c r="AS3" s="85"/>
      <c r="AT3" s="85">
        <v>0</v>
      </c>
      <c r="AU3" s="85"/>
      <c r="AV3" s="85" t="b">
        <v>0</v>
      </c>
      <c r="AW3" s="85" t="s">
        <v>455</v>
      </c>
      <c r="AX3" s="90" t="s">
        <v>456</v>
      </c>
      <c r="AY3" s="85" t="s">
        <v>66</v>
      </c>
      <c r="AZ3" s="85" t="str">
        <f>REPLACE(INDEX(GroupVertices[Group],MATCH(Vertices[[#This Row],[Vertex]],GroupVertices[Vertex],0)),1,1,"")</f>
        <v>2</v>
      </c>
      <c r="BA3" s="51"/>
      <c r="BB3" s="51"/>
      <c r="BC3" s="51"/>
      <c r="BD3" s="51"/>
      <c r="BE3" s="51" t="s">
        <v>248</v>
      </c>
      <c r="BF3" s="51" t="s">
        <v>248</v>
      </c>
      <c r="BG3" s="131" t="s">
        <v>694</v>
      </c>
      <c r="BH3" s="131" t="s">
        <v>694</v>
      </c>
      <c r="BI3" s="131" t="s">
        <v>701</v>
      </c>
      <c r="BJ3" s="131" t="s">
        <v>701</v>
      </c>
      <c r="BK3" s="131">
        <v>0</v>
      </c>
      <c r="BL3" s="134">
        <v>0</v>
      </c>
      <c r="BM3" s="131">
        <v>0</v>
      </c>
      <c r="BN3" s="134">
        <v>0</v>
      </c>
      <c r="BO3" s="131">
        <v>0</v>
      </c>
      <c r="BP3" s="134">
        <v>0</v>
      </c>
      <c r="BQ3" s="131">
        <v>13</v>
      </c>
      <c r="BR3" s="134">
        <v>100</v>
      </c>
      <c r="BS3" s="131">
        <v>13</v>
      </c>
      <c r="BT3" s="3"/>
      <c r="BU3" s="3"/>
    </row>
    <row r="4" spans="1:76" ht="15">
      <c r="A4" s="14" t="s">
        <v>223</v>
      </c>
      <c r="B4" s="15"/>
      <c r="C4" s="15" t="s">
        <v>64</v>
      </c>
      <c r="D4" s="93">
        <v>490.01267868241143</v>
      </c>
      <c r="E4" s="81"/>
      <c r="F4" s="112" t="s">
        <v>432</v>
      </c>
      <c r="G4" s="15"/>
      <c r="H4" s="16" t="s">
        <v>223</v>
      </c>
      <c r="I4" s="66"/>
      <c r="J4" s="66"/>
      <c r="K4" s="114" t="s">
        <v>482</v>
      </c>
      <c r="L4" s="94">
        <v>953.1904761904761</v>
      </c>
      <c r="M4" s="95">
        <v>8043.30224609375</v>
      </c>
      <c r="N4" s="95">
        <v>6464.2109375</v>
      </c>
      <c r="O4" s="77"/>
      <c r="P4" s="96"/>
      <c r="Q4" s="96"/>
      <c r="R4" s="97"/>
      <c r="S4" s="51">
        <v>6</v>
      </c>
      <c r="T4" s="51">
        <v>1</v>
      </c>
      <c r="U4" s="52">
        <v>20</v>
      </c>
      <c r="V4" s="52">
        <v>0.2</v>
      </c>
      <c r="W4" s="52">
        <v>0</v>
      </c>
      <c r="X4" s="52">
        <v>3.073102</v>
      </c>
      <c r="Y4" s="52">
        <v>0</v>
      </c>
      <c r="Z4" s="52">
        <v>0</v>
      </c>
      <c r="AA4" s="82">
        <v>4</v>
      </c>
      <c r="AB4" s="82"/>
      <c r="AC4" s="98"/>
      <c r="AD4" s="85" t="s">
        <v>334</v>
      </c>
      <c r="AE4" s="85">
        <v>343</v>
      </c>
      <c r="AF4" s="85">
        <v>3159</v>
      </c>
      <c r="AG4" s="85">
        <v>19545</v>
      </c>
      <c r="AH4" s="85">
        <v>7422</v>
      </c>
      <c r="AI4" s="85"/>
      <c r="AJ4" s="85" t="s">
        <v>359</v>
      </c>
      <c r="AK4" s="85" t="s">
        <v>382</v>
      </c>
      <c r="AL4" s="85"/>
      <c r="AM4" s="85"/>
      <c r="AN4" s="87">
        <v>41169.3437962963</v>
      </c>
      <c r="AO4" s="90" t="s">
        <v>405</v>
      </c>
      <c r="AP4" s="85" t="b">
        <v>0</v>
      </c>
      <c r="AQ4" s="85" t="b">
        <v>0</v>
      </c>
      <c r="AR4" s="85" t="b">
        <v>0</v>
      </c>
      <c r="AS4" s="85"/>
      <c r="AT4" s="85">
        <v>18</v>
      </c>
      <c r="AU4" s="90" t="s">
        <v>426</v>
      </c>
      <c r="AV4" s="85" t="b">
        <v>0</v>
      </c>
      <c r="AW4" s="85" t="s">
        <v>455</v>
      </c>
      <c r="AX4" s="90" t="s">
        <v>457</v>
      </c>
      <c r="AY4" s="85" t="s">
        <v>66</v>
      </c>
      <c r="AZ4" s="85" t="str">
        <f>REPLACE(INDEX(GroupVertices[Group],MATCH(Vertices[[#This Row],[Vertex]],GroupVertices[Vertex],0)),1,1,"")</f>
        <v>2</v>
      </c>
      <c r="BA4" s="51"/>
      <c r="BB4" s="51"/>
      <c r="BC4" s="51"/>
      <c r="BD4" s="51"/>
      <c r="BE4" s="51" t="s">
        <v>248</v>
      </c>
      <c r="BF4" s="51" t="s">
        <v>248</v>
      </c>
      <c r="BG4" s="131" t="s">
        <v>626</v>
      </c>
      <c r="BH4" s="131" t="s">
        <v>626</v>
      </c>
      <c r="BI4" s="131" t="s">
        <v>662</v>
      </c>
      <c r="BJ4" s="131" t="s">
        <v>662</v>
      </c>
      <c r="BK4" s="131">
        <v>0</v>
      </c>
      <c r="BL4" s="134">
        <v>0</v>
      </c>
      <c r="BM4" s="131">
        <v>0</v>
      </c>
      <c r="BN4" s="134">
        <v>0</v>
      </c>
      <c r="BO4" s="131">
        <v>0</v>
      </c>
      <c r="BP4" s="134">
        <v>0</v>
      </c>
      <c r="BQ4" s="131">
        <v>11</v>
      </c>
      <c r="BR4" s="134">
        <v>100</v>
      </c>
      <c r="BS4" s="131">
        <v>11</v>
      </c>
      <c r="BT4" s="2"/>
      <c r="BU4" s="3"/>
      <c r="BV4" s="3"/>
      <c r="BW4" s="3"/>
      <c r="BX4" s="3"/>
    </row>
    <row r="5" spans="1:76" ht="15">
      <c r="A5" s="14" t="s">
        <v>213</v>
      </c>
      <c r="B5" s="15"/>
      <c r="C5" s="15" t="s">
        <v>64</v>
      </c>
      <c r="D5" s="93">
        <v>165.54157862026102</v>
      </c>
      <c r="E5" s="81"/>
      <c r="F5" s="112" t="s">
        <v>433</v>
      </c>
      <c r="G5" s="15"/>
      <c r="H5" s="16" t="s">
        <v>213</v>
      </c>
      <c r="I5" s="66"/>
      <c r="J5" s="66"/>
      <c r="K5" s="114" t="s">
        <v>483</v>
      </c>
      <c r="L5" s="94">
        <v>1</v>
      </c>
      <c r="M5" s="95">
        <v>9766.404296875</v>
      </c>
      <c r="N5" s="95">
        <v>6920.53173828125</v>
      </c>
      <c r="O5" s="77"/>
      <c r="P5" s="96"/>
      <c r="Q5" s="96"/>
      <c r="R5" s="97"/>
      <c r="S5" s="51">
        <v>0</v>
      </c>
      <c r="T5" s="51">
        <v>1</v>
      </c>
      <c r="U5" s="52">
        <v>0</v>
      </c>
      <c r="V5" s="52">
        <v>0.111111</v>
      </c>
      <c r="W5" s="52">
        <v>0</v>
      </c>
      <c r="X5" s="52">
        <v>0.585354</v>
      </c>
      <c r="Y5" s="52">
        <v>0</v>
      </c>
      <c r="Z5" s="52">
        <v>0</v>
      </c>
      <c r="AA5" s="82">
        <v>5</v>
      </c>
      <c r="AB5" s="82"/>
      <c r="AC5" s="98"/>
      <c r="AD5" s="85" t="s">
        <v>335</v>
      </c>
      <c r="AE5" s="85">
        <v>278</v>
      </c>
      <c r="AF5" s="85">
        <v>44</v>
      </c>
      <c r="AG5" s="85">
        <v>205</v>
      </c>
      <c r="AH5" s="85">
        <v>106</v>
      </c>
      <c r="AI5" s="85"/>
      <c r="AJ5" s="85" t="s">
        <v>360</v>
      </c>
      <c r="AK5" s="85"/>
      <c r="AL5" s="85"/>
      <c r="AM5" s="85"/>
      <c r="AN5" s="87">
        <v>43522.6384375</v>
      </c>
      <c r="AO5" s="85"/>
      <c r="AP5" s="85" t="b">
        <v>1</v>
      </c>
      <c r="AQ5" s="85" t="b">
        <v>0</v>
      </c>
      <c r="AR5" s="85" t="b">
        <v>0</v>
      </c>
      <c r="AS5" s="85"/>
      <c r="AT5" s="85">
        <v>0</v>
      </c>
      <c r="AU5" s="85"/>
      <c r="AV5" s="85" t="b">
        <v>0</v>
      </c>
      <c r="AW5" s="85" t="s">
        <v>455</v>
      </c>
      <c r="AX5" s="90" t="s">
        <v>458</v>
      </c>
      <c r="AY5" s="85" t="s">
        <v>66</v>
      </c>
      <c r="AZ5" s="85" t="str">
        <f>REPLACE(INDEX(GroupVertices[Group],MATCH(Vertices[[#This Row],[Vertex]],GroupVertices[Vertex],0)),1,1,"")</f>
        <v>2</v>
      </c>
      <c r="BA5" s="51"/>
      <c r="BB5" s="51"/>
      <c r="BC5" s="51"/>
      <c r="BD5" s="51"/>
      <c r="BE5" s="51" t="s">
        <v>248</v>
      </c>
      <c r="BF5" s="51" t="s">
        <v>248</v>
      </c>
      <c r="BG5" s="131" t="s">
        <v>694</v>
      </c>
      <c r="BH5" s="131" t="s">
        <v>694</v>
      </c>
      <c r="BI5" s="131" t="s">
        <v>701</v>
      </c>
      <c r="BJ5" s="131" t="s">
        <v>701</v>
      </c>
      <c r="BK5" s="131">
        <v>0</v>
      </c>
      <c r="BL5" s="134">
        <v>0</v>
      </c>
      <c r="BM5" s="131">
        <v>0</v>
      </c>
      <c r="BN5" s="134">
        <v>0</v>
      </c>
      <c r="BO5" s="131">
        <v>0</v>
      </c>
      <c r="BP5" s="134">
        <v>0</v>
      </c>
      <c r="BQ5" s="131">
        <v>13</v>
      </c>
      <c r="BR5" s="134">
        <v>100</v>
      </c>
      <c r="BS5" s="131">
        <v>13</v>
      </c>
      <c r="BT5" s="2"/>
      <c r="BU5" s="3"/>
      <c r="BV5" s="3"/>
      <c r="BW5" s="3"/>
      <c r="BX5" s="3"/>
    </row>
    <row r="6" spans="1:76" ht="15">
      <c r="A6" s="14" t="s">
        <v>214</v>
      </c>
      <c r="B6" s="15"/>
      <c r="C6" s="15" t="s">
        <v>64</v>
      </c>
      <c r="D6" s="93">
        <v>206.0614045991299</v>
      </c>
      <c r="E6" s="81"/>
      <c r="F6" s="112" t="s">
        <v>434</v>
      </c>
      <c r="G6" s="15"/>
      <c r="H6" s="16" t="s">
        <v>214</v>
      </c>
      <c r="I6" s="66"/>
      <c r="J6" s="66"/>
      <c r="K6" s="114" t="s">
        <v>484</v>
      </c>
      <c r="L6" s="94">
        <v>1</v>
      </c>
      <c r="M6" s="95">
        <v>247.3761749267578</v>
      </c>
      <c r="N6" s="95">
        <v>3903.79150390625</v>
      </c>
      <c r="O6" s="77"/>
      <c r="P6" s="96"/>
      <c r="Q6" s="96"/>
      <c r="R6" s="97"/>
      <c r="S6" s="51">
        <v>0</v>
      </c>
      <c r="T6" s="51">
        <v>1</v>
      </c>
      <c r="U6" s="52">
        <v>0</v>
      </c>
      <c r="V6" s="52">
        <v>0.034483</v>
      </c>
      <c r="W6" s="52">
        <v>0.051533</v>
      </c>
      <c r="X6" s="52">
        <v>0.556511</v>
      </c>
      <c r="Y6" s="52">
        <v>0</v>
      </c>
      <c r="Z6" s="52">
        <v>0</v>
      </c>
      <c r="AA6" s="82">
        <v>6</v>
      </c>
      <c r="AB6" s="82"/>
      <c r="AC6" s="98"/>
      <c r="AD6" s="85" t="s">
        <v>336</v>
      </c>
      <c r="AE6" s="85">
        <v>606</v>
      </c>
      <c r="AF6" s="85">
        <v>433</v>
      </c>
      <c r="AG6" s="85">
        <v>3480</v>
      </c>
      <c r="AH6" s="85">
        <v>2272</v>
      </c>
      <c r="AI6" s="85"/>
      <c r="AJ6" s="85" t="s">
        <v>361</v>
      </c>
      <c r="AK6" s="85" t="s">
        <v>383</v>
      </c>
      <c r="AL6" s="85"/>
      <c r="AM6" s="85"/>
      <c r="AN6" s="87">
        <v>41564.80875</v>
      </c>
      <c r="AO6" s="90" t="s">
        <v>406</v>
      </c>
      <c r="AP6" s="85" t="b">
        <v>0</v>
      </c>
      <c r="AQ6" s="85" t="b">
        <v>0</v>
      </c>
      <c r="AR6" s="85" t="b">
        <v>0</v>
      </c>
      <c r="AS6" s="85"/>
      <c r="AT6" s="85">
        <v>1</v>
      </c>
      <c r="AU6" s="90" t="s">
        <v>427</v>
      </c>
      <c r="AV6" s="85" t="b">
        <v>0</v>
      </c>
      <c r="AW6" s="85" t="s">
        <v>455</v>
      </c>
      <c r="AX6" s="90" t="s">
        <v>459</v>
      </c>
      <c r="AY6" s="85" t="s">
        <v>66</v>
      </c>
      <c r="AZ6" s="85" t="str">
        <f>REPLACE(INDEX(GroupVertices[Group],MATCH(Vertices[[#This Row],[Vertex]],GroupVertices[Vertex],0)),1,1,"")</f>
        <v>1</v>
      </c>
      <c r="BA6" s="51"/>
      <c r="BB6" s="51"/>
      <c r="BC6" s="51"/>
      <c r="BD6" s="51"/>
      <c r="BE6" s="51" t="s">
        <v>248</v>
      </c>
      <c r="BF6" s="51" t="s">
        <v>248</v>
      </c>
      <c r="BG6" s="131" t="s">
        <v>695</v>
      </c>
      <c r="BH6" s="131" t="s">
        <v>695</v>
      </c>
      <c r="BI6" s="131" t="s">
        <v>702</v>
      </c>
      <c r="BJ6" s="131" t="s">
        <v>702</v>
      </c>
      <c r="BK6" s="131">
        <v>0</v>
      </c>
      <c r="BL6" s="134">
        <v>0</v>
      </c>
      <c r="BM6" s="131">
        <v>0</v>
      </c>
      <c r="BN6" s="134">
        <v>0</v>
      </c>
      <c r="BO6" s="131">
        <v>0</v>
      </c>
      <c r="BP6" s="134">
        <v>0</v>
      </c>
      <c r="BQ6" s="131">
        <v>9</v>
      </c>
      <c r="BR6" s="134">
        <v>100</v>
      </c>
      <c r="BS6" s="131">
        <v>9</v>
      </c>
      <c r="BT6" s="2"/>
      <c r="BU6" s="3"/>
      <c r="BV6" s="3"/>
      <c r="BW6" s="3"/>
      <c r="BX6" s="3"/>
    </row>
    <row r="7" spans="1:76" ht="15">
      <c r="A7" s="14" t="s">
        <v>233</v>
      </c>
      <c r="B7" s="15"/>
      <c r="C7" s="15" t="s">
        <v>64</v>
      </c>
      <c r="D7" s="93">
        <v>364.8074580484773</v>
      </c>
      <c r="E7" s="81"/>
      <c r="F7" s="112" t="s">
        <v>435</v>
      </c>
      <c r="G7" s="15"/>
      <c r="H7" s="16" t="s">
        <v>233</v>
      </c>
      <c r="I7" s="66"/>
      <c r="J7" s="66"/>
      <c r="K7" s="114" t="s">
        <v>485</v>
      </c>
      <c r="L7" s="94">
        <v>9999</v>
      </c>
      <c r="M7" s="95">
        <v>3237.89404296875</v>
      </c>
      <c r="N7" s="95">
        <v>5109.63623046875</v>
      </c>
      <c r="O7" s="77"/>
      <c r="P7" s="96"/>
      <c r="Q7" s="96"/>
      <c r="R7" s="97"/>
      <c r="S7" s="51">
        <v>16</v>
      </c>
      <c r="T7" s="51">
        <v>1</v>
      </c>
      <c r="U7" s="52">
        <v>210</v>
      </c>
      <c r="V7" s="52">
        <v>0.066667</v>
      </c>
      <c r="W7" s="52">
        <v>0.227008</v>
      </c>
      <c r="X7" s="52">
        <v>7.652</v>
      </c>
      <c r="Y7" s="52">
        <v>0</v>
      </c>
      <c r="Z7" s="52">
        <v>0</v>
      </c>
      <c r="AA7" s="82">
        <v>7</v>
      </c>
      <c r="AB7" s="82"/>
      <c r="AC7" s="98"/>
      <c r="AD7" s="85" t="s">
        <v>337</v>
      </c>
      <c r="AE7" s="85">
        <v>6</v>
      </c>
      <c r="AF7" s="85">
        <v>1957</v>
      </c>
      <c r="AG7" s="85">
        <v>102</v>
      </c>
      <c r="AH7" s="85">
        <v>0</v>
      </c>
      <c r="AI7" s="85"/>
      <c r="AJ7" s="85" t="s">
        <v>362</v>
      </c>
      <c r="AK7" s="85" t="s">
        <v>384</v>
      </c>
      <c r="AL7" s="90" t="s">
        <v>398</v>
      </c>
      <c r="AM7" s="85"/>
      <c r="AN7" s="87">
        <v>43398.7959375</v>
      </c>
      <c r="AO7" s="90" t="s">
        <v>407</v>
      </c>
      <c r="AP7" s="85" t="b">
        <v>1</v>
      </c>
      <c r="AQ7" s="85" t="b">
        <v>0</v>
      </c>
      <c r="AR7" s="85" t="b">
        <v>0</v>
      </c>
      <c r="AS7" s="85"/>
      <c r="AT7" s="85">
        <v>4</v>
      </c>
      <c r="AU7" s="85"/>
      <c r="AV7" s="85" t="b">
        <v>0</v>
      </c>
      <c r="AW7" s="85" t="s">
        <v>455</v>
      </c>
      <c r="AX7" s="90" t="s">
        <v>460</v>
      </c>
      <c r="AY7" s="85" t="s">
        <v>66</v>
      </c>
      <c r="AZ7" s="85" t="str">
        <f>REPLACE(INDEX(GroupVertices[Group],MATCH(Vertices[[#This Row],[Vertex]],GroupVertices[Vertex],0)),1,1,"")</f>
        <v>1</v>
      </c>
      <c r="BA7" s="51"/>
      <c r="BB7" s="51"/>
      <c r="BC7" s="51"/>
      <c r="BD7" s="51"/>
      <c r="BE7" s="51" t="s">
        <v>248</v>
      </c>
      <c r="BF7" s="51" t="s">
        <v>248</v>
      </c>
      <c r="BG7" s="131" t="s">
        <v>696</v>
      </c>
      <c r="BH7" s="131" t="s">
        <v>696</v>
      </c>
      <c r="BI7" s="131" t="s">
        <v>703</v>
      </c>
      <c r="BJ7" s="131" t="s">
        <v>703</v>
      </c>
      <c r="BK7" s="131">
        <v>0</v>
      </c>
      <c r="BL7" s="134">
        <v>0</v>
      </c>
      <c r="BM7" s="131">
        <v>0</v>
      </c>
      <c r="BN7" s="134">
        <v>0</v>
      </c>
      <c r="BO7" s="131">
        <v>0</v>
      </c>
      <c r="BP7" s="134">
        <v>0</v>
      </c>
      <c r="BQ7" s="131">
        <v>7</v>
      </c>
      <c r="BR7" s="134">
        <v>100</v>
      </c>
      <c r="BS7" s="131">
        <v>7</v>
      </c>
      <c r="BT7" s="2"/>
      <c r="BU7" s="3"/>
      <c r="BV7" s="3"/>
      <c r="BW7" s="3"/>
      <c r="BX7" s="3"/>
    </row>
    <row r="8" spans="1:76" ht="15">
      <c r="A8" s="14" t="s">
        <v>215</v>
      </c>
      <c r="B8" s="15"/>
      <c r="C8" s="15" t="s">
        <v>64</v>
      </c>
      <c r="D8" s="93">
        <v>165.54157862026102</v>
      </c>
      <c r="E8" s="81"/>
      <c r="F8" s="112" t="s">
        <v>436</v>
      </c>
      <c r="G8" s="15"/>
      <c r="H8" s="16" t="s">
        <v>215</v>
      </c>
      <c r="I8" s="66"/>
      <c r="J8" s="66"/>
      <c r="K8" s="114" t="s">
        <v>486</v>
      </c>
      <c r="L8" s="94">
        <v>1</v>
      </c>
      <c r="M8" s="95">
        <v>6471.087890625</v>
      </c>
      <c r="N8" s="95">
        <v>7974.3974609375</v>
      </c>
      <c r="O8" s="77"/>
      <c r="P8" s="96"/>
      <c r="Q8" s="96"/>
      <c r="R8" s="97"/>
      <c r="S8" s="51">
        <v>0</v>
      </c>
      <c r="T8" s="51">
        <v>1</v>
      </c>
      <c r="U8" s="52">
        <v>0</v>
      </c>
      <c r="V8" s="52">
        <v>0.111111</v>
      </c>
      <c r="W8" s="52">
        <v>0</v>
      </c>
      <c r="X8" s="52">
        <v>0.585354</v>
      </c>
      <c r="Y8" s="52">
        <v>0</v>
      </c>
      <c r="Z8" s="52">
        <v>0</v>
      </c>
      <c r="AA8" s="82">
        <v>8</v>
      </c>
      <c r="AB8" s="82"/>
      <c r="AC8" s="98"/>
      <c r="AD8" s="85" t="s">
        <v>338</v>
      </c>
      <c r="AE8" s="85">
        <v>323</v>
      </c>
      <c r="AF8" s="85">
        <v>44</v>
      </c>
      <c r="AG8" s="85">
        <v>935</v>
      </c>
      <c r="AH8" s="85">
        <v>2136</v>
      </c>
      <c r="AI8" s="85"/>
      <c r="AJ8" s="85"/>
      <c r="AK8" s="85" t="s">
        <v>385</v>
      </c>
      <c r="AL8" s="85"/>
      <c r="AM8" s="85"/>
      <c r="AN8" s="87">
        <v>43185.12185185185</v>
      </c>
      <c r="AO8" s="90" t="s">
        <v>408</v>
      </c>
      <c r="AP8" s="85" t="b">
        <v>1</v>
      </c>
      <c r="AQ8" s="85" t="b">
        <v>0</v>
      </c>
      <c r="AR8" s="85" t="b">
        <v>0</v>
      </c>
      <c r="AS8" s="85"/>
      <c r="AT8" s="85">
        <v>0</v>
      </c>
      <c r="AU8" s="85"/>
      <c r="AV8" s="85" t="b">
        <v>0</v>
      </c>
      <c r="AW8" s="85" t="s">
        <v>455</v>
      </c>
      <c r="AX8" s="90" t="s">
        <v>461</v>
      </c>
      <c r="AY8" s="85" t="s">
        <v>66</v>
      </c>
      <c r="AZ8" s="85" t="str">
        <f>REPLACE(INDEX(GroupVertices[Group],MATCH(Vertices[[#This Row],[Vertex]],GroupVertices[Vertex],0)),1,1,"")</f>
        <v>2</v>
      </c>
      <c r="BA8" s="51"/>
      <c r="BB8" s="51"/>
      <c r="BC8" s="51"/>
      <c r="BD8" s="51"/>
      <c r="BE8" s="51" t="s">
        <v>248</v>
      </c>
      <c r="BF8" s="51" t="s">
        <v>248</v>
      </c>
      <c r="BG8" s="131" t="s">
        <v>694</v>
      </c>
      <c r="BH8" s="131" t="s">
        <v>694</v>
      </c>
      <c r="BI8" s="131" t="s">
        <v>701</v>
      </c>
      <c r="BJ8" s="131" t="s">
        <v>701</v>
      </c>
      <c r="BK8" s="131">
        <v>0</v>
      </c>
      <c r="BL8" s="134">
        <v>0</v>
      </c>
      <c r="BM8" s="131">
        <v>0</v>
      </c>
      <c r="BN8" s="134">
        <v>0</v>
      </c>
      <c r="BO8" s="131">
        <v>0</v>
      </c>
      <c r="BP8" s="134">
        <v>0</v>
      </c>
      <c r="BQ8" s="131">
        <v>13</v>
      </c>
      <c r="BR8" s="134">
        <v>100</v>
      </c>
      <c r="BS8" s="131">
        <v>13</v>
      </c>
      <c r="BT8" s="2"/>
      <c r="BU8" s="3"/>
      <c r="BV8" s="3"/>
      <c r="BW8" s="3"/>
      <c r="BX8" s="3"/>
    </row>
    <row r="9" spans="1:76" ht="15">
      <c r="A9" s="14" t="s">
        <v>216</v>
      </c>
      <c r="B9" s="15"/>
      <c r="C9" s="15" t="s">
        <v>64</v>
      </c>
      <c r="D9" s="93">
        <v>252.6227470478558</v>
      </c>
      <c r="E9" s="81"/>
      <c r="F9" s="112" t="s">
        <v>437</v>
      </c>
      <c r="G9" s="15"/>
      <c r="H9" s="16" t="s">
        <v>216</v>
      </c>
      <c r="I9" s="66"/>
      <c r="J9" s="66"/>
      <c r="K9" s="114" t="s">
        <v>487</v>
      </c>
      <c r="L9" s="94">
        <v>1</v>
      </c>
      <c r="M9" s="95">
        <v>2565.630859375</v>
      </c>
      <c r="N9" s="95">
        <v>9520.5185546875</v>
      </c>
      <c r="O9" s="77"/>
      <c r="P9" s="96"/>
      <c r="Q9" s="96"/>
      <c r="R9" s="97"/>
      <c r="S9" s="51">
        <v>0</v>
      </c>
      <c r="T9" s="51">
        <v>1</v>
      </c>
      <c r="U9" s="52">
        <v>0</v>
      </c>
      <c r="V9" s="52">
        <v>0.034483</v>
      </c>
      <c r="W9" s="52">
        <v>0.051533</v>
      </c>
      <c r="X9" s="52">
        <v>0.556511</v>
      </c>
      <c r="Y9" s="52">
        <v>0</v>
      </c>
      <c r="Z9" s="52">
        <v>0</v>
      </c>
      <c r="AA9" s="82">
        <v>9</v>
      </c>
      <c r="AB9" s="82"/>
      <c r="AC9" s="98"/>
      <c r="AD9" s="85" t="s">
        <v>339</v>
      </c>
      <c r="AE9" s="85">
        <v>98</v>
      </c>
      <c r="AF9" s="85">
        <v>880</v>
      </c>
      <c r="AG9" s="85">
        <v>33342</v>
      </c>
      <c r="AH9" s="85">
        <v>27</v>
      </c>
      <c r="AI9" s="85"/>
      <c r="AJ9" s="85" t="s">
        <v>363</v>
      </c>
      <c r="AK9" s="85" t="s">
        <v>386</v>
      </c>
      <c r="AL9" s="85"/>
      <c r="AM9" s="85"/>
      <c r="AN9" s="87">
        <v>40719.63369212963</v>
      </c>
      <c r="AO9" s="90" t="s">
        <v>409</v>
      </c>
      <c r="AP9" s="85" t="b">
        <v>1</v>
      </c>
      <c r="AQ9" s="85" t="b">
        <v>0</v>
      </c>
      <c r="AR9" s="85" t="b">
        <v>0</v>
      </c>
      <c r="AS9" s="85"/>
      <c r="AT9" s="85">
        <v>9</v>
      </c>
      <c r="AU9" s="90" t="s">
        <v>428</v>
      </c>
      <c r="AV9" s="85" t="b">
        <v>0</v>
      </c>
      <c r="AW9" s="85" t="s">
        <v>455</v>
      </c>
      <c r="AX9" s="90" t="s">
        <v>462</v>
      </c>
      <c r="AY9" s="85" t="s">
        <v>66</v>
      </c>
      <c r="AZ9" s="85" t="str">
        <f>REPLACE(INDEX(GroupVertices[Group],MATCH(Vertices[[#This Row],[Vertex]],GroupVertices[Vertex],0)),1,1,"")</f>
        <v>1</v>
      </c>
      <c r="BA9" s="51"/>
      <c r="BB9" s="51"/>
      <c r="BC9" s="51"/>
      <c r="BD9" s="51"/>
      <c r="BE9" s="51" t="s">
        <v>248</v>
      </c>
      <c r="BF9" s="51" t="s">
        <v>248</v>
      </c>
      <c r="BG9" s="131" t="s">
        <v>695</v>
      </c>
      <c r="BH9" s="131" t="s">
        <v>695</v>
      </c>
      <c r="BI9" s="131" t="s">
        <v>702</v>
      </c>
      <c r="BJ9" s="131" t="s">
        <v>702</v>
      </c>
      <c r="BK9" s="131">
        <v>0</v>
      </c>
      <c r="BL9" s="134">
        <v>0</v>
      </c>
      <c r="BM9" s="131">
        <v>0</v>
      </c>
      <c r="BN9" s="134">
        <v>0</v>
      </c>
      <c r="BO9" s="131">
        <v>0</v>
      </c>
      <c r="BP9" s="134">
        <v>0</v>
      </c>
      <c r="BQ9" s="131">
        <v>9</v>
      </c>
      <c r="BR9" s="134">
        <v>100</v>
      </c>
      <c r="BS9" s="131">
        <v>9</v>
      </c>
      <c r="BT9" s="2"/>
      <c r="BU9" s="3"/>
      <c r="BV9" s="3"/>
      <c r="BW9" s="3"/>
      <c r="BX9" s="3"/>
    </row>
    <row r="10" spans="1:76" ht="15">
      <c r="A10" s="14" t="s">
        <v>217</v>
      </c>
      <c r="B10" s="15"/>
      <c r="C10" s="15" t="s">
        <v>64</v>
      </c>
      <c r="D10" s="93">
        <v>183.45779987569918</v>
      </c>
      <c r="E10" s="81"/>
      <c r="F10" s="112" t="s">
        <v>438</v>
      </c>
      <c r="G10" s="15"/>
      <c r="H10" s="16" t="s">
        <v>217</v>
      </c>
      <c r="I10" s="66"/>
      <c r="J10" s="66"/>
      <c r="K10" s="114" t="s">
        <v>488</v>
      </c>
      <c r="L10" s="94">
        <v>1</v>
      </c>
      <c r="M10" s="95">
        <v>265.25079345703125</v>
      </c>
      <c r="N10" s="95">
        <v>6841.87109375</v>
      </c>
      <c r="O10" s="77"/>
      <c r="P10" s="96"/>
      <c r="Q10" s="96"/>
      <c r="R10" s="97"/>
      <c r="S10" s="51">
        <v>0</v>
      </c>
      <c r="T10" s="51">
        <v>1</v>
      </c>
      <c r="U10" s="52">
        <v>0</v>
      </c>
      <c r="V10" s="52">
        <v>0.034483</v>
      </c>
      <c r="W10" s="52">
        <v>0.051533</v>
      </c>
      <c r="X10" s="52">
        <v>0.556511</v>
      </c>
      <c r="Y10" s="52">
        <v>0</v>
      </c>
      <c r="Z10" s="52">
        <v>0</v>
      </c>
      <c r="AA10" s="82">
        <v>10</v>
      </c>
      <c r="AB10" s="82"/>
      <c r="AC10" s="98"/>
      <c r="AD10" s="85" t="s">
        <v>340</v>
      </c>
      <c r="AE10" s="85">
        <v>844</v>
      </c>
      <c r="AF10" s="85">
        <v>216</v>
      </c>
      <c r="AG10" s="85">
        <v>694</v>
      </c>
      <c r="AH10" s="85">
        <v>395</v>
      </c>
      <c r="AI10" s="85"/>
      <c r="AJ10" s="85"/>
      <c r="AK10" s="85" t="s">
        <v>387</v>
      </c>
      <c r="AL10" s="85"/>
      <c r="AM10" s="85"/>
      <c r="AN10" s="87">
        <v>40996.24340277778</v>
      </c>
      <c r="AO10" s="90" t="s">
        <v>410</v>
      </c>
      <c r="AP10" s="85" t="b">
        <v>1</v>
      </c>
      <c r="AQ10" s="85" t="b">
        <v>0</v>
      </c>
      <c r="AR10" s="85" t="b">
        <v>1</v>
      </c>
      <c r="AS10" s="85"/>
      <c r="AT10" s="85">
        <v>1</v>
      </c>
      <c r="AU10" s="90" t="s">
        <v>428</v>
      </c>
      <c r="AV10" s="85" t="b">
        <v>0</v>
      </c>
      <c r="AW10" s="85" t="s">
        <v>455</v>
      </c>
      <c r="AX10" s="90" t="s">
        <v>463</v>
      </c>
      <c r="AY10" s="85" t="s">
        <v>66</v>
      </c>
      <c r="AZ10" s="85" t="str">
        <f>REPLACE(INDEX(GroupVertices[Group],MATCH(Vertices[[#This Row],[Vertex]],GroupVertices[Vertex],0)),1,1,"")</f>
        <v>1</v>
      </c>
      <c r="BA10" s="51"/>
      <c r="BB10" s="51"/>
      <c r="BC10" s="51"/>
      <c r="BD10" s="51"/>
      <c r="BE10" s="51" t="s">
        <v>248</v>
      </c>
      <c r="BF10" s="51" t="s">
        <v>248</v>
      </c>
      <c r="BG10" s="131" t="s">
        <v>695</v>
      </c>
      <c r="BH10" s="131" t="s">
        <v>695</v>
      </c>
      <c r="BI10" s="131" t="s">
        <v>702</v>
      </c>
      <c r="BJ10" s="131" t="s">
        <v>702</v>
      </c>
      <c r="BK10" s="131">
        <v>0</v>
      </c>
      <c r="BL10" s="134">
        <v>0</v>
      </c>
      <c r="BM10" s="131">
        <v>0</v>
      </c>
      <c r="BN10" s="134">
        <v>0</v>
      </c>
      <c r="BO10" s="131">
        <v>0</v>
      </c>
      <c r="BP10" s="134">
        <v>0</v>
      </c>
      <c r="BQ10" s="131">
        <v>9</v>
      </c>
      <c r="BR10" s="134">
        <v>100</v>
      </c>
      <c r="BS10" s="131">
        <v>9</v>
      </c>
      <c r="BT10" s="2"/>
      <c r="BU10" s="3"/>
      <c r="BV10" s="3"/>
      <c r="BW10" s="3"/>
      <c r="BX10" s="3"/>
    </row>
    <row r="11" spans="1:76" ht="15">
      <c r="A11" s="14" t="s">
        <v>218</v>
      </c>
      <c r="B11" s="15"/>
      <c r="C11" s="15" t="s">
        <v>64</v>
      </c>
      <c r="D11" s="93">
        <v>173.2497203231821</v>
      </c>
      <c r="E11" s="81"/>
      <c r="F11" s="112" t="s">
        <v>439</v>
      </c>
      <c r="G11" s="15"/>
      <c r="H11" s="16" t="s">
        <v>218</v>
      </c>
      <c r="I11" s="66"/>
      <c r="J11" s="66"/>
      <c r="K11" s="114" t="s">
        <v>489</v>
      </c>
      <c r="L11" s="94">
        <v>1</v>
      </c>
      <c r="M11" s="95">
        <v>3872.577392578125</v>
      </c>
      <c r="N11" s="95">
        <v>9574.0419921875</v>
      </c>
      <c r="O11" s="77"/>
      <c r="P11" s="96"/>
      <c r="Q11" s="96"/>
      <c r="R11" s="97"/>
      <c r="S11" s="51">
        <v>0</v>
      </c>
      <c r="T11" s="51">
        <v>1</v>
      </c>
      <c r="U11" s="52">
        <v>0</v>
      </c>
      <c r="V11" s="52">
        <v>0.034483</v>
      </c>
      <c r="W11" s="52">
        <v>0.051533</v>
      </c>
      <c r="X11" s="52">
        <v>0.556511</v>
      </c>
      <c r="Y11" s="52">
        <v>0</v>
      </c>
      <c r="Z11" s="52">
        <v>0</v>
      </c>
      <c r="AA11" s="82">
        <v>11</v>
      </c>
      <c r="AB11" s="82"/>
      <c r="AC11" s="98"/>
      <c r="AD11" s="85" t="s">
        <v>341</v>
      </c>
      <c r="AE11" s="85">
        <v>36</v>
      </c>
      <c r="AF11" s="85">
        <v>118</v>
      </c>
      <c r="AG11" s="85">
        <v>265</v>
      </c>
      <c r="AH11" s="85">
        <v>254</v>
      </c>
      <c r="AI11" s="85"/>
      <c r="AJ11" s="85" t="s">
        <v>364</v>
      </c>
      <c r="AK11" s="85" t="s">
        <v>388</v>
      </c>
      <c r="AL11" s="85"/>
      <c r="AM11" s="85"/>
      <c r="AN11" s="87">
        <v>43379.650717592594</v>
      </c>
      <c r="AO11" s="90" t="s">
        <v>411</v>
      </c>
      <c r="AP11" s="85" t="b">
        <v>1</v>
      </c>
      <c r="AQ11" s="85" t="b">
        <v>0</v>
      </c>
      <c r="AR11" s="85" t="b">
        <v>0</v>
      </c>
      <c r="AS11" s="85"/>
      <c r="AT11" s="85">
        <v>0</v>
      </c>
      <c r="AU11" s="85"/>
      <c r="AV11" s="85" t="b">
        <v>0</v>
      </c>
      <c r="AW11" s="85" t="s">
        <v>455</v>
      </c>
      <c r="AX11" s="90" t="s">
        <v>464</v>
      </c>
      <c r="AY11" s="85" t="s">
        <v>66</v>
      </c>
      <c r="AZ11" s="85" t="str">
        <f>REPLACE(INDEX(GroupVertices[Group],MATCH(Vertices[[#This Row],[Vertex]],GroupVertices[Vertex],0)),1,1,"")</f>
        <v>1</v>
      </c>
      <c r="BA11" s="51"/>
      <c r="BB11" s="51"/>
      <c r="BC11" s="51"/>
      <c r="BD11" s="51"/>
      <c r="BE11" s="51" t="s">
        <v>248</v>
      </c>
      <c r="BF11" s="51" t="s">
        <v>248</v>
      </c>
      <c r="BG11" s="131" t="s">
        <v>695</v>
      </c>
      <c r="BH11" s="131" t="s">
        <v>695</v>
      </c>
      <c r="BI11" s="131" t="s">
        <v>702</v>
      </c>
      <c r="BJ11" s="131" t="s">
        <v>702</v>
      </c>
      <c r="BK11" s="131">
        <v>0</v>
      </c>
      <c r="BL11" s="134">
        <v>0</v>
      </c>
      <c r="BM11" s="131">
        <v>0</v>
      </c>
      <c r="BN11" s="134">
        <v>0</v>
      </c>
      <c r="BO11" s="131">
        <v>0</v>
      </c>
      <c r="BP11" s="134">
        <v>0</v>
      </c>
      <c r="BQ11" s="131">
        <v>9</v>
      </c>
      <c r="BR11" s="134">
        <v>100</v>
      </c>
      <c r="BS11" s="131">
        <v>9</v>
      </c>
      <c r="BT11" s="2"/>
      <c r="BU11" s="3"/>
      <c r="BV11" s="3"/>
      <c r="BW11" s="3"/>
      <c r="BX11" s="3"/>
    </row>
    <row r="12" spans="1:76" ht="15">
      <c r="A12" s="14" t="s">
        <v>219</v>
      </c>
      <c r="B12" s="15"/>
      <c r="C12" s="15" t="s">
        <v>64</v>
      </c>
      <c r="D12" s="93">
        <v>390.0151646985705</v>
      </c>
      <c r="E12" s="81"/>
      <c r="F12" s="112" t="s">
        <v>440</v>
      </c>
      <c r="G12" s="15"/>
      <c r="H12" s="16" t="s">
        <v>219</v>
      </c>
      <c r="I12" s="66"/>
      <c r="J12" s="66"/>
      <c r="K12" s="114" t="s">
        <v>490</v>
      </c>
      <c r="L12" s="94">
        <v>1</v>
      </c>
      <c r="M12" s="95">
        <v>5485.2431640625</v>
      </c>
      <c r="N12" s="95">
        <v>1995.7720947265625</v>
      </c>
      <c r="O12" s="77"/>
      <c r="P12" s="96"/>
      <c r="Q12" s="96"/>
      <c r="R12" s="97"/>
      <c r="S12" s="51">
        <v>0</v>
      </c>
      <c r="T12" s="51">
        <v>1</v>
      </c>
      <c r="U12" s="52">
        <v>0</v>
      </c>
      <c r="V12" s="52">
        <v>0.034483</v>
      </c>
      <c r="W12" s="52">
        <v>0.051533</v>
      </c>
      <c r="X12" s="52">
        <v>0.556511</v>
      </c>
      <c r="Y12" s="52">
        <v>0</v>
      </c>
      <c r="Z12" s="52">
        <v>0</v>
      </c>
      <c r="AA12" s="82">
        <v>12</v>
      </c>
      <c r="AB12" s="82"/>
      <c r="AC12" s="98"/>
      <c r="AD12" s="85" t="s">
        <v>342</v>
      </c>
      <c r="AE12" s="85">
        <v>633</v>
      </c>
      <c r="AF12" s="85">
        <v>2199</v>
      </c>
      <c r="AG12" s="85">
        <v>55044</v>
      </c>
      <c r="AH12" s="85">
        <v>4192</v>
      </c>
      <c r="AI12" s="85"/>
      <c r="AJ12" s="85" t="s">
        <v>365</v>
      </c>
      <c r="AK12" s="85"/>
      <c r="AL12" s="90" t="s">
        <v>399</v>
      </c>
      <c r="AM12" s="85"/>
      <c r="AN12" s="87">
        <v>41626.5480787037</v>
      </c>
      <c r="AO12" s="90" t="s">
        <v>412</v>
      </c>
      <c r="AP12" s="85" t="b">
        <v>0</v>
      </c>
      <c r="AQ12" s="85" t="b">
        <v>0</v>
      </c>
      <c r="AR12" s="85" t="b">
        <v>1</v>
      </c>
      <c r="AS12" s="85"/>
      <c r="AT12" s="85">
        <v>4</v>
      </c>
      <c r="AU12" s="90" t="s">
        <v>429</v>
      </c>
      <c r="AV12" s="85" t="b">
        <v>0</v>
      </c>
      <c r="AW12" s="85" t="s">
        <v>455</v>
      </c>
      <c r="AX12" s="90" t="s">
        <v>465</v>
      </c>
      <c r="AY12" s="85" t="s">
        <v>66</v>
      </c>
      <c r="AZ12" s="85" t="str">
        <f>REPLACE(INDEX(GroupVertices[Group],MATCH(Vertices[[#This Row],[Vertex]],GroupVertices[Vertex],0)),1,1,"")</f>
        <v>1</v>
      </c>
      <c r="BA12" s="51"/>
      <c r="BB12" s="51"/>
      <c r="BC12" s="51"/>
      <c r="BD12" s="51"/>
      <c r="BE12" s="51" t="s">
        <v>248</v>
      </c>
      <c r="BF12" s="51" t="s">
        <v>248</v>
      </c>
      <c r="BG12" s="131" t="s">
        <v>695</v>
      </c>
      <c r="BH12" s="131" t="s">
        <v>695</v>
      </c>
      <c r="BI12" s="131" t="s">
        <v>702</v>
      </c>
      <c r="BJ12" s="131" t="s">
        <v>702</v>
      </c>
      <c r="BK12" s="131">
        <v>0</v>
      </c>
      <c r="BL12" s="134">
        <v>0</v>
      </c>
      <c r="BM12" s="131">
        <v>0</v>
      </c>
      <c r="BN12" s="134">
        <v>0</v>
      </c>
      <c r="BO12" s="131">
        <v>0</v>
      </c>
      <c r="BP12" s="134">
        <v>0</v>
      </c>
      <c r="BQ12" s="131">
        <v>9</v>
      </c>
      <c r="BR12" s="134">
        <v>100</v>
      </c>
      <c r="BS12" s="131">
        <v>9</v>
      </c>
      <c r="BT12" s="2"/>
      <c r="BU12" s="3"/>
      <c r="BV12" s="3"/>
      <c r="BW12" s="3"/>
      <c r="BX12" s="3"/>
    </row>
    <row r="13" spans="1:76" ht="15">
      <c r="A13" s="14" t="s">
        <v>220</v>
      </c>
      <c r="B13" s="15"/>
      <c r="C13" s="15" t="s">
        <v>64</v>
      </c>
      <c r="D13" s="93">
        <v>182.7286513362337</v>
      </c>
      <c r="E13" s="81"/>
      <c r="F13" s="112" t="s">
        <v>441</v>
      </c>
      <c r="G13" s="15"/>
      <c r="H13" s="16" t="s">
        <v>220</v>
      </c>
      <c r="I13" s="66"/>
      <c r="J13" s="66"/>
      <c r="K13" s="114" t="s">
        <v>491</v>
      </c>
      <c r="L13" s="94">
        <v>1</v>
      </c>
      <c r="M13" s="95">
        <v>6201.59326171875</v>
      </c>
      <c r="N13" s="95">
        <v>3921.4052734375</v>
      </c>
      <c r="O13" s="77"/>
      <c r="P13" s="96"/>
      <c r="Q13" s="96"/>
      <c r="R13" s="97"/>
      <c r="S13" s="51">
        <v>0</v>
      </c>
      <c r="T13" s="51">
        <v>1</v>
      </c>
      <c r="U13" s="52">
        <v>0</v>
      </c>
      <c r="V13" s="52">
        <v>0.034483</v>
      </c>
      <c r="W13" s="52">
        <v>0.051533</v>
      </c>
      <c r="X13" s="52">
        <v>0.556511</v>
      </c>
      <c r="Y13" s="52">
        <v>0</v>
      </c>
      <c r="Z13" s="52">
        <v>0</v>
      </c>
      <c r="AA13" s="82">
        <v>13</v>
      </c>
      <c r="AB13" s="82"/>
      <c r="AC13" s="98"/>
      <c r="AD13" s="85" t="s">
        <v>343</v>
      </c>
      <c r="AE13" s="85">
        <v>468</v>
      </c>
      <c r="AF13" s="85">
        <v>209</v>
      </c>
      <c r="AG13" s="85">
        <v>8407</v>
      </c>
      <c r="AH13" s="85">
        <v>607</v>
      </c>
      <c r="AI13" s="85"/>
      <c r="AJ13" s="85" t="s">
        <v>366</v>
      </c>
      <c r="AK13" s="85"/>
      <c r="AL13" s="85"/>
      <c r="AM13" s="85"/>
      <c r="AN13" s="87">
        <v>41191.17070601852</v>
      </c>
      <c r="AO13" s="90" t="s">
        <v>413</v>
      </c>
      <c r="AP13" s="85" t="b">
        <v>1</v>
      </c>
      <c r="AQ13" s="85" t="b">
        <v>0</v>
      </c>
      <c r="AR13" s="85" t="b">
        <v>1</v>
      </c>
      <c r="AS13" s="85"/>
      <c r="AT13" s="85">
        <v>1</v>
      </c>
      <c r="AU13" s="90" t="s">
        <v>428</v>
      </c>
      <c r="AV13" s="85" t="b">
        <v>0</v>
      </c>
      <c r="AW13" s="85" t="s">
        <v>455</v>
      </c>
      <c r="AX13" s="90" t="s">
        <v>466</v>
      </c>
      <c r="AY13" s="85" t="s">
        <v>66</v>
      </c>
      <c r="AZ13" s="85" t="str">
        <f>REPLACE(INDEX(GroupVertices[Group],MATCH(Vertices[[#This Row],[Vertex]],GroupVertices[Vertex],0)),1,1,"")</f>
        <v>1</v>
      </c>
      <c r="BA13" s="51"/>
      <c r="BB13" s="51"/>
      <c r="BC13" s="51"/>
      <c r="BD13" s="51"/>
      <c r="BE13" s="51" t="s">
        <v>248</v>
      </c>
      <c r="BF13" s="51" t="s">
        <v>248</v>
      </c>
      <c r="BG13" s="131" t="s">
        <v>695</v>
      </c>
      <c r="BH13" s="131" t="s">
        <v>695</v>
      </c>
      <c r="BI13" s="131" t="s">
        <v>702</v>
      </c>
      <c r="BJ13" s="131" t="s">
        <v>702</v>
      </c>
      <c r="BK13" s="131">
        <v>0</v>
      </c>
      <c r="BL13" s="134">
        <v>0</v>
      </c>
      <c r="BM13" s="131">
        <v>0</v>
      </c>
      <c r="BN13" s="134">
        <v>0</v>
      </c>
      <c r="BO13" s="131">
        <v>0</v>
      </c>
      <c r="BP13" s="134">
        <v>0</v>
      </c>
      <c r="BQ13" s="131">
        <v>9</v>
      </c>
      <c r="BR13" s="134">
        <v>100</v>
      </c>
      <c r="BS13" s="131">
        <v>9</v>
      </c>
      <c r="BT13" s="2"/>
      <c r="BU13" s="3"/>
      <c r="BV13" s="3"/>
      <c r="BW13" s="3"/>
      <c r="BX13" s="3"/>
    </row>
    <row r="14" spans="1:76" ht="15">
      <c r="A14" s="14" t="s">
        <v>221</v>
      </c>
      <c r="B14" s="15"/>
      <c r="C14" s="15" t="s">
        <v>64</v>
      </c>
      <c r="D14" s="93">
        <v>270.33064014916096</v>
      </c>
      <c r="E14" s="81"/>
      <c r="F14" s="112" t="s">
        <v>442</v>
      </c>
      <c r="G14" s="15"/>
      <c r="H14" s="16" t="s">
        <v>221</v>
      </c>
      <c r="I14" s="66"/>
      <c r="J14" s="66"/>
      <c r="K14" s="114" t="s">
        <v>492</v>
      </c>
      <c r="L14" s="94">
        <v>1</v>
      </c>
      <c r="M14" s="95">
        <v>6766.50537109375</v>
      </c>
      <c r="N14" s="95">
        <v>4215.67431640625</v>
      </c>
      <c r="O14" s="77"/>
      <c r="P14" s="96"/>
      <c r="Q14" s="96"/>
      <c r="R14" s="97"/>
      <c r="S14" s="51">
        <v>0</v>
      </c>
      <c r="T14" s="51">
        <v>1</v>
      </c>
      <c r="U14" s="52">
        <v>0</v>
      </c>
      <c r="V14" s="52">
        <v>0.111111</v>
      </c>
      <c r="W14" s="52">
        <v>0</v>
      </c>
      <c r="X14" s="52">
        <v>0.585354</v>
      </c>
      <c r="Y14" s="52">
        <v>0</v>
      </c>
      <c r="Z14" s="52">
        <v>0</v>
      </c>
      <c r="AA14" s="82">
        <v>14</v>
      </c>
      <c r="AB14" s="82"/>
      <c r="AC14" s="98"/>
      <c r="AD14" s="85" t="s">
        <v>344</v>
      </c>
      <c r="AE14" s="85">
        <v>38</v>
      </c>
      <c r="AF14" s="85">
        <v>1050</v>
      </c>
      <c r="AG14" s="85">
        <v>31609</v>
      </c>
      <c r="AH14" s="85">
        <v>8912</v>
      </c>
      <c r="AI14" s="85"/>
      <c r="AJ14" s="85" t="s">
        <v>367</v>
      </c>
      <c r="AK14" s="85" t="s">
        <v>389</v>
      </c>
      <c r="AL14" s="85"/>
      <c r="AM14" s="85"/>
      <c r="AN14" s="87">
        <v>40732.774733796294</v>
      </c>
      <c r="AO14" s="90" t="s">
        <v>414</v>
      </c>
      <c r="AP14" s="85" t="b">
        <v>0</v>
      </c>
      <c r="AQ14" s="85" t="b">
        <v>0</v>
      </c>
      <c r="AR14" s="85" t="b">
        <v>1</v>
      </c>
      <c r="AS14" s="85"/>
      <c r="AT14" s="85">
        <v>5</v>
      </c>
      <c r="AU14" s="90" t="s">
        <v>428</v>
      </c>
      <c r="AV14" s="85" t="b">
        <v>0</v>
      </c>
      <c r="AW14" s="85" t="s">
        <v>455</v>
      </c>
      <c r="AX14" s="90" t="s">
        <v>467</v>
      </c>
      <c r="AY14" s="85" t="s">
        <v>66</v>
      </c>
      <c r="AZ14" s="85" t="str">
        <f>REPLACE(INDEX(GroupVertices[Group],MATCH(Vertices[[#This Row],[Vertex]],GroupVertices[Vertex],0)),1,1,"")</f>
        <v>2</v>
      </c>
      <c r="BA14" s="51"/>
      <c r="BB14" s="51"/>
      <c r="BC14" s="51"/>
      <c r="BD14" s="51"/>
      <c r="BE14" s="51" t="s">
        <v>248</v>
      </c>
      <c r="BF14" s="51" t="s">
        <v>248</v>
      </c>
      <c r="BG14" s="131" t="s">
        <v>694</v>
      </c>
      <c r="BH14" s="131" t="s">
        <v>694</v>
      </c>
      <c r="BI14" s="131" t="s">
        <v>701</v>
      </c>
      <c r="BJ14" s="131" t="s">
        <v>701</v>
      </c>
      <c r="BK14" s="131">
        <v>0</v>
      </c>
      <c r="BL14" s="134">
        <v>0</v>
      </c>
      <c r="BM14" s="131">
        <v>0</v>
      </c>
      <c r="BN14" s="134">
        <v>0</v>
      </c>
      <c r="BO14" s="131">
        <v>0</v>
      </c>
      <c r="BP14" s="134">
        <v>0</v>
      </c>
      <c r="BQ14" s="131">
        <v>13</v>
      </c>
      <c r="BR14" s="134">
        <v>100</v>
      </c>
      <c r="BS14" s="131">
        <v>13</v>
      </c>
      <c r="BT14" s="2"/>
      <c r="BU14" s="3"/>
      <c r="BV14" s="3"/>
      <c r="BW14" s="3"/>
      <c r="BX14" s="3"/>
    </row>
    <row r="15" spans="1:76" ht="15">
      <c r="A15" s="14" t="s">
        <v>222</v>
      </c>
      <c r="B15" s="15"/>
      <c r="C15" s="15" t="s">
        <v>64</v>
      </c>
      <c r="D15" s="93">
        <v>283.1428216283406</v>
      </c>
      <c r="E15" s="81"/>
      <c r="F15" s="112" t="s">
        <v>443</v>
      </c>
      <c r="G15" s="15"/>
      <c r="H15" s="16" t="s">
        <v>222</v>
      </c>
      <c r="I15" s="66"/>
      <c r="J15" s="66"/>
      <c r="K15" s="114" t="s">
        <v>493</v>
      </c>
      <c r="L15" s="94">
        <v>1</v>
      </c>
      <c r="M15" s="95">
        <v>4305.400390625</v>
      </c>
      <c r="N15" s="95">
        <v>497.5971374511719</v>
      </c>
      <c r="O15" s="77"/>
      <c r="P15" s="96"/>
      <c r="Q15" s="96"/>
      <c r="R15" s="97"/>
      <c r="S15" s="51">
        <v>0</v>
      </c>
      <c r="T15" s="51">
        <v>1</v>
      </c>
      <c r="U15" s="52">
        <v>0</v>
      </c>
      <c r="V15" s="52">
        <v>0.034483</v>
      </c>
      <c r="W15" s="52">
        <v>0.051533</v>
      </c>
      <c r="X15" s="52">
        <v>0.556511</v>
      </c>
      <c r="Y15" s="52">
        <v>0</v>
      </c>
      <c r="Z15" s="52">
        <v>0</v>
      </c>
      <c r="AA15" s="82">
        <v>15</v>
      </c>
      <c r="AB15" s="82"/>
      <c r="AC15" s="98"/>
      <c r="AD15" s="85" t="s">
        <v>345</v>
      </c>
      <c r="AE15" s="85">
        <v>275</v>
      </c>
      <c r="AF15" s="85">
        <v>1173</v>
      </c>
      <c r="AG15" s="85">
        <v>19604</v>
      </c>
      <c r="AH15" s="85">
        <v>2581</v>
      </c>
      <c r="AI15" s="85"/>
      <c r="AJ15" s="85" t="s">
        <v>368</v>
      </c>
      <c r="AK15" s="85"/>
      <c r="AL15" s="90" t="s">
        <v>400</v>
      </c>
      <c r="AM15" s="85"/>
      <c r="AN15" s="87">
        <v>42555.05608796296</v>
      </c>
      <c r="AO15" s="90" t="s">
        <v>415</v>
      </c>
      <c r="AP15" s="85" t="b">
        <v>1</v>
      </c>
      <c r="AQ15" s="85" t="b">
        <v>0</v>
      </c>
      <c r="AR15" s="85" t="b">
        <v>1</v>
      </c>
      <c r="AS15" s="85"/>
      <c r="AT15" s="85">
        <v>1</v>
      </c>
      <c r="AU15" s="85"/>
      <c r="AV15" s="85" t="b">
        <v>0</v>
      </c>
      <c r="AW15" s="85" t="s">
        <v>455</v>
      </c>
      <c r="AX15" s="90" t="s">
        <v>468</v>
      </c>
      <c r="AY15" s="85" t="s">
        <v>66</v>
      </c>
      <c r="AZ15" s="85" t="str">
        <f>REPLACE(INDEX(GroupVertices[Group],MATCH(Vertices[[#This Row],[Vertex]],GroupVertices[Vertex],0)),1,1,"")</f>
        <v>1</v>
      </c>
      <c r="BA15" s="51"/>
      <c r="BB15" s="51"/>
      <c r="BC15" s="51"/>
      <c r="BD15" s="51"/>
      <c r="BE15" s="51" t="s">
        <v>248</v>
      </c>
      <c r="BF15" s="51" t="s">
        <v>248</v>
      </c>
      <c r="BG15" s="131" t="s">
        <v>695</v>
      </c>
      <c r="BH15" s="131" t="s">
        <v>695</v>
      </c>
      <c r="BI15" s="131" t="s">
        <v>702</v>
      </c>
      <c r="BJ15" s="131" t="s">
        <v>702</v>
      </c>
      <c r="BK15" s="131">
        <v>0</v>
      </c>
      <c r="BL15" s="134">
        <v>0</v>
      </c>
      <c r="BM15" s="131">
        <v>0</v>
      </c>
      <c r="BN15" s="134">
        <v>0</v>
      </c>
      <c r="BO15" s="131">
        <v>0</v>
      </c>
      <c r="BP15" s="134">
        <v>0</v>
      </c>
      <c r="BQ15" s="131">
        <v>9</v>
      </c>
      <c r="BR15" s="134">
        <v>100</v>
      </c>
      <c r="BS15" s="131">
        <v>9</v>
      </c>
      <c r="BT15" s="2"/>
      <c r="BU15" s="3"/>
      <c r="BV15" s="3"/>
      <c r="BW15" s="3"/>
      <c r="BX15" s="3"/>
    </row>
    <row r="16" spans="1:76" ht="15">
      <c r="A16" s="14" t="s">
        <v>224</v>
      </c>
      <c r="B16" s="15"/>
      <c r="C16" s="15" t="s">
        <v>64</v>
      </c>
      <c r="D16" s="93">
        <v>250.2269732753263</v>
      </c>
      <c r="E16" s="81"/>
      <c r="F16" s="112" t="s">
        <v>444</v>
      </c>
      <c r="G16" s="15"/>
      <c r="H16" s="16" t="s">
        <v>224</v>
      </c>
      <c r="I16" s="66"/>
      <c r="J16" s="66"/>
      <c r="K16" s="114" t="s">
        <v>494</v>
      </c>
      <c r="L16" s="94">
        <v>1</v>
      </c>
      <c r="M16" s="95">
        <v>8826.4130859375</v>
      </c>
      <c r="N16" s="95">
        <v>3564.349365234375</v>
      </c>
      <c r="O16" s="77"/>
      <c r="P16" s="96"/>
      <c r="Q16" s="96"/>
      <c r="R16" s="97"/>
      <c r="S16" s="51">
        <v>0</v>
      </c>
      <c r="T16" s="51">
        <v>1</v>
      </c>
      <c r="U16" s="52">
        <v>0</v>
      </c>
      <c r="V16" s="52">
        <v>0.111111</v>
      </c>
      <c r="W16" s="52">
        <v>0</v>
      </c>
      <c r="X16" s="52">
        <v>0.585354</v>
      </c>
      <c r="Y16" s="52">
        <v>0</v>
      </c>
      <c r="Z16" s="52">
        <v>0</v>
      </c>
      <c r="AA16" s="82">
        <v>16</v>
      </c>
      <c r="AB16" s="82"/>
      <c r="AC16" s="98"/>
      <c r="AD16" s="85" t="s">
        <v>346</v>
      </c>
      <c r="AE16" s="85">
        <v>2034</v>
      </c>
      <c r="AF16" s="85">
        <v>857</v>
      </c>
      <c r="AG16" s="85">
        <v>16393</v>
      </c>
      <c r="AH16" s="85">
        <v>138</v>
      </c>
      <c r="AI16" s="85"/>
      <c r="AJ16" s="85" t="s">
        <v>369</v>
      </c>
      <c r="AK16" s="85" t="s">
        <v>390</v>
      </c>
      <c r="AL16" s="85"/>
      <c r="AM16" s="85"/>
      <c r="AN16" s="87">
        <v>41117.344143518516</v>
      </c>
      <c r="AO16" s="90" t="s">
        <v>416</v>
      </c>
      <c r="AP16" s="85" t="b">
        <v>1</v>
      </c>
      <c r="AQ16" s="85" t="b">
        <v>0</v>
      </c>
      <c r="AR16" s="85" t="b">
        <v>1</v>
      </c>
      <c r="AS16" s="85"/>
      <c r="AT16" s="85">
        <v>2</v>
      </c>
      <c r="AU16" s="90" t="s">
        <v>428</v>
      </c>
      <c r="AV16" s="85" t="b">
        <v>0</v>
      </c>
      <c r="AW16" s="85" t="s">
        <v>455</v>
      </c>
      <c r="AX16" s="90" t="s">
        <v>469</v>
      </c>
      <c r="AY16" s="85" t="s">
        <v>66</v>
      </c>
      <c r="AZ16" s="85" t="str">
        <f>REPLACE(INDEX(GroupVertices[Group],MATCH(Vertices[[#This Row],[Vertex]],GroupVertices[Vertex],0)),1,1,"")</f>
        <v>2</v>
      </c>
      <c r="BA16" s="51"/>
      <c r="BB16" s="51"/>
      <c r="BC16" s="51"/>
      <c r="BD16" s="51"/>
      <c r="BE16" s="51" t="s">
        <v>248</v>
      </c>
      <c r="BF16" s="51" t="s">
        <v>248</v>
      </c>
      <c r="BG16" s="131" t="s">
        <v>694</v>
      </c>
      <c r="BH16" s="131" t="s">
        <v>694</v>
      </c>
      <c r="BI16" s="131" t="s">
        <v>701</v>
      </c>
      <c r="BJ16" s="131" t="s">
        <v>701</v>
      </c>
      <c r="BK16" s="131">
        <v>0</v>
      </c>
      <c r="BL16" s="134">
        <v>0</v>
      </c>
      <c r="BM16" s="131">
        <v>0</v>
      </c>
      <c r="BN16" s="134">
        <v>0</v>
      </c>
      <c r="BO16" s="131">
        <v>0</v>
      </c>
      <c r="BP16" s="134">
        <v>0</v>
      </c>
      <c r="BQ16" s="131">
        <v>13</v>
      </c>
      <c r="BR16" s="134">
        <v>100</v>
      </c>
      <c r="BS16" s="131">
        <v>13</v>
      </c>
      <c r="BT16" s="2"/>
      <c r="BU16" s="3"/>
      <c r="BV16" s="3"/>
      <c r="BW16" s="3"/>
      <c r="BX16" s="3"/>
    </row>
    <row r="17" spans="1:76" ht="15">
      <c r="A17" s="14" t="s">
        <v>225</v>
      </c>
      <c r="B17" s="15"/>
      <c r="C17" s="15" t="s">
        <v>64</v>
      </c>
      <c r="D17" s="93">
        <v>320.95438160348044</v>
      </c>
      <c r="E17" s="81"/>
      <c r="F17" s="112" t="s">
        <v>253</v>
      </c>
      <c r="G17" s="15"/>
      <c r="H17" s="16" t="s">
        <v>225</v>
      </c>
      <c r="I17" s="66"/>
      <c r="J17" s="66"/>
      <c r="K17" s="114" t="s">
        <v>495</v>
      </c>
      <c r="L17" s="94">
        <v>1</v>
      </c>
      <c r="M17" s="95">
        <v>7549.6025390625</v>
      </c>
      <c r="N17" s="95">
        <v>1067.540283203125</v>
      </c>
      <c r="O17" s="77"/>
      <c r="P17" s="96"/>
      <c r="Q17" s="96"/>
      <c r="R17" s="97"/>
      <c r="S17" s="51">
        <v>0</v>
      </c>
      <c r="T17" s="51">
        <v>1</v>
      </c>
      <c r="U17" s="52">
        <v>0</v>
      </c>
      <c r="V17" s="52">
        <v>1</v>
      </c>
      <c r="W17" s="52">
        <v>0</v>
      </c>
      <c r="X17" s="52">
        <v>0.999979</v>
      </c>
      <c r="Y17" s="52">
        <v>0</v>
      </c>
      <c r="Z17" s="52">
        <v>0</v>
      </c>
      <c r="AA17" s="82">
        <v>17</v>
      </c>
      <c r="AB17" s="82"/>
      <c r="AC17" s="98"/>
      <c r="AD17" s="85" t="s">
        <v>347</v>
      </c>
      <c r="AE17" s="85">
        <v>721</v>
      </c>
      <c r="AF17" s="85">
        <v>1536</v>
      </c>
      <c r="AG17" s="85">
        <v>11247</v>
      </c>
      <c r="AH17" s="85">
        <v>1437</v>
      </c>
      <c r="AI17" s="85"/>
      <c r="AJ17" s="85" t="s">
        <v>370</v>
      </c>
      <c r="AK17" s="85"/>
      <c r="AL17" s="85"/>
      <c r="AM17" s="85"/>
      <c r="AN17" s="87">
        <v>40978.78949074074</v>
      </c>
      <c r="AO17" s="90" t="s">
        <v>417</v>
      </c>
      <c r="AP17" s="85" t="b">
        <v>0</v>
      </c>
      <c r="AQ17" s="85" t="b">
        <v>0</v>
      </c>
      <c r="AR17" s="85" t="b">
        <v>0</v>
      </c>
      <c r="AS17" s="85"/>
      <c r="AT17" s="85">
        <v>12</v>
      </c>
      <c r="AU17" s="90" t="s">
        <v>426</v>
      </c>
      <c r="AV17" s="85" t="b">
        <v>0</v>
      </c>
      <c r="AW17" s="85" t="s">
        <v>455</v>
      </c>
      <c r="AX17" s="90" t="s">
        <v>470</v>
      </c>
      <c r="AY17" s="85" t="s">
        <v>66</v>
      </c>
      <c r="AZ17" s="85" t="str">
        <f>REPLACE(INDEX(GroupVertices[Group],MATCH(Vertices[[#This Row],[Vertex]],GroupVertices[Vertex],0)),1,1,"")</f>
        <v>3</v>
      </c>
      <c r="BA17" s="51" t="s">
        <v>246</v>
      </c>
      <c r="BB17" s="51" t="s">
        <v>246</v>
      </c>
      <c r="BC17" s="51" t="s">
        <v>247</v>
      </c>
      <c r="BD17" s="51" t="s">
        <v>247</v>
      </c>
      <c r="BE17" s="51" t="s">
        <v>250</v>
      </c>
      <c r="BF17" s="51" t="s">
        <v>692</v>
      </c>
      <c r="BG17" s="131" t="s">
        <v>627</v>
      </c>
      <c r="BH17" s="131" t="s">
        <v>699</v>
      </c>
      <c r="BI17" s="131" t="s">
        <v>663</v>
      </c>
      <c r="BJ17" s="131" t="s">
        <v>706</v>
      </c>
      <c r="BK17" s="131">
        <v>0</v>
      </c>
      <c r="BL17" s="134">
        <v>0</v>
      </c>
      <c r="BM17" s="131">
        <v>0</v>
      </c>
      <c r="BN17" s="134">
        <v>0</v>
      </c>
      <c r="BO17" s="131">
        <v>0</v>
      </c>
      <c r="BP17" s="134">
        <v>0</v>
      </c>
      <c r="BQ17" s="131">
        <v>28</v>
      </c>
      <c r="BR17" s="134">
        <v>100</v>
      </c>
      <c r="BS17" s="131">
        <v>28</v>
      </c>
      <c r="BT17" s="2"/>
      <c r="BU17" s="3"/>
      <c r="BV17" s="3"/>
      <c r="BW17" s="3"/>
      <c r="BX17" s="3"/>
    </row>
    <row r="18" spans="1:76" ht="15">
      <c r="A18" s="14" t="s">
        <v>236</v>
      </c>
      <c r="B18" s="15"/>
      <c r="C18" s="15" t="s">
        <v>64</v>
      </c>
      <c r="D18" s="93">
        <v>1000</v>
      </c>
      <c r="E18" s="81"/>
      <c r="F18" s="112" t="s">
        <v>445</v>
      </c>
      <c r="G18" s="15"/>
      <c r="H18" s="16" t="s">
        <v>236</v>
      </c>
      <c r="I18" s="66"/>
      <c r="J18" s="66"/>
      <c r="K18" s="114" t="s">
        <v>496</v>
      </c>
      <c r="L18" s="94">
        <v>1</v>
      </c>
      <c r="M18" s="95">
        <v>7549.6025390625</v>
      </c>
      <c r="N18" s="95">
        <v>2496.80908203125</v>
      </c>
      <c r="O18" s="77"/>
      <c r="P18" s="96"/>
      <c r="Q18" s="96"/>
      <c r="R18" s="97"/>
      <c r="S18" s="51">
        <v>1</v>
      </c>
      <c r="T18" s="51">
        <v>0</v>
      </c>
      <c r="U18" s="52">
        <v>0</v>
      </c>
      <c r="V18" s="52">
        <v>1</v>
      </c>
      <c r="W18" s="52">
        <v>0</v>
      </c>
      <c r="X18" s="52">
        <v>0.999979</v>
      </c>
      <c r="Y18" s="52">
        <v>0</v>
      </c>
      <c r="Z18" s="52">
        <v>0</v>
      </c>
      <c r="AA18" s="82">
        <v>18</v>
      </c>
      <c r="AB18" s="82"/>
      <c r="AC18" s="98"/>
      <c r="AD18" s="85" t="s">
        <v>348</v>
      </c>
      <c r="AE18" s="85">
        <v>546</v>
      </c>
      <c r="AF18" s="85">
        <v>30710</v>
      </c>
      <c r="AG18" s="85">
        <v>10293</v>
      </c>
      <c r="AH18" s="85">
        <v>11988</v>
      </c>
      <c r="AI18" s="85"/>
      <c r="AJ18" s="85" t="s">
        <v>371</v>
      </c>
      <c r="AK18" s="85" t="s">
        <v>391</v>
      </c>
      <c r="AL18" s="90" t="s">
        <v>401</v>
      </c>
      <c r="AM18" s="85"/>
      <c r="AN18" s="87">
        <v>40384.44461805555</v>
      </c>
      <c r="AO18" s="90" t="s">
        <v>418</v>
      </c>
      <c r="AP18" s="85" t="b">
        <v>0</v>
      </c>
      <c r="AQ18" s="85" t="b">
        <v>0</v>
      </c>
      <c r="AR18" s="85" t="b">
        <v>1</v>
      </c>
      <c r="AS18" s="85"/>
      <c r="AT18" s="85">
        <v>278</v>
      </c>
      <c r="AU18" s="90" t="s">
        <v>428</v>
      </c>
      <c r="AV18" s="85" t="b">
        <v>1</v>
      </c>
      <c r="AW18" s="85" t="s">
        <v>455</v>
      </c>
      <c r="AX18" s="90" t="s">
        <v>471</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226</v>
      </c>
      <c r="B19" s="15"/>
      <c r="C19" s="15" t="s">
        <v>64</v>
      </c>
      <c r="D19" s="93">
        <v>1000</v>
      </c>
      <c r="E19" s="81"/>
      <c r="F19" s="112" t="s">
        <v>446</v>
      </c>
      <c r="G19" s="15"/>
      <c r="H19" s="16" t="s">
        <v>226</v>
      </c>
      <c r="I19" s="66"/>
      <c r="J19" s="66"/>
      <c r="K19" s="114" t="s">
        <v>497</v>
      </c>
      <c r="L19" s="94">
        <v>1</v>
      </c>
      <c r="M19" s="95">
        <v>6276.17529296875</v>
      </c>
      <c r="N19" s="95">
        <v>6602.96875</v>
      </c>
      <c r="O19" s="77"/>
      <c r="P19" s="96"/>
      <c r="Q19" s="96"/>
      <c r="R19" s="97"/>
      <c r="S19" s="51">
        <v>0</v>
      </c>
      <c r="T19" s="51">
        <v>1</v>
      </c>
      <c r="U19" s="52">
        <v>0</v>
      </c>
      <c r="V19" s="52">
        <v>0.034483</v>
      </c>
      <c r="W19" s="52">
        <v>0.051533</v>
      </c>
      <c r="X19" s="52">
        <v>0.556511</v>
      </c>
      <c r="Y19" s="52">
        <v>0</v>
      </c>
      <c r="Z19" s="52">
        <v>0</v>
      </c>
      <c r="AA19" s="82">
        <v>19</v>
      </c>
      <c r="AB19" s="82"/>
      <c r="AC19" s="98"/>
      <c r="AD19" s="85" t="s">
        <v>349</v>
      </c>
      <c r="AE19" s="85">
        <v>316</v>
      </c>
      <c r="AF19" s="85">
        <v>8055</v>
      </c>
      <c r="AG19" s="85">
        <v>31988</v>
      </c>
      <c r="AH19" s="85">
        <v>24841</v>
      </c>
      <c r="AI19" s="85"/>
      <c r="AJ19" s="85" t="s">
        <v>372</v>
      </c>
      <c r="AK19" s="85" t="s">
        <v>392</v>
      </c>
      <c r="AL19" s="85"/>
      <c r="AM19" s="85"/>
      <c r="AN19" s="87">
        <v>40501.18185185185</v>
      </c>
      <c r="AO19" s="90" t="s">
        <v>419</v>
      </c>
      <c r="AP19" s="85" t="b">
        <v>1</v>
      </c>
      <c r="AQ19" s="85" t="b">
        <v>0</v>
      </c>
      <c r="AR19" s="85" t="b">
        <v>0</v>
      </c>
      <c r="AS19" s="85"/>
      <c r="AT19" s="85">
        <v>32</v>
      </c>
      <c r="AU19" s="90" t="s">
        <v>428</v>
      </c>
      <c r="AV19" s="85" t="b">
        <v>0</v>
      </c>
      <c r="AW19" s="85" t="s">
        <v>455</v>
      </c>
      <c r="AX19" s="90" t="s">
        <v>472</v>
      </c>
      <c r="AY19" s="85" t="s">
        <v>66</v>
      </c>
      <c r="AZ19" s="85" t="str">
        <f>REPLACE(INDEX(GroupVertices[Group],MATCH(Vertices[[#This Row],[Vertex]],GroupVertices[Vertex],0)),1,1,"")</f>
        <v>1</v>
      </c>
      <c r="BA19" s="51"/>
      <c r="BB19" s="51"/>
      <c r="BC19" s="51"/>
      <c r="BD19" s="51"/>
      <c r="BE19" s="51" t="s">
        <v>248</v>
      </c>
      <c r="BF19" s="51" t="s">
        <v>248</v>
      </c>
      <c r="BG19" s="131" t="s">
        <v>695</v>
      </c>
      <c r="BH19" s="131" t="s">
        <v>695</v>
      </c>
      <c r="BI19" s="131" t="s">
        <v>702</v>
      </c>
      <c r="BJ19" s="131" t="s">
        <v>702</v>
      </c>
      <c r="BK19" s="131">
        <v>0</v>
      </c>
      <c r="BL19" s="134">
        <v>0</v>
      </c>
      <c r="BM19" s="131">
        <v>0</v>
      </c>
      <c r="BN19" s="134">
        <v>0</v>
      </c>
      <c r="BO19" s="131">
        <v>0</v>
      </c>
      <c r="BP19" s="134">
        <v>0</v>
      </c>
      <c r="BQ19" s="131">
        <v>9</v>
      </c>
      <c r="BR19" s="134">
        <v>100</v>
      </c>
      <c r="BS19" s="131">
        <v>9</v>
      </c>
      <c r="BT19" s="2"/>
      <c r="BU19" s="3"/>
      <c r="BV19" s="3"/>
      <c r="BW19" s="3"/>
      <c r="BX19" s="3"/>
    </row>
    <row r="20" spans="1:76" ht="15">
      <c r="A20" s="14" t="s">
        <v>227</v>
      </c>
      <c r="B20" s="15"/>
      <c r="C20" s="15" t="s">
        <v>64</v>
      </c>
      <c r="D20" s="93">
        <v>162</v>
      </c>
      <c r="E20" s="81"/>
      <c r="F20" s="112" t="s">
        <v>447</v>
      </c>
      <c r="G20" s="15"/>
      <c r="H20" s="16" t="s">
        <v>227</v>
      </c>
      <c r="I20" s="66"/>
      <c r="J20" s="66"/>
      <c r="K20" s="114" t="s">
        <v>498</v>
      </c>
      <c r="L20" s="94">
        <v>1</v>
      </c>
      <c r="M20" s="95">
        <v>3281.425048828125</v>
      </c>
      <c r="N20" s="95">
        <v>2110.886474609375</v>
      </c>
      <c r="O20" s="77"/>
      <c r="P20" s="96"/>
      <c r="Q20" s="96"/>
      <c r="R20" s="97"/>
      <c r="S20" s="51">
        <v>0</v>
      </c>
      <c r="T20" s="51">
        <v>1</v>
      </c>
      <c r="U20" s="52">
        <v>0</v>
      </c>
      <c r="V20" s="52">
        <v>0.034483</v>
      </c>
      <c r="W20" s="52">
        <v>0.051533</v>
      </c>
      <c r="X20" s="52">
        <v>0.556511</v>
      </c>
      <c r="Y20" s="52">
        <v>0</v>
      </c>
      <c r="Z20" s="52">
        <v>0</v>
      </c>
      <c r="AA20" s="82">
        <v>20</v>
      </c>
      <c r="AB20" s="82"/>
      <c r="AC20" s="98"/>
      <c r="AD20" s="85" t="s">
        <v>350</v>
      </c>
      <c r="AE20" s="85">
        <v>97</v>
      </c>
      <c r="AF20" s="85">
        <v>10</v>
      </c>
      <c r="AG20" s="85">
        <v>909</v>
      </c>
      <c r="AH20" s="85">
        <v>27</v>
      </c>
      <c r="AI20" s="85"/>
      <c r="AJ20" s="85" t="s">
        <v>373</v>
      </c>
      <c r="AK20" s="85" t="s">
        <v>393</v>
      </c>
      <c r="AL20" s="85"/>
      <c r="AM20" s="85"/>
      <c r="AN20" s="87">
        <v>42397.05847222222</v>
      </c>
      <c r="AO20" s="85"/>
      <c r="AP20" s="85" t="b">
        <v>1</v>
      </c>
      <c r="AQ20" s="85" t="b">
        <v>0</v>
      </c>
      <c r="AR20" s="85" t="b">
        <v>0</v>
      </c>
      <c r="AS20" s="85"/>
      <c r="AT20" s="85">
        <v>1</v>
      </c>
      <c r="AU20" s="85"/>
      <c r="AV20" s="85" t="b">
        <v>0</v>
      </c>
      <c r="AW20" s="85" t="s">
        <v>455</v>
      </c>
      <c r="AX20" s="90" t="s">
        <v>473</v>
      </c>
      <c r="AY20" s="85" t="s">
        <v>66</v>
      </c>
      <c r="AZ20" s="85" t="str">
        <f>REPLACE(INDEX(GroupVertices[Group],MATCH(Vertices[[#This Row],[Vertex]],GroupVertices[Vertex],0)),1,1,"")</f>
        <v>1</v>
      </c>
      <c r="BA20" s="51"/>
      <c r="BB20" s="51"/>
      <c r="BC20" s="51"/>
      <c r="BD20" s="51"/>
      <c r="BE20" s="51" t="s">
        <v>248</v>
      </c>
      <c r="BF20" s="51" t="s">
        <v>248</v>
      </c>
      <c r="BG20" s="131" t="s">
        <v>695</v>
      </c>
      <c r="BH20" s="131" t="s">
        <v>695</v>
      </c>
      <c r="BI20" s="131" t="s">
        <v>702</v>
      </c>
      <c r="BJ20" s="131" t="s">
        <v>702</v>
      </c>
      <c r="BK20" s="131">
        <v>0</v>
      </c>
      <c r="BL20" s="134">
        <v>0</v>
      </c>
      <c r="BM20" s="131">
        <v>0</v>
      </c>
      <c r="BN20" s="134">
        <v>0</v>
      </c>
      <c r="BO20" s="131">
        <v>0</v>
      </c>
      <c r="BP20" s="134">
        <v>0</v>
      </c>
      <c r="BQ20" s="131">
        <v>9</v>
      </c>
      <c r="BR20" s="134">
        <v>100</v>
      </c>
      <c r="BS20" s="131">
        <v>9</v>
      </c>
      <c r="BT20" s="2"/>
      <c r="BU20" s="3"/>
      <c r="BV20" s="3"/>
      <c r="BW20" s="3"/>
      <c r="BX20" s="3"/>
    </row>
    <row r="21" spans="1:76" ht="15">
      <c r="A21" s="14" t="s">
        <v>228</v>
      </c>
      <c r="B21" s="15"/>
      <c r="C21" s="15" t="s">
        <v>64</v>
      </c>
      <c r="D21" s="93">
        <v>305.12144188937225</v>
      </c>
      <c r="E21" s="81"/>
      <c r="F21" s="112" t="s">
        <v>448</v>
      </c>
      <c r="G21" s="15"/>
      <c r="H21" s="16" t="s">
        <v>228</v>
      </c>
      <c r="I21" s="66"/>
      <c r="J21" s="66"/>
      <c r="K21" s="114" t="s">
        <v>499</v>
      </c>
      <c r="L21" s="94">
        <v>1</v>
      </c>
      <c r="M21" s="95">
        <v>1527.2265625</v>
      </c>
      <c r="N21" s="95">
        <v>5477.29296875</v>
      </c>
      <c r="O21" s="77"/>
      <c r="P21" s="96"/>
      <c r="Q21" s="96"/>
      <c r="R21" s="97"/>
      <c r="S21" s="51">
        <v>0</v>
      </c>
      <c r="T21" s="51">
        <v>1</v>
      </c>
      <c r="U21" s="52">
        <v>0</v>
      </c>
      <c r="V21" s="52">
        <v>0.034483</v>
      </c>
      <c r="W21" s="52">
        <v>0.051533</v>
      </c>
      <c r="X21" s="52">
        <v>0.556511</v>
      </c>
      <c r="Y21" s="52">
        <v>0</v>
      </c>
      <c r="Z21" s="52">
        <v>0</v>
      </c>
      <c r="AA21" s="82">
        <v>21</v>
      </c>
      <c r="AB21" s="82"/>
      <c r="AC21" s="98"/>
      <c r="AD21" s="85" t="s">
        <v>351</v>
      </c>
      <c r="AE21" s="85">
        <v>4999</v>
      </c>
      <c r="AF21" s="85">
        <v>1384</v>
      </c>
      <c r="AG21" s="85">
        <v>18732</v>
      </c>
      <c r="AH21" s="85">
        <v>8133</v>
      </c>
      <c r="AI21" s="85"/>
      <c r="AJ21" s="85" t="s">
        <v>374</v>
      </c>
      <c r="AK21" s="85"/>
      <c r="AL21" s="85"/>
      <c r="AM21" s="85"/>
      <c r="AN21" s="87">
        <v>42358.767962962964</v>
      </c>
      <c r="AO21" s="90" t="s">
        <v>420</v>
      </c>
      <c r="AP21" s="85" t="b">
        <v>0</v>
      </c>
      <c r="AQ21" s="85" t="b">
        <v>0</v>
      </c>
      <c r="AR21" s="85" t="b">
        <v>1</v>
      </c>
      <c r="AS21" s="85"/>
      <c r="AT21" s="85">
        <v>8</v>
      </c>
      <c r="AU21" s="90" t="s">
        <v>428</v>
      </c>
      <c r="AV21" s="85" t="b">
        <v>0</v>
      </c>
      <c r="AW21" s="85" t="s">
        <v>455</v>
      </c>
      <c r="AX21" s="90" t="s">
        <v>474</v>
      </c>
      <c r="AY21" s="85" t="s">
        <v>66</v>
      </c>
      <c r="AZ21" s="85" t="str">
        <f>REPLACE(INDEX(GroupVertices[Group],MATCH(Vertices[[#This Row],[Vertex]],GroupVertices[Vertex],0)),1,1,"")</f>
        <v>1</v>
      </c>
      <c r="BA21" s="51"/>
      <c r="BB21" s="51"/>
      <c r="BC21" s="51"/>
      <c r="BD21" s="51"/>
      <c r="BE21" s="51" t="s">
        <v>248</v>
      </c>
      <c r="BF21" s="51" t="s">
        <v>248</v>
      </c>
      <c r="BG21" s="131" t="s">
        <v>695</v>
      </c>
      <c r="BH21" s="131" t="s">
        <v>695</v>
      </c>
      <c r="BI21" s="131" t="s">
        <v>702</v>
      </c>
      <c r="BJ21" s="131" t="s">
        <v>702</v>
      </c>
      <c r="BK21" s="131">
        <v>0</v>
      </c>
      <c r="BL21" s="134">
        <v>0</v>
      </c>
      <c r="BM21" s="131">
        <v>0</v>
      </c>
      <c r="BN21" s="134">
        <v>0</v>
      </c>
      <c r="BO21" s="131">
        <v>0</v>
      </c>
      <c r="BP21" s="134">
        <v>0</v>
      </c>
      <c r="BQ21" s="131">
        <v>9</v>
      </c>
      <c r="BR21" s="134">
        <v>100</v>
      </c>
      <c r="BS21" s="131">
        <v>9</v>
      </c>
      <c r="BT21" s="2"/>
      <c r="BU21" s="3"/>
      <c r="BV21" s="3"/>
      <c r="BW21" s="3"/>
      <c r="BX21" s="3"/>
    </row>
    <row r="22" spans="1:76" ht="15">
      <c r="A22" s="14" t="s">
        <v>229</v>
      </c>
      <c r="B22" s="15"/>
      <c r="C22" s="15" t="s">
        <v>64</v>
      </c>
      <c r="D22" s="93">
        <v>183.66612802983218</v>
      </c>
      <c r="E22" s="81"/>
      <c r="F22" s="112" t="s">
        <v>449</v>
      </c>
      <c r="G22" s="15"/>
      <c r="H22" s="16" t="s">
        <v>229</v>
      </c>
      <c r="I22" s="66"/>
      <c r="J22" s="66"/>
      <c r="K22" s="114" t="s">
        <v>500</v>
      </c>
      <c r="L22" s="94">
        <v>1</v>
      </c>
      <c r="M22" s="95">
        <v>1033.987548828125</v>
      </c>
      <c r="N22" s="95">
        <v>1897.24755859375</v>
      </c>
      <c r="O22" s="77"/>
      <c r="P22" s="96"/>
      <c r="Q22" s="96"/>
      <c r="R22" s="97"/>
      <c r="S22" s="51">
        <v>0</v>
      </c>
      <c r="T22" s="51">
        <v>1</v>
      </c>
      <c r="U22" s="52">
        <v>0</v>
      </c>
      <c r="V22" s="52">
        <v>0.034483</v>
      </c>
      <c r="W22" s="52">
        <v>0.051533</v>
      </c>
      <c r="X22" s="52">
        <v>0.556511</v>
      </c>
      <c r="Y22" s="52">
        <v>0</v>
      </c>
      <c r="Z22" s="52">
        <v>0</v>
      </c>
      <c r="AA22" s="82">
        <v>22</v>
      </c>
      <c r="AB22" s="82"/>
      <c r="AC22" s="98"/>
      <c r="AD22" s="85" t="s">
        <v>352</v>
      </c>
      <c r="AE22" s="85">
        <v>141</v>
      </c>
      <c r="AF22" s="85">
        <v>218</v>
      </c>
      <c r="AG22" s="85">
        <v>1964</v>
      </c>
      <c r="AH22" s="85">
        <v>1972</v>
      </c>
      <c r="AI22" s="85"/>
      <c r="AJ22" s="85" t="s">
        <v>375</v>
      </c>
      <c r="AK22" s="85" t="s">
        <v>394</v>
      </c>
      <c r="AL22" s="85"/>
      <c r="AM22" s="85"/>
      <c r="AN22" s="87">
        <v>41640.805347222224</v>
      </c>
      <c r="AO22" s="90" t="s">
        <v>421</v>
      </c>
      <c r="AP22" s="85" t="b">
        <v>1</v>
      </c>
      <c r="AQ22" s="85" t="b">
        <v>0</v>
      </c>
      <c r="AR22" s="85" t="b">
        <v>1</v>
      </c>
      <c r="AS22" s="85"/>
      <c r="AT22" s="85">
        <v>0</v>
      </c>
      <c r="AU22" s="90" t="s">
        <v>428</v>
      </c>
      <c r="AV22" s="85" t="b">
        <v>0</v>
      </c>
      <c r="AW22" s="85" t="s">
        <v>455</v>
      </c>
      <c r="AX22" s="90" t="s">
        <v>475</v>
      </c>
      <c r="AY22" s="85" t="s">
        <v>66</v>
      </c>
      <c r="AZ22" s="85" t="str">
        <f>REPLACE(INDEX(GroupVertices[Group],MATCH(Vertices[[#This Row],[Vertex]],GroupVertices[Vertex],0)),1,1,"")</f>
        <v>1</v>
      </c>
      <c r="BA22" s="51"/>
      <c r="BB22" s="51"/>
      <c r="BC22" s="51"/>
      <c r="BD22" s="51"/>
      <c r="BE22" s="51" t="s">
        <v>248</v>
      </c>
      <c r="BF22" s="51" t="s">
        <v>248</v>
      </c>
      <c r="BG22" s="131" t="s">
        <v>695</v>
      </c>
      <c r="BH22" s="131" t="s">
        <v>695</v>
      </c>
      <c r="BI22" s="131" t="s">
        <v>702</v>
      </c>
      <c r="BJ22" s="131" t="s">
        <v>702</v>
      </c>
      <c r="BK22" s="131">
        <v>0</v>
      </c>
      <c r="BL22" s="134">
        <v>0</v>
      </c>
      <c r="BM22" s="131">
        <v>0</v>
      </c>
      <c r="BN22" s="134">
        <v>0</v>
      </c>
      <c r="BO22" s="131">
        <v>0</v>
      </c>
      <c r="BP22" s="134">
        <v>0</v>
      </c>
      <c r="BQ22" s="131">
        <v>9</v>
      </c>
      <c r="BR22" s="134">
        <v>100</v>
      </c>
      <c r="BS22" s="131">
        <v>9</v>
      </c>
      <c r="BT22" s="2"/>
      <c r="BU22" s="3"/>
      <c r="BV22" s="3"/>
      <c r="BW22" s="3"/>
      <c r="BX22" s="3"/>
    </row>
    <row r="23" spans="1:76" ht="15">
      <c r="A23" s="14" t="s">
        <v>230</v>
      </c>
      <c r="B23" s="15"/>
      <c r="C23" s="15" t="s">
        <v>64</v>
      </c>
      <c r="D23" s="93">
        <v>252.1019266625233</v>
      </c>
      <c r="E23" s="81"/>
      <c r="F23" s="112" t="s">
        <v>450</v>
      </c>
      <c r="G23" s="15"/>
      <c r="H23" s="16" t="s">
        <v>230</v>
      </c>
      <c r="I23" s="66"/>
      <c r="J23" s="66"/>
      <c r="K23" s="114" t="s">
        <v>501</v>
      </c>
      <c r="L23" s="94">
        <v>1</v>
      </c>
      <c r="M23" s="95">
        <v>4792.7041015625</v>
      </c>
      <c r="N23" s="95">
        <v>6073.09716796875</v>
      </c>
      <c r="O23" s="77"/>
      <c r="P23" s="96"/>
      <c r="Q23" s="96"/>
      <c r="R23" s="97"/>
      <c r="S23" s="51">
        <v>0</v>
      </c>
      <c r="T23" s="51">
        <v>1</v>
      </c>
      <c r="U23" s="52">
        <v>0</v>
      </c>
      <c r="V23" s="52">
        <v>0.034483</v>
      </c>
      <c r="W23" s="52">
        <v>0.051533</v>
      </c>
      <c r="X23" s="52">
        <v>0.556511</v>
      </c>
      <c r="Y23" s="52">
        <v>0</v>
      </c>
      <c r="Z23" s="52">
        <v>0</v>
      </c>
      <c r="AA23" s="82">
        <v>23</v>
      </c>
      <c r="AB23" s="82"/>
      <c r="AC23" s="98"/>
      <c r="AD23" s="85" t="s">
        <v>353</v>
      </c>
      <c r="AE23" s="85">
        <v>270</v>
      </c>
      <c r="AF23" s="85">
        <v>875</v>
      </c>
      <c r="AG23" s="85">
        <v>10418</v>
      </c>
      <c r="AH23" s="85">
        <v>484</v>
      </c>
      <c r="AI23" s="85"/>
      <c r="AJ23" s="85" t="s">
        <v>376</v>
      </c>
      <c r="AK23" s="85" t="s">
        <v>395</v>
      </c>
      <c r="AL23" s="90" t="s">
        <v>402</v>
      </c>
      <c r="AM23" s="85"/>
      <c r="AN23" s="87">
        <v>40942.182858796295</v>
      </c>
      <c r="AO23" s="90" t="s">
        <v>422</v>
      </c>
      <c r="AP23" s="85" t="b">
        <v>0</v>
      </c>
      <c r="AQ23" s="85" t="b">
        <v>0</v>
      </c>
      <c r="AR23" s="85" t="b">
        <v>1</v>
      </c>
      <c r="AS23" s="85"/>
      <c r="AT23" s="85">
        <v>5</v>
      </c>
      <c r="AU23" s="90" t="s">
        <v>430</v>
      </c>
      <c r="AV23" s="85" t="b">
        <v>0</v>
      </c>
      <c r="AW23" s="85" t="s">
        <v>455</v>
      </c>
      <c r="AX23" s="90" t="s">
        <v>476</v>
      </c>
      <c r="AY23" s="85" t="s">
        <v>66</v>
      </c>
      <c r="AZ23" s="85" t="str">
        <f>REPLACE(INDEX(GroupVertices[Group],MATCH(Vertices[[#This Row],[Vertex]],GroupVertices[Vertex],0)),1,1,"")</f>
        <v>1</v>
      </c>
      <c r="BA23" s="51"/>
      <c r="BB23" s="51"/>
      <c r="BC23" s="51"/>
      <c r="BD23" s="51"/>
      <c r="BE23" s="51" t="s">
        <v>248</v>
      </c>
      <c r="BF23" s="51" t="s">
        <v>248</v>
      </c>
      <c r="BG23" s="131" t="s">
        <v>695</v>
      </c>
      <c r="BH23" s="131" t="s">
        <v>695</v>
      </c>
      <c r="BI23" s="131" t="s">
        <v>702</v>
      </c>
      <c r="BJ23" s="131" t="s">
        <v>702</v>
      </c>
      <c r="BK23" s="131">
        <v>0</v>
      </c>
      <c r="BL23" s="134">
        <v>0</v>
      </c>
      <c r="BM23" s="131">
        <v>0</v>
      </c>
      <c r="BN23" s="134">
        <v>0</v>
      </c>
      <c r="BO23" s="131">
        <v>0</v>
      </c>
      <c r="BP23" s="134">
        <v>0</v>
      </c>
      <c r="BQ23" s="131">
        <v>9</v>
      </c>
      <c r="BR23" s="134">
        <v>100</v>
      </c>
      <c r="BS23" s="131">
        <v>9</v>
      </c>
      <c r="BT23" s="2"/>
      <c r="BU23" s="3"/>
      <c r="BV23" s="3"/>
      <c r="BW23" s="3"/>
      <c r="BX23" s="3"/>
    </row>
    <row r="24" spans="1:76" ht="15">
      <c r="A24" s="14" t="s">
        <v>231</v>
      </c>
      <c r="B24" s="15"/>
      <c r="C24" s="15" t="s">
        <v>64</v>
      </c>
      <c r="D24" s="93">
        <v>310.3296457426973</v>
      </c>
      <c r="E24" s="81"/>
      <c r="F24" s="112" t="s">
        <v>451</v>
      </c>
      <c r="G24" s="15"/>
      <c r="H24" s="16" t="s">
        <v>231</v>
      </c>
      <c r="I24" s="66"/>
      <c r="J24" s="66"/>
      <c r="K24" s="114" t="s">
        <v>502</v>
      </c>
      <c r="L24" s="94">
        <v>1</v>
      </c>
      <c r="M24" s="95">
        <v>1314.585693359375</v>
      </c>
      <c r="N24" s="95">
        <v>8748.9169921875</v>
      </c>
      <c r="O24" s="77"/>
      <c r="P24" s="96"/>
      <c r="Q24" s="96"/>
      <c r="R24" s="97"/>
      <c r="S24" s="51">
        <v>0</v>
      </c>
      <c r="T24" s="51">
        <v>1</v>
      </c>
      <c r="U24" s="52">
        <v>0</v>
      </c>
      <c r="V24" s="52">
        <v>0.034483</v>
      </c>
      <c r="W24" s="52">
        <v>0.051533</v>
      </c>
      <c r="X24" s="52">
        <v>0.556511</v>
      </c>
      <c r="Y24" s="52">
        <v>0</v>
      </c>
      <c r="Z24" s="52">
        <v>0</v>
      </c>
      <c r="AA24" s="82">
        <v>24</v>
      </c>
      <c r="AB24" s="82"/>
      <c r="AC24" s="98"/>
      <c r="AD24" s="85" t="s">
        <v>354</v>
      </c>
      <c r="AE24" s="85">
        <v>101</v>
      </c>
      <c r="AF24" s="85">
        <v>1434</v>
      </c>
      <c r="AG24" s="85">
        <v>531</v>
      </c>
      <c r="AH24" s="85">
        <v>354</v>
      </c>
      <c r="AI24" s="85"/>
      <c r="AJ24" s="85" t="s">
        <v>377</v>
      </c>
      <c r="AK24" s="85" t="s">
        <v>396</v>
      </c>
      <c r="AL24" s="90" t="s">
        <v>403</v>
      </c>
      <c r="AM24" s="85"/>
      <c r="AN24" s="87">
        <v>42950.81171296296</v>
      </c>
      <c r="AO24" s="90" t="s">
        <v>423</v>
      </c>
      <c r="AP24" s="85" t="b">
        <v>0</v>
      </c>
      <c r="AQ24" s="85" t="b">
        <v>0</v>
      </c>
      <c r="AR24" s="85" t="b">
        <v>0</v>
      </c>
      <c r="AS24" s="85"/>
      <c r="AT24" s="85">
        <v>8</v>
      </c>
      <c r="AU24" s="90" t="s">
        <v>428</v>
      </c>
      <c r="AV24" s="85" t="b">
        <v>0</v>
      </c>
      <c r="AW24" s="85" t="s">
        <v>455</v>
      </c>
      <c r="AX24" s="90" t="s">
        <v>477</v>
      </c>
      <c r="AY24" s="85" t="s">
        <v>66</v>
      </c>
      <c r="AZ24" s="85" t="str">
        <f>REPLACE(INDEX(GroupVertices[Group],MATCH(Vertices[[#This Row],[Vertex]],GroupVertices[Vertex],0)),1,1,"")</f>
        <v>1</v>
      </c>
      <c r="BA24" s="51"/>
      <c r="BB24" s="51"/>
      <c r="BC24" s="51"/>
      <c r="BD24" s="51"/>
      <c r="BE24" s="51" t="s">
        <v>248</v>
      </c>
      <c r="BF24" s="51" t="s">
        <v>248</v>
      </c>
      <c r="BG24" s="131" t="s">
        <v>695</v>
      </c>
      <c r="BH24" s="131" t="s">
        <v>695</v>
      </c>
      <c r="BI24" s="131" t="s">
        <v>702</v>
      </c>
      <c r="BJ24" s="131" t="s">
        <v>702</v>
      </c>
      <c r="BK24" s="131">
        <v>0</v>
      </c>
      <c r="BL24" s="134">
        <v>0</v>
      </c>
      <c r="BM24" s="131">
        <v>0</v>
      </c>
      <c r="BN24" s="134">
        <v>0</v>
      </c>
      <c r="BO24" s="131">
        <v>0</v>
      </c>
      <c r="BP24" s="134">
        <v>0</v>
      </c>
      <c r="BQ24" s="131">
        <v>9</v>
      </c>
      <c r="BR24" s="134">
        <v>100</v>
      </c>
      <c r="BS24" s="131">
        <v>9</v>
      </c>
      <c r="BT24" s="2"/>
      <c r="BU24" s="3"/>
      <c r="BV24" s="3"/>
      <c r="BW24" s="3"/>
      <c r="BX24" s="3"/>
    </row>
    <row r="25" spans="1:76" ht="15">
      <c r="A25" s="14" t="s">
        <v>232</v>
      </c>
      <c r="B25" s="15"/>
      <c r="C25" s="15" t="s">
        <v>64</v>
      </c>
      <c r="D25" s="93">
        <v>184.3952765692977</v>
      </c>
      <c r="E25" s="81"/>
      <c r="F25" s="112" t="s">
        <v>452</v>
      </c>
      <c r="G25" s="15"/>
      <c r="H25" s="16" t="s">
        <v>232</v>
      </c>
      <c r="I25" s="66"/>
      <c r="J25" s="66"/>
      <c r="K25" s="114" t="s">
        <v>503</v>
      </c>
      <c r="L25" s="94">
        <v>1</v>
      </c>
      <c r="M25" s="95">
        <v>5203.99169921875</v>
      </c>
      <c r="N25" s="95">
        <v>8812.875</v>
      </c>
      <c r="O25" s="77"/>
      <c r="P25" s="96"/>
      <c r="Q25" s="96"/>
      <c r="R25" s="97"/>
      <c r="S25" s="51">
        <v>0</v>
      </c>
      <c r="T25" s="51">
        <v>1</v>
      </c>
      <c r="U25" s="52">
        <v>0</v>
      </c>
      <c r="V25" s="52">
        <v>0.034483</v>
      </c>
      <c r="W25" s="52">
        <v>0.051533</v>
      </c>
      <c r="X25" s="52">
        <v>0.556511</v>
      </c>
      <c r="Y25" s="52">
        <v>0</v>
      </c>
      <c r="Z25" s="52">
        <v>0</v>
      </c>
      <c r="AA25" s="82">
        <v>25</v>
      </c>
      <c r="AB25" s="82"/>
      <c r="AC25" s="98"/>
      <c r="AD25" s="85" t="s">
        <v>355</v>
      </c>
      <c r="AE25" s="85">
        <v>219</v>
      </c>
      <c r="AF25" s="85">
        <v>225</v>
      </c>
      <c r="AG25" s="85">
        <v>6970</v>
      </c>
      <c r="AH25" s="85">
        <v>6642</v>
      </c>
      <c r="AI25" s="85"/>
      <c r="AJ25" s="85" t="s">
        <v>378</v>
      </c>
      <c r="AK25" s="85"/>
      <c r="AL25" s="85"/>
      <c r="AM25" s="85"/>
      <c r="AN25" s="87">
        <v>41964.55021990741</v>
      </c>
      <c r="AO25" s="90" t="s">
        <v>424</v>
      </c>
      <c r="AP25" s="85" t="b">
        <v>1</v>
      </c>
      <c r="AQ25" s="85" t="b">
        <v>0</v>
      </c>
      <c r="AR25" s="85" t="b">
        <v>1</v>
      </c>
      <c r="AS25" s="85"/>
      <c r="AT25" s="85">
        <v>4</v>
      </c>
      <c r="AU25" s="90" t="s">
        <v>428</v>
      </c>
      <c r="AV25" s="85" t="b">
        <v>0</v>
      </c>
      <c r="AW25" s="85" t="s">
        <v>455</v>
      </c>
      <c r="AX25" s="90" t="s">
        <v>478</v>
      </c>
      <c r="AY25" s="85" t="s">
        <v>66</v>
      </c>
      <c r="AZ25" s="85" t="str">
        <f>REPLACE(INDEX(GroupVertices[Group],MATCH(Vertices[[#This Row],[Vertex]],GroupVertices[Vertex],0)),1,1,"")</f>
        <v>1</v>
      </c>
      <c r="BA25" s="51"/>
      <c r="BB25" s="51"/>
      <c r="BC25" s="51"/>
      <c r="BD25" s="51"/>
      <c r="BE25" s="51" t="s">
        <v>248</v>
      </c>
      <c r="BF25" s="51" t="s">
        <v>248</v>
      </c>
      <c r="BG25" s="131" t="s">
        <v>695</v>
      </c>
      <c r="BH25" s="131" t="s">
        <v>695</v>
      </c>
      <c r="BI25" s="131" t="s">
        <v>702</v>
      </c>
      <c r="BJ25" s="131" t="s">
        <v>702</v>
      </c>
      <c r="BK25" s="131">
        <v>0</v>
      </c>
      <c r="BL25" s="134">
        <v>0</v>
      </c>
      <c r="BM25" s="131">
        <v>0</v>
      </c>
      <c r="BN25" s="134">
        <v>0</v>
      </c>
      <c r="BO25" s="131">
        <v>0</v>
      </c>
      <c r="BP25" s="134">
        <v>0</v>
      </c>
      <c r="BQ25" s="131">
        <v>9</v>
      </c>
      <c r="BR25" s="134">
        <v>100</v>
      </c>
      <c r="BS25" s="131">
        <v>9</v>
      </c>
      <c r="BT25" s="2"/>
      <c r="BU25" s="3"/>
      <c r="BV25" s="3"/>
      <c r="BW25" s="3"/>
      <c r="BX25" s="3"/>
    </row>
    <row r="26" spans="1:76" ht="15">
      <c r="A26" s="14" t="s">
        <v>234</v>
      </c>
      <c r="B26" s="15"/>
      <c r="C26" s="15" t="s">
        <v>64</v>
      </c>
      <c r="D26" s="93">
        <v>170.02063393412058</v>
      </c>
      <c r="E26" s="81"/>
      <c r="F26" s="112" t="s">
        <v>453</v>
      </c>
      <c r="G26" s="15"/>
      <c r="H26" s="16" t="s">
        <v>234</v>
      </c>
      <c r="I26" s="66"/>
      <c r="J26" s="66"/>
      <c r="K26" s="114" t="s">
        <v>504</v>
      </c>
      <c r="L26" s="94">
        <v>1</v>
      </c>
      <c r="M26" s="95">
        <v>2257.873291015625</v>
      </c>
      <c r="N26" s="95">
        <v>424.9574890136719</v>
      </c>
      <c r="O26" s="77"/>
      <c r="P26" s="96"/>
      <c r="Q26" s="96"/>
      <c r="R26" s="97"/>
      <c r="S26" s="51">
        <v>0</v>
      </c>
      <c r="T26" s="51">
        <v>1</v>
      </c>
      <c r="U26" s="52">
        <v>0</v>
      </c>
      <c r="V26" s="52">
        <v>0.034483</v>
      </c>
      <c r="W26" s="52">
        <v>0.051533</v>
      </c>
      <c r="X26" s="52">
        <v>0.556511</v>
      </c>
      <c r="Y26" s="52">
        <v>0</v>
      </c>
      <c r="Z26" s="52">
        <v>0</v>
      </c>
      <c r="AA26" s="82">
        <v>26</v>
      </c>
      <c r="AB26" s="82"/>
      <c r="AC26" s="98"/>
      <c r="AD26" s="85" t="s">
        <v>356</v>
      </c>
      <c r="AE26" s="85">
        <v>32</v>
      </c>
      <c r="AF26" s="85">
        <v>87</v>
      </c>
      <c r="AG26" s="85">
        <v>1358</v>
      </c>
      <c r="AH26" s="85">
        <v>609</v>
      </c>
      <c r="AI26" s="85"/>
      <c r="AJ26" s="85" t="s">
        <v>379</v>
      </c>
      <c r="AK26" s="85" t="s">
        <v>397</v>
      </c>
      <c r="AL26" s="85"/>
      <c r="AM26" s="85"/>
      <c r="AN26" s="87">
        <v>43511.127488425926</v>
      </c>
      <c r="AO26" s="90" t="s">
        <v>425</v>
      </c>
      <c r="AP26" s="85" t="b">
        <v>1</v>
      </c>
      <c r="AQ26" s="85" t="b">
        <v>0</v>
      </c>
      <c r="AR26" s="85" t="b">
        <v>0</v>
      </c>
      <c r="AS26" s="85"/>
      <c r="AT26" s="85">
        <v>0</v>
      </c>
      <c r="AU26" s="85"/>
      <c r="AV26" s="85" t="b">
        <v>0</v>
      </c>
      <c r="AW26" s="85" t="s">
        <v>455</v>
      </c>
      <c r="AX26" s="90" t="s">
        <v>479</v>
      </c>
      <c r="AY26" s="85" t="s">
        <v>66</v>
      </c>
      <c r="AZ26" s="85" t="str">
        <f>REPLACE(INDEX(GroupVertices[Group],MATCH(Vertices[[#This Row],[Vertex]],GroupVertices[Vertex],0)),1,1,"")</f>
        <v>1</v>
      </c>
      <c r="BA26" s="51"/>
      <c r="BB26" s="51"/>
      <c r="BC26" s="51"/>
      <c r="BD26" s="51"/>
      <c r="BE26" s="51" t="s">
        <v>248</v>
      </c>
      <c r="BF26" s="51" t="s">
        <v>248</v>
      </c>
      <c r="BG26" s="131" t="s">
        <v>695</v>
      </c>
      <c r="BH26" s="131" t="s">
        <v>695</v>
      </c>
      <c r="BI26" s="131" t="s">
        <v>702</v>
      </c>
      <c r="BJ26" s="131" t="s">
        <v>702</v>
      </c>
      <c r="BK26" s="131">
        <v>0</v>
      </c>
      <c r="BL26" s="134">
        <v>0</v>
      </c>
      <c r="BM26" s="131">
        <v>0</v>
      </c>
      <c r="BN26" s="134">
        <v>0</v>
      </c>
      <c r="BO26" s="131">
        <v>0</v>
      </c>
      <c r="BP26" s="134">
        <v>0</v>
      </c>
      <c r="BQ26" s="131">
        <v>9</v>
      </c>
      <c r="BR26" s="134">
        <v>100</v>
      </c>
      <c r="BS26" s="131">
        <v>9</v>
      </c>
      <c r="BT26" s="2"/>
      <c r="BU26" s="3"/>
      <c r="BV26" s="3"/>
      <c r="BW26" s="3"/>
      <c r="BX26" s="3"/>
    </row>
    <row r="27" spans="1:76" ht="15">
      <c r="A27" s="99" t="s">
        <v>235</v>
      </c>
      <c r="B27" s="100"/>
      <c r="C27" s="100" t="s">
        <v>64</v>
      </c>
      <c r="D27" s="101">
        <v>168.24984462399004</v>
      </c>
      <c r="E27" s="102"/>
      <c r="F27" s="113" t="s">
        <v>454</v>
      </c>
      <c r="G27" s="100"/>
      <c r="H27" s="103" t="s">
        <v>235</v>
      </c>
      <c r="I27" s="104"/>
      <c r="J27" s="104"/>
      <c r="K27" s="115" t="s">
        <v>505</v>
      </c>
      <c r="L27" s="105">
        <v>1</v>
      </c>
      <c r="M27" s="106">
        <v>9313.55859375</v>
      </c>
      <c r="N27" s="106">
        <v>1782.1746826171875</v>
      </c>
      <c r="O27" s="107"/>
      <c r="P27" s="108"/>
      <c r="Q27" s="108"/>
      <c r="R27" s="109"/>
      <c r="S27" s="51">
        <v>1</v>
      </c>
      <c r="T27" s="51">
        <v>1</v>
      </c>
      <c r="U27" s="52">
        <v>0</v>
      </c>
      <c r="V27" s="52">
        <v>0</v>
      </c>
      <c r="W27" s="52">
        <v>0</v>
      </c>
      <c r="X27" s="52">
        <v>0.999979</v>
      </c>
      <c r="Y27" s="52">
        <v>0</v>
      </c>
      <c r="Z27" s="52" t="s">
        <v>737</v>
      </c>
      <c r="AA27" s="110">
        <v>27</v>
      </c>
      <c r="AB27" s="110"/>
      <c r="AC27" s="111"/>
      <c r="AD27" s="85" t="s">
        <v>357</v>
      </c>
      <c r="AE27" s="85">
        <v>1390</v>
      </c>
      <c r="AF27" s="85">
        <v>70</v>
      </c>
      <c r="AG27" s="85">
        <v>1807</v>
      </c>
      <c r="AH27" s="85">
        <v>2918</v>
      </c>
      <c r="AI27" s="85"/>
      <c r="AJ27" s="85" t="s">
        <v>380</v>
      </c>
      <c r="AK27" s="85"/>
      <c r="AL27" s="85"/>
      <c r="AM27" s="85"/>
      <c r="AN27" s="87">
        <v>43553.218726851854</v>
      </c>
      <c r="AO27" s="85"/>
      <c r="AP27" s="85" t="b">
        <v>1</v>
      </c>
      <c r="AQ27" s="85" t="b">
        <v>0</v>
      </c>
      <c r="AR27" s="85" t="b">
        <v>0</v>
      </c>
      <c r="AS27" s="85"/>
      <c r="AT27" s="85">
        <v>0</v>
      </c>
      <c r="AU27" s="85"/>
      <c r="AV27" s="85" t="b">
        <v>0</v>
      </c>
      <c r="AW27" s="85" t="s">
        <v>455</v>
      </c>
      <c r="AX27" s="90" t="s">
        <v>480</v>
      </c>
      <c r="AY27" s="85" t="s">
        <v>66</v>
      </c>
      <c r="AZ27" s="85" t="str">
        <f>REPLACE(INDEX(GroupVertices[Group],MATCH(Vertices[[#This Row],[Vertex]],GroupVertices[Vertex],0)),1,1,"")</f>
        <v>4</v>
      </c>
      <c r="BA27" s="51"/>
      <c r="BB27" s="51"/>
      <c r="BC27" s="51"/>
      <c r="BD27" s="51"/>
      <c r="BE27" s="51" t="s">
        <v>248</v>
      </c>
      <c r="BF27" s="51" t="s">
        <v>248</v>
      </c>
      <c r="BG27" s="131" t="s">
        <v>697</v>
      </c>
      <c r="BH27" s="131" t="s">
        <v>697</v>
      </c>
      <c r="BI27" s="131" t="s">
        <v>704</v>
      </c>
      <c r="BJ27" s="131" t="s">
        <v>704</v>
      </c>
      <c r="BK27" s="131">
        <v>0</v>
      </c>
      <c r="BL27" s="134">
        <v>0</v>
      </c>
      <c r="BM27" s="131">
        <v>0</v>
      </c>
      <c r="BN27" s="134">
        <v>0</v>
      </c>
      <c r="BO27" s="131">
        <v>0</v>
      </c>
      <c r="BP27" s="134">
        <v>0</v>
      </c>
      <c r="BQ27" s="131">
        <v>9</v>
      </c>
      <c r="BR27" s="134">
        <v>100</v>
      </c>
      <c r="BS27" s="131">
        <v>9</v>
      </c>
      <c r="BT27" s="2"/>
      <c r="BU27" s="3"/>
      <c r="BV27" s="3"/>
      <c r="BW27" s="3"/>
      <c r="BX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hyperlinks>
    <hyperlink ref="AL7" r:id="rId1" display="https://www.alhurra.com/"/>
    <hyperlink ref="AL12" r:id="rId2" display="https://curiouscat.me/jumany16?t=1561136603"/>
    <hyperlink ref="AL15" r:id="rId3" display="https://curiouscat.me/jstkh_"/>
    <hyperlink ref="AL18" r:id="rId4" display="https://t.co/aEIgGiUx5b"/>
    <hyperlink ref="AL23" r:id="rId5" display="https://tellonym.me/MohsinShukaili"/>
    <hyperlink ref="AL24" r:id="rId6" display="https://t.co/L5uTAYALca"/>
    <hyperlink ref="AO3" r:id="rId7" display="https://pbs.twimg.com/profile_banners/1070602743251918849/1544087869"/>
    <hyperlink ref="AO4" r:id="rId8" display="https://pbs.twimg.com/profile_banners/828614220/1557782438"/>
    <hyperlink ref="AO6" r:id="rId9" display="https://pbs.twimg.com/profile_banners/1967482171/1535902657"/>
    <hyperlink ref="AO7" r:id="rId10" display="https://pbs.twimg.com/profile_banners/1055536004575191046/1541187931"/>
    <hyperlink ref="AO8" r:id="rId11" display="https://pbs.twimg.com/profile_banners/978103108034318337/1527418233"/>
    <hyperlink ref="AO9" r:id="rId12" display="https://pbs.twimg.com/profile_banners/323857654/1389526032"/>
    <hyperlink ref="AO10" r:id="rId13" display="https://pbs.twimg.com/profile_banners/538756072/1501568212"/>
    <hyperlink ref="AO11" r:id="rId14" display="https://pbs.twimg.com/profile_banners/1048598009796354048/1551813844"/>
    <hyperlink ref="AO12" r:id="rId15" display="https://pbs.twimg.com/profile_banners/2251968650/1562435347"/>
    <hyperlink ref="AO13" r:id="rId16" display="https://pbs.twimg.com/profile_banners/869187758/1559850387"/>
    <hyperlink ref="AO14" r:id="rId17" display="https://pbs.twimg.com/profile_banners/331792786/1508957095"/>
    <hyperlink ref="AO15" r:id="rId18" display="https://pbs.twimg.com/profile_banners/749774920599625729/1562765725"/>
    <hyperlink ref="AO16" r:id="rId19" display="https://pbs.twimg.com/profile_banners/719733823/1385820940"/>
    <hyperlink ref="AO17" r:id="rId20" display="https://pbs.twimg.com/profile_banners/520645094/1434707719"/>
    <hyperlink ref="AO18" r:id="rId21" display="https://pbs.twimg.com/profile_banners/170641109/1554091566"/>
    <hyperlink ref="AO19" r:id="rId22" display="https://pbs.twimg.com/profile_banners/217308059/1459685092"/>
    <hyperlink ref="AO21" r:id="rId23" display="https://pbs.twimg.com/profile_banners/4548783215/1528271488"/>
    <hyperlink ref="AO22" r:id="rId24" display="https://pbs.twimg.com/profile_banners/2272003070/1479964189"/>
    <hyperlink ref="AO23" r:id="rId25" display="https://pbs.twimg.com/profile_banners/481756901/1478378590"/>
    <hyperlink ref="AO24" r:id="rId26" display="https://pbs.twimg.com/profile_banners/893191960693018624/1501934001"/>
    <hyperlink ref="AO25" r:id="rId27" display="https://pbs.twimg.com/profile_banners/2906109409/1535404343"/>
    <hyperlink ref="AO26" r:id="rId28" display="https://pbs.twimg.com/profile_banners/1096243598721515521/1557708198"/>
    <hyperlink ref="AU4" r:id="rId29" display="http://abs.twimg.com/images/themes/theme18/bg.gif"/>
    <hyperlink ref="AU6" r:id="rId30" display="http://abs.twimg.com/images/themes/theme16/bg.gif"/>
    <hyperlink ref="AU9" r:id="rId31" display="http://abs.twimg.com/images/themes/theme1/bg.png"/>
    <hyperlink ref="AU10" r:id="rId32" display="http://abs.twimg.com/images/themes/theme1/bg.png"/>
    <hyperlink ref="AU12" r:id="rId33" display="http://abs.twimg.com/images/themes/theme11/bg.gif"/>
    <hyperlink ref="AU13" r:id="rId34" display="http://abs.twimg.com/images/themes/theme1/bg.png"/>
    <hyperlink ref="AU14" r:id="rId35" display="http://abs.twimg.com/images/themes/theme1/bg.png"/>
    <hyperlink ref="AU16" r:id="rId36" display="http://abs.twimg.com/images/themes/theme1/bg.png"/>
    <hyperlink ref="AU17" r:id="rId37" display="http://abs.twimg.com/images/themes/theme18/bg.gif"/>
    <hyperlink ref="AU18" r:id="rId38" display="http://abs.twimg.com/images/themes/theme1/bg.png"/>
    <hyperlink ref="AU19" r:id="rId39" display="http://abs.twimg.com/images/themes/theme1/bg.png"/>
    <hyperlink ref="AU21" r:id="rId40" display="http://abs.twimg.com/images/themes/theme1/bg.png"/>
    <hyperlink ref="AU22" r:id="rId41" display="http://abs.twimg.com/images/themes/theme1/bg.png"/>
    <hyperlink ref="AU23" r:id="rId42" display="http://abs.twimg.com/images/themes/theme2/bg.gif"/>
    <hyperlink ref="AU24" r:id="rId43" display="http://abs.twimg.com/images/themes/theme1/bg.png"/>
    <hyperlink ref="AU25" r:id="rId44" display="http://abs.twimg.com/images/themes/theme1/bg.png"/>
    <hyperlink ref="F3" r:id="rId45" display="http://pbs.twimg.com/profile_images/1134627626633629697/hyQRpq58_normal.jpg"/>
    <hyperlink ref="F4" r:id="rId46" display="http://pbs.twimg.com/profile_images/1144910949159190528/y_ACEFd5_normal.jpg"/>
    <hyperlink ref="F5" r:id="rId47" display="http://pbs.twimg.com/profile_images/1144954308443721730/s_x14j6Y_normal.jpg"/>
    <hyperlink ref="F6" r:id="rId48" display="http://pbs.twimg.com/profile_images/1045463860021481472/wfjufMLu_normal.jpg"/>
    <hyperlink ref="F7" r:id="rId49" display="http://pbs.twimg.com/profile_images/1057686089446633472/k27ccb0Q_normal.jpg"/>
    <hyperlink ref="F8" r:id="rId50" display="http://pbs.twimg.com/profile_images/1082806296674332672/Sl_3DB17_normal.jpg"/>
    <hyperlink ref="F9" r:id="rId51" display="http://pbs.twimg.com/profile_images/985058454678237184/XB3VHcqa_normal.jpg"/>
    <hyperlink ref="F10" r:id="rId52" display="http://pbs.twimg.com/profile_images/891611120569655296/xlyp70TB_normal.jpg"/>
    <hyperlink ref="F11" r:id="rId53" display="http://pbs.twimg.com/profile_images/1049912243960369153/Du5gwYGi_normal.jpg"/>
    <hyperlink ref="F12" r:id="rId54" display="http://pbs.twimg.com/profile_images/1147563127573274630/4QgfNl-1_normal.jpg"/>
    <hyperlink ref="F13" r:id="rId55" display="http://pbs.twimg.com/profile_images/1148349470276497408/vNUQu0tJ_normal.jpg"/>
    <hyperlink ref="F14" r:id="rId56" display="http://pbs.twimg.com/profile_images/923259097952260096/gw1qCc3M_normal.jpg"/>
    <hyperlink ref="F15" r:id="rId57" display="http://pbs.twimg.com/profile_images/1148948838495006720/qd6VkGC8_normal.jpg"/>
    <hyperlink ref="F16" r:id="rId58" display="http://pbs.twimg.com/profile_images/702514843975286784/9QhO3pFG_normal.jpg"/>
    <hyperlink ref="F17" r:id="rId59" display="http://pbs.twimg.com/profile_images/1115677307853778946/epWHNC6W_normal.jpg"/>
    <hyperlink ref="F18" r:id="rId60" display="http://pbs.twimg.com/profile_images/1128443582266867712/prtSDK-3_normal.jpg"/>
    <hyperlink ref="F19" r:id="rId61" display="http://pbs.twimg.com/profile_images/720530210135875584/kfTTnfFQ_normal.jpg"/>
    <hyperlink ref="F20" r:id="rId62" display="http://pbs.twimg.com/profile_images/692519197427920896/K6LzsciK_normal.jpg"/>
    <hyperlink ref="F21" r:id="rId63" display="http://pbs.twimg.com/profile_images/971337059301552128/qp6d9032_normal.jpg"/>
    <hyperlink ref="F22" r:id="rId64" display="http://pbs.twimg.com/profile_images/1046398137135497217/vlEsUoxP_normal.jpg"/>
    <hyperlink ref="F23" r:id="rId65" display="http://pbs.twimg.com/profile_images/1138310927525261313/z9R4XlJ9_normal.jpg"/>
    <hyperlink ref="F24" r:id="rId66" display="http://pbs.twimg.com/profile_images/903000536152248320/va71Ag9P_normal.jpg"/>
    <hyperlink ref="F25" r:id="rId67" display="http://pbs.twimg.com/profile_images/1137007536484339715/h46088j5_normal.jpg"/>
    <hyperlink ref="F26" r:id="rId68" display="http://pbs.twimg.com/profile_images/1146221642101772290/zxMnWZxj_normal.jpg"/>
    <hyperlink ref="F27" r:id="rId69" display="http://pbs.twimg.com/profile_images/1127755219385946118/0N1aVjdg_normal.jpg"/>
    <hyperlink ref="AX3" r:id="rId70" display="https://twitter.com/bongbing25"/>
    <hyperlink ref="AX4" r:id="rId71" display="https://twitter.com/drbasma88"/>
    <hyperlink ref="AX5" r:id="rId72" display="https://twitter.com/mkprgsrvc5fgjmp"/>
    <hyperlink ref="AX6" r:id="rId73" display="https://twitter.com/fawzialbaiti"/>
    <hyperlink ref="AX7" r:id="rId74" display="https://twitter.com/forbiddenah"/>
    <hyperlink ref="AX8" r:id="rId75" display="https://twitter.com/c5ydr1t9ufarhcv"/>
    <hyperlink ref="AX9" r:id="rId76" display="https://twitter.com/gombah01"/>
    <hyperlink ref="AX10" r:id="rId77" display="https://twitter.com/abosaud_a"/>
    <hyperlink ref="AX11" r:id="rId78" display="https://twitter.com/gay_lesb_oman"/>
    <hyperlink ref="AX12" r:id="rId79" display="https://twitter.com/0___jumana"/>
    <hyperlink ref="AX13" r:id="rId80" display="https://twitter.com/abdalaziz_razan"/>
    <hyperlink ref="AX14" r:id="rId81" display="https://twitter.com/y3een77"/>
    <hyperlink ref="AX15" r:id="rId82" display="https://twitter.com/12khaliidd"/>
    <hyperlink ref="AX16" r:id="rId83" display="https://twitter.com/al3qeed8"/>
    <hyperlink ref="AX17" r:id="rId84" display="https://twitter.com/abdallahhj"/>
    <hyperlink ref="AX18" r:id="rId85" display="https://twitter.com/jhaddadofficial"/>
    <hyperlink ref="AX19" r:id="rId86" display="https://twitter.com/pp_2523"/>
    <hyperlink ref="AX20" r:id="rId87" display="https://twitter.com/larrythebest1"/>
    <hyperlink ref="AX21" r:id="rId88" display="https://twitter.com/sousmail47"/>
    <hyperlink ref="AX22" r:id="rId89" display="https://twitter.com/ahmed26286"/>
    <hyperlink ref="AX23" r:id="rId90" display="https://twitter.com/mohsin_shukaili"/>
    <hyperlink ref="AX24" r:id="rId91" display="https://twitter.com/hr_omn"/>
    <hyperlink ref="AX25" r:id="rId92" display="https://twitter.com/tariq1978_"/>
    <hyperlink ref="AX26" r:id="rId93" display="https://twitter.com/mlk_alz"/>
    <hyperlink ref="AX27" r:id="rId94" display="https://twitter.com/mrmsh_7"/>
  </hyperlinks>
  <printOptions/>
  <pageMargins left="0.7" right="0.7" top="0.75" bottom="0.75" header="0.3" footer="0.3"/>
  <pageSetup horizontalDpi="600" verticalDpi="600" orientation="portrait" r:id="rId98"/>
  <legacyDrawing r:id="rId96"/>
  <tableParts>
    <tablePart r:id="rId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574</v>
      </c>
      <c r="Z2" s="13" t="s">
        <v>580</v>
      </c>
      <c r="AA2" s="13" t="s">
        <v>588</v>
      </c>
      <c r="AB2" s="13" t="s">
        <v>624</v>
      </c>
      <c r="AC2" s="13" t="s">
        <v>660</v>
      </c>
      <c r="AD2" s="13" t="s">
        <v>675</v>
      </c>
      <c r="AE2" s="13" t="s">
        <v>676</v>
      </c>
      <c r="AF2" s="13" t="s">
        <v>683</v>
      </c>
      <c r="AG2" s="67" t="s">
        <v>726</v>
      </c>
      <c r="AH2" s="67" t="s">
        <v>727</v>
      </c>
      <c r="AI2" s="67" t="s">
        <v>728</v>
      </c>
      <c r="AJ2" s="67" t="s">
        <v>729</v>
      </c>
      <c r="AK2" s="67" t="s">
        <v>730</v>
      </c>
      <c r="AL2" s="67" t="s">
        <v>731</v>
      </c>
      <c r="AM2" s="67" t="s">
        <v>732</v>
      </c>
      <c r="AN2" s="67" t="s">
        <v>733</v>
      </c>
      <c r="AO2" s="67" t="s">
        <v>736</v>
      </c>
    </row>
    <row r="3" spans="1:41" ht="15">
      <c r="A3" s="125" t="s">
        <v>545</v>
      </c>
      <c r="B3" s="126" t="s">
        <v>549</v>
      </c>
      <c r="C3" s="126" t="s">
        <v>56</v>
      </c>
      <c r="D3" s="117"/>
      <c r="E3" s="116"/>
      <c r="F3" s="118" t="s">
        <v>743</v>
      </c>
      <c r="G3" s="119"/>
      <c r="H3" s="119"/>
      <c r="I3" s="120">
        <v>3</v>
      </c>
      <c r="J3" s="121"/>
      <c r="K3" s="51">
        <v>16</v>
      </c>
      <c r="L3" s="51">
        <v>16</v>
      </c>
      <c r="M3" s="51">
        <v>0</v>
      </c>
      <c r="N3" s="51">
        <v>16</v>
      </c>
      <c r="O3" s="51">
        <v>1</v>
      </c>
      <c r="P3" s="52">
        <v>0</v>
      </c>
      <c r="Q3" s="52">
        <v>0</v>
      </c>
      <c r="R3" s="51">
        <v>1</v>
      </c>
      <c r="S3" s="51">
        <v>0</v>
      </c>
      <c r="T3" s="51">
        <v>16</v>
      </c>
      <c r="U3" s="51">
        <v>16</v>
      </c>
      <c r="V3" s="51">
        <v>2</v>
      </c>
      <c r="W3" s="52">
        <v>1.757813</v>
      </c>
      <c r="X3" s="52">
        <v>0.0625</v>
      </c>
      <c r="Y3" s="85"/>
      <c r="Z3" s="85"/>
      <c r="AA3" s="85" t="s">
        <v>248</v>
      </c>
      <c r="AB3" s="91" t="s">
        <v>625</v>
      </c>
      <c r="AC3" s="91" t="s">
        <v>661</v>
      </c>
      <c r="AD3" s="91"/>
      <c r="AE3" s="91" t="s">
        <v>233</v>
      </c>
      <c r="AF3" s="91" t="s">
        <v>684</v>
      </c>
      <c r="AG3" s="131">
        <v>0</v>
      </c>
      <c r="AH3" s="134">
        <v>0</v>
      </c>
      <c r="AI3" s="131">
        <v>0</v>
      </c>
      <c r="AJ3" s="134">
        <v>0</v>
      </c>
      <c r="AK3" s="131">
        <v>0</v>
      </c>
      <c r="AL3" s="134">
        <v>0</v>
      </c>
      <c r="AM3" s="131">
        <v>142</v>
      </c>
      <c r="AN3" s="134">
        <v>100</v>
      </c>
      <c r="AO3" s="131">
        <v>142</v>
      </c>
    </row>
    <row r="4" spans="1:41" ht="15">
      <c r="A4" s="125" t="s">
        <v>546</v>
      </c>
      <c r="B4" s="126" t="s">
        <v>550</v>
      </c>
      <c r="C4" s="126" t="s">
        <v>56</v>
      </c>
      <c r="D4" s="122"/>
      <c r="E4" s="100"/>
      <c r="F4" s="103" t="s">
        <v>744</v>
      </c>
      <c r="G4" s="107"/>
      <c r="H4" s="107"/>
      <c r="I4" s="123">
        <v>4</v>
      </c>
      <c r="J4" s="110"/>
      <c r="K4" s="51">
        <v>6</v>
      </c>
      <c r="L4" s="51">
        <v>6</v>
      </c>
      <c r="M4" s="51">
        <v>0</v>
      </c>
      <c r="N4" s="51">
        <v>6</v>
      </c>
      <c r="O4" s="51">
        <v>1</v>
      </c>
      <c r="P4" s="52">
        <v>0</v>
      </c>
      <c r="Q4" s="52">
        <v>0</v>
      </c>
      <c r="R4" s="51">
        <v>1</v>
      </c>
      <c r="S4" s="51">
        <v>0</v>
      </c>
      <c r="T4" s="51">
        <v>6</v>
      </c>
      <c r="U4" s="51">
        <v>6</v>
      </c>
      <c r="V4" s="51">
        <v>2</v>
      </c>
      <c r="W4" s="52">
        <v>1.388889</v>
      </c>
      <c r="X4" s="52">
        <v>0.16666666666666666</v>
      </c>
      <c r="Y4" s="85"/>
      <c r="Z4" s="85"/>
      <c r="AA4" s="85" t="s">
        <v>248</v>
      </c>
      <c r="AB4" s="91" t="s">
        <v>626</v>
      </c>
      <c r="AC4" s="91" t="s">
        <v>662</v>
      </c>
      <c r="AD4" s="91"/>
      <c r="AE4" s="91" t="s">
        <v>223</v>
      </c>
      <c r="AF4" s="91" t="s">
        <v>685</v>
      </c>
      <c r="AG4" s="131">
        <v>0</v>
      </c>
      <c r="AH4" s="134">
        <v>0</v>
      </c>
      <c r="AI4" s="131">
        <v>0</v>
      </c>
      <c r="AJ4" s="134">
        <v>0</v>
      </c>
      <c r="AK4" s="131">
        <v>0</v>
      </c>
      <c r="AL4" s="134">
        <v>0</v>
      </c>
      <c r="AM4" s="131">
        <v>76</v>
      </c>
      <c r="AN4" s="134">
        <v>100</v>
      </c>
      <c r="AO4" s="131">
        <v>76</v>
      </c>
    </row>
    <row r="5" spans="1:41" ht="15">
      <c r="A5" s="125" t="s">
        <v>547</v>
      </c>
      <c r="B5" s="126" t="s">
        <v>551</v>
      </c>
      <c r="C5" s="126" t="s">
        <v>56</v>
      </c>
      <c r="D5" s="122"/>
      <c r="E5" s="100"/>
      <c r="F5" s="103" t="s">
        <v>745</v>
      </c>
      <c r="G5" s="107"/>
      <c r="H5" s="107"/>
      <c r="I5" s="123">
        <v>5</v>
      </c>
      <c r="J5" s="110"/>
      <c r="K5" s="51">
        <v>2</v>
      </c>
      <c r="L5" s="51">
        <v>0</v>
      </c>
      <c r="M5" s="51">
        <v>2</v>
      </c>
      <c r="N5" s="51">
        <v>2</v>
      </c>
      <c r="O5" s="51">
        <v>0</v>
      </c>
      <c r="P5" s="52">
        <v>0</v>
      </c>
      <c r="Q5" s="52">
        <v>0</v>
      </c>
      <c r="R5" s="51">
        <v>1</v>
      </c>
      <c r="S5" s="51">
        <v>0</v>
      </c>
      <c r="T5" s="51">
        <v>2</v>
      </c>
      <c r="U5" s="51">
        <v>2</v>
      </c>
      <c r="V5" s="51">
        <v>1</v>
      </c>
      <c r="W5" s="52">
        <v>0.5</v>
      </c>
      <c r="X5" s="52">
        <v>0.5</v>
      </c>
      <c r="Y5" s="85" t="s">
        <v>246</v>
      </c>
      <c r="Z5" s="85" t="s">
        <v>247</v>
      </c>
      <c r="AA5" s="85" t="s">
        <v>250</v>
      </c>
      <c r="AB5" s="91" t="s">
        <v>627</v>
      </c>
      <c r="AC5" s="91" t="s">
        <v>663</v>
      </c>
      <c r="AD5" s="91" t="s">
        <v>236</v>
      </c>
      <c r="AE5" s="91" t="s">
        <v>677</v>
      </c>
      <c r="AF5" s="91" t="s">
        <v>677</v>
      </c>
      <c r="AG5" s="131">
        <v>0</v>
      </c>
      <c r="AH5" s="134">
        <v>0</v>
      </c>
      <c r="AI5" s="131">
        <v>0</v>
      </c>
      <c r="AJ5" s="134">
        <v>0</v>
      </c>
      <c r="AK5" s="131">
        <v>0</v>
      </c>
      <c r="AL5" s="134">
        <v>0</v>
      </c>
      <c r="AM5" s="131">
        <v>28</v>
      </c>
      <c r="AN5" s="134">
        <v>100</v>
      </c>
      <c r="AO5" s="131">
        <v>28</v>
      </c>
    </row>
    <row r="6" spans="1:41" ht="15">
      <c r="A6" s="125" t="s">
        <v>548</v>
      </c>
      <c r="B6" s="126" t="s">
        <v>552</v>
      </c>
      <c r="C6" s="126" t="s">
        <v>56</v>
      </c>
      <c r="D6" s="122"/>
      <c r="E6" s="100"/>
      <c r="F6" s="103" t="s">
        <v>548</v>
      </c>
      <c r="G6" s="107"/>
      <c r="H6" s="107"/>
      <c r="I6" s="123">
        <v>6</v>
      </c>
      <c r="J6" s="110"/>
      <c r="K6" s="51">
        <v>1</v>
      </c>
      <c r="L6" s="51">
        <v>1</v>
      </c>
      <c r="M6" s="51">
        <v>0</v>
      </c>
      <c r="N6" s="51">
        <v>1</v>
      </c>
      <c r="O6" s="51">
        <v>1</v>
      </c>
      <c r="P6" s="52" t="s">
        <v>737</v>
      </c>
      <c r="Q6" s="52" t="s">
        <v>737</v>
      </c>
      <c r="R6" s="51">
        <v>1</v>
      </c>
      <c r="S6" s="51">
        <v>1</v>
      </c>
      <c r="T6" s="51">
        <v>1</v>
      </c>
      <c r="U6" s="51">
        <v>1</v>
      </c>
      <c r="V6" s="51">
        <v>0</v>
      </c>
      <c r="W6" s="52">
        <v>0</v>
      </c>
      <c r="X6" s="52" t="s">
        <v>737</v>
      </c>
      <c r="Y6" s="85"/>
      <c r="Z6" s="85"/>
      <c r="AA6" s="85" t="s">
        <v>248</v>
      </c>
      <c r="AB6" s="91" t="s">
        <v>304</v>
      </c>
      <c r="AC6" s="91" t="s">
        <v>304</v>
      </c>
      <c r="AD6" s="91"/>
      <c r="AE6" s="91" t="s">
        <v>666</v>
      </c>
      <c r="AF6" s="91" t="s">
        <v>235</v>
      </c>
      <c r="AG6" s="131">
        <v>0</v>
      </c>
      <c r="AH6" s="134">
        <v>0</v>
      </c>
      <c r="AI6" s="131">
        <v>0</v>
      </c>
      <c r="AJ6" s="134">
        <v>0</v>
      </c>
      <c r="AK6" s="131">
        <v>0</v>
      </c>
      <c r="AL6" s="134">
        <v>0</v>
      </c>
      <c r="AM6" s="131">
        <v>9</v>
      </c>
      <c r="AN6" s="134">
        <v>100</v>
      </c>
      <c r="AO6" s="131">
        <v>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545</v>
      </c>
      <c r="B2" s="91" t="s">
        <v>234</v>
      </c>
      <c r="C2" s="85">
        <f>VLOOKUP(GroupVertices[[#This Row],[Vertex]],Vertices[],MATCH("ID",Vertices[[#Headers],[Vertex]:[Vertex Content Word Count]],0),FALSE)</f>
        <v>26</v>
      </c>
    </row>
    <row r="3" spans="1:3" ht="15">
      <c r="A3" s="85" t="s">
        <v>545</v>
      </c>
      <c r="B3" s="91" t="s">
        <v>233</v>
      </c>
      <c r="C3" s="85">
        <f>VLOOKUP(GroupVertices[[#This Row],[Vertex]],Vertices[],MATCH("ID",Vertices[[#Headers],[Vertex]:[Vertex Content Word Count]],0),FALSE)</f>
        <v>7</v>
      </c>
    </row>
    <row r="4" spans="1:3" ht="15">
      <c r="A4" s="85" t="s">
        <v>545</v>
      </c>
      <c r="B4" s="91" t="s">
        <v>232</v>
      </c>
      <c r="C4" s="85">
        <f>VLOOKUP(GroupVertices[[#This Row],[Vertex]],Vertices[],MATCH("ID",Vertices[[#Headers],[Vertex]:[Vertex Content Word Count]],0),FALSE)</f>
        <v>25</v>
      </c>
    </row>
    <row r="5" spans="1:3" ht="15">
      <c r="A5" s="85" t="s">
        <v>545</v>
      </c>
      <c r="B5" s="91" t="s">
        <v>231</v>
      </c>
      <c r="C5" s="85">
        <f>VLOOKUP(GroupVertices[[#This Row],[Vertex]],Vertices[],MATCH("ID",Vertices[[#Headers],[Vertex]:[Vertex Content Word Count]],0),FALSE)</f>
        <v>24</v>
      </c>
    </row>
    <row r="6" spans="1:3" ht="15">
      <c r="A6" s="85" t="s">
        <v>545</v>
      </c>
      <c r="B6" s="91" t="s">
        <v>230</v>
      </c>
      <c r="C6" s="85">
        <f>VLOOKUP(GroupVertices[[#This Row],[Vertex]],Vertices[],MATCH("ID",Vertices[[#Headers],[Vertex]:[Vertex Content Word Count]],0),FALSE)</f>
        <v>23</v>
      </c>
    </row>
    <row r="7" spans="1:3" ht="15">
      <c r="A7" s="85" t="s">
        <v>545</v>
      </c>
      <c r="B7" s="91" t="s">
        <v>229</v>
      </c>
      <c r="C7" s="85">
        <f>VLOOKUP(GroupVertices[[#This Row],[Vertex]],Vertices[],MATCH("ID",Vertices[[#Headers],[Vertex]:[Vertex Content Word Count]],0),FALSE)</f>
        <v>22</v>
      </c>
    </row>
    <row r="8" spans="1:3" ht="15">
      <c r="A8" s="85" t="s">
        <v>545</v>
      </c>
      <c r="B8" s="91" t="s">
        <v>228</v>
      </c>
      <c r="C8" s="85">
        <f>VLOOKUP(GroupVertices[[#This Row],[Vertex]],Vertices[],MATCH("ID",Vertices[[#Headers],[Vertex]:[Vertex Content Word Count]],0),FALSE)</f>
        <v>21</v>
      </c>
    </row>
    <row r="9" spans="1:3" ht="15">
      <c r="A9" s="85" t="s">
        <v>545</v>
      </c>
      <c r="B9" s="91" t="s">
        <v>227</v>
      </c>
      <c r="C9" s="85">
        <f>VLOOKUP(GroupVertices[[#This Row],[Vertex]],Vertices[],MATCH("ID",Vertices[[#Headers],[Vertex]:[Vertex Content Word Count]],0),FALSE)</f>
        <v>20</v>
      </c>
    </row>
    <row r="10" spans="1:3" ht="15">
      <c r="A10" s="85" t="s">
        <v>545</v>
      </c>
      <c r="B10" s="91" t="s">
        <v>226</v>
      </c>
      <c r="C10" s="85">
        <f>VLOOKUP(GroupVertices[[#This Row],[Vertex]],Vertices[],MATCH("ID",Vertices[[#Headers],[Vertex]:[Vertex Content Word Count]],0),FALSE)</f>
        <v>19</v>
      </c>
    </row>
    <row r="11" spans="1:3" ht="15">
      <c r="A11" s="85" t="s">
        <v>545</v>
      </c>
      <c r="B11" s="91" t="s">
        <v>222</v>
      </c>
      <c r="C11" s="85">
        <f>VLOOKUP(GroupVertices[[#This Row],[Vertex]],Vertices[],MATCH("ID",Vertices[[#Headers],[Vertex]:[Vertex Content Word Count]],0),FALSE)</f>
        <v>15</v>
      </c>
    </row>
    <row r="12" spans="1:3" ht="15">
      <c r="A12" s="85" t="s">
        <v>545</v>
      </c>
      <c r="B12" s="91" t="s">
        <v>220</v>
      </c>
      <c r="C12" s="85">
        <f>VLOOKUP(GroupVertices[[#This Row],[Vertex]],Vertices[],MATCH("ID",Vertices[[#Headers],[Vertex]:[Vertex Content Word Count]],0),FALSE)</f>
        <v>13</v>
      </c>
    </row>
    <row r="13" spans="1:3" ht="15">
      <c r="A13" s="85" t="s">
        <v>545</v>
      </c>
      <c r="B13" s="91" t="s">
        <v>219</v>
      </c>
      <c r="C13" s="85">
        <f>VLOOKUP(GroupVertices[[#This Row],[Vertex]],Vertices[],MATCH("ID",Vertices[[#Headers],[Vertex]:[Vertex Content Word Count]],0),FALSE)</f>
        <v>12</v>
      </c>
    </row>
    <row r="14" spans="1:3" ht="15">
      <c r="A14" s="85" t="s">
        <v>545</v>
      </c>
      <c r="B14" s="91" t="s">
        <v>218</v>
      </c>
      <c r="C14" s="85">
        <f>VLOOKUP(GroupVertices[[#This Row],[Vertex]],Vertices[],MATCH("ID",Vertices[[#Headers],[Vertex]:[Vertex Content Word Count]],0),FALSE)</f>
        <v>11</v>
      </c>
    </row>
    <row r="15" spans="1:3" ht="15">
      <c r="A15" s="85" t="s">
        <v>545</v>
      </c>
      <c r="B15" s="91" t="s">
        <v>217</v>
      </c>
      <c r="C15" s="85">
        <f>VLOOKUP(GroupVertices[[#This Row],[Vertex]],Vertices[],MATCH("ID",Vertices[[#Headers],[Vertex]:[Vertex Content Word Count]],0),FALSE)</f>
        <v>10</v>
      </c>
    </row>
    <row r="16" spans="1:3" ht="15">
      <c r="A16" s="85" t="s">
        <v>545</v>
      </c>
      <c r="B16" s="91" t="s">
        <v>216</v>
      </c>
      <c r="C16" s="85">
        <f>VLOOKUP(GroupVertices[[#This Row],[Vertex]],Vertices[],MATCH("ID",Vertices[[#Headers],[Vertex]:[Vertex Content Word Count]],0),FALSE)</f>
        <v>9</v>
      </c>
    </row>
    <row r="17" spans="1:3" ht="15">
      <c r="A17" s="85" t="s">
        <v>545</v>
      </c>
      <c r="B17" s="91" t="s">
        <v>214</v>
      </c>
      <c r="C17" s="85">
        <f>VLOOKUP(GroupVertices[[#This Row],[Vertex]],Vertices[],MATCH("ID",Vertices[[#Headers],[Vertex]:[Vertex Content Word Count]],0),FALSE)</f>
        <v>6</v>
      </c>
    </row>
    <row r="18" spans="1:3" ht="15">
      <c r="A18" s="85" t="s">
        <v>546</v>
      </c>
      <c r="B18" s="91" t="s">
        <v>224</v>
      </c>
      <c r="C18" s="85">
        <f>VLOOKUP(GroupVertices[[#This Row],[Vertex]],Vertices[],MATCH("ID",Vertices[[#Headers],[Vertex]:[Vertex Content Word Count]],0),FALSE)</f>
        <v>16</v>
      </c>
    </row>
    <row r="19" spans="1:3" ht="15">
      <c r="A19" s="85" t="s">
        <v>546</v>
      </c>
      <c r="B19" s="91" t="s">
        <v>223</v>
      </c>
      <c r="C19" s="85">
        <f>VLOOKUP(GroupVertices[[#This Row],[Vertex]],Vertices[],MATCH("ID",Vertices[[#Headers],[Vertex]:[Vertex Content Word Count]],0),FALSE)</f>
        <v>4</v>
      </c>
    </row>
    <row r="20" spans="1:3" ht="15">
      <c r="A20" s="85" t="s">
        <v>546</v>
      </c>
      <c r="B20" s="91" t="s">
        <v>221</v>
      </c>
      <c r="C20" s="85">
        <f>VLOOKUP(GroupVertices[[#This Row],[Vertex]],Vertices[],MATCH("ID",Vertices[[#Headers],[Vertex]:[Vertex Content Word Count]],0),FALSE)</f>
        <v>14</v>
      </c>
    </row>
    <row r="21" spans="1:3" ht="15">
      <c r="A21" s="85" t="s">
        <v>546</v>
      </c>
      <c r="B21" s="91" t="s">
        <v>215</v>
      </c>
      <c r="C21" s="85">
        <f>VLOOKUP(GroupVertices[[#This Row],[Vertex]],Vertices[],MATCH("ID",Vertices[[#Headers],[Vertex]:[Vertex Content Word Count]],0),FALSE)</f>
        <v>8</v>
      </c>
    </row>
    <row r="22" spans="1:3" ht="15">
      <c r="A22" s="85" t="s">
        <v>546</v>
      </c>
      <c r="B22" s="91" t="s">
        <v>213</v>
      </c>
      <c r="C22" s="85">
        <f>VLOOKUP(GroupVertices[[#This Row],[Vertex]],Vertices[],MATCH("ID",Vertices[[#Headers],[Vertex]:[Vertex Content Word Count]],0),FALSE)</f>
        <v>5</v>
      </c>
    </row>
    <row r="23" spans="1:3" ht="15">
      <c r="A23" s="85" t="s">
        <v>546</v>
      </c>
      <c r="B23" s="91" t="s">
        <v>212</v>
      </c>
      <c r="C23" s="85">
        <f>VLOOKUP(GroupVertices[[#This Row],[Vertex]],Vertices[],MATCH("ID",Vertices[[#Headers],[Vertex]:[Vertex Content Word Count]],0),FALSE)</f>
        <v>3</v>
      </c>
    </row>
    <row r="24" spans="1:3" ht="15">
      <c r="A24" s="85" t="s">
        <v>547</v>
      </c>
      <c r="B24" s="91" t="s">
        <v>225</v>
      </c>
      <c r="C24" s="85">
        <f>VLOOKUP(GroupVertices[[#This Row],[Vertex]],Vertices[],MATCH("ID",Vertices[[#Headers],[Vertex]:[Vertex Content Word Count]],0),FALSE)</f>
        <v>17</v>
      </c>
    </row>
    <row r="25" spans="1:3" ht="15">
      <c r="A25" s="85" t="s">
        <v>547</v>
      </c>
      <c r="B25" s="91" t="s">
        <v>236</v>
      </c>
      <c r="C25" s="85">
        <f>VLOOKUP(GroupVertices[[#This Row],[Vertex]],Vertices[],MATCH("ID",Vertices[[#Headers],[Vertex]:[Vertex Content Word Count]],0),FALSE)</f>
        <v>18</v>
      </c>
    </row>
    <row r="26" spans="1:3" ht="15">
      <c r="A26" s="85" t="s">
        <v>548</v>
      </c>
      <c r="B26" s="91" t="s">
        <v>235</v>
      </c>
      <c r="C26" s="85">
        <f>VLOOKUP(GroupVertices[[#This Row],[Vertex]],Vertices[],MATCH("ID",Vertices[[#Headers],[Vertex]:[Vertex Content Word Count]],0),FALSE)</f>
        <v>27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559</v>
      </c>
      <c r="B2" s="36" t="s">
        <v>506</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0.556511</v>
      </c>
      <c r="Q2" s="40">
        <f>COUNTIF(Vertices[PageRank],"&gt;= "&amp;P2)-COUNTIF(Vertices[PageRank],"&gt;="&amp;P3)</f>
        <v>20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3.8181818181818183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15</v>
      </c>
      <c r="N3" s="41">
        <f aca="true" t="shared" si="6" ref="N3:N26">N2+($N$57-$N$2)/BinDivisor</f>
        <v>0.004127418181818182</v>
      </c>
      <c r="O3" s="42">
        <f>COUNTIF(Vertices[Eigenvector Centrality],"&gt;= "&amp;N3)-COUNTIF(Vertices[Eigenvector Centrality],"&gt;="&amp;N4)</f>
        <v>0</v>
      </c>
      <c r="P3" s="41">
        <f aca="true" t="shared" si="7" ref="P3:P26">P2+($P$57-$P$2)/BinDivisor</f>
        <v>0.6855198909090909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0.5818181818181818</v>
      </c>
      <c r="G4" s="40">
        <f>COUNTIF(Vertices[In-Degree],"&gt;= "&amp;F4)-COUNTIF(Vertices[In-Degree],"&gt;="&amp;F5)</f>
        <v>0</v>
      </c>
      <c r="H4" s="39">
        <f t="shared" si="3"/>
        <v>0.03636363636363636</v>
      </c>
      <c r="I4" s="40">
        <f>COUNTIF(Vertices[Out-Degree],"&gt;= "&amp;H4)-COUNTIF(Vertices[Out-Degree],"&gt;="&amp;H5)</f>
        <v>0</v>
      </c>
      <c r="J4" s="39">
        <f t="shared" si="4"/>
        <v>7.636363636363637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0.008254836363636364</v>
      </c>
      <c r="O4" s="40">
        <f>COUNTIF(Vertices[Eigenvector Centrality],"&gt;= "&amp;N4)-COUNTIF(Vertices[Eigenvector Centrality],"&gt;="&amp;N5)</f>
        <v>0</v>
      </c>
      <c r="P4" s="39">
        <f t="shared" si="7"/>
        <v>0.8145287818181819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0.8727272727272727</v>
      </c>
      <c r="G5" s="42">
        <f>COUNTIF(Vertices[In-Degree],"&gt;= "&amp;F5)-COUNTIF(Vertices[In-Degree],"&gt;="&amp;F6)</f>
        <v>2</v>
      </c>
      <c r="H5" s="41">
        <f t="shared" si="3"/>
        <v>0.05454545454545454</v>
      </c>
      <c r="I5" s="42">
        <f>COUNTIF(Vertices[Out-Degree],"&gt;= "&amp;H5)-COUNTIF(Vertices[Out-Degree],"&gt;="&amp;H6)</f>
        <v>0</v>
      </c>
      <c r="J5" s="41">
        <f t="shared" si="4"/>
        <v>11.454545454545455</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0.012382254545454545</v>
      </c>
      <c r="O5" s="42">
        <f>COUNTIF(Vertices[Eigenvector Centrality],"&gt;= "&amp;N5)-COUNTIF(Vertices[Eigenvector Centrality],"&gt;="&amp;N6)</f>
        <v>0</v>
      </c>
      <c r="P5" s="41">
        <f t="shared" si="7"/>
        <v>0.9435376727272728</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1.1636363636363636</v>
      </c>
      <c r="G6" s="40">
        <f>COUNTIF(Vertices[In-Degree],"&gt;= "&amp;F6)-COUNTIF(Vertices[In-Degree],"&gt;="&amp;F7)</f>
        <v>0</v>
      </c>
      <c r="H6" s="39">
        <f t="shared" si="3"/>
        <v>0.07272727272727272</v>
      </c>
      <c r="I6" s="40">
        <f>COUNTIF(Vertices[Out-Degree],"&gt;= "&amp;H6)-COUNTIF(Vertices[Out-Degree],"&gt;="&amp;H7)</f>
        <v>0</v>
      </c>
      <c r="J6" s="39">
        <f t="shared" si="4"/>
        <v>15.272727272727273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0.016509672727272728</v>
      </c>
      <c r="O6" s="40">
        <f>COUNTIF(Vertices[Eigenvector Centrality],"&gt;= "&amp;N6)-COUNTIF(Vertices[Eigenvector Centrality],"&gt;="&amp;N7)</f>
        <v>0</v>
      </c>
      <c r="P6" s="39">
        <f t="shared" si="7"/>
        <v>1.0725465636363638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1.4545454545454546</v>
      </c>
      <c r="G7" s="42">
        <f>COUNTIF(Vertices[In-Degree],"&gt;= "&amp;F7)-COUNTIF(Vertices[In-Degree],"&gt;="&amp;F8)</f>
        <v>0</v>
      </c>
      <c r="H7" s="41">
        <f t="shared" si="3"/>
        <v>0.09090909090909091</v>
      </c>
      <c r="I7" s="42">
        <f>COUNTIF(Vertices[Out-Degree],"&gt;= "&amp;H7)-COUNTIF(Vertices[Out-Degree],"&gt;="&amp;H8)</f>
        <v>0</v>
      </c>
      <c r="J7" s="41">
        <f t="shared" si="4"/>
        <v>19.090909090909093</v>
      </c>
      <c r="K7" s="42">
        <f>COUNTIF(Vertices[Betweenness Centrality],"&gt;= "&amp;J7)-COUNTIF(Vertices[Betweenness Centrality],"&gt;="&amp;J8)</f>
        <v>1</v>
      </c>
      <c r="L7" s="41">
        <f t="shared" si="5"/>
        <v>0.09090909090909091</v>
      </c>
      <c r="M7" s="42">
        <f>COUNTIF(Vertices[Closeness Centrality],"&gt;= "&amp;L7)-COUNTIF(Vertices[Closeness Centrality],"&gt;="&amp;L8)</f>
        <v>0</v>
      </c>
      <c r="N7" s="41">
        <f t="shared" si="6"/>
        <v>0.02063709090909091</v>
      </c>
      <c r="O7" s="42">
        <f>COUNTIF(Vertices[Eigenvector Centrality],"&gt;= "&amp;N7)-COUNTIF(Vertices[Eigenvector Centrality],"&gt;="&amp;N8)</f>
        <v>0</v>
      </c>
      <c r="P7" s="41">
        <f t="shared" si="7"/>
        <v>1.2015554545454548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1.7454545454545456</v>
      </c>
      <c r="G8" s="40">
        <f>COUNTIF(Vertices[In-Degree],"&gt;= "&amp;F8)-COUNTIF(Vertices[In-Degree],"&gt;="&amp;F9)</f>
        <v>0</v>
      </c>
      <c r="H8" s="39">
        <f t="shared" si="3"/>
        <v>0.1090909090909091</v>
      </c>
      <c r="I8" s="40">
        <f>COUNTIF(Vertices[Out-Degree],"&gt;= "&amp;H8)-COUNTIF(Vertices[Out-Degree],"&gt;="&amp;H9)</f>
        <v>0</v>
      </c>
      <c r="J8" s="39">
        <f t="shared" si="4"/>
        <v>22.909090909090914</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0.024764509090909093</v>
      </c>
      <c r="O8" s="40">
        <f>COUNTIF(Vertices[Eigenvector Centrality],"&gt;= "&amp;N8)-COUNTIF(Vertices[Eigenvector Centrality],"&gt;="&amp;N9)</f>
        <v>0</v>
      </c>
      <c r="P8" s="39">
        <f t="shared" si="7"/>
        <v>1.3305643454545457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2.0363636363636366</v>
      </c>
      <c r="G9" s="42">
        <f>COUNTIF(Vertices[In-Degree],"&gt;= "&amp;F9)-COUNTIF(Vertices[In-Degree],"&gt;="&amp;F10)</f>
        <v>0</v>
      </c>
      <c r="H9" s="41">
        <f t="shared" si="3"/>
        <v>0.1272727272727273</v>
      </c>
      <c r="I9" s="42">
        <f>COUNTIF(Vertices[Out-Degree],"&gt;= "&amp;H9)-COUNTIF(Vertices[Out-Degree],"&gt;="&amp;H10)</f>
        <v>0</v>
      </c>
      <c r="J9" s="41">
        <f t="shared" si="4"/>
        <v>26.727272727272734</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0.028891927272727276</v>
      </c>
      <c r="O9" s="42">
        <f>COUNTIF(Vertices[Eigenvector Centrality],"&gt;= "&amp;N9)-COUNTIF(Vertices[Eigenvector Centrality],"&gt;="&amp;N10)</f>
        <v>0</v>
      </c>
      <c r="P9" s="41">
        <f t="shared" si="7"/>
        <v>1.4595732363636367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560</v>
      </c>
      <c r="B10" s="36">
        <v>3</v>
      </c>
      <c r="D10" s="34">
        <f t="shared" si="1"/>
        <v>0</v>
      </c>
      <c r="E10" s="3">
        <f>COUNTIF(Vertices[Degree],"&gt;= "&amp;D10)-COUNTIF(Vertices[Degree],"&gt;="&amp;D11)</f>
        <v>0</v>
      </c>
      <c r="F10" s="39">
        <f t="shared" si="2"/>
        <v>2.3272727272727276</v>
      </c>
      <c r="G10" s="40">
        <f>COUNTIF(Vertices[In-Degree],"&gt;= "&amp;F10)-COUNTIF(Vertices[In-Degree],"&gt;="&amp;F11)</f>
        <v>0</v>
      </c>
      <c r="H10" s="39">
        <f t="shared" si="3"/>
        <v>0.14545454545454548</v>
      </c>
      <c r="I10" s="40">
        <f>COUNTIF(Vertices[Out-Degree],"&gt;= "&amp;H10)-COUNTIF(Vertices[Out-Degree],"&gt;="&amp;H11)</f>
        <v>0</v>
      </c>
      <c r="J10" s="39">
        <f t="shared" si="4"/>
        <v>30.545454545454554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0.033019345454545455</v>
      </c>
      <c r="O10" s="40">
        <f>COUNTIF(Vertices[Eigenvector Centrality],"&gt;= "&amp;N10)-COUNTIF(Vertices[Eigenvector Centrality],"&gt;="&amp;N11)</f>
        <v>0</v>
      </c>
      <c r="P10" s="39">
        <f t="shared" si="7"/>
        <v>1.5885821272727276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2.6181818181818186</v>
      </c>
      <c r="G11" s="42">
        <f>COUNTIF(Vertices[In-Degree],"&gt;= "&amp;F11)-COUNTIF(Vertices[In-Degree],"&gt;="&amp;F12)</f>
        <v>0</v>
      </c>
      <c r="H11" s="41">
        <f t="shared" si="3"/>
        <v>0.16363636363636366</v>
      </c>
      <c r="I11" s="42">
        <f>COUNTIF(Vertices[Out-Degree],"&gt;= "&amp;H11)-COUNTIF(Vertices[Out-Degree],"&gt;="&amp;H12)</f>
        <v>0</v>
      </c>
      <c r="J11" s="41">
        <f t="shared" si="4"/>
        <v>34.363636363636374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0.037146763636363635</v>
      </c>
      <c r="O11" s="42">
        <f>COUNTIF(Vertices[Eigenvector Centrality],"&gt;= "&amp;N11)-COUNTIF(Vertices[Eigenvector Centrality],"&gt;="&amp;N12)</f>
        <v>0</v>
      </c>
      <c r="P11" s="41">
        <f t="shared" si="7"/>
        <v>1.7175910181818186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2.9090909090909096</v>
      </c>
      <c r="G12" s="40">
        <f>COUNTIF(Vertices[In-Degree],"&gt;= "&amp;F12)-COUNTIF(Vertices[In-Degree],"&gt;="&amp;F13)</f>
        <v>0</v>
      </c>
      <c r="H12" s="39">
        <f t="shared" si="3"/>
        <v>0.18181818181818185</v>
      </c>
      <c r="I12" s="40">
        <f>COUNTIF(Vertices[Out-Degree],"&gt;= "&amp;H12)-COUNTIF(Vertices[Out-Degree],"&gt;="&amp;H13)</f>
        <v>0</v>
      </c>
      <c r="J12" s="39">
        <f t="shared" si="4"/>
        <v>38.181818181818194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0.041274181818181814</v>
      </c>
      <c r="O12" s="40">
        <f>COUNTIF(Vertices[Eigenvector Centrality],"&gt;= "&amp;N12)-COUNTIF(Vertices[Eigenvector Centrality],"&gt;="&amp;N13)</f>
        <v>0</v>
      </c>
      <c r="P12" s="39">
        <f t="shared" si="7"/>
        <v>1.8465999090909095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237</v>
      </c>
      <c r="B13" s="36">
        <v>21</v>
      </c>
      <c r="D13" s="34">
        <f t="shared" si="1"/>
        <v>0</v>
      </c>
      <c r="E13" s="3">
        <f>COUNTIF(Vertices[Degree],"&gt;= "&amp;D13)-COUNTIF(Vertices[Degree],"&gt;="&amp;D14)</f>
        <v>0</v>
      </c>
      <c r="F13" s="41">
        <f t="shared" si="2"/>
        <v>3.2000000000000006</v>
      </c>
      <c r="G13" s="42">
        <f>COUNTIF(Vertices[In-Degree],"&gt;= "&amp;F13)-COUNTIF(Vertices[In-Degree],"&gt;="&amp;F14)</f>
        <v>0</v>
      </c>
      <c r="H13" s="41">
        <f t="shared" si="3"/>
        <v>0.20000000000000004</v>
      </c>
      <c r="I13" s="42">
        <f>COUNTIF(Vertices[Out-Degree],"&gt;= "&amp;H13)-COUNTIF(Vertices[Out-Degree],"&gt;="&amp;H14)</f>
        <v>0</v>
      </c>
      <c r="J13" s="41">
        <f t="shared" si="4"/>
        <v>42.000000000000014</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0.04540159999999999</v>
      </c>
      <c r="O13" s="42">
        <f>COUNTIF(Vertices[Eigenvector Centrality],"&gt;= "&amp;N13)-COUNTIF(Vertices[Eigenvector Centrality],"&gt;="&amp;N14)</f>
        <v>0</v>
      </c>
      <c r="P13" s="41">
        <f t="shared" si="7"/>
        <v>1.9756088000000005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238</v>
      </c>
      <c r="B14" s="36">
        <v>1</v>
      </c>
      <c r="D14" s="34">
        <f t="shared" si="1"/>
        <v>0</v>
      </c>
      <c r="E14" s="3">
        <f>COUNTIF(Vertices[Degree],"&gt;= "&amp;D14)-COUNTIF(Vertices[Degree],"&gt;="&amp;D15)</f>
        <v>0</v>
      </c>
      <c r="F14" s="39">
        <f t="shared" si="2"/>
        <v>3.4909090909090916</v>
      </c>
      <c r="G14" s="40">
        <f>COUNTIF(Vertices[In-Degree],"&gt;= "&amp;F14)-COUNTIF(Vertices[In-Degree],"&gt;="&amp;F15)</f>
        <v>0</v>
      </c>
      <c r="H14" s="39">
        <f t="shared" si="3"/>
        <v>0.21818181818181823</v>
      </c>
      <c r="I14" s="40">
        <f>COUNTIF(Vertices[Out-Degree],"&gt;= "&amp;H14)-COUNTIF(Vertices[Out-Degree],"&gt;="&amp;H15)</f>
        <v>0</v>
      </c>
      <c r="J14" s="39">
        <f t="shared" si="4"/>
        <v>45.818181818181834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0.04952901818181817</v>
      </c>
      <c r="O14" s="40">
        <f>COUNTIF(Vertices[Eigenvector Centrality],"&gt;= "&amp;N14)-COUNTIF(Vertices[Eigenvector Centrality],"&gt;="&amp;N15)</f>
        <v>15</v>
      </c>
      <c r="P14" s="39">
        <f t="shared" si="7"/>
        <v>2.1046176909090915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3.7818181818181826</v>
      </c>
      <c r="G15" s="42">
        <f>COUNTIF(Vertices[In-Degree],"&gt;= "&amp;F15)-COUNTIF(Vertices[In-Degree],"&gt;="&amp;F16)</f>
        <v>0</v>
      </c>
      <c r="H15" s="41">
        <f t="shared" si="3"/>
        <v>0.23636363636363641</v>
      </c>
      <c r="I15" s="42">
        <f>COUNTIF(Vertices[Out-Degree],"&gt;= "&amp;H15)-COUNTIF(Vertices[Out-Degree],"&gt;="&amp;H16)</f>
        <v>0</v>
      </c>
      <c r="J15" s="41">
        <f t="shared" si="4"/>
        <v>49.636363636363654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0.05365643636363635</v>
      </c>
      <c r="O15" s="42">
        <f>COUNTIF(Vertices[Eigenvector Centrality],"&gt;= "&amp;N15)-COUNTIF(Vertices[Eigenvector Centrality],"&gt;="&amp;N16)</f>
        <v>0</v>
      </c>
      <c r="P15" s="41">
        <f t="shared" si="7"/>
        <v>2.233626581818182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4.072727272727273</v>
      </c>
      <c r="G16" s="40">
        <f>COUNTIF(Vertices[In-Degree],"&gt;= "&amp;F16)-COUNTIF(Vertices[In-Degree],"&gt;="&amp;F17)</f>
        <v>0</v>
      </c>
      <c r="H16" s="39">
        <f t="shared" si="3"/>
        <v>0.2545454545454546</v>
      </c>
      <c r="I16" s="40">
        <f>COUNTIF(Vertices[Out-Degree],"&gt;= "&amp;H16)-COUNTIF(Vertices[Out-Degree],"&gt;="&amp;H17)</f>
        <v>0</v>
      </c>
      <c r="J16" s="39">
        <f t="shared" si="4"/>
        <v>53.454545454545475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0.05778385454545453</v>
      </c>
      <c r="O16" s="40">
        <f>COUNTIF(Vertices[Eigenvector Centrality],"&gt;= "&amp;N16)-COUNTIF(Vertices[Eigenvector Centrality],"&gt;="&amp;N17)</f>
        <v>0</v>
      </c>
      <c r="P16" s="39">
        <f t="shared" si="7"/>
        <v>2.362635472727273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4.363636363636364</v>
      </c>
      <c r="G17" s="42">
        <f>COUNTIF(Vertices[In-Degree],"&gt;= "&amp;F17)-COUNTIF(Vertices[In-Degree],"&gt;="&amp;F18)</f>
        <v>0</v>
      </c>
      <c r="H17" s="41">
        <f t="shared" si="3"/>
        <v>0.27272727272727276</v>
      </c>
      <c r="I17" s="42">
        <f>COUNTIF(Vertices[Out-Degree],"&gt;= "&amp;H17)-COUNTIF(Vertices[Out-Degree],"&gt;="&amp;H18)</f>
        <v>0</v>
      </c>
      <c r="J17" s="41">
        <f t="shared" si="4"/>
        <v>57.272727272727295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0.06191127272727271</v>
      </c>
      <c r="O17" s="42">
        <f>COUNTIF(Vertices[Eigenvector Centrality],"&gt;= "&amp;N17)-COUNTIF(Vertices[Eigenvector Centrality],"&gt;="&amp;N18)</f>
        <v>0</v>
      </c>
      <c r="P17" s="41">
        <f t="shared" si="7"/>
        <v>2.4916443636363637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4.654545454545455</v>
      </c>
      <c r="G18" s="40">
        <f>COUNTIF(Vertices[In-Degree],"&gt;= "&amp;F18)-COUNTIF(Vertices[In-Degree],"&gt;="&amp;F19)</f>
        <v>0</v>
      </c>
      <c r="H18" s="39">
        <f t="shared" si="3"/>
        <v>0.29090909090909095</v>
      </c>
      <c r="I18" s="40">
        <f>COUNTIF(Vertices[Out-Degree],"&gt;= "&amp;H18)-COUNTIF(Vertices[Out-Degree],"&gt;="&amp;H19)</f>
        <v>0</v>
      </c>
      <c r="J18" s="39">
        <f t="shared" si="4"/>
        <v>61.090909090909115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0.0660386909090909</v>
      </c>
      <c r="O18" s="40">
        <f>COUNTIF(Vertices[Eigenvector Centrality],"&gt;= "&amp;N18)-COUNTIF(Vertices[Eigenvector Centrality],"&gt;="&amp;N19)</f>
        <v>0</v>
      </c>
      <c r="P18" s="39">
        <f t="shared" si="7"/>
        <v>2.6206532545454544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4.945454545454546</v>
      </c>
      <c r="G19" s="42">
        <f>COUNTIF(Vertices[In-Degree],"&gt;= "&amp;F19)-COUNTIF(Vertices[In-Degree],"&gt;="&amp;F20)</f>
        <v>0</v>
      </c>
      <c r="H19" s="41">
        <f t="shared" si="3"/>
        <v>0.30909090909090914</v>
      </c>
      <c r="I19" s="42">
        <f>COUNTIF(Vertices[Out-Degree],"&gt;= "&amp;H19)-COUNTIF(Vertices[Out-Degree],"&gt;="&amp;H20)</f>
        <v>0</v>
      </c>
      <c r="J19" s="41">
        <f t="shared" si="4"/>
        <v>64.90909090909093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0.07016610909090908</v>
      </c>
      <c r="O19" s="42">
        <f>COUNTIF(Vertices[Eigenvector Centrality],"&gt;= "&amp;N19)-COUNTIF(Vertices[Eigenvector Centrality],"&gt;="&amp;N20)</f>
        <v>0</v>
      </c>
      <c r="P19" s="41">
        <f t="shared" si="7"/>
        <v>2.749662145454545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5.236363636363637</v>
      </c>
      <c r="G20" s="40">
        <f>COUNTIF(Vertices[In-Degree],"&gt;= "&amp;F20)-COUNTIF(Vertices[In-Degree],"&gt;="&amp;F21)</f>
        <v>0</v>
      </c>
      <c r="H20" s="39">
        <f t="shared" si="3"/>
        <v>0.3272727272727273</v>
      </c>
      <c r="I20" s="40">
        <f>COUNTIF(Vertices[Out-Degree],"&gt;= "&amp;H20)-COUNTIF(Vertices[Out-Degree],"&gt;="&amp;H21)</f>
        <v>0</v>
      </c>
      <c r="J20" s="39">
        <f t="shared" si="4"/>
        <v>68.72727272727275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0.07429352727272726</v>
      </c>
      <c r="O20" s="40">
        <f>COUNTIF(Vertices[Eigenvector Centrality],"&gt;= "&amp;N20)-COUNTIF(Vertices[Eigenvector Centrality],"&gt;="&amp;N21)</f>
        <v>0</v>
      </c>
      <c r="P20" s="39">
        <f t="shared" si="7"/>
        <v>2.878671036363636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5.527272727272728</v>
      </c>
      <c r="G21" s="42">
        <f>COUNTIF(Vertices[In-Degree],"&gt;= "&amp;F21)-COUNTIF(Vertices[In-Degree],"&gt;="&amp;F22)</f>
        <v>0</v>
      </c>
      <c r="H21" s="41">
        <f t="shared" si="3"/>
        <v>0.3454545454545455</v>
      </c>
      <c r="I21" s="42">
        <f>COUNTIF(Vertices[Out-Degree],"&gt;= "&amp;H21)-COUNTIF(Vertices[Out-Degree],"&gt;="&amp;H22)</f>
        <v>0</v>
      </c>
      <c r="J21" s="41">
        <f t="shared" si="4"/>
        <v>72.54545454545456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0.07842094545454543</v>
      </c>
      <c r="O21" s="42">
        <f>COUNTIF(Vertices[Eigenvector Centrality],"&gt;= "&amp;N21)-COUNTIF(Vertices[Eigenvector Centrality],"&gt;="&amp;N22)</f>
        <v>0</v>
      </c>
      <c r="P21" s="41">
        <f t="shared" si="7"/>
        <v>3.0076799272727266</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5.818181818181819</v>
      </c>
      <c r="G22" s="40">
        <f>COUNTIF(Vertices[In-Degree],"&gt;= "&amp;F22)-COUNTIF(Vertices[In-Degree],"&gt;="&amp;F23)</f>
        <v>1</v>
      </c>
      <c r="H22" s="39">
        <f t="shared" si="3"/>
        <v>0.3636363636363637</v>
      </c>
      <c r="I22" s="40">
        <f>COUNTIF(Vertices[Out-Degree],"&gt;= "&amp;H22)-COUNTIF(Vertices[Out-Degree],"&gt;="&amp;H23)</f>
        <v>0</v>
      </c>
      <c r="J22" s="39">
        <f t="shared" si="4"/>
        <v>76.36363636363637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0.08254836363636361</v>
      </c>
      <c r="O22" s="40">
        <f>COUNTIF(Vertices[Eigenvector Centrality],"&gt;= "&amp;N22)-COUNTIF(Vertices[Eigenvector Centrality],"&gt;="&amp;N23)</f>
        <v>0</v>
      </c>
      <c r="P22" s="39">
        <f t="shared" si="7"/>
        <v>3.1366888181818173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6.10909090909091</v>
      </c>
      <c r="G23" s="42">
        <f>COUNTIF(Vertices[In-Degree],"&gt;= "&amp;F23)-COUNTIF(Vertices[In-Degree],"&gt;="&amp;F24)</f>
        <v>0</v>
      </c>
      <c r="H23" s="41">
        <f t="shared" si="3"/>
        <v>0.3818181818181819</v>
      </c>
      <c r="I23" s="42">
        <f>COUNTIF(Vertices[Out-Degree],"&gt;= "&amp;H23)-COUNTIF(Vertices[Out-Degree],"&gt;="&amp;H24)</f>
        <v>0</v>
      </c>
      <c r="J23" s="41">
        <f t="shared" si="4"/>
        <v>80.18181818181819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0.0866757818181818</v>
      </c>
      <c r="O23" s="42">
        <f>COUNTIF(Vertices[Eigenvector Centrality],"&gt;= "&amp;N23)-COUNTIF(Vertices[Eigenvector Centrality],"&gt;="&amp;N24)</f>
        <v>0</v>
      </c>
      <c r="P23" s="41">
        <f t="shared" si="7"/>
        <v>3.265697709090908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6.400000000000001</v>
      </c>
      <c r="G24" s="40">
        <f>COUNTIF(Vertices[In-Degree],"&gt;= "&amp;F24)-COUNTIF(Vertices[In-Degree],"&gt;="&amp;F25)</f>
        <v>0</v>
      </c>
      <c r="H24" s="39">
        <f t="shared" si="3"/>
        <v>0.4000000000000001</v>
      </c>
      <c r="I24" s="40">
        <f>COUNTIF(Vertices[Out-Degree],"&gt;= "&amp;H24)-COUNTIF(Vertices[Out-Degree],"&gt;="&amp;H25)</f>
        <v>0</v>
      </c>
      <c r="J24" s="39">
        <f t="shared" si="4"/>
        <v>84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0.09080319999999997</v>
      </c>
      <c r="O24" s="40">
        <f>COUNTIF(Vertices[Eigenvector Centrality],"&gt;= "&amp;N24)-COUNTIF(Vertices[Eigenvector Centrality],"&gt;="&amp;N25)</f>
        <v>0</v>
      </c>
      <c r="P24" s="39">
        <f t="shared" si="7"/>
        <v>3.394706599999999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6.690909090909092</v>
      </c>
      <c r="G25" s="42">
        <f>COUNTIF(Vertices[In-Degree],"&gt;= "&amp;F25)-COUNTIF(Vertices[In-Degree],"&gt;="&amp;F26)</f>
        <v>0</v>
      </c>
      <c r="H25" s="41">
        <f t="shared" si="3"/>
        <v>0.41818181818181827</v>
      </c>
      <c r="I25" s="42">
        <f>COUNTIF(Vertices[Out-Degree],"&gt;= "&amp;H25)-COUNTIF(Vertices[Out-Degree],"&gt;="&amp;H26)</f>
        <v>0</v>
      </c>
      <c r="J25" s="41">
        <f t="shared" si="4"/>
        <v>87.81818181818181</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0.09493061818181815</v>
      </c>
      <c r="O25" s="42">
        <f>COUNTIF(Vertices[Eigenvector Centrality],"&gt;= "&amp;N25)-COUNTIF(Vertices[Eigenvector Centrality],"&gt;="&amp;N26)</f>
        <v>0</v>
      </c>
      <c r="P25" s="41">
        <f t="shared" si="7"/>
        <v>3.5237154909090895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6.981818181818183</v>
      </c>
      <c r="G26" s="40">
        <f>COUNTIF(Vertices[In-Degree],"&gt;= "&amp;F26)-COUNTIF(Vertices[In-Degree],"&gt;="&amp;F28)</f>
        <v>0</v>
      </c>
      <c r="H26" s="39">
        <f t="shared" si="3"/>
        <v>0.43636363636363645</v>
      </c>
      <c r="I26" s="40">
        <f>COUNTIF(Vertices[Out-Degree],"&gt;= "&amp;H26)-COUNTIF(Vertices[Out-Degree],"&gt;="&amp;H28)</f>
        <v>0</v>
      </c>
      <c r="J26" s="39">
        <f t="shared" si="4"/>
        <v>91.63636363636363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0.09905803636363633</v>
      </c>
      <c r="O26" s="40">
        <f>COUNTIF(Vertices[Eigenvector Centrality],"&gt;= "&amp;N26)-COUNTIF(Vertices[Eigenvector Centrality],"&gt;="&amp;N28)</f>
        <v>0</v>
      </c>
      <c r="P26" s="39">
        <f t="shared" si="7"/>
        <v>3.6527243818181803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1.690236</v>
      </c>
      <c r="D27" s="34"/>
      <c r="E27" s="3">
        <f>COUNTIF(Vertices[Degree],"&gt;= "&amp;D27)-COUNTIF(Vertices[Degree],"&gt;="&amp;D28)</f>
        <v>0</v>
      </c>
      <c r="F27" s="78"/>
      <c r="G27" s="79">
        <f>COUNTIF(Vertices[In-Degree],"&gt;= "&amp;F27)-COUNTIF(Vertices[In-Degree],"&gt;="&amp;F28)</f>
        <v>-1</v>
      </c>
      <c r="H27" s="78"/>
      <c r="I27" s="79">
        <f>COUNTIF(Vertices[Out-Degree],"&gt;= "&amp;H27)-COUNTIF(Vertices[Out-Degree],"&gt;="&amp;H28)</f>
        <v>-24</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-25</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0.45454545454545464</v>
      </c>
      <c r="I28" s="42">
        <f>COUNTIF(Vertices[Out-Degree],"&gt;= "&amp;H28)-COUNTIF(Vertices[Out-Degree],"&gt;="&amp;H40)</f>
        <v>0</v>
      </c>
      <c r="J28" s="41">
        <f>J26+($J$57-$J$2)/BinDivisor</f>
        <v>95.45454545454544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0.10318545454545451</v>
      </c>
      <c r="O28" s="42">
        <f>COUNTIF(Vertices[Eigenvector Centrality],"&gt;= "&amp;N28)-COUNTIF(Vertices[Eigenvector Centrality],"&gt;="&amp;N40)</f>
        <v>0</v>
      </c>
      <c r="P28" s="41">
        <f>P26+($P$57-$P$2)/BinDivisor</f>
        <v>3.781733272727271</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561</v>
      </c>
      <c r="B30" s="36">
        <v>0.4652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562</v>
      </c>
      <c r="B32" s="36" t="s">
        <v>563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-24</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-24</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0.47272727272727283</v>
      </c>
      <c r="I40" s="40">
        <f>COUNTIF(Vertices[Out-Degree],"&gt;= "&amp;H40)-COUNTIF(Vertices[Out-Degree],"&gt;="&amp;H41)</f>
        <v>0</v>
      </c>
      <c r="J40" s="39">
        <f>J28+($J$57-$J$2)/BinDivisor</f>
        <v>99.27272727272725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0.10731287272727269</v>
      </c>
      <c r="O40" s="40">
        <f>COUNTIF(Vertices[Eigenvector Centrality],"&gt;= "&amp;N40)-COUNTIF(Vertices[Eigenvector Centrality],"&gt;="&amp;N41)</f>
        <v>0</v>
      </c>
      <c r="P40" s="39">
        <f>P28+($P$57-$P$2)/BinDivisor</f>
        <v>3.9107421636363617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103.09090909090907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0.11144029090909087</v>
      </c>
      <c r="O41" s="42">
        <f>COUNTIF(Vertices[Eigenvector Centrality],"&gt;= "&amp;N41)-COUNTIF(Vertices[Eigenvector Centrality],"&gt;="&amp;N42)</f>
        <v>0</v>
      </c>
      <c r="P41" s="41">
        <f aca="true" t="shared" si="16" ref="P41:P56">P40+($P$57-$P$2)/BinDivisor</f>
        <v>4.0397510545454525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0.5090909090909091</v>
      </c>
      <c r="I42" s="40">
        <f>COUNTIF(Vertices[Out-Degree],"&gt;= "&amp;H42)-COUNTIF(Vertices[Out-Degree],"&gt;="&amp;H43)</f>
        <v>0</v>
      </c>
      <c r="J42" s="39">
        <f t="shared" si="13"/>
        <v>106.90909090909088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0.11556770909090905</v>
      </c>
      <c r="O42" s="40">
        <f>COUNTIF(Vertices[Eigenvector Centrality],"&gt;= "&amp;N42)-COUNTIF(Vertices[Eigenvector Centrality],"&gt;="&amp;N43)</f>
        <v>0</v>
      </c>
      <c r="P42" s="39">
        <f t="shared" si="16"/>
        <v>4.168759945454544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0.5272727272727273</v>
      </c>
      <c r="I43" s="42">
        <f>COUNTIF(Vertices[Out-Degree],"&gt;= "&amp;H43)-COUNTIF(Vertices[Out-Degree],"&gt;="&amp;H44)</f>
        <v>0</v>
      </c>
      <c r="J43" s="41">
        <f t="shared" si="13"/>
        <v>110.72727272727269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0.11969512727272723</v>
      </c>
      <c r="O43" s="42">
        <f>COUNTIF(Vertices[Eigenvector Centrality],"&gt;= "&amp;N43)-COUNTIF(Vertices[Eigenvector Centrality],"&gt;="&amp;N44)</f>
        <v>0</v>
      </c>
      <c r="P43" s="41">
        <f t="shared" si="16"/>
        <v>4.297768836363635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0.5454545454545455</v>
      </c>
      <c r="I44" s="40">
        <f>COUNTIF(Vertices[Out-Degree],"&gt;= "&amp;H44)-COUNTIF(Vertices[Out-Degree],"&gt;="&amp;H45)</f>
        <v>0</v>
      </c>
      <c r="J44" s="39">
        <f t="shared" si="13"/>
        <v>114.5454545454545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0.12382254545454541</v>
      </c>
      <c r="O44" s="40">
        <f>COUNTIF(Vertices[Eigenvector Centrality],"&gt;= "&amp;N44)-COUNTIF(Vertices[Eigenvector Centrality],"&gt;="&amp;N45)</f>
        <v>0</v>
      </c>
      <c r="P44" s="39">
        <f t="shared" si="16"/>
        <v>4.426777727272726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0.5636363636363637</v>
      </c>
      <c r="I45" s="42">
        <f>COUNTIF(Vertices[Out-Degree],"&gt;= "&amp;H45)-COUNTIF(Vertices[Out-Degree],"&gt;="&amp;H46)</f>
        <v>0</v>
      </c>
      <c r="J45" s="41">
        <f t="shared" si="13"/>
        <v>118.36363636363632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0.1279499636363636</v>
      </c>
      <c r="O45" s="42">
        <f>COUNTIF(Vertices[Eigenvector Centrality],"&gt;= "&amp;N45)-COUNTIF(Vertices[Eigenvector Centrality],"&gt;="&amp;N46)</f>
        <v>0</v>
      </c>
      <c r="P45" s="41">
        <f t="shared" si="16"/>
        <v>4.555786618181817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0.5818181818181819</v>
      </c>
      <c r="I46" s="40">
        <f>COUNTIF(Vertices[Out-Degree],"&gt;= "&amp;H46)-COUNTIF(Vertices[Out-Degree],"&gt;="&amp;H47)</f>
        <v>0</v>
      </c>
      <c r="J46" s="39">
        <f t="shared" si="13"/>
        <v>122.18181818181813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0.1320773818181818</v>
      </c>
      <c r="O46" s="40">
        <f>COUNTIF(Vertices[Eigenvector Centrality],"&gt;= "&amp;N46)-COUNTIF(Vertices[Eigenvector Centrality],"&gt;="&amp;N47)</f>
        <v>0</v>
      </c>
      <c r="P46" s="39">
        <f t="shared" si="16"/>
        <v>4.684795509090908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0.6000000000000001</v>
      </c>
      <c r="I47" s="42">
        <f>COUNTIF(Vertices[Out-Degree],"&gt;= "&amp;H47)-COUNTIF(Vertices[Out-Degree],"&gt;="&amp;H48)</f>
        <v>0</v>
      </c>
      <c r="J47" s="41">
        <f t="shared" si="13"/>
        <v>125.99999999999994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0.1362048</v>
      </c>
      <c r="O47" s="42">
        <f>COUNTIF(Vertices[Eigenvector Centrality],"&gt;= "&amp;N47)-COUNTIF(Vertices[Eigenvector Centrality],"&gt;="&amp;N48)</f>
        <v>0</v>
      </c>
      <c r="P47" s="41">
        <f t="shared" si="16"/>
        <v>4.8138043999999995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0.6181818181818183</v>
      </c>
      <c r="I48" s="40">
        <f>COUNTIF(Vertices[Out-Degree],"&gt;= "&amp;H48)-COUNTIF(Vertices[Out-Degree],"&gt;="&amp;H49)</f>
        <v>0</v>
      </c>
      <c r="J48" s="39">
        <f t="shared" si="13"/>
        <v>129.81818181818176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0.14033221818181818</v>
      </c>
      <c r="O48" s="40">
        <f>COUNTIF(Vertices[Eigenvector Centrality],"&gt;= "&amp;N48)-COUNTIF(Vertices[Eigenvector Centrality],"&gt;="&amp;N49)</f>
        <v>0</v>
      </c>
      <c r="P48" s="39">
        <f t="shared" si="16"/>
        <v>4.942813290909091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0.6363636363636365</v>
      </c>
      <c r="I49" s="42">
        <f>COUNTIF(Vertices[Out-Degree],"&gt;= "&amp;H49)-COUNTIF(Vertices[Out-Degree],"&gt;="&amp;H50)</f>
        <v>0</v>
      </c>
      <c r="J49" s="41">
        <f t="shared" si="13"/>
        <v>133.63636363636357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0.14445963636363637</v>
      </c>
      <c r="O49" s="42">
        <f>COUNTIF(Vertices[Eigenvector Centrality],"&gt;= "&amp;N49)-COUNTIF(Vertices[Eigenvector Centrality],"&gt;="&amp;N50)</f>
        <v>0</v>
      </c>
      <c r="P49" s="41">
        <f t="shared" si="16"/>
        <v>5.071822181818182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0.6545454545454547</v>
      </c>
      <c r="I50" s="40">
        <f>COUNTIF(Vertices[Out-Degree],"&gt;= "&amp;H50)-COUNTIF(Vertices[Out-Degree],"&gt;="&amp;H51)</f>
        <v>0</v>
      </c>
      <c r="J50" s="39">
        <f t="shared" si="13"/>
        <v>137.45454545454538</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0.14858705454545457</v>
      </c>
      <c r="O50" s="40">
        <f>COUNTIF(Vertices[Eigenvector Centrality],"&gt;= "&amp;N50)-COUNTIF(Vertices[Eigenvector Centrality],"&gt;="&amp;N51)</f>
        <v>0</v>
      </c>
      <c r="P50" s="39">
        <f t="shared" si="16"/>
        <v>5.200831072727273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0.6727272727272728</v>
      </c>
      <c r="I51" s="42">
        <f>COUNTIF(Vertices[Out-Degree],"&gt;= "&amp;H51)-COUNTIF(Vertices[Out-Degree],"&gt;="&amp;H52)</f>
        <v>0</v>
      </c>
      <c r="J51" s="41">
        <f t="shared" si="13"/>
        <v>141.2727272727272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0.15271447272727276</v>
      </c>
      <c r="O51" s="42">
        <f>COUNTIF(Vertices[Eigenvector Centrality],"&gt;= "&amp;N51)-COUNTIF(Vertices[Eigenvector Centrality],"&gt;="&amp;N52)</f>
        <v>0</v>
      </c>
      <c r="P51" s="41">
        <f t="shared" si="16"/>
        <v>5.329839963636364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0.690909090909091</v>
      </c>
      <c r="I52" s="40">
        <f>COUNTIF(Vertices[Out-Degree],"&gt;= "&amp;H52)-COUNTIF(Vertices[Out-Degree],"&gt;="&amp;H53)</f>
        <v>0</v>
      </c>
      <c r="J52" s="39">
        <f t="shared" si="13"/>
        <v>145.090909090909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0.15684189090909095</v>
      </c>
      <c r="O52" s="40">
        <f>COUNTIF(Vertices[Eigenvector Centrality],"&gt;= "&amp;N52)-COUNTIF(Vertices[Eigenvector Centrality],"&gt;="&amp;N53)</f>
        <v>0</v>
      </c>
      <c r="P52" s="39">
        <f t="shared" si="16"/>
        <v>5.458848854545455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0.7090909090909092</v>
      </c>
      <c r="I53" s="42">
        <f>COUNTIF(Vertices[Out-Degree],"&gt;= "&amp;H53)-COUNTIF(Vertices[Out-Degree],"&gt;="&amp;H54)</f>
        <v>0</v>
      </c>
      <c r="J53" s="41">
        <f t="shared" si="13"/>
        <v>148.90909090909082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0.16096930909090915</v>
      </c>
      <c r="O53" s="42">
        <f>COUNTIF(Vertices[Eigenvector Centrality],"&gt;= "&amp;N53)-COUNTIF(Vertices[Eigenvector Centrality],"&gt;="&amp;N54)</f>
        <v>0</v>
      </c>
      <c r="P53" s="41">
        <f t="shared" si="16"/>
        <v>5.587857745454547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0.7272727272727274</v>
      </c>
      <c r="I54" s="40">
        <f>COUNTIF(Vertices[Out-Degree],"&gt;= "&amp;H54)-COUNTIF(Vertices[Out-Degree],"&gt;="&amp;H55)</f>
        <v>0</v>
      </c>
      <c r="J54" s="39">
        <f t="shared" si="13"/>
        <v>152.72727272727263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0.16509672727272734</v>
      </c>
      <c r="O54" s="40">
        <f>COUNTIF(Vertices[Eigenvector Centrality],"&gt;= "&amp;N54)-COUNTIF(Vertices[Eigenvector Centrality],"&gt;="&amp;N55)</f>
        <v>0</v>
      </c>
      <c r="P54" s="39">
        <f t="shared" si="16"/>
        <v>5.716866636363638</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0.7454545454545456</v>
      </c>
      <c r="I55" s="42">
        <f>COUNTIF(Vertices[Out-Degree],"&gt;= "&amp;H55)-COUNTIF(Vertices[Out-Degree],"&gt;="&amp;H56)</f>
        <v>0</v>
      </c>
      <c r="J55" s="41">
        <f t="shared" si="13"/>
        <v>156.54545454545445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0.16922414545454553</v>
      </c>
      <c r="O55" s="42">
        <f>COUNTIF(Vertices[Eigenvector Centrality],"&gt;= "&amp;N55)-COUNTIF(Vertices[Eigenvector Centrality],"&gt;="&amp;N56)</f>
        <v>0</v>
      </c>
      <c r="P55" s="41">
        <f t="shared" si="16"/>
        <v>5.845875527272729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0.7636363636363638</v>
      </c>
      <c r="I56" s="40">
        <f>COUNTIF(Vertices[Out-Degree],"&gt;= "&amp;H56)-COUNTIF(Vertices[Out-Degree],"&gt;="&amp;H57)</f>
        <v>0</v>
      </c>
      <c r="J56" s="39">
        <f t="shared" si="13"/>
        <v>160.36363636363626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0.17335156363636373</v>
      </c>
      <c r="O56" s="40">
        <f>COUNTIF(Vertices[Eigenvector Centrality],"&gt;= "&amp;N56)-COUNTIF(Vertices[Eigenvector Centrality],"&gt;="&amp;N57)</f>
        <v>0</v>
      </c>
      <c r="P56" s="39">
        <f t="shared" si="16"/>
        <v>5.97488441818182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1</v>
      </c>
      <c r="H57" s="43">
        <f>MAX(Vertices[Out-Degree])</f>
        <v>1</v>
      </c>
      <c r="I57" s="44">
        <f>COUNTIF(Vertices[Out-Degree],"&gt;= "&amp;H57)-COUNTIF(Vertices[Out-Degree],"&gt;="&amp;H58)</f>
        <v>24</v>
      </c>
      <c r="J57" s="43">
        <f>MAX(Vertices[Betweenness Centrality])</f>
        <v>210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0.227008</v>
      </c>
      <c r="O57" s="44">
        <f>COUNTIF(Vertices[Eigenvector Centrality],"&gt;= "&amp;N57)-COUNTIF(Vertices[Eigenvector Centrality],"&gt;="&amp;N58)</f>
        <v>1</v>
      </c>
      <c r="P57" s="43">
        <f>MAX(Vertices[PageRank])</f>
        <v>7.652</v>
      </c>
      <c r="Q57" s="44">
        <f>COUNTIF(Vertices[PageRank],"&gt;= "&amp;P57)-COUNTIF(Vertices[PageRank],"&gt;="&amp;P58)</f>
        <v>1</v>
      </c>
      <c r="R57" s="43">
        <f>MAX(Vertices[Clustering Coefficient])</f>
        <v>0</v>
      </c>
      <c r="S57" s="47">
        <f>COUNTIF(Vertices[Clustering Coefficient],"&gt;= "&amp;R57)-COUNTIF(Vertices[Clustering Coefficient],"&gt;="&amp;R58)</f>
        <v>25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0.96</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0.96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210</v>
      </c>
    </row>
    <row r="99" spans="1:2" ht="15">
      <c r="A99" s="35" t="s">
        <v>102</v>
      </c>
      <c r="B99" s="49">
        <f>_xlfn.IFERROR(AVERAGE(Vertices[Betweenness Centrality]),NoMetricMessage)</f>
        <v>9.2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0.13357867999999995</v>
      </c>
    </row>
    <row r="114" spans="1:2" ht="15">
      <c r="A114" s="35" t="s">
        <v>109</v>
      </c>
      <c r="B114" s="49">
        <f>_xlfn.IFERROR(MEDIAN(Vertices[Closeness Centrality]),NoMetricMessage)</f>
        <v>0.034483</v>
      </c>
    </row>
    <row r="125" spans="1:2" ht="15">
      <c r="A125" s="35" t="s">
        <v>112</v>
      </c>
      <c r="B125" s="49">
        <f>IF(COUNT(Vertices[Eigenvector Centrality])&gt;0,N2,NoMetricMessage)</f>
        <v>0</v>
      </c>
    </row>
    <row r="126" spans="1:2" ht="15">
      <c r="A126" s="35" t="s">
        <v>113</v>
      </c>
      <c r="B126" s="49">
        <f>IF(COUNT(Vertices[Eigenvector Centrality])&gt;0,N57,NoMetricMessage)</f>
        <v>0.227008</v>
      </c>
    </row>
    <row r="127" spans="1:2" ht="15">
      <c r="A127" s="35" t="s">
        <v>114</v>
      </c>
      <c r="B127" s="49">
        <f>_xlfn.IFERROR(AVERAGE(Vertices[Eigenvector Centrality]),NoMetricMessage)</f>
        <v>0.040000120000000014</v>
      </c>
    </row>
    <row r="128" spans="1:2" ht="15">
      <c r="A128" s="35" t="s">
        <v>115</v>
      </c>
      <c r="B128" s="49">
        <f>_xlfn.IFERROR(MEDIAN(Vertices[Eigenvector Centrality]),NoMetricMessage)</f>
        <v>0.051533</v>
      </c>
    </row>
    <row r="139" spans="1:2" ht="15">
      <c r="A139" s="35" t="s">
        <v>140</v>
      </c>
      <c r="B139" s="49">
        <f>IF(COUNT(Vertices[PageRank])&gt;0,P2,NoMetricMessage)</f>
        <v>0.556511</v>
      </c>
    </row>
    <row r="140" spans="1:2" ht="15">
      <c r="A140" s="35" t="s">
        <v>141</v>
      </c>
      <c r="B140" s="49">
        <f>IF(COUNT(Vertices[PageRank])&gt;0,P57,NoMetricMessage)</f>
        <v>7.652</v>
      </c>
    </row>
    <row r="141" spans="1:2" ht="15">
      <c r="A141" s="35" t="s">
        <v>142</v>
      </c>
      <c r="B141" s="49">
        <f>_xlfn.IFERROR(AVERAGE(Vertices[PageRank]),NoMetricMessage)</f>
        <v>0.9999789600000003</v>
      </c>
    </row>
    <row r="142" spans="1:2" ht="15">
      <c r="A142" s="35" t="s">
        <v>143</v>
      </c>
      <c r="B142" s="49">
        <f>_xlfn.IFERROR(MEDIAN(Vertices[PageRank]),NoMetricMessage)</f>
        <v>0.556511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508</v>
      </c>
      <c r="K7" s="13" t="s">
        <v>509</v>
      </c>
    </row>
    <row r="8" spans="1:11" ht="409.5">
      <c r="A8"/>
      <c r="B8">
        <v>2</v>
      </c>
      <c r="C8">
        <v>2</v>
      </c>
      <c r="D8" t="s">
        <v>61</v>
      </c>
      <c r="E8" t="s">
        <v>61</v>
      </c>
      <c r="H8" t="s">
        <v>73</v>
      </c>
      <c r="J8" t="s">
        <v>510</v>
      </c>
      <c r="K8" s="13" t="s">
        <v>511</v>
      </c>
    </row>
    <row r="9" spans="1:11" ht="409.5">
      <c r="A9"/>
      <c r="B9">
        <v>3</v>
      </c>
      <c r="C9">
        <v>4</v>
      </c>
      <c r="D9" t="s">
        <v>62</v>
      </c>
      <c r="E9" t="s">
        <v>62</v>
      </c>
      <c r="H9" t="s">
        <v>74</v>
      </c>
      <c r="J9" t="s">
        <v>512</v>
      </c>
      <c r="K9" s="13" t="s">
        <v>513</v>
      </c>
    </row>
    <row r="10" spans="1:11" ht="409.5">
      <c r="A10"/>
      <c r="B10">
        <v>4</v>
      </c>
      <c r="D10" t="s">
        <v>63</v>
      </c>
      <c r="E10" t="s">
        <v>63</v>
      </c>
      <c r="H10" t="s">
        <v>75</v>
      </c>
      <c r="J10" t="s">
        <v>514</v>
      </c>
      <c r="K10" s="13" t="s">
        <v>515</v>
      </c>
    </row>
    <row r="11" spans="1:11" ht="15">
      <c r="A11"/>
      <c r="B11">
        <v>5</v>
      </c>
      <c r="D11" t="s">
        <v>46</v>
      </c>
      <c r="E11">
        <v>1</v>
      </c>
      <c r="H11" t="s">
        <v>76</v>
      </c>
      <c r="J11" t="s">
        <v>516</v>
      </c>
      <c r="K11" t="s">
        <v>517</v>
      </c>
    </row>
    <row r="12" spans="1:11" ht="15">
      <c r="A12"/>
      <c r="B12"/>
      <c r="D12" t="s">
        <v>64</v>
      </c>
      <c r="E12">
        <v>2</v>
      </c>
      <c r="H12">
        <v>0</v>
      </c>
      <c r="J12" t="s">
        <v>518</v>
      </c>
      <c r="K12" t="s">
        <v>519</v>
      </c>
    </row>
    <row r="13" spans="1:11" ht="15">
      <c r="A13"/>
      <c r="B13"/>
      <c r="D13">
        <v>1</v>
      </c>
      <c r="E13">
        <v>3</v>
      </c>
      <c r="H13">
        <v>1</v>
      </c>
      <c r="J13" t="s">
        <v>520</v>
      </c>
      <c r="K13" t="s">
        <v>521</v>
      </c>
    </row>
    <row r="14" spans="4:11" ht="15">
      <c r="D14">
        <v>2</v>
      </c>
      <c r="E14">
        <v>4</v>
      </c>
      <c r="H14">
        <v>2</v>
      </c>
      <c r="J14" t="s">
        <v>522</v>
      </c>
      <c r="K14" t="s">
        <v>523</v>
      </c>
    </row>
    <row r="15" spans="4:11" ht="15">
      <c r="D15">
        <v>3</v>
      </c>
      <c r="E15">
        <v>5</v>
      </c>
      <c r="H15">
        <v>3</v>
      </c>
      <c r="J15" t="s">
        <v>524</v>
      </c>
      <c r="K15" t="s">
        <v>525</v>
      </c>
    </row>
    <row r="16" spans="4:11" ht="15">
      <c r="D16">
        <v>4</v>
      </c>
      <c r="E16">
        <v>6</v>
      </c>
      <c r="H16">
        <v>4</v>
      </c>
      <c r="J16" t="s">
        <v>526</v>
      </c>
      <c r="K16" t="s">
        <v>527</v>
      </c>
    </row>
    <row r="17" spans="4:11" ht="15">
      <c r="D17">
        <v>5</v>
      </c>
      <c r="E17">
        <v>7</v>
      </c>
      <c r="H17">
        <v>5</v>
      </c>
      <c r="J17" t="s">
        <v>528</v>
      </c>
      <c r="K17" t="s">
        <v>529</v>
      </c>
    </row>
    <row r="18" spans="4:11" ht="15">
      <c r="D18">
        <v>6</v>
      </c>
      <c r="E18">
        <v>8</v>
      </c>
      <c r="H18">
        <v>6</v>
      </c>
      <c r="J18" t="s">
        <v>530</v>
      </c>
      <c r="K18" t="s">
        <v>531</v>
      </c>
    </row>
    <row r="19" spans="4:11" ht="15">
      <c r="D19">
        <v>7</v>
      </c>
      <c r="E19">
        <v>9</v>
      </c>
      <c r="H19">
        <v>7</v>
      </c>
      <c r="J19" t="s">
        <v>532</v>
      </c>
      <c r="K19" t="s">
        <v>533</v>
      </c>
    </row>
    <row r="20" spans="4:11" ht="15">
      <c r="D20">
        <v>8</v>
      </c>
      <c r="H20">
        <v>8</v>
      </c>
      <c r="J20" t="s">
        <v>534</v>
      </c>
      <c r="K20" t="s">
        <v>535</v>
      </c>
    </row>
    <row r="21" spans="4:11" ht="409.5">
      <c r="D21">
        <v>9</v>
      </c>
      <c r="H21">
        <v>9</v>
      </c>
      <c r="J21" t="s">
        <v>536</v>
      </c>
      <c r="K21" s="13" t="s">
        <v>537</v>
      </c>
    </row>
    <row r="22" spans="4:11" ht="409.5">
      <c r="D22">
        <v>10</v>
      </c>
      <c r="J22" t="s">
        <v>538</v>
      </c>
      <c r="K22" s="13" t="s">
        <v>539</v>
      </c>
    </row>
    <row r="23" spans="4:11" ht="409.5">
      <c r="D23">
        <v>11</v>
      </c>
      <c r="J23" t="s">
        <v>540</v>
      </c>
      <c r="K23" s="13" t="s">
        <v>541</v>
      </c>
    </row>
    <row r="24" spans="10:11" ht="409.5">
      <c r="J24" t="s">
        <v>542</v>
      </c>
      <c r="K24" s="13" t="s">
        <v>748</v>
      </c>
    </row>
    <row r="25" spans="10:11" ht="15">
      <c r="J25" t="s">
        <v>543</v>
      </c>
      <c r="K25" t="b">
        <v>0</v>
      </c>
    </row>
    <row r="26" spans="10:11" ht="15">
      <c r="J26" t="s">
        <v>746</v>
      </c>
      <c r="K26" t="s">
        <v>747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556</v>
      </c>
      <c r="B2" s="128" t="s">
        <v>557</v>
      </c>
      <c r="C2" s="67" t="s">
        <v>558</v>
      </c>
    </row>
    <row r="3" spans="1:3" ht="15">
      <c r="A3" s="127" t="s">
        <v>545</v>
      </c>
      <c r="B3" s="127" t="s">
        <v>545</v>
      </c>
      <c r="C3" s="36">
        <v>16</v>
      </c>
    </row>
    <row r="4" spans="1:3" ht="15">
      <c r="A4" s="127" t="s">
        <v>546</v>
      </c>
      <c r="B4" s="127" t="s">
        <v>546</v>
      </c>
      <c r="C4" s="36">
        <v>6</v>
      </c>
    </row>
    <row r="5" spans="1:3" ht="15">
      <c r="A5" s="127" t="s">
        <v>547</v>
      </c>
      <c r="B5" s="127" t="s">
        <v>547</v>
      </c>
      <c r="C5" s="36">
        <v>2</v>
      </c>
    </row>
    <row r="6" spans="1:3" ht="15">
      <c r="A6" s="127" t="s">
        <v>548</v>
      </c>
      <c r="B6" s="127" t="s">
        <v>548</v>
      </c>
      <c r="C6"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564</v>
      </c>
      <c r="B1" s="13" t="s">
        <v>565</v>
      </c>
      <c r="C1" s="85" t="s">
        <v>566</v>
      </c>
      <c r="D1" s="85" t="s">
        <v>568</v>
      </c>
      <c r="E1" s="85" t="s">
        <v>567</v>
      </c>
      <c r="F1" s="85" t="s">
        <v>570</v>
      </c>
      <c r="G1" s="13" t="s">
        <v>569</v>
      </c>
      <c r="H1" s="13" t="s">
        <v>572</v>
      </c>
      <c r="I1" s="85" t="s">
        <v>571</v>
      </c>
      <c r="J1" s="85" t="s">
        <v>573</v>
      </c>
    </row>
    <row r="2" spans="1:10" ht="15">
      <c r="A2" s="90" t="s">
        <v>246</v>
      </c>
      <c r="B2" s="85">
        <v>1</v>
      </c>
      <c r="C2" s="85"/>
      <c r="D2" s="85"/>
      <c r="E2" s="85"/>
      <c r="F2" s="85"/>
      <c r="G2" s="90" t="s">
        <v>246</v>
      </c>
      <c r="H2" s="85">
        <v>1</v>
      </c>
      <c r="I2" s="85"/>
      <c r="J2" s="85"/>
    </row>
    <row r="5" spans="1:10" ht="15" customHeight="1">
      <c r="A5" s="13" t="s">
        <v>575</v>
      </c>
      <c r="B5" s="13" t="s">
        <v>565</v>
      </c>
      <c r="C5" s="85" t="s">
        <v>576</v>
      </c>
      <c r="D5" s="85" t="s">
        <v>568</v>
      </c>
      <c r="E5" s="85" t="s">
        <v>577</v>
      </c>
      <c r="F5" s="85" t="s">
        <v>570</v>
      </c>
      <c r="G5" s="13" t="s">
        <v>578</v>
      </c>
      <c r="H5" s="13" t="s">
        <v>572</v>
      </c>
      <c r="I5" s="85" t="s">
        <v>579</v>
      </c>
      <c r="J5" s="85" t="s">
        <v>573</v>
      </c>
    </row>
    <row r="6" spans="1:10" ht="15">
      <c r="A6" s="85" t="s">
        <v>247</v>
      </c>
      <c r="B6" s="85">
        <v>1</v>
      </c>
      <c r="C6" s="85"/>
      <c r="D6" s="85"/>
      <c r="E6" s="85"/>
      <c r="F6" s="85"/>
      <c r="G6" s="85" t="s">
        <v>247</v>
      </c>
      <c r="H6" s="85">
        <v>1</v>
      </c>
      <c r="I6" s="85"/>
      <c r="J6" s="85"/>
    </row>
    <row r="9" spans="1:10" ht="15" customHeight="1">
      <c r="A9" s="13" t="s">
        <v>581</v>
      </c>
      <c r="B9" s="13" t="s">
        <v>565</v>
      </c>
      <c r="C9" s="13" t="s">
        <v>584</v>
      </c>
      <c r="D9" s="13" t="s">
        <v>568</v>
      </c>
      <c r="E9" s="13" t="s">
        <v>585</v>
      </c>
      <c r="F9" s="13" t="s">
        <v>570</v>
      </c>
      <c r="G9" s="13" t="s">
        <v>586</v>
      </c>
      <c r="H9" s="13" t="s">
        <v>572</v>
      </c>
      <c r="I9" s="13" t="s">
        <v>587</v>
      </c>
      <c r="J9" s="13" t="s">
        <v>573</v>
      </c>
    </row>
    <row r="10" spans="1:10" ht="15">
      <c r="A10" s="85" t="s">
        <v>248</v>
      </c>
      <c r="B10" s="85">
        <v>24</v>
      </c>
      <c r="C10" s="85" t="s">
        <v>248</v>
      </c>
      <c r="D10" s="85">
        <v>16</v>
      </c>
      <c r="E10" s="85" t="s">
        <v>248</v>
      </c>
      <c r="F10" s="85">
        <v>6</v>
      </c>
      <c r="G10" s="85" t="s">
        <v>582</v>
      </c>
      <c r="H10" s="85">
        <v>2</v>
      </c>
      <c r="I10" s="85" t="s">
        <v>248</v>
      </c>
      <c r="J10" s="85">
        <v>1</v>
      </c>
    </row>
    <row r="11" spans="1:10" ht="15">
      <c r="A11" s="85" t="s">
        <v>582</v>
      </c>
      <c r="B11" s="85">
        <v>2</v>
      </c>
      <c r="C11" s="85"/>
      <c r="D11" s="85"/>
      <c r="E11" s="85"/>
      <c r="F11" s="85"/>
      <c r="G11" s="85" t="s">
        <v>583</v>
      </c>
      <c r="H11" s="85">
        <v>2</v>
      </c>
      <c r="I11" s="85"/>
      <c r="J11" s="85"/>
    </row>
    <row r="12" spans="1:10" ht="15">
      <c r="A12" s="85" t="s">
        <v>583</v>
      </c>
      <c r="B12" s="85">
        <v>2</v>
      </c>
      <c r="C12" s="85"/>
      <c r="D12" s="85"/>
      <c r="E12" s="85"/>
      <c r="F12" s="85"/>
      <c r="G12" s="85" t="s">
        <v>248</v>
      </c>
      <c r="H12" s="85">
        <v>1</v>
      </c>
      <c r="I12" s="85"/>
      <c r="J12" s="85"/>
    </row>
    <row r="15" spans="1:10" ht="15" customHeight="1">
      <c r="A15" s="13" t="s">
        <v>589</v>
      </c>
      <c r="B15" s="13" t="s">
        <v>565</v>
      </c>
      <c r="C15" s="13" t="s">
        <v>600</v>
      </c>
      <c r="D15" s="13" t="s">
        <v>568</v>
      </c>
      <c r="E15" s="13" t="s">
        <v>603</v>
      </c>
      <c r="F15" s="13" t="s">
        <v>570</v>
      </c>
      <c r="G15" s="13" t="s">
        <v>613</v>
      </c>
      <c r="H15" s="13" t="s">
        <v>572</v>
      </c>
      <c r="I15" s="85" t="s">
        <v>623</v>
      </c>
      <c r="J15" s="85" t="s">
        <v>573</v>
      </c>
    </row>
    <row r="16" spans="1:10" ht="15">
      <c r="A16" s="91" t="s">
        <v>590</v>
      </c>
      <c r="B16" s="91">
        <v>0</v>
      </c>
      <c r="C16" s="91" t="s">
        <v>595</v>
      </c>
      <c r="D16" s="91">
        <v>16</v>
      </c>
      <c r="E16" s="91" t="s">
        <v>595</v>
      </c>
      <c r="F16" s="91">
        <v>6</v>
      </c>
      <c r="G16" s="91" t="s">
        <v>236</v>
      </c>
      <c r="H16" s="91">
        <v>2</v>
      </c>
      <c r="I16" s="91"/>
      <c r="J16" s="91"/>
    </row>
    <row r="17" spans="1:10" ht="15">
      <c r="A17" s="91" t="s">
        <v>591</v>
      </c>
      <c r="B17" s="91">
        <v>0</v>
      </c>
      <c r="C17" s="91" t="s">
        <v>596</v>
      </c>
      <c r="D17" s="91">
        <v>16</v>
      </c>
      <c r="E17" s="91" t="s">
        <v>604</v>
      </c>
      <c r="F17" s="91">
        <v>6</v>
      </c>
      <c r="G17" s="91" t="s">
        <v>614</v>
      </c>
      <c r="H17" s="91">
        <v>2</v>
      </c>
      <c r="I17" s="91"/>
      <c r="J17" s="91"/>
    </row>
    <row r="18" spans="1:10" ht="15">
      <c r="A18" s="91" t="s">
        <v>592</v>
      </c>
      <c r="B18" s="91">
        <v>0</v>
      </c>
      <c r="C18" s="91" t="s">
        <v>597</v>
      </c>
      <c r="D18" s="91">
        <v>16</v>
      </c>
      <c r="E18" s="91" t="s">
        <v>605</v>
      </c>
      <c r="F18" s="91">
        <v>6</v>
      </c>
      <c r="G18" s="91" t="s">
        <v>615</v>
      </c>
      <c r="H18" s="91">
        <v>2</v>
      </c>
      <c r="I18" s="91"/>
      <c r="J18" s="91"/>
    </row>
    <row r="19" spans="1:10" ht="15">
      <c r="A19" s="91" t="s">
        <v>593</v>
      </c>
      <c r="B19" s="91">
        <v>255</v>
      </c>
      <c r="C19" s="91" t="s">
        <v>598</v>
      </c>
      <c r="D19" s="91">
        <v>16</v>
      </c>
      <c r="E19" s="91" t="s">
        <v>606</v>
      </c>
      <c r="F19" s="91">
        <v>6</v>
      </c>
      <c r="G19" s="91" t="s">
        <v>616</v>
      </c>
      <c r="H19" s="91">
        <v>2</v>
      </c>
      <c r="I19" s="91"/>
      <c r="J19" s="91"/>
    </row>
    <row r="20" spans="1:10" ht="15">
      <c r="A20" s="91" t="s">
        <v>594</v>
      </c>
      <c r="B20" s="91">
        <v>255</v>
      </c>
      <c r="C20" s="91" t="s">
        <v>599</v>
      </c>
      <c r="D20" s="91">
        <v>16</v>
      </c>
      <c r="E20" s="91" t="s">
        <v>607</v>
      </c>
      <c r="F20" s="91">
        <v>6</v>
      </c>
      <c r="G20" s="91" t="s">
        <v>617</v>
      </c>
      <c r="H20" s="91">
        <v>2</v>
      </c>
      <c r="I20" s="91"/>
      <c r="J20" s="91"/>
    </row>
    <row r="21" spans="1:10" ht="15">
      <c r="A21" s="91" t="s">
        <v>595</v>
      </c>
      <c r="B21" s="91">
        <v>24</v>
      </c>
      <c r="C21" s="91" t="s">
        <v>601</v>
      </c>
      <c r="D21" s="91">
        <v>16</v>
      </c>
      <c r="E21" s="91" t="s">
        <v>608</v>
      </c>
      <c r="F21" s="91">
        <v>6</v>
      </c>
      <c r="G21" s="91" t="s">
        <v>618</v>
      </c>
      <c r="H21" s="91">
        <v>2</v>
      </c>
      <c r="I21" s="91"/>
      <c r="J21" s="91"/>
    </row>
    <row r="22" spans="1:10" ht="15">
      <c r="A22" s="91" t="s">
        <v>596</v>
      </c>
      <c r="B22" s="91">
        <v>17</v>
      </c>
      <c r="C22" s="91" t="s">
        <v>602</v>
      </c>
      <c r="D22" s="91">
        <v>16</v>
      </c>
      <c r="E22" s="91" t="s">
        <v>609</v>
      </c>
      <c r="F22" s="91">
        <v>6</v>
      </c>
      <c r="G22" s="91" t="s">
        <v>619</v>
      </c>
      <c r="H22" s="91">
        <v>2</v>
      </c>
      <c r="I22" s="91"/>
      <c r="J22" s="91"/>
    </row>
    <row r="23" spans="1:10" ht="15">
      <c r="A23" s="91" t="s">
        <v>597</v>
      </c>
      <c r="B23" s="91">
        <v>17</v>
      </c>
      <c r="C23" s="91" t="s">
        <v>233</v>
      </c>
      <c r="D23" s="91">
        <v>15</v>
      </c>
      <c r="E23" s="91" t="s">
        <v>610</v>
      </c>
      <c r="F23" s="91">
        <v>6</v>
      </c>
      <c r="G23" s="91" t="s">
        <v>620</v>
      </c>
      <c r="H23" s="91">
        <v>2</v>
      </c>
      <c r="I23" s="91"/>
      <c r="J23" s="91"/>
    </row>
    <row r="24" spans="1:10" ht="15">
      <c r="A24" s="91" t="s">
        <v>598</v>
      </c>
      <c r="B24" s="91">
        <v>17</v>
      </c>
      <c r="C24" s="91"/>
      <c r="D24" s="91"/>
      <c r="E24" s="91" t="s">
        <v>611</v>
      </c>
      <c r="F24" s="91">
        <v>6</v>
      </c>
      <c r="G24" s="91" t="s">
        <v>621</v>
      </c>
      <c r="H24" s="91">
        <v>2</v>
      </c>
      <c r="I24" s="91"/>
      <c r="J24" s="91"/>
    </row>
    <row r="25" spans="1:10" ht="15">
      <c r="A25" s="91" t="s">
        <v>599</v>
      </c>
      <c r="B25" s="91">
        <v>17</v>
      </c>
      <c r="C25" s="91"/>
      <c r="D25" s="91"/>
      <c r="E25" s="91" t="s">
        <v>612</v>
      </c>
      <c r="F25" s="91">
        <v>6</v>
      </c>
      <c r="G25" s="91" t="s">
        <v>622</v>
      </c>
      <c r="H25" s="91">
        <v>2</v>
      </c>
      <c r="I25" s="91"/>
      <c r="J25" s="91"/>
    </row>
    <row r="28" spans="1:10" ht="15" customHeight="1">
      <c r="A28" s="13" t="s">
        <v>628</v>
      </c>
      <c r="B28" s="13" t="s">
        <v>565</v>
      </c>
      <c r="C28" s="13" t="s">
        <v>639</v>
      </c>
      <c r="D28" s="13" t="s">
        <v>568</v>
      </c>
      <c r="E28" s="13" t="s">
        <v>640</v>
      </c>
      <c r="F28" s="13" t="s">
        <v>570</v>
      </c>
      <c r="G28" s="13" t="s">
        <v>648</v>
      </c>
      <c r="H28" s="13" t="s">
        <v>572</v>
      </c>
      <c r="I28" s="85" t="s">
        <v>659</v>
      </c>
      <c r="J28" s="85" t="s">
        <v>573</v>
      </c>
    </row>
    <row r="29" spans="1:10" ht="15">
      <c r="A29" s="91" t="s">
        <v>629</v>
      </c>
      <c r="B29" s="91">
        <v>17</v>
      </c>
      <c r="C29" s="91" t="s">
        <v>629</v>
      </c>
      <c r="D29" s="91">
        <v>16</v>
      </c>
      <c r="E29" s="91" t="s">
        <v>636</v>
      </c>
      <c r="F29" s="91">
        <v>6</v>
      </c>
      <c r="G29" s="91" t="s">
        <v>649</v>
      </c>
      <c r="H29" s="91">
        <v>2</v>
      </c>
      <c r="I29" s="91"/>
      <c r="J29" s="91"/>
    </row>
    <row r="30" spans="1:10" ht="15">
      <c r="A30" s="91" t="s">
        <v>630</v>
      </c>
      <c r="B30" s="91">
        <v>17</v>
      </c>
      <c r="C30" s="91" t="s">
        <v>630</v>
      </c>
      <c r="D30" s="91">
        <v>16</v>
      </c>
      <c r="E30" s="91" t="s">
        <v>637</v>
      </c>
      <c r="F30" s="91">
        <v>6</v>
      </c>
      <c r="G30" s="91" t="s">
        <v>650</v>
      </c>
      <c r="H30" s="91">
        <v>2</v>
      </c>
      <c r="I30" s="91"/>
      <c r="J30" s="91"/>
    </row>
    <row r="31" spans="1:10" ht="15">
      <c r="A31" s="91" t="s">
        <v>631</v>
      </c>
      <c r="B31" s="91">
        <v>17</v>
      </c>
      <c r="C31" s="91" t="s">
        <v>631</v>
      </c>
      <c r="D31" s="91">
        <v>16</v>
      </c>
      <c r="E31" s="91" t="s">
        <v>638</v>
      </c>
      <c r="F31" s="91">
        <v>6</v>
      </c>
      <c r="G31" s="91" t="s">
        <v>651</v>
      </c>
      <c r="H31" s="91">
        <v>2</v>
      </c>
      <c r="I31" s="91"/>
      <c r="J31" s="91"/>
    </row>
    <row r="32" spans="1:10" ht="15">
      <c r="A32" s="91" t="s">
        <v>632</v>
      </c>
      <c r="B32" s="91">
        <v>17</v>
      </c>
      <c r="C32" s="91" t="s">
        <v>632</v>
      </c>
      <c r="D32" s="91">
        <v>16</v>
      </c>
      <c r="E32" s="91" t="s">
        <v>641</v>
      </c>
      <c r="F32" s="91">
        <v>6</v>
      </c>
      <c r="G32" s="91" t="s">
        <v>652</v>
      </c>
      <c r="H32" s="91">
        <v>2</v>
      </c>
      <c r="I32" s="91"/>
      <c r="J32" s="91"/>
    </row>
    <row r="33" spans="1:10" ht="15">
      <c r="A33" s="91" t="s">
        <v>633</v>
      </c>
      <c r="B33" s="91">
        <v>17</v>
      </c>
      <c r="C33" s="91" t="s">
        <v>633</v>
      </c>
      <c r="D33" s="91">
        <v>16</v>
      </c>
      <c r="E33" s="91" t="s">
        <v>642</v>
      </c>
      <c r="F33" s="91">
        <v>6</v>
      </c>
      <c r="G33" s="91" t="s">
        <v>653</v>
      </c>
      <c r="H33" s="91">
        <v>2</v>
      </c>
      <c r="I33" s="91"/>
      <c r="J33" s="91"/>
    </row>
    <row r="34" spans="1:10" ht="15">
      <c r="A34" s="91" t="s">
        <v>634</v>
      </c>
      <c r="B34" s="91">
        <v>17</v>
      </c>
      <c r="C34" s="91" t="s">
        <v>634</v>
      </c>
      <c r="D34" s="91">
        <v>16</v>
      </c>
      <c r="E34" s="91" t="s">
        <v>643</v>
      </c>
      <c r="F34" s="91">
        <v>6</v>
      </c>
      <c r="G34" s="91" t="s">
        <v>654</v>
      </c>
      <c r="H34" s="91">
        <v>2</v>
      </c>
      <c r="I34" s="91"/>
      <c r="J34" s="91"/>
    </row>
    <row r="35" spans="1:10" ht="15">
      <c r="A35" s="91" t="s">
        <v>635</v>
      </c>
      <c r="B35" s="91">
        <v>15</v>
      </c>
      <c r="C35" s="91" t="s">
        <v>635</v>
      </c>
      <c r="D35" s="91">
        <v>15</v>
      </c>
      <c r="E35" s="91" t="s">
        <v>644</v>
      </c>
      <c r="F35" s="91">
        <v>6</v>
      </c>
      <c r="G35" s="91" t="s">
        <v>655</v>
      </c>
      <c r="H35" s="91">
        <v>2</v>
      </c>
      <c r="I35" s="91"/>
      <c r="J35" s="91"/>
    </row>
    <row r="36" spans="1:10" ht="15">
      <c r="A36" s="91" t="s">
        <v>636</v>
      </c>
      <c r="B36" s="91">
        <v>6</v>
      </c>
      <c r="C36" s="91"/>
      <c r="D36" s="91"/>
      <c r="E36" s="91" t="s">
        <v>645</v>
      </c>
      <c r="F36" s="91">
        <v>6</v>
      </c>
      <c r="G36" s="91" t="s">
        <v>656</v>
      </c>
      <c r="H36" s="91">
        <v>2</v>
      </c>
      <c r="I36" s="91"/>
      <c r="J36" s="91"/>
    </row>
    <row r="37" spans="1:10" ht="15">
      <c r="A37" s="91" t="s">
        <v>637</v>
      </c>
      <c r="B37" s="91">
        <v>6</v>
      </c>
      <c r="C37" s="91"/>
      <c r="D37" s="91"/>
      <c r="E37" s="91" t="s">
        <v>646</v>
      </c>
      <c r="F37" s="91">
        <v>6</v>
      </c>
      <c r="G37" s="91" t="s">
        <v>657</v>
      </c>
      <c r="H37" s="91">
        <v>2</v>
      </c>
      <c r="I37" s="91"/>
      <c r="J37" s="91"/>
    </row>
    <row r="38" spans="1:10" ht="15">
      <c r="A38" s="91" t="s">
        <v>638</v>
      </c>
      <c r="B38" s="91">
        <v>6</v>
      </c>
      <c r="C38" s="91"/>
      <c r="D38" s="91"/>
      <c r="E38" s="91" t="s">
        <v>647</v>
      </c>
      <c r="F38" s="91">
        <v>6</v>
      </c>
      <c r="G38" s="91" t="s">
        <v>658</v>
      </c>
      <c r="H38" s="91">
        <v>2</v>
      </c>
      <c r="I38" s="91"/>
      <c r="J38" s="91"/>
    </row>
    <row r="41" spans="1:10" ht="15" customHeight="1">
      <c r="A41" s="13" t="s">
        <v>664</v>
      </c>
      <c r="B41" s="13" t="s">
        <v>565</v>
      </c>
      <c r="C41" s="85" t="s">
        <v>667</v>
      </c>
      <c r="D41" s="85" t="s">
        <v>568</v>
      </c>
      <c r="E41" s="85" t="s">
        <v>668</v>
      </c>
      <c r="F41" s="85" t="s">
        <v>570</v>
      </c>
      <c r="G41" s="13" t="s">
        <v>671</v>
      </c>
      <c r="H41" s="13" t="s">
        <v>572</v>
      </c>
      <c r="I41" s="85" t="s">
        <v>673</v>
      </c>
      <c r="J41" s="85" t="s">
        <v>573</v>
      </c>
    </row>
    <row r="42" spans="1:10" ht="15">
      <c r="A42" s="85" t="s">
        <v>236</v>
      </c>
      <c r="B42" s="85">
        <v>1</v>
      </c>
      <c r="C42" s="85"/>
      <c r="D42" s="85"/>
      <c r="E42" s="85"/>
      <c r="F42" s="85"/>
      <c r="G42" s="85" t="s">
        <v>236</v>
      </c>
      <c r="H42" s="85">
        <v>1</v>
      </c>
      <c r="I42" s="85"/>
      <c r="J42" s="85"/>
    </row>
    <row r="45" spans="1:10" ht="15" customHeight="1">
      <c r="A45" s="13" t="s">
        <v>665</v>
      </c>
      <c r="B45" s="13" t="s">
        <v>565</v>
      </c>
      <c r="C45" s="13" t="s">
        <v>669</v>
      </c>
      <c r="D45" s="13" t="s">
        <v>568</v>
      </c>
      <c r="E45" s="13" t="s">
        <v>670</v>
      </c>
      <c r="F45" s="13" t="s">
        <v>570</v>
      </c>
      <c r="G45" s="13" t="s">
        <v>672</v>
      </c>
      <c r="H45" s="13" t="s">
        <v>572</v>
      </c>
      <c r="I45" s="13" t="s">
        <v>674</v>
      </c>
      <c r="J45" s="13" t="s">
        <v>573</v>
      </c>
    </row>
    <row r="46" spans="1:10" ht="15">
      <c r="A46" s="85" t="s">
        <v>233</v>
      </c>
      <c r="B46" s="85">
        <v>15</v>
      </c>
      <c r="C46" s="85" t="s">
        <v>233</v>
      </c>
      <c r="D46" s="85">
        <v>15</v>
      </c>
      <c r="E46" s="85" t="s">
        <v>223</v>
      </c>
      <c r="F46" s="85">
        <v>5</v>
      </c>
      <c r="G46" s="85" t="s">
        <v>225</v>
      </c>
      <c r="H46" s="85">
        <v>1</v>
      </c>
      <c r="I46" s="85" t="s">
        <v>666</v>
      </c>
      <c r="J46" s="85">
        <v>1</v>
      </c>
    </row>
    <row r="47" spans="1:10" ht="15">
      <c r="A47" s="85" t="s">
        <v>223</v>
      </c>
      <c r="B47" s="85">
        <v>5</v>
      </c>
      <c r="C47" s="85"/>
      <c r="D47" s="85"/>
      <c r="E47" s="85"/>
      <c r="F47" s="85"/>
      <c r="G47" s="85" t="s">
        <v>236</v>
      </c>
      <c r="H47" s="85">
        <v>1</v>
      </c>
      <c r="I47" s="85"/>
      <c r="J47" s="85"/>
    </row>
    <row r="48" spans="1:10" ht="15">
      <c r="A48" s="85" t="s">
        <v>666</v>
      </c>
      <c r="B48" s="85">
        <v>1</v>
      </c>
      <c r="C48" s="85"/>
      <c r="D48" s="85"/>
      <c r="E48" s="85"/>
      <c r="F48" s="85"/>
      <c r="G48" s="85"/>
      <c r="H48" s="85"/>
      <c r="I48" s="85"/>
      <c r="J48" s="85"/>
    </row>
    <row r="49" spans="1:10" ht="15">
      <c r="A49" s="85" t="s">
        <v>225</v>
      </c>
      <c r="B49" s="85">
        <v>1</v>
      </c>
      <c r="C49" s="85"/>
      <c r="D49" s="85"/>
      <c r="E49" s="85"/>
      <c r="F49" s="85"/>
      <c r="G49" s="85"/>
      <c r="H49" s="85"/>
      <c r="I49" s="85"/>
      <c r="J49" s="85"/>
    </row>
    <row r="50" spans="1:10" ht="15">
      <c r="A50" s="85" t="s">
        <v>236</v>
      </c>
      <c r="B50" s="85">
        <v>1</v>
      </c>
      <c r="C50" s="85"/>
      <c r="D50" s="85"/>
      <c r="E50" s="85"/>
      <c r="F50" s="85"/>
      <c r="G50" s="85"/>
      <c r="H50" s="85"/>
      <c r="I50" s="85"/>
      <c r="J50" s="85"/>
    </row>
    <row r="53" spans="1:10" ht="15" customHeight="1">
      <c r="A53" s="13" t="s">
        <v>678</v>
      </c>
      <c r="B53" s="13" t="s">
        <v>565</v>
      </c>
      <c r="C53" s="13" t="s">
        <v>679</v>
      </c>
      <c r="D53" s="13" t="s">
        <v>568</v>
      </c>
      <c r="E53" s="13" t="s">
        <v>680</v>
      </c>
      <c r="F53" s="13" t="s">
        <v>570</v>
      </c>
      <c r="G53" s="13" t="s">
        <v>681</v>
      </c>
      <c r="H53" s="13" t="s">
        <v>572</v>
      </c>
      <c r="I53" s="13" t="s">
        <v>682</v>
      </c>
      <c r="J53" s="13" t="s">
        <v>573</v>
      </c>
    </row>
    <row r="54" spans="1:10" ht="15">
      <c r="A54" s="124" t="s">
        <v>219</v>
      </c>
      <c r="B54" s="85">
        <v>55044</v>
      </c>
      <c r="C54" s="124" t="s">
        <v>219</v>
      </c>
      <c r="D54" s="85">
        <v>55044</v>
      </c>
      <c r="E54" s="124" t="s">
        <v>221</v>
      </c>
      <c r="F54" s="85">
        <v>31609</v>
      </c>
      <c r="G54" s="124" t="s">
        <v>225</v>
      </c>
      <c r="H54" s="85">
        <v>11247</v>
      </c>
      <c r="I54" s="124" t="s">
        <v>235</v>
      </c>
      <c r="J54" s="85">
        <v>1807</v>
      </c>
    </row>
    <row r="55" spans="1:10" ht="15">
      <c r="A55" s="124" t="s">
        <v>216</v>
      </c>
      <c r="B55" s="85">
        <v>33342</v>
      </c>
      <c r="C55" s="124" t="s">
        <v>216</v>
      </c>
      <c r="D55" s="85">
        <v>33342</v>
      </c>
      <c r="E55" s="124" t="s">
        <v>223</v>
      </c>
      <c r="F55" s="85">
        <v>19545</v>
      </c>
      <c r="G55" s="124" t="s">
        <v>236</v>
      </c>
      <c r="H55" s="85">
        <v>10293</v>
      </c>
      <c r="I55" s="124"/>
      <c r="J55" s="85"/>
    </row>
    <row r="56" spans="1:10" ht="15">
      <c r="A56" s="124" t="s">
        <v>226</v>
      </c>
      <c r="B56" s="85">
        <v>31988</v>
      </c>
      <c r="C56" s="124" t="s">
        <v>226</v>
      </c>
      <c r="D56" s="85">
        <v>31988</v>
      </c>
      <c r="E56" s="124" t="s">
        <v>224</v>
      </c>
      <c r="F56" s="85">
        <v>16393</v>
      </c>
      <c r="G56" s="124"/>
      <c r="H56" s="85"/>
      <c r="I56" s="124"/>
      <c r="J56" s="85"/>
    </row>
    <row r="57" spans="1:10" ht="15">
      <c r="A57" s="124" t="s">
        <v>221</v>
      </c>
      <c r="B57" s="85">
        <v>31609</v>
      </c>
      <c r="C57" s="124" t="s">
        <v>222</v>
      </c>
      <c r="D57" s="85">
        <v>19604</v>
      </c>
      <c r="E57" s="124" t="s">
        <v>212</v>
      </c>
      <c r="F57" s="85">
        <v>7332</v>
      </c>
      <c r="G57" s="124"/>
      <c r="H57" s="85"/>
      <c r="I57" s="124"/>
      <c r="J57" s="85"/>
    </row>
    <row r="58" spans="1:10" ht="15">
      <c r="A58" s="124" t="s">
        <v>222</v>
      </c>
      <c r="B58" s="85">
        <v>19604</v>
      </c>
      <c r="C58" s="124" t="s">
        <v>228</v>
      </c>
      <c r="D58" s="85">
        <v>18732</v>
      </c>
      <c r="E58" s="124" t="s">
        <v>215</v>
      </c>
      <c r="F58" s="85">
        <v>935</v>
      </c>
      <c r="G58" s="124"/>
      <c r="H58" s="85"/>
      <c r="I58" s="124"/>
      <c r="J58" s="85"/>
    </row>
    <row r="59" spans="1:10" ht="15">
      <c r="A59" s="124" t="s">
        <v>223</v>
      </c>
      <c r="B59" s="85">
        <v>19545</v>
      </c>
      <c r="C59" s="124" t="s">
        <v>230</v>
      </c>
      <c r="D59" s="85">
        <v>10418</v>
      </c>
      <c r="E59" s="124" t="s">
        <v>213</v>
      </c>
      <c r="F59" s="85">
        <v>205</v>
      </c>
      <c r="G59" s="124"/>
      <c r="H59" s="85"/>
      <c r="I59" s="124"/>
      <c r="J59" s="85"/>
    </row>
    <row r="60" spans="1:10" ht="15">
      <c r="A60" s="124" t="s">
        <v>228</v>
      </c>
      <c r="B60" s="85">
        <v>18732</v>
      </c>
      <c r="C60" s="124" t="s">
        <v>220</v>
      </c>
      <c r="D60" s="85">
        <v>8407</v>
      </c>
      <c r="E60" s="124"/>
      <c r="F60" s="85"/>
      <c r="G60" s="124"/>
      <c r="H60" s="85"/>
      <c r="I60" s="124"/>
      <c r="J60" s="85"/>
    </row>
    <row r="61" spans="1:10" ht="15">
      <c r="A61" s="124" t="s">
        <v>224</v>
      </c>
      <c r="B61" s="85">
        <v>16393</v>
      </c>
      <c r="C61" s="124" t="s">
        <v>232</v>
      </c>
      <c r="D61" s="85">
        <v>6970</v>
      </c>
      <c r="E61" s="124"/>
      <c r="F61" s="85"/>
      <c r="G61" s="124"/>
      <c r="H61" s="85"/>
      <c r="I61" s="124"/>
      <c r="J61" s="85"/>
    </row>
    <row r="62" spans="1:10" ht="15">
      <c r="A62" s="124" t="s">
        <v>225</v>
      </c>
      <c r="B62" s="85">
        <v>11247</v>
      </c>
      <c r="C62" s="124" t="s">
        <v>214</v>
      </c>
      <c r="D62" s="85">
        <v>3480</v>
      </c>
      <c r="E62" s="124"/>
      <c r="F62" s="85"/>
      <c r="G62" s="124"/>
      <c r="H62" s="85"/>
      <c r="I62" s="124"/>
      <c r="J62" s="85"/>
    </row>
    <row r="63" spans="1:10" ht="15">
      <c r="A63" s="124" t="s">
        <v>230</v>
      </c>
      <c r="B63" s="85">
        <v>10418</v>
      </c>
      <c r="C63" s="124" t="s">
        <v>229</v>
      </c>
      <c r="D63" s="85">
        <v>1964</v>
      </c>
      <c r="E63" s="124"/>
      <c r="F63" s="85"/>
      <c r="G63" s="124"/>
      <c r="H63" s="85"/>
      <c r="I63" s="124"/>
      <c r="J63" s="85"/>
    </row>
  </sheetData>
  <hyperlinks>
    <hyperlink ref="A2" r:id="rId1" display="https://twitter.com/i/web/status/1148245495157932035"/>
    <hyperlink ref="G2" r:id="rId2" display="https://twitter.com/i/web/status/1148245495157932035"/>
  </hyperlinks>
  <printOptions/>
  <pageMargins left="0.7" right="0.7" top="0.75" bottom="0.75" header="0.3" footer="0.3"/>
  <pageSetup orientation="portrait" paperSize="9"/>
  <tableParts>
    <tablePart r:id="rId7"/>
    <tablePart r:id="rId4"/>
    <tablePart r:id="rId5"/>
    <tablePart r:id="rId6"/>
    <tablePart r:id="rId9"/>
    <tablePart r:id="rId3"/>
    <tablePart r:id="rId8"/>
    <tablePart r:id="rId1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2019-07-15T01:39:36Z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